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<sst xmlns="http://schemas.openxmlformats.org/spreadsheetml/2006/main" count="20549" uniqueCount="10610">
  <si>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</si>
  <si>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</si>
  <si>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</si>
  <si>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</si>
  <si>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</si>
  <si>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</si>
  <si>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</si>
  <si>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</si>
  <si>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</si>
  <si>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</si>
  <si>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</si>
  <si>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</si>
  <si>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</si>
  <si>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</si>
  <si>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</si>
  <si>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</si>
  <si>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</si>
  <si>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</si>
  <si>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</si>
  <si>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</si>
  <si>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</si>
  <si>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</si>
  <si>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</si>
  <si>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</si>
  <si>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</si>
  <si>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</si>
  <si>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</si>
  <si>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</si>
  <si>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</si>
  <si>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</si>
  <si>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</si>
  <si>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</si>
  <si>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</si>
  <si>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</si>
  <si>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</si>
  <si>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</si>
  <si>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</si>
  <si>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</si>
  <si>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</si>
  <si>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</si>
  <si>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</si>
  <si>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</si>
  <si>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</si>
  <si>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</si>
  <si>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</si>
  <si>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</si>
  <si>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</si>
  <si>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</si>
  <si>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</si>
  <si>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</si>
  <si>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</si>
  <si>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</si>
  <si>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</si>
  <si>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</si>
  <si>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</si>
  <si>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</si>
  <si>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</si>
  <si>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</si>
  <si>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</si>
  <si>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</si>
  <si>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</si>
  <si>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</si>
  <si>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</si>
  <si>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</si>
  <si>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</si>
  <si>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</si>
  <si>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</si>
  <si>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</si>
  <si>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</si>
  <si>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</si>
  <si>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</si>
  <si>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</si>
  <si>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</si>
  <si>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</si>
  <si>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</si>
  <si>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</si>
  <si>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</si>
  <si>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</si>
  <si>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</si>
  <si>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</si>
  <si>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</si>
  <si>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</si>
  <si>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</si>
  <si>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</si>
  <si>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</si>
  <si>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</si>
  <si>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</si>
  <si>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</si>
  <si>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</si>
  <si>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</si>
  <si>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</si>
  <si>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</si>
  <si>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</si>
  <si>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</si>
  <si>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</si>
  <si>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</si>
  <si>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</si>
  <si>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</si>
  <si>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</si>
  <si>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</si>
  <si>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</si>
  <si>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</si>
  <si>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</si>
  <si>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</si>
  <si>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</si>
  <si>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</si>
  <si>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</si>
  <si>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</si>
  <si>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</si>
  <si>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</si>
  <si>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</si>
  <si>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</si>
  <si>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</si>
  <si>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</si>
  <si>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</si>
  <si>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</si>
  <si>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</si>
  <si>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</si>
  <si>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</si>
  <si>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</si>
  <si>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</si>
  <si>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</si>
  <si>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</si>
  <si>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</si>
  <si>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</si>
  <si>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</si>
  <si>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</si>
  <si>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</si>
  <si>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</si>
  <si>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</si>
  <si>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</si>
  <si>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</si>
  <si>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</si>
  <si>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</si>
  <si>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</si>
  <si>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</si>
  <si>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</si>
  <si>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</si>
  <si>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</si>
  <si>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</si>
  <si>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</si>
  <si>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</si>
  <si>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</si>
  <si>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</si>
  <si>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</si>
  <si>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</si>
  <si>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</si>
  <si>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</si>
  <si>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</si>
  <si>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</si>
  <si>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</si>
  <si>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</si>
  <si>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</si>
  <si>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</si>
  <si>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</si>
  <si>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</si>
  <si>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</si>
  <si>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</si>
  <si>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</si>
  <si>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</si>
  <si>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</si>
  <si>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</si>
  <si>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</si>
  <si>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</si>
  <si>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</si>
  <si>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</si>
  <si>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</si>
  <si>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</si>
  <si>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</si>
  <si>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</si>
  <si>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</si>
  <si>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</si>
  <si>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</si>
  <si>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</si>
  <si>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</si>
  <si>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</si>
  <si>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</si>
  <si>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</si>
  <si>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</si>
  <si>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</si>
  <si>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</si>
  <si>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</si>
  <si>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</si>
  <si>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</si>
  <si>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</si>
  <si>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</si>
  <si>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</si>
  <si>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</si>
  <si>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</si>
  <si>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</si>
  <si>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</si>
  <si>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</si>
  <si>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</si>
  <si>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</si>
  <si>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</si>
  <si>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</si>
  <si>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</si>
  <si>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</si>
  <si>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</si>
  <si>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</si>
  <si>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</si>
  <si>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</si>
  <si>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</si>
  <si>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</si>
  <si>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</si>
  <si>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</si>
  <si>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</si>
  <si>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</si>
  <si>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</si>
  <si>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</si>
  <si>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</si>
  <si>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</si>
  <si>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</si>
  <si>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</si>
  <si>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</si>
  <si>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</si>
  <si>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</si>
  <si>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</si>
  <si>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</si>
  <si>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</si>
  <si>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</si>
  <si>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</si>
  <si>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</si>
  <si>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</si>
  <si>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</si>
  <si>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</si>
  <si>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</si>
  <si>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</si>
  <si>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</si>
  <si>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</si>
  <si>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</si>
  <si>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</si>
  <si>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</si>
  <si>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</si>
  <si>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</si>
  <si>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</si>
  <si>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</si>
  <si>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</si>
  <si>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</si>
  <si>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</si>
  <si>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</si>
  <si>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</si>
  <si>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</si>
  <si>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</si>
  <si>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</si>
  <si>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</si>
  <si>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</si>
  <si>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</si>
  <si>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</si>
  <si>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</si>
  <si>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</si>
  <si>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</si>
  <si>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</si>
  <si>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</si>
  <si>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</si>
  <si>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</si>
  <si>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</si>
  <si>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</si>
  <si>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</si>
  <si>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</si>
  <si>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</si>
  <si>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</si>
  <si>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</si>
  <si>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</si>
  <si>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</si>
  <si>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</si>
  <si>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</si>
  <si>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</si>
  <si>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</si>
  <si>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</si>
  <si>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</si>
  <si>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</si>
  <si>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</si>
  <si>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</si>
  <si>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</si>
  <si>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</si>
  <si>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</si>
  <si>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</si>
  <si>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</si>
  <si>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</si>
  <si>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</si>
  <si>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</si>
  <si>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</si>
  <si>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</si>
  <si>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</si>
  <si>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</si>
  <si>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</si>
  <si>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</si>
  <si>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</si>
  <si>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</si>
  <si>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</si>
  <si>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</si>
  <si>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</si>
  <si>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</si>
  <si>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</si>
  <si>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</si>
  <si>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</si>
  <si>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</si>
  <si>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</si>
  <si>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</si>
  <si>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</si>
  <si>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</si>
  <si>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</si>
  <si>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</si>
  <si>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</si>
  <si>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</si>
  <si>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</si>
  <si>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</si>
  <si>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</si>
  <si>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</si>
  <si>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</si>
  <si>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</si>
  <si>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</si>
  <si>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</si>
  <si>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</si>
  <si>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</si>
  <si>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</si>
  <si>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</si>
  <si>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</si>
  <si>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</si>
  <si>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</si>
  <si>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</si>
  <si>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</si>
  <si>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</si>
  <si>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</si>
  <si>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</si>
  <si>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</si>
  <si>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</si>
  <si>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</si>
  <si>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</si>
  <si>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</si>
  <si>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</si>
  <si>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</si>
  <si>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</si>
  <si>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</si>
  <si>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</si>
  <si>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</si>
  <si>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</si>
  <si>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</si>
  <si>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</si>
  <si>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</si>
  <si>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</si>
  <si>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</si>
  <si>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</si>
  <si>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</si>
  <si>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</si>
  <si>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</si>
  <si>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</si>
  <si>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</si>
  <si>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</si>
  <si>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</si>
  <si>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</si>
  <si>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</si>
  <si>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</si>
  <si>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</si>
  <si>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</si>
  <si>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</si>
  <si>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</si>
  <si>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</si>
  <si>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</si>
  <si>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</si>
  <si>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</si>
  <si>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</si>
  <si>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</si>
  <si>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</si>
  <si>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</si>
  <si>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</si>
  <si>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</si>
  <si>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</si>
  <si>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</si>
  <si>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</si>
  <si>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</si>
  <si>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</si>
  <si>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</si>
  <si>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</si>
  <si>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</si>
  <si>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</si>
  <si>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</si>
  <si>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</si>
  <si>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</si>
  <si>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</si>
  <si>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</si>
  <si>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</si>
  <si>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</si>
  <si>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</si>
  <si>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</si>
  <si>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</si>
  <si>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</si>
  <si>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</si>
  <si>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</si>
  <si>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</si>
  <si>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</si>
  <si>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</si>
  <si>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</si>
  <si>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</si>
  <si>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</si>
  <si>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</si>
  <si>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</si>
  <si>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</si>
  <si>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</si>
  <si>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</si>
  <si>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</si>
  <si>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</si>
  <si>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</si>
  <si>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</si>
  <si>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</si>
  <si>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</si>
  <si>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</si>
  <si>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</si>
  <si>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</si>
  <si>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</si>
  <si>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</si>
  <si>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</si>
  <si>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</si>
  <si>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</si>
  <si>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</si>
  <si>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</si>
  <si>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</si>
  <si>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</si>
  <si>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</si>
  <si>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</si>
  <si>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</si>
  <si>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</si>
  <si>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</si>
  <si>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</si>
  <si>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</si>
  <si>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</si>
  <si>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</si>
  <si>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</si>
  <si>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</si>
  <si>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</si>
  <si>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</si>
  <si>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7556</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</si>
  <si>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</si>
  <si>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</si>
  <si>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</si>
  <si>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</si>
  <si>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</si>
  <si>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</si>
  <si>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</si>
  <si>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</si>
  <si>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</si>
  <si>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</si>
  <si>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</si>
  <si>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</si>
  <si>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</si>
  <si>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</si>
  <si>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</si>
  <si>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</si>
  <si>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</si>
  <si>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</si>
  <si>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</si>
  <si>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</si>
  <si>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</si>
  <si>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</si>
  <si>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</si>
  <si>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</si>
  <si>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</si>
  <si>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</si>
  <si>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</si>
  <si>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</si>
  <si>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</si>
  <si>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</si>
  <si>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</si>
  <si>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</si>
  <si>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</si>
  <si>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</si>
  <si>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</si>
  <si>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</si>
  <si>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</si>
  <si>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</si>
  <si>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</si>
  <si>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</si>
  <si>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</si>
  <si>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</si>
  <si>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</si>
  <si>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</si>
  <si>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</si>
  <si>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</si>
  <si>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</si>
  <si>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</si>
  <si>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</si>
  <si>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</si>
  <si>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</si>
  <si>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</si>
  <si>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</si>
  <si>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</si>
  <si>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</si>
  <si>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</si>
  <si>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</si>
  <si>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</si>
  <si>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</si>
  <si>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</si>
  <si>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</si>
  <si>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</si>
  <si>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</si>
  <si>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</si>
  <si>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</si>
  <si>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</si>
  <si>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</si>
  <si>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</si>
  <si>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</si>
  <si>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</si>
  <si>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</si>
  <si>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</si>
  <si>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</si>
  <si>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</si>
  <si>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</si>
  <si>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</si>
  <si>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</si>
  <si>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</si>
  <si>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</si>
  <si>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</si>
  <si>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</si>
  <si>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</si>
  <si>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</si>
  <si>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</si>
  <si>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</si>
  <si>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</si>
  <si>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</si>
  <si>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</si>
  <si>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</si>
  <si>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</si>
  <si>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</si>
  <si>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</si>
  <si>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</si>
  <si>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</si>
  <si>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</si>
  <si>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</si>
  <si>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</si>
  <si>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</si>
  <si>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</si>
  <si>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</si>
  <si>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7551</t>
  </si>
  <si>
    <t>14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</si>
  <si>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</si>
  <si>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</si>
  <si>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</si>
  <si>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</si>
  <si>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</si>
  <si>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</si>
  <si>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</si>
  <si>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</si>
  <si>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</si>
  <si>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</si>
  <si>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</si>
  <si>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</si>
  <si>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</si>
  <si>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</si>
  <si>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</si>
  <si>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</si>
  <si>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</si>
  <si>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</si>
  <si>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</si>
  <si>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</si>
  <si>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</si>
  <si>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</si>
  <si>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</si>
  <si>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</si>
  <si>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</si>
  <si>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</si>
  <si>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</si>
  <si>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</si>
  <si>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</si>
  <si>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</si>
  <si>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</si>
  <si>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</si>
  <si>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</si>
  <si>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</si>
  <si>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</si>
  <si>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</si>
  <si>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</si>
  <si>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</si>
  <si>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</si>
  <si>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</si>
  <si>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</si>
  <si>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</si>
  <si>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</si>
  <si>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</si>
  <si>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</si>
  <si>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</si>
  <si>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</si>
  <si>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</si>
  <si>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</si>
  <si>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</si>
  <si>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</si>
  <si>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</si>
  <si>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</si>
  <si>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</si>
  <si>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</si>
  <si>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</si>
  <si>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</si>
  <si>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</si>
  <si>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</si>
  <si>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</si>
  <si>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</si>
  <si>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</si>
  <si>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</si>
  <si>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</si>
  <si>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</si>
  <si>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</si>
  <si>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</si>
  <si>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</si>
  <si>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</si>
  <si>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</si>
  <si>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</si>
  <si>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</si>
  <si>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</si>
  <si>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</si>
  <si>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</si>
  <si>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</si>
  <si>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</si>
  <si>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</si>
  <si>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</si>
  <si>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</si>
  <si>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</si>
  <si>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</si>
  <si>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</si>
  <si>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</si>
  <si>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</si>
  <si>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</si>
  <si>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</si>
  <si>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</si>
  <si>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</si>
  <si>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</si>
  <si>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</si>
  <si>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</si>
  <si>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</si>
  <si>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7519</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</si>
  <si>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</si>
  <si>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</si>
  <si>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</si>
  <si>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</si>
  <si>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</si>
  <si>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</si>
  <si>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</si>
  <si>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</si>
  <si>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</si>
  <si>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</si>
  <si>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</si>
  <si>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</si>
  <si>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</si>
  <si>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</si>
  <si>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</si>
  <si>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</si>
  <si>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</si>
  <si>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</si>
  <si>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</si>
  <si>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</si>
  <si>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</si>
  <si>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</si>
  <si>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</si>
  <si>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</si>
  <si>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</si>
  <si>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</si>
  <si>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</si>
  <si>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</si>
  <si>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</si>
  <si>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</si>
  <si>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</si>
  <si>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</si>
  <si>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</si>
  <si>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</si>
  <si>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</si>
  <si>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</si>
  <si>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</si>
  <si>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</si>
  <si>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</si>
  <si>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</si>
  <si>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</si>
  <si>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</si>
  <si>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</si>
  <si>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</si>
  <si>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</si>
  <si>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</si>
  <si>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</si>
  <si>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</si>
  <si>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</si>
  <si>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</si>
  <si>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</si>
  <si>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</si>
  <si>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</si>
  <si>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</si>
  <si>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</si>
  <si>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</si>
  <si>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</si>
  <si>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</si>
  <si>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</si>
  <si>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</si>
  <si>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</si>
  <si>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</si>
  <si>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</si>
  <si>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</si>
  <si>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</si>
  <si>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</si>
  <si>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</si>
  <si>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</si>
  <si>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</si>
  <si>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</si>
  <si>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</si>
  <si>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</si>
  <si>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</si>
  <si>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</si>
  <si>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</si>
  <si>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</si>
  <si>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</si>
  <si>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</si>
  <si>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</si>
  <si>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</si>
  <si>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</si>
  <si>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</si>
  <si>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</si>
  <si>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</si>
  <si>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</si>
  <si>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</si>
  <si>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</si>
  <si>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</si>
  <si>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</si>
  <si>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</si>
  <si>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</si>
  <si>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</si>
  <si>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</si>
  <si>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</si>
  <si>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</si>
  <si>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</si>
  <si>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</si>
  <si>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</si>
  <si>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</si>
  <si>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</si>
  <si>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</si>
  <si>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</si>
  <si>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</si>
  <si>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</si>
  <si>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</si>
  <si>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</si>
  <si>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</si>
  <si>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</si>
  <si>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</si>
  <si>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</si>
  <si>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</si>
  <si>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</si>
  <si>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</si>
  <si>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</si>
  <si>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</si>
  <si>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</si>
  <si>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</si>
  <si>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</si>
  <si>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</si>
  <si>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</si>
  <si>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</si>
  <si>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</si>
  <si>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</si>
  <si>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</si>
  <si>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</si>
  <si>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</si>
  <si>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</si>
  <si>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</si>
  <si>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</si>
  <si>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</si>
  <si>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</si>
  <si>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</si>
  <si>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</si>
  <si>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</si>
  <si>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</si>
  <si>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</si>
  <si>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</si>
  <si>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</si>
  <si>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</si>
  <si>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</si>
  <si>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</si>
  <si>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</si>
  <si>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</si>
  <si>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</si>
  <si>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</si>
  <si>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</si>
  <si>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</si>
  <si>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</si>
  <si>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</si>
  <si>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</si>
  <si>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</si>
  <si>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</si>
  <si>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</si>
  <si>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</si>
  <si>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</si>
  <si>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</si>
  <si>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</si>
  <si>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</si>
  <si>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</si>
  <si>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</si>
  <si>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</si>
  <si>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</si>
  <si>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</si>
  <si>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</si>
  <si>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</si>
  <si>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</si>
  <si>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</si>
  <si>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</si>
  <si>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</si>
  <si>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</si>
  <si>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</si>
  <si>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</si>
  <si>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</si>
  <si>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</si>
  <si>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7350</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</si>
  <si>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</si>
  <si>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</si>
  <si>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</si>
  <si>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</si>
  <si>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</si>
  <si>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</si>
  <si>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</si>
  <si>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</si>
  <si>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</si>
  <si>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</si>
  <si>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</si>
  <si>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</si>
  <si>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</si>
  <si>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</si>
  <si>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</si>
  <si>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</si>
  <si>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</si>
  <si>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</si>
  <si>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</si>
  <si>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</si>
  <si>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</si>
  <si>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</si>
  <si>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</si>
  <si>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</si>
  <si>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</si>
  <si>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</si>
  <si>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</si>
  <si>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</si>
  <si>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</si>
  <si>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</si>
  <si>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</si>
  <si>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</si>
  <si>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</si>
  <si>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</si>
  <si>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</si>
  <si>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</si>
  <si>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</si>
  <si>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</si>
  <si>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</si>
  <si>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</si>
  <si>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</si>
  <si>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</si>
  <si>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</si>
  <si>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</si>
  <si>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</si>
  <si>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</si>
  <si>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</si>
  <si>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</si>
  <si>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</si>
  <si>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</si>
  <si>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</si>
  <si>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</si>
  <si>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</si>
  <si>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</si>
  <si>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</si>
  <si>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</si>
  <si>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</si>
  <si>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</si>
  <si>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</si>
  <si>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</si>
  <si>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</si>
  <si>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</si>
  <si>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</si>
  <si>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</si>
  <si>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</si>
  <si>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</si>
  <si>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</si>
  <si>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</si>
  <si>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</si>
  <si>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</si>
  <si>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</si>
  <si>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</si>
  <si>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</si>
  <si>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</si>
  <si>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</si>
  <si>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6852</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</si>
  <si>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</si>
  <si>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</si>
  <si>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</si>
  <si>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</si>
  <si>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</si>
  <si>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</si>
  <si>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</si>
  <si>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</si>
  <si>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</si>
  <si>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</si>
  <si>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</si>
  <si>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</si>
  <si>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</si>
  <si>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</si>
  <si>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</si>
  <si>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</si>
  <si>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</si>
  <si>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</si>
  <si>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</si>
  <si>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</si>
  <si>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</si>
  <si>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</si>
  <si>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</si>
  <si>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</si>
  <si>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</si>
  <si>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</si>
  <si>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</si>
  <si>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</si>
  <si>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</si>
  <si>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</si>
  <si>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</si>
  <si>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</si>
  <si>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</si>
  <si>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</si>
  <si>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</si>
  <si>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</si>
  <si>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</si>
  <si>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</si>
  <si>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</si>
  <si>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</si>
  <si>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</si>
  <si>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</si>
  <si>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</si>
  <si>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</si>
  <si>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</si>
  <si>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</si>
  <si>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</si>
  <si>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</si>
  <si>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</si>
  <si>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</si>
  <si>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</si>
  <si>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</si>
  <si>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</si>
  <si>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</si>
  <si>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</si>
  <si>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</si>
  <si>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</si>
  <si>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</si>
  <si>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</si>
  <si>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</si>
  <si>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</si>
  <si>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</si>
  <si>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</si>
  <si>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</si>
  <si>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</si>
  <si>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</si>
  <si>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</si>
  <si>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</si>
  <si>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</si>
  <si>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</si>
  <si>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</si>
  <si>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6812</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</si>
  <si>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</si>
  <si>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</si>
  <si>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</si>
  <si>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</si>
  <si>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</si>
  <si>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</si>
  <si>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</si>
  <si>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</si>
  <si>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</si>
  <si>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</si>
  <si>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</si>
  <si>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</si>
  <si>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</si>
  <si>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</si>
  <si>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</si>
  <si>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</si>
  <si>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</si>
  <si>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</si>
  <si>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</si>
  <si>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</si>
  <si>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</si>
  <si>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</si>
  <si>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</si>
  <si>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</si>
  <si>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</si>
  <si>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</si>
  <si>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</si>
  <si>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</si>
  <si>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</si>
  <si>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</si>
  <si>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</si>
  <si>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</si>
  <si>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</si>
  <si>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</si>
  <si>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</si>
  <si>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</si>
  <si>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</si>
  <si>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</si>
  <si>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</si>
  <si>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</si>
  <si>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</si>
  <si>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</si>
  <si>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</si>
  <si>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</si>
  <si>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</si>
  <si>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</si>
  <si>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</si>
  <si>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</si>
  <si>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</si>
  <si>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</si>
  <si>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</si>
  <si>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</si>
  <si>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</si>
  <si>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</si>
  <si>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</si>
  <si>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</si>
  <si>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</si>
  <si>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</si>
  <si>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</si>
  <si>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</si>
  <si>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</si>
  <si>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</si>
  <si>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</si>
  <si>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</si>
  <si>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</si>
  <si>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</si>
  <si>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</si>
  <si>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</si>
  <si>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</si>
  <si>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</si>
  <si>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</si>
  <si>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</si>
  <si>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</si>
  <si>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</si>
  <si>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</si>
  <si>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</si>
  <si>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</si>
  <si>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</si>
  <si>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</si>
  <si>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</si>
  <si>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</si>
  <si>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</si>
  <si>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</si>
  <si>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</si>
  <si>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</si>
  <si>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</si>
  <si>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</si>
  <si>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</si>
  <si>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</si>
  <si>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</si>
  <si>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</si>
  <si>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</si>
  <si>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</si>
  <si>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</si>
  <si>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</si>
  <si>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</si>
  <si>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</si>
  <si>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</si>
  <si>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</si>
  <si>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</si>
  <si>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</si>
  <si>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</si>
  <si>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</si>
  <si>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</si>
  <si>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</si>
  <si>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</si>
  <si>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</si>
  <si>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</si>
  <si>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</si>
  <si>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</si>
  <si>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</si>
  <si>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</si>
  <si>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</si>
  <si>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</si>
  <si>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</si>
  <si>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</si>
  <si>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</si>
  <si>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</si>
  <si>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</si>
  <si>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</si>
  <si>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</si>
  <si>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</si>
  <si>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</si>
  <si>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</si>
  <si>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</si>
  <si>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</si>
  <si>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</si>
  <si>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</si>
  <si>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</si>
  <si>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</si>
  <si>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</si>
  <si>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</si>
  <si>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</si>
  <si>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</si>
  <si>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</si>
  <si>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</si>
  <si>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</si>
  <si>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</si>
  <si>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</si>
  <si>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</si>
  <si>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</si>
  <si>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</si>
  <si>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</si>
  <si>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</si>
  <si>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</si>
  <si>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</si>
  <si>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</si>
  <si>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</si>
  <si>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</si>
  <si>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</si>
  <si>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</si>
  <si>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</si>
  <si>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</si>
  <si>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</si>
  <si>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</si>
  <si>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</si>
  <si>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</si>
  <si>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</si>
  <si>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</si>
  <si>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</si>
  <si>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</si>
  <si>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</si>
  <si>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</si>
  <si>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</si>
  <si>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</si>
  <si>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</si>
  <si>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</si>
  <si>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</si>
  <si>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</si>
  <si>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</si>
  <si>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</si>
  <si>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</si>
  <si>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</si>
  <si>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</si>
  <si>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</si>
  <si>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</si>
  <si>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</si>
  <si>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</si>
  <si>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</si>
  <si>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</si>
  <si>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</si>
  <si>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</si>
  <si>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</si>
  <si>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</si>
  <si>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</si>
  <si>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</si>
  <si>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</si>
  <si>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</si>
  <si>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</si>
  <si>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</si>
  <si>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</si>
  <si>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</si>
  <si>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</si>
  <si>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</si>
  <si>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</si>
  <si>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</si>
  <si>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</si>
  <si>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</si>
  <si>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</si>
  <si>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</si>
  <si>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</si>
  <si>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</si>
  <si>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</si>
  <si>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</si>
  <si>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</si>
  <si>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</si>
  <si>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</si>
  <si>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</si>
  <si>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</si>
  <si>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</si>
  <si>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</si>
  <si>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</si>
  <si>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</si>
  <si>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</si>
  <si>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</si>
  <si>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</si>
  <si>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</si>
  <si>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</si>
  <si>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</si>
  <si>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</si>
  <si>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</si>
  <si>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</si>
  <si>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</si>
  <si>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</si>
  <si>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</si>
  <si>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</si>
  <si>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</si>
  <si>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</si>
  <si>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</si>
  <si>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</si>
  <si>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</si>
  <si>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</si>
  <si>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</si>
  <si>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</si>
  <si>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</si>
  <si>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</si>
  <si>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</si>
  <si>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</si>
  <si>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</si>
  <si>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</si>
  <si>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</si>
  <si>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</si>
  <si>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</si>
  <si>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</si>
  <si>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</si>
  <si>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</si>
  <si>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</si>
  <si>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</si>
  <si>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</si>
  <si>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</si>
  <si>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</si>
  <si>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</si>
  <si>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</si>
  <si>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</si>
  <si>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</si>
  <si>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</si>
  <si>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</si>
  <si>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</si>
  <si>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</si>
  <si>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</si>
  <si>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</si>
  <si>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</si>
  <si>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</si>
  <si>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</si>
  <si>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</si>
  <si>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</si>
  <si>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</si>
  <si>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</si>
  <si>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</si>
  <si>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</si>
  <si>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</si>
  <si>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</si>
  <si>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</si>
  <si>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</si>
  <si>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</si>
  <si>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</si>
  <si>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</si>
  <si>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</si>
  <si>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6062</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</si>
  <si>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</si>
  <si>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</si>
  <si>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</si>
  <si>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</si>
  <si>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</si>
  <si>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</si>
  <si>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</si>
  <si>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</si>
  <si>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</si>
  <si>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</si>
  <si>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</si>
  <si>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</si>
  <si>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</si>
  <si>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</si>
  <si>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</si>
  <si>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</si>
  <si>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</si>
  <si>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</si>
  <si>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</si>
  <si>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</si>
  <si>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</si>
  <si>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</si>
  <si>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</si>
  <si>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</si>
  <si>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</si>
  <si>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</si>
  <si>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</si>
  <si>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</si>
  <si>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</si>
  <si>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</si>
  <si>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</si>
  <si>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</si>
  <si>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</si>
  <si>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</si>
  <si>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</si>
  <si>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</si>
  <si>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</si>
  <si>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</si>
  <si>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</si>
  <si>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</si>
  <si>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</si>
  <si>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</si>
  <si>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</si>
  <si>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</si>
  <si>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</si>
  <si>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</si>
  <si>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</si>
  <si>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</si>
  <si>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</si>
  <si>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</si>
  <si>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</si>
  <si>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</si>
  <si>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</si>
  <si>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</si>
  <si>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</si>
  <si>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</si>
  <si>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</si>
  <si>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</si>
  <si>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6030</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</si>
  <si>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</si>
  <si>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</si>
  <si>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</si>
  <si>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</si>
  <si>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</si>
  <si>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</si>
  <si>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</si>
  <si>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</si>
  <si>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</si>
  <si>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</si>
  <si>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</si>
  <si>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</si>
  <si>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</si>
  <si>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</si>
  <si>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</si>
  <si>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</si>
  <si>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</si>
  <si>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</si>
  <si>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</si>
  <si>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</si>
  <si>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</si>
  <si>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</si>
  <si>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</si>
  <si>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</si>
  <si>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</si>
  <si>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</si>
  <si>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</si>
  <si>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</si>
  <si>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</si>
  <si>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</si>
  <si>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</si>
  <si>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</si>
  <si>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</si>
  <si>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</si>
  <si>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</si>
  <si>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</si>
  <si>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</si>
  <si>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</si>
  <si>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</si>
  <si>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</si>
  <si>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</si>
  <si>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</si>
  <si>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</si>
  <si>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</si>
  <si>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</si>
  <si>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</si>
  <si>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</si>
  <si>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</si>
  <si>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</si>
  <si>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</si>
  <si>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</si>
  <si>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</si>
  <si>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</si>
  <si>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</si>
  <si>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</si>
  <si>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</si>
  <si>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</si>
  <si>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</si>
  <si>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</si>
  <si>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</si>
  <si>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</si>
  <si>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</si>
  <si>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</si>
  <si>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</si>
  <si>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</si>
  <si>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</si>
  <si>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</si>
  <si>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</si>
  <si>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</si>
  <si>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</si>
  <si>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</si>
  <si>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</si>
  <si>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</si>
  <si>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</si>
  <si>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</si>
  <si>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</si>
  <si>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</si>
  <si>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</si>
  <si>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</si>
  <si>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</si>
  <si>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</si>
  <si>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</si>
  <si>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</si>
  <si>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</si>
  <si>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</si>
  <si>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</si>
  <si>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</si>
  <si>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</si>
  <si>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</si>
  <si>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</si>
  <si>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6004</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</si>
  <si>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</si>
  <si>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</si>
  <si>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</si>
  <si>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</si>
  <si>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</si>
  <si>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</si>
  <si>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</si>
  <si>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</si>
  <si>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</si>
  <si>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</si>
  <si>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</si>
  <si>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</si>
  <si>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</si>
  <si>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</si>
  <si>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</si>
  <si>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</si>
  <si>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</si>
  <si>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</si>
  <si>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</si>
  <si>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</si>
  <si>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</si>
  <si>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</si>
  <si>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</si>
  <si>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</si>
  <si>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</si>
  <si>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</si>
  <si>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</si>
  <si>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</si>
  <si>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</si>
  <si>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</si>
  <si>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</si>
  <si>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</si>
  <si>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</si>
  <si>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</si>
  <si>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</si>
  <si>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</si>
  <si>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</si>
  <si>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</si>
  <si>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</si>
  <si>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</si>
  <si>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</si>
  <si>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</si>
  <si>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</si>
  <si>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</si>
  <si>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</si>
  <si>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</si>
  <si>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</si>
  <si>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</si>
  <si>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5956</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</si>
  <si>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</si>
  <si>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</si>
  <si>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</si>
  <si>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</si>
  <si>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</si>
  <si>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</si>
  <si>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</si>
  <si>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</si>
  <si>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</si>
  <si>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</si>
  <si>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</si>
  <si>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</si>
  <si>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</si>
  <si>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</si>
  <si>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</si>
  <si>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</si>
  <si>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</si>
  <si>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</si>
  <si>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</si>
  <si>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</si>
  <si>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</si>
  <si>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</si>
  <si>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</si>
  <si>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</si>
  <si>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</si>
  <si>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</si>
  <si>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</si>
  <si>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</si>
  <si>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</si>
  <si>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</si>
  <si>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</si>
  <si>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</si>
  <si>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</si>
  <si>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</si>
  <si>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</si>
  <si>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</si>
  <si>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</si>
  <si>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</si>
  <si>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</si>
  <si>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</si>
  <si>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</si>
  <si>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</si>
  <si>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</si>
  <si>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</si>
  <si>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</si>
  <si>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</si>
  <si>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</si>
  <si>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</si>
  <si>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</si>
  <si>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</si>
  <si>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</si>
  <si>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</si>
  <si>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</si>
  <si>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</si>
  <si>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</si>
  <si>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</si>
  <si>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</si>
  <si>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</si>
  <si>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</si>
  <si>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</si>
  <si>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5611</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</si>
  <si>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</si>
  <si>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</si>
  <si>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</si>
  <si>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</si>
  <si>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</si>
  <si>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</si>
  <si>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</si>
  <si>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</si>
  <si>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</si>
  <si>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</si>
  <si>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</si>
  <si>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</si>
  <si>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</si>
  <si>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</si>
  <si>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</si>
  <si>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</si>
  <si>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</si>
  <si>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</si>
  <si>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</si>
  <si>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</si>
  <si>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</si>
  <si>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</si>
  <si>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</si>
  <si>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</si>
  <si>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</si>
  <si>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</si>
  <si>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</si>
  <si>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</si>
  <si>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</si>
  <si>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</si>
  <si>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</si>
  <si>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</si>
  <si>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</si>
  <si>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</si>
  <si>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</si>
  <si>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</si>
  <si>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</si>
  <si>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</si>
  <si>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</si>
  <si>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</si>
  <si>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</si>
  <si>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</si>
  <si>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</si>
  <si>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</si>
  <si>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</si>
  <si>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</si>
  <si>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</si>
  <si>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</si>
  <si>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</si>
  <si>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</si>
  <si>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</si>
  <si>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</si>
  <si>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</si>
  <si>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</si>
  <si>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</si>
  <si>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</si>
  <si>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</si>
  <si>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</si>
  <si>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</si>
  <si>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</si>
  <si>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</si>
  <si>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</si>
  <si>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</si>
  <si>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</si>
  <si>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</si>
  <si>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</si>
  <si>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</si>
  <si>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</si>
  <si>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</si>
  <si>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</si>
  <si>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</si>
  <si>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5423</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</si>
  <si>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</si>
  <si>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</si>
  <si>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</si>
  <si>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</si>
  <si>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</si>
  <si>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</si>
  <si>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</si>
  <si>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</si>
  <si>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</si>
  <si>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</si>
  <si>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</si>
  <si>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</si>
  <si>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</si>
  <si>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</si>
  <si>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</si>
  <si>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</si>
  <si>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</si>
  <si>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</si>
  <si>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</si>
  <si>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</si>
  <si>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</si>
  <si>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</si>
  <si>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</si>
  <si>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</si>
  <si>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</si>
  <si>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</si>
  <si>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</si>
  <si>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</si>
  <si>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</si>
  <si>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</si>
  <si>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</si>
  <si>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</si>
  <si>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</si>
  <si>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</si>
  <si>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</si>
  <si>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</si>
  <si>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</si>
  <si>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</si>
  <si>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</si>
  <si>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</si>
  <si>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</si>
  <si>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</si>
  <si>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</si>
  <si>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</si>
  <si>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</si>
  <si>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</si>
  <si>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</si>
  <si>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</si>
  <si>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</si>
  <si>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</si>
  <si>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5416</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</si>
  <si>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</si>
  <si>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</si>
  <si>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</si>
  <si>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</si>
  <si>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</si>
  <si>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</si>
  <si>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</si>
  <si>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</si>
  <si>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</si>
  <si>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</si>
  <si>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</si>
  <si>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</si>
  <si>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</si>
  <si>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</si>
  <si>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</si>
  <si>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</si>
  <si>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</si>
  <si>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</si>
  <si>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</si>
  <si>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</si>
  <si>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</si>
  <si>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</si>
  <si>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</si>
  <si>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</si>
  <si>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</si>
  <si>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</si>
  <si>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</si>
  <si>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</si>
  <si>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</si>
  <si>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</si>
  <si>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</si>
  <si>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</si>
  <si>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</si>
  <si>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</si>
  <si>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</si>
  <si>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</si>
  <si>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</si>
  <si>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</si>
  <si>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</si>
  <si>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</si>
  <si>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</si>
  <si>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</si>
  <si>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</si>
  <si>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</si>
  <si>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</si>
  <si>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</si>
  <si>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</si>
  <si>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</si>
  <si>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</si>
  <si>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</si>
  <si>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</si>
  <si>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</si>
  <si>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</si>
  <si>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</si>
  <si>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</si>
  <si>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</si>
  <si>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</si>
  <si>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</si>
  <si>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</si>
  <si>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</si>
  <si>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</si>
  <si>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</si>
  <si>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</si>
  <si>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</si>
  <si>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</si>
  <si>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</si>
  <si>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</si>
  <si>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</si>
  <si>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</si>
  <si>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</si>
  <si>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</si>
  <si>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</si>
  <si>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</si>
  <si>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</si>
  <si>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</si>
  <si>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</si>
  <si>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</si>
  <si>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</si>
  <si>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</si>
  <si>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</si>
  <si>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</si>
  <si>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</si>
  <si>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</si>
  <si>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</si>
  <si>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</si>
  <si>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</si>
  <si>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</si>
  <si>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</si>
  <si>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</si>
  <si>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</si>
  <si>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</si>
  <si>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</si>
  <si>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</si>
  <si>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</si>
  <si>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</si>
  <si>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</si>
  <si>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</si>
  <si>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</si>
  <si>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</si>
  <si>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</si>
  <si>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</si>
  <si>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</si>
  <si>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</si>
  <si>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</si>
  <si>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</si>
  <si>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</si>
  <si>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</si>
  <si>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</si>
  <si>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</si>
  <si>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</si>
  <si>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</si>
  <si>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</si>
  <si>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</si>
  <si>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</si>
  <si>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</si>
  <si>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</si>
  <si>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</si>
  <si>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</si>
  <si>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</si>
  <si>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</si>
  <si>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</si>
  <si>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</si>
  <si>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</si>
  <si>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</si>
  <si>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</si>
  <si>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</si>
  <si>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</si>
  <si>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</si>
  <si>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</si>
  <si>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</si>
  <si>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</si>
  <si>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</si>
  <si>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</si>
  <si>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</si>
  <si>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</si>
  <si>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</si>
  <si>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</si>
  <si>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</si>
  <si>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</si>
  <si>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</si>
  <si>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</si>
  <si>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</si>
  <si>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</si>
  <si>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</si>
  <si>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</si>
  <si>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</si>
  <si>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</si>
  <si>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</si>
  <si>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</si>
  <si>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</si>
  <si>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</si>
  <si>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</si>
  <si>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</si>
  <si>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</si>
  <si>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</si>
  <si>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5211</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</si>
  <si>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</si>
  <si>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</si>
  <si>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</si>
  <si>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</si>
  <si>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</si>
  <si>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</si>
  <si>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</si>
  <si>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</si>
  <si>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</si>
  <si>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</si>
  <si>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</si>
  <si>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</si>
  <si>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</si>
  <si>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</si>
  <si>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</si>
  <si>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</si>
  <si>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</si>
  <si>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</si>
  <si>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</si>
  <si>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</si>
  <si>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</si>
  <si>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</si>
  <si>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</si>
  <si>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</si>
  <si>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</si>
  <si>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</si>
  <si>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</si>
  <si>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</si>
  <si>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</si>
  <si>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</si>
  <si>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</si>
  <si>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</si>
  <si>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</si>
  <si>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</si>
  <si>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</si>
  <si>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</si>
  <si>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</si>
  <si>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</si>
  <si>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</si>
  <si>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</si>
  <si>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</si>
  <si>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</si>
  <si>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</si>
  <si>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</si>
  <si>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</si>
  <si>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</si>
  <si>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</si>
  <si>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</si>
  <si>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</si>
  <si>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</si>
  <si>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</si>
  <si>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</si>
  <si>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</si>
  <si>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</si>
  <si>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</si>
  <si>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</si>
  <si>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</si>
  <si>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</si>
  <si>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</si>
  <si>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</si>
  <si>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</si>
  <si>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</si>
  <si>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</si>
  <si>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</si>
  <si>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</si>
  <si>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</si>
  <si>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</si>
  <si>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</si>
  <si>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</si>
  <si>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</si>
  <si>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</si>
  <si>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</si>
  <si>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</si>
  <si>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</si>
  <si>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</si>
  <si>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</si>
  <si>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</si>
  <si>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</si>
  <si>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</si>
  <si>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</si>
  <si>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</si>
  <si>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</si>
  <si>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</si>
  <si>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</si>
  <si>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</si>
  <si>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</si>
  <si>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</si>
  <si>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</si>
  <si>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</si>
  <si>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</si>
  <si>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</si>
  <si>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</si>
  <si>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</si>
  <si>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</si>
  <si>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</si>
  <si>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</si>
  <si>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</si>
  <si>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</si>
  <si>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</si>
  <si>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</si>
  <si>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</si>
  <si>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</si>
  <si>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</si>
  <si>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</si>
  <si>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</si>
  <si>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</si>
  <si>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</si>
  <si>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</si>
  <si>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</si>
  <si>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</si>
  <si>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</si>
  <si>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</si>
  <si>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</si>
  <si>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</si>
  <si>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</si>
  <si>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</si>
  <si>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</si>
  <si>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</si>
  <si>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</si>
  <si>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</si>
  <si>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</si>
  <si>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</si>
  <si>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</si>
  <si>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</si>
  <si>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</si>
  <si>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</si>
  <si>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</si>
  <si>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</si>
  <si>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</si>
  <si>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</si>
  <si>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</si>
  <si>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</si>
  <si>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</si>
  <si>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</si>
  <si>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</si>
  <si>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</si>
  <si>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</si>
  <si>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</si>
  <si>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</si>
  <si>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</si>
  <si>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</si>
  <si>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</si>
  <si>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</si>
  <si>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</si>
  <si>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</si>
  <si>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</si>
  <si>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</si>
  <si>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</si>
  <si>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</si>
  <si>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</si>
  <si>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</si>
  <si>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</si>
  <si>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</si>
  <si>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</si>
  <si>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</si>
  <si>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</si>
  <si>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</si>
  <si>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</si>
  <si>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</si>
  <si>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</si>
  <si>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</si>
  <si>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</si>
  <si>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</si>
  <si>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</si>
  <si>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</si>
  <si>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</si>
  <si>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</si>
  <si>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</si>
  <si>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</si>
  <si>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</si>
  <si>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</si>
  <si>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</si>
  <si>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</si>
  <si>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</si>
  <si>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</si>
  <si>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</si>
  <si>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</si>
  <si>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</si>
  <si>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</si>
  <si>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</si>
  <si>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</si>
  <si>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</si>
  <si>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</si>
  <si>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</si>
  <si>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</si>
  <si>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</si>
  <si>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</si>
  <si>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</si>
  <si>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</si>
  <si>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</si>
  <si>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</si>
  <si>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</si>
  <si>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</si>
  <si>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</si>
  <si>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</si>
  <si>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</si>
  <si>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</si>
  <si>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</si>
  <si>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</si>
  <si>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</si>
  <si>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</si>
  <si>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</si>
  <si>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</si>
  <si>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</si>
  <si>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</si>
  <si>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</si>
  <si>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</si>
  <si>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</si>
  <si>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</si>
  <si>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</si>
  <si>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</si>
  <si>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</si>
  <si>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</si>
  <si>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</si>
  <si>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</si>
  <si>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</si>
  <si>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</si>
  <si>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</si>
  <si>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</si>
  <si>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</si>
  <si>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</si>
  <si>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</si>
  <si>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</si>
  <si>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</si>
  <si>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</si>
  <si>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</si>
  <si>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</si>
  <si>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</si>
  <si>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</si>
  <si>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</si>
  <si>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</si>
  <si>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</si>
  <si>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</si>
  <si>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</si>
  <si>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</si>
  <si>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</si>
  <si>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</si>
  <si>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</si>
  <si>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</si>
  <si>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</si>
  <si>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</si>
  <si>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</si>
  <si>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</si>
  <si>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</si>
  <si>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</si>
  <si>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</si>
  <si>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</si>
  <si>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</si>
  <si>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</si>
  <si>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</si>
  <si>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</si>
  <si>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</si>
  <si>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</si>
  <si>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</si>
  <si>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</si>
  <si>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</si>
  <si>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</si>
  <si>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</si>
  <si>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</si>
  <si>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</si>
  <si>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</si>
  <si>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</si>
  <si>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</si>
  <si>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</si>
  <si>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</si>
  <si>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</si>
  <si>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</si>
  <si>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</si>
  <si>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</si>
  <si>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</si>
  <si>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</si>
  <si>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</si>
  <si>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</si>
  <si>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</si>
  <si>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</si>
  <si>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</si>
  <si>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</si>
  <si>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</si>
  <si>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</si>
  <si>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</si>
  <si>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</si>
  <si>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</si>
  <si>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</si>
  <si>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</si>
  <si>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</si>
  <si>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</si>
  <si>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</si>
  <si>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</si>
  <si>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</si>
  <si>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</si>
  <si>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</si>
  <si>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</si>
  <si>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</si>
  <si>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</si>
  <si>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</si>
  <si>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</si>
  <si>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</si>
  <si>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</si>
  <si>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</si>
  <si>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</si>
  <si>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</si>
  <si>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</si>
  <si>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</si>
  <si>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</si>
  <si>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</si>
  <si>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</si>
  <si>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</si>
  <si>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</si>
  <si>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</si>
  <si>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</si>
  <si>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</si>
  <si>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</si>
  <si>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</si>
  <si>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</si>
  <si>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</si>
  <si>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</si>
  <si>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</si>
  <si>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</si>
  <si>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</si>
  <si>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</si>
  <si>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</si>
  <si>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</si>
  <si>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</si>
  <si>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</si>
  <si>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</si>
  <si>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</si>
  <si>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</si>
  <si>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</si>
  <si>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</si>
  <si>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</si>
  <si>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</si>
  <si>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</si>
  <si>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</si>
  <si>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</si>
  <si>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</si>
  <si>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</si>
  <si>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</si>
  <si>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</si>
  <si>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</si>
  <si>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</si>
  <si>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</si>
  <si>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</si>
  <si>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</si>
  <si>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</si>
  <si>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</si>
  <si>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</si>
  <si>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</si>
  <si>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</si>
  <si>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</si>
  <si>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</si>
  <si>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</si>
  <si>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</si>
  <si>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</si>
  <si>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</si>
  <si>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</si>
  <si>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</si>
  <si>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</si>
  <si>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</si>
  <si>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</si>
  <si>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</si>
  <si>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</si>
  <si>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</si>
  <si>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</si>
  <si>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</si>
  <si>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</si>
  <si>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</si>
  <si>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</si>
  <si>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</si>
  <si>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</si>
  <si>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4625</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</si>
  <si>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</si>
  <si>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</si>
  <si>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</si>
  <si>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</si>
  <si>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</si>
  <si>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</si>
  <si>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</si>
  <si>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</si>
  <si>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</si>
  <si>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</si>
  <si>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</si>
  <si>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</si>
  <si>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</si>
  <si>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</si>
  <si>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</si>
  <si>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</si>
  <si>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</si>
  <si>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</si>
  <si>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</si>
  <si>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</si>
  <si>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</si>
  <si>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</si>
  <si>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</si>
  <si>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</si>
  <si>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</si>
  <si>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</si>
  <si>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</si>
  <si>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</si>
  <si>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</si>
  <si>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</si>
  <si>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</si>
  <si>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</si>
  <si>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</si>
  <si>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</si>
  <si>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</si>
  <si>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</si>
  <si>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</si>
  <si>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</si>
  <si>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</si>
  <si>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</si>
  <si>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</si>
  <si>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</si>
  <si>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</si>
  <si>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</si>
  <si>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</si>
  <si>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</si>
  <si>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</si>
  <si>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</si>
  <si>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</si>
  <si>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</si>
  <si>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</si>
  <si>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</si>
  <si>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</si>
  <si>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</si>
  <si>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</si>
  <si>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</si>
  <si>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</si>
  <si>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</si>
  <si>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</si>
  <si>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</si>
  <si>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</si>
  <si>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</si>
  <si>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</si>
  <si>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</si>
  <si>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</si>
  <si>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</si>
  <si>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</si>
  <si>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</si>
  <si>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</si>
  <si>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</si>
  <si>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</si>
  <si>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</si>
  <si>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</si>
  <si>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</si>
  <si>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</si>
  <si>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</si>
  <si>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</si>
  <si>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</si>
  <si>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</si>
  <si>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</si>
  <si>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</si>
  <si>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</si>
  <si>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</si>
  <si>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</si>
  <si>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</si>
  <si>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</si>
  <si>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4601</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</si>
  <si>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</si>
  <si>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</si>
  <si>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</si>
  <si>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</si>
  <si>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</si>
  <si>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</si>
  <si>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</si>
  <si>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</si>
  <si>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</si>
  <si>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</si>
  <si>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</si>
  <si>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</si>
  <si>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</si>
  <si>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</si>
  <si>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</si>
  <si>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</si>
  <si>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</si>
  <si>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</si>
  <si>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</si>
  <si>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</si>
  <si>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</si>
  <si>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</si>
  <si>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</si>
  <si>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</si>
  <si>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</si>
  <si>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</si>
  <si>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</si>
  <si>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</si>
  <si>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</si>
  <si>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</si>
  <si>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</si>
  <si>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</si>
  <si>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</si>
  <si>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</si>
  <si>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</si>
  <si>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</si>
  <si>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</si>
  <si>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</si>
  <si>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</si>
  <si>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</si>
  <si>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</si>
  <si>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</si>
  <si>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</si>
  <si>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</si>
  <si>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</si>
  <si>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</si>
  <si>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</si>
  <si>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</si>
  <si>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</si>
  <si>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</si>
  <si>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4593</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</si>
  <si>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</si>
  <si>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</si>
  <si>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</si>
  <si>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</si>
  <si>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</si>
  <si>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</si>
  <si>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</si>
  <si>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</si>
  <si>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</si>
  <si>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</si>
  <si>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</si>
  <si>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</si>
  <si>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</si>
  <si>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</si>
  <si>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</si>
  <si>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</si>
  <si>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</si>
  <si>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</si>
  <si>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</si>
  <si>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</si>
  <si>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</si>
  <si>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</si>
  <si>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</si>
  <si>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</si>
  <si>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</si>
  <si>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</si>
  <si>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</si>
  <si>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</si>
  <si>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</si>
  <si>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</si>
  <si>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</si>
  <si>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</si>
  <si>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</si>
  <si>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</si>
  <si>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</si>
  <si>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</si>
  <si>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</si>
  <si>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</si>
  <si>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</si>
  <si>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</si>
  <si>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</si>
  <si>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</si>
  <si>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</si>
  <si>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</si>
  <si>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</si>
  <si>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</si>
  <si>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</si>
  <si>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</si>
  <si>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</si>
  <si>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</si>
  <si>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</si>
  <si>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</si>
  <si>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</si>
  <si>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</si>
  <si>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</si>
  <si>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</si>
  <si>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</si>
  <si>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</si>
  <si>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</si>
  <si>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Anonymous 10</t>
  </si>
  <si>
    <t>4519</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</si>
  <si>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</si>
  <si>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</si>
  <si>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</si>
  <si>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</si>
  <si>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</si>
  <si>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</si>
  <si>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</si>
  <si>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</si>
  <si>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</si>
  <si>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</si>
  <si>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</si>
  <si>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</si>
  <si>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</si>
  <si>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</si>
  <si>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</si>
  <si>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</si>
  <si>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</si>
  <si>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</si>
  <si>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</si>
  <si>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</si>
  <si>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</si>
  <si>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</si>
  <si>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</si>
  <si>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</si>
  <si>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</si>
  <si>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</si>
  <si>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</si>
  <si>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</si>
  <si>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</si>
  <si>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</si>
  <si>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</si>
  <si>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</si>
  <si>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</si>
  <si>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</si>
  <si>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</si>
  <si>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</si>
  <si>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</si>
  <si>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</si>
  <si>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</si>
  <si>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</si>
  <si>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</si>
  <si>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</si>
  <si>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</si>
  <si>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</si>
  <si>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</si>
  <si>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</si>
  <si>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</si>
  <si>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</si>
  <si>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</si>
  <si>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</si>
  <si>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</si>
  <si>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</si>
  <si>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</si>
  <si>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</si>
  <si>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</si>
  <si>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</si>
  <si>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</si>
  <si>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</si>
  <si>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</si>
  <si>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</si>
  <si>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</si>
  <si>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</si>
  <si>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</si>
  <si>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</si>
  <si>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</si>
  <si>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</si>
  <si>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</si>
  <si>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</si>
  <si>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</si>
  <si>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</si>
  <si>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</si>
  <si>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</si>
  <si>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</si>
  <si>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</si>
  <si>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</si>
  <si>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</si>
  <si>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</si>
  <si>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</si>
  <si>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</si>
  <si>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</si>
  <si>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</si>
  <si>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</si>
  <si>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</si>
  <si>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</si>
  <si>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</si>
  <si>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</si>
  <si>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</si>
  <si>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</si>
  <si>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</si>
  <si>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</si>
  <si>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</si>
  <si>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</si>
  <si>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</si>
  <si>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</si>
  <si>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</si>
  <si>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</si>
  <si>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</si>
  <si>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</si>
  <si>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</si>
  <si>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</si>
  <si>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</si>
  <si>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</si>
  <si>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</si>
  <si>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</si>
  <si>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</si>
  <si>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</si>
  <si>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</si>
  <si>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</si>
  <si>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</si>
  <si>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</si>
  <si>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</si>
  <si>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</si>
  <si>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</si>
  <si>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</si>
  <si>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</si>
  <si>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</si>
  <si>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</si>
  <si>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</si>
  <si>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</si>
  <si>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</si>
  <si>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</si>
  <si>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</si>
  <si>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</si>
  <si>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</si>
  <si>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</si>
  <si>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</si>
  <si>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</si>
  <si>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</si>
  <si>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</si>
  <si>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</si>
  <si>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</si>
  <si>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</si>
  <si>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</si>
  <si>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</si>
  <si>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</si>
  <si>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</si>
  <si>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</si>
  <si>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</si>
  <si>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</si>
  <si>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</si>
  <si>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4361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</si>
  <si>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</si>
  <si>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</si>
  <si>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</si>
  <si>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</si>
  <si>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</si>
  <si>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</si>
  <si>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</si>
  <si>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</si>
  <si>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</si>
  <si>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</si>
  <si>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</si>
  <si>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</si>
  <si>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</si>
  <si>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</si>
  <si>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</si>
  <si>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</si>
  <si>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</si>
  <si>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</si>
  <si>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</si>
  <si>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</si>
  <si>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</si>
  <si>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</si>
  <si>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</si>
  <si>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</si>
  <si>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</si>
  <si>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</si>
  <si>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</si>
  <si>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</si>
  <si>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</si>
  <si>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</si>
  <si>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</si>
  <si>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</si>
  <si>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</si>
  <si>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</si>
  <si>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</si>
  <si>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</si>
  <si>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</si>
  <si>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</si>
  <si>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</si>
  <si>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</si>
  <si>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</si>
  <si>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</si>
  <si>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</si>
  <si>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</si>
  <si>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</si>
  <si>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</si>
  <si>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</si>
  <si>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</si>
  <si>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</si>
  <si>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</si>
  <si>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</si>
  <si>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</si>
  <si>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</si>
  <si>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</si>
  <si>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</si>
  <si>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</si>
  <si>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</si>
  <si>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</si>
  <si>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</si>
  <si>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</si>
  <si>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</si>
  <si>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</si>
  <si>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</si>
  <si>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</si>
  <si>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</si>
  <si>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</si>
  <si>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</si>
  <si>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</si>
  <si>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</si>
  <si>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</si>
  <si>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</si>
  <si>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</si>
  <si>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</si>
  <si>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</si>
  <si>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</si>
  <si>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</si>
  <si>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</si>
  <si>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</si>
  <si>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</si>
  <si>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</si>
  <si>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</si>
  <si>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</si>
  <si>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</si>
  <si>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</si>
  <si>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</si>
  <si>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</si>
  <si>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</si>
  <si>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</si>
  <si>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</si>
  <si>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</si>
  <si>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</si>
  <si>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</si>
  <si>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</si>
  <si>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</si>
  <si>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</si>
  <si>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</si>
  <si>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</si>
  <si>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</si>
  <si>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</si>
  <si>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</si>
  <si>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</si>
  <si>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</si>
  <si>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</si>
  <si>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</si>
  <si>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</si>
  <si>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</si>
  <si>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</si>
  <si>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</si>
  <si>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</si>
  <si>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</si>
  <si>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</si>
  <si>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</si>
  <si>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</si>
  <si>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</si>
  <si>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</si>
  <si>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</si>
  <si>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</si>
  <si>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</si>
  <si>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</si>
  <si>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</si>
  <si>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</si>
  <si>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</si>
  <si>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</si>
  <si>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</si>
  <si>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</si>
  <si>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</si>
  <si>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</si>
  <si>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</si>
  <si>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</si>
  <si>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</si>
  <si>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</si>
  <si>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</si>
  <si>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</si>
  <si>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</si>
  <si>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</si>
  <si>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</si>
  <si>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</si>
  <si>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</si>
  <si>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</si>
  <si>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</si>
  <si>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</si>
  <si>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</si>
  <si>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</si>
  <si>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</si>
  <si>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</si>
  <si>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</si>
  <si>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</si>
  <si>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</si>
  <si>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</si>
  <si>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</si>
  <si>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</si>
  <si>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</si>
  <si>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</si>
  <si>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</si>
  <si>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</si>
  <si>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</si>
  <si>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</si>
  <si>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</si>
  <si>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</si>
  <si>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</si>
  <si>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</si>
  <si>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</si>
  <si>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</si>
  <si>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</si>
  <si>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</si>
  <si>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</si>
  <si>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</si>
  <si>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</si>
  <si>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</si>
  <si>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</si>
  <si>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</si>
  <si>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</si>
  <si>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</si>
  <si>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</si>
  <si>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</si>
  <si>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</si>
  <si>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</si>
  <si>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</si>
  <si>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</si>
  <si>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</si>
  <si>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</si>
  <si>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</si>
  <si>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</si>
  <si>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</si>
  <si>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</si>
  <si>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</si>
  <si>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</si>
  <si>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</si>
  <si>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</si>
  <si>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</si>
  <si>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</si>
  <si>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</si>
  <si>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</si>
  <si>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</si>
  <si>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</si>
  <si>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</si>
  <si>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</si>
  <si>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</si>
  <si>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4374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</si>
  <si>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</si>
  <si>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</si>
  <si>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</si>
  <si>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</si>
  <si>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</si>
  <si>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</si>
  <si>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</si>
  <si>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</si>
  <si>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</si>
  <si>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</si>
  <si>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</si>
  <si>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</si>
  <si>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</si>
  <si>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</si>
  <si>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</si>
  <si>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</si>
  <si>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</si>
  <si>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</si>
  <si>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</si>
  <si>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</si>
  <si>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</si>
  <si>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</si>
  <si>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</si>
  <si>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</si>
  <si>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</si>
  <si>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</si>
  <si>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</si>
  <si>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</si>
  <si>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</si>
  <si>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</si>
  <si>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</si>
  <si>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</si>
  <si>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</si>
  <si>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</si>
  <si>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</si>
  <si>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</si>
  <si>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</si>
  <si>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</si>
  <si>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</si>
  <si>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</si>
  <si>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</si>
  <si>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</si>
  <si>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</si>
  <si>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</si>
  <si>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</si>
  <si>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</si>
  <si>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4208</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</si>
  <si>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</si>
  <si>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</si>
  <si>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</si>
  <si>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</si>
  <si>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</si>
  <si>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</si>
  <si>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</si>
  <si>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</si>
  <si>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</si>
  <si>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</si>
  <si>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</si>
  <si>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</si>
  <si>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</si>
  <si>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</si>
  <si>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</si>
  <si>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</si>
  <si>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</si>
  <si>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</si>
  <si>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</si>
  <si>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</si>
  <si>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</si>
  <si>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</si>
  <si>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</si>
  <si>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</si>
  <si>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</si>
  <si>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</si>
  <si>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</si>
  <si>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</si>
  <si>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</si>
  <si>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</si>
  <si>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</si>
  <si>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4197</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</si>
  <si>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</si>
  <si>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</si>
  <si>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</si>
  <si>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</si>
  <si>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</si>
  <si>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</si>
  <si>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</si>
  <si>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</si>
  <si>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</si>
  <si>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</si>
  <si>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</si>
  <si>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</si>
  <si>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</si>
  <si>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</si>
  <si>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</si>
  <si>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</si>
  <si>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</si>
  <si>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</si>
  <si>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</si>
  <si>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</si>
  <si>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</si>
  <si>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</si>
  <si>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</si>
  <si>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</si>
  <si>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</si>
  <si>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</si>
  <si>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42.83</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</si>
  <si>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</si>
  <si>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</si>
  <si>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</si>
  <si>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</si>
  <si>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</si>
  <si>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</si>
  <si>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</si>
  <si>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</si>
  <si>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</si>
  <si>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</si>
  <si>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</si>
  <si>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</si>
  <si>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</si>
  <si>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</si>
  <si>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</si>
  <si>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</si>
  <si>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</si>
  <si>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</si>
  <si>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</si>
  <si>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</si>
  <si>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</si>
  <si>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</si>
  <si>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</si>
  <si>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</si>
  <si>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</si>
  <si>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3945</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</si>
  <si>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</si>
  <si>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</si>
  <si>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</si>
  <si>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</si>
  <si>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</si>
  <si>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</si>
  <si>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</si>
  <si>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</si>
  <si>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</si>
  <si>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</si>
  <si>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</si>
  <si>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</si>
  <si>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</si>
  <si>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</si>
  <si>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</si>
  <si>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</si>
  <si>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</si>
  <si>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</si>
  <si>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</si>
  <si>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</si>
  <si>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</si>
  <si>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</si>
  <si>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</si>
  <si>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</si>
  <si>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</si>
  <si>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</si>
  <si>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</si>
  <si>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</si>
  <si>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</si>
  <si>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</si>
  <si>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</si>
  <si>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</si>
  <si>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</si>
  <si>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</si>
  <si>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</si>
  <si>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</si>
  <si>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</si>
  <si>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</si>
  <si>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</si>
  <si>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</si>
  <si>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</si>
  <si>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</si>
  <si>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</si>
  <si>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</si>
  <si>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</si>
  <si>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</si>
  <si>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</si>
  <si>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</si>
  <si>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</si>
  <si>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</si>
  <si>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</si>
  <si>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</si>
  <si>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</si>
  <si>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</si>
  <si>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</si>
  <si>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</si>
  <si>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</si>
  <si>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</si>
  <si>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</si>
  <si>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</si>
  <si>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</si>
  <si>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</si>
  <si>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</si>
  <si>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</si>
  <si>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</si>
  <si>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</si>
  <si>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</si>
  <si>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</si>
  <si>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</si>
  <si>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</si>
  <si>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</si>
  <si>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</si>
  <si>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</si>
  <si>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</si>
  <si>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</si>
  <si>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</si>
  <si>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</si>
  <si>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</si>
  <si>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</si>
  <si>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</si>
  <si>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</si>
  <si>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</si>
  <si>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</si>
  <si>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</si>
  <si>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</si>
  <si>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</si>
  <si>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</si>
  <si>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</si>
  <si>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</si>
  <si>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</si>
  <si>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</si>
  <si>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</si>
  <si>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</si>
  <si>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</si>
  <si>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</si>
  <si>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</si>
  <si>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</si>
  <si>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</si>
  <si>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</si>
  <si>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</si>
  <si>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</si>
  <si>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</si>
  <si>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</si>
  <si>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</si>
  <si>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</si>
  <si>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</si>
  <si>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</si>
  <si>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</si>
  <si>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</si>
  <si>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</si>
  <si>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</si>
  <si>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</si>
  <si>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</si>
  <si>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</si>
  <si>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</si>
  <si>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</si>
  <si>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</si>
  <si>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</si>
  <si>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</si>
  <si>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</si>
  <si>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</si>
  <si>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</si>
  <si>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</si>
  <si>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</si>
  <si>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</si>
  <si>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</si>
  <si>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</si>
  <si>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</si>
  <si>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</si>
  <si>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</si>
  <si>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</si>
  <si>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</si>
  <si>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</si>
  <si>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</si>
  <si>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</si>
  <si>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</si>
  <si>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</si>
  <si>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</si>
  <si>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</si>
  <si>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</si>
  <si>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</si>
  <si>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</si>
  <si>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</si>
  <si>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</si>
  <si>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</si>
  <si>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</si>
  <si>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</si>
  <si>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</si>
  <si>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</si>
  <si>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</si>
  <si>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</si>
  <si>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</si>
  <si>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</si>
  <si>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3727</t>
  </si>
  <si>
    <t>15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</si>
  <si>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</si>
  <si>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</si>
  <si>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</si>
  <si>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</si>
  <si>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</si>
  <si>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</si>
  <si>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</si>
  <si>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</si>
  <si>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</si>
  <si>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</si>
  <si>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</si>
  <si>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</si>
  <si>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</si>
  <si>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</si>
  <si>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</si>
  <si>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</si>
  <si>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</si>
  <si>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</si>
  <si>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</si>
  <si>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</si>
  <si>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</si>
  <si>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</si>
  <si>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</si>
  <si>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</si>
  <si>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</si>
  <si>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</si>
  <si>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</si>
  <si>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</si>
  <si>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</si>
  <si>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</si>
  <si>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</si>
  <si>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</si>
  <si>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</si>
  <si>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</si>
  <si>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</si>
  <si>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</si>
  <si>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</si>
  <si>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</si>
  <si>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</si>
  <si>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</si>
  <si>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</si>
  <si>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</si>
  <si>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</si>
  <si>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</si>
  <si>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</si>
  <si>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</si>
  <si>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</si>
  <si>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</si>
  <si>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</si>
  <si>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</si>
  <si>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</si>
  <si>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</si>
  <si>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</si>
  <si>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</si>
  <si>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</si>
  <si>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</si>
  <si>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</si>
  <si>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</si>
  <si>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</si>
  <si>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</si>
  <si>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</si>
  <si>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</si>
  <si>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</si>
  <si>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</si>
  <si>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</si>
  <si>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</si>
  <si>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</si>
  <si>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</si>
  <si>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</si>
  <si>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</si>
  <si>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</si>
  <si>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</si>
  <si>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</si>
  <si>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</si>
  <si>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</si>
  <si>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</si>
  <si>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</si>
  <si>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</si>
  <si>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</si>
  <si>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</si>
  <si>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</si>
  <si>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</si>
  <si>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</si>
  <si>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</si>
  <si>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</si>
  <si>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</si>
  <si>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</si>
  <si>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</si>
  <si>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</si>
  <si>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</si>
  <si>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</si>
  <si>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</si>
  <si>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</si>
  <si>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</si>
  <si>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</si>
  <si>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</si>
  <si>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</si>
  <si>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</si>
  <si>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</si>
  <si>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</si>
  <si>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</si>
  <si>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</si>
  <si>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</si>
  <si>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</si>
  <si>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</si>
  <si>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</si>
  <si>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</si>
  <si>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</si>
  <si>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</si>
  <si>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</si>
  <si>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</si>
  <si>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</si>
  <si>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</si>
  <si>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</si>
  <si>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</si>
  <si>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</si>
  <si>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</si>
  <si>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</si>
  <si>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</si>
  <si>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</si>
  <si>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</si>
  <si>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</si>
  <si>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</si>
  <si>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</si>
  <si>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</si>
  <si>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</si>
  <si>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</si>
  <si>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</si>
  <si>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</si>
  <si>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</si>
  <si>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</si>
  <si>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</si>
  <si>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</si>
  <si>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</si>
  <si>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</si>
  <si>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</si>
  <si>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</si>
  <si>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</si>
  <si>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</si>
  <si>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</si>
  <si>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</si>
  <si>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</si>
  <si>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</si>
  <si>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</si>
  <si>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</si>
  <si>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</si>
  <si>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</si>
  <si>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</si>
  <si>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</si>
  <si>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</si>
  <si>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</si>
  <si>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</si>
  <si>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</si>
  <si>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</si>
  <si>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</si>
  <si>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</si>
  <si>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</si>
  <si>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</si>
  <si>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</si>
  <si>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</si>
  <si>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</si>
  <si>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</si>
  <si>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</si>
  <si>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</si>
  <si>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</si>
  <si>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</si>
  <si>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</si>
  <si>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</si>
  <si>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</si>
  <si>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</si>
  <si>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</si>
  <si>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</si>
  <si>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</si>
  <si>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</si>
  <si>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</si>
  <si>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</si>
  <si>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</si>
  <si>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</si>
  <si>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</si>
  <si>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</si>
  <si>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</si>
  <si>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</si>
  <si>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</si>
  <si>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</si>
  <si>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</si>
  <si>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</si>
  <si>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</si>
  <si>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</si>
  <si>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</si>
  <si>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</si>
  <si>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</si>
  <si>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</si>
  <si>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</si>
  <si>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</si>
  <si>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</si>
  <si>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</si>
  <si>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</si>
  <si>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</si>
  <si>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</si>
  <si>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</si>
  <si>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</si>
  <si>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</si>
  <si>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</si>
  <si>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</si>
  <si>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</si>
  <si>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</si>
  <si>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</si>
  <si>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</si>
  <si>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</si>
  <si>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</si>
  <si>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</si>
  <si>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</si>
  <si>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</si>
  <si>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</si>
  <si>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</si>
  <si>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</si>
  <si>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</si>
  <si>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</si>
  <si>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</si>
  <si>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</si>
  <si>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</si>
  <si>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</si>
  <si>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</si>
  <si>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</si>
  <si>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</si>
  <si>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</si>
  <si>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</si>
  <si>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</si>
  <si>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</si>
  <si>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</si>
  <si>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</si>
  <si>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</si>
  <si>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</si>
  <si>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</si>
  <si>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</si>
  <si>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</si>
  <si>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</si>
  <si>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</si>
  <si>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</si>
  <si>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</si>
  <si>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1:12.81</t>
  </si>
  <si>
    <t>40.29</t>
  </si>
  <si>
    <t>17.25</t>
  </si>
  <si>
    <t>58.69</t>
  </si>
  <si>
    <t>1:33.15</t>
  </si>
  <si>
    <t>40.34</t>
  </si>
  <si>
    <t>9.71</t>
  </si>
  <si>
    <t>19.44</t>
  </si>
  <si>
    <t>27.46</t>
  </si>
  <si>
    <t>50.14</t>
  </si>
  <si>
    <t>1:27.86</t>
  </si>
  <si>
    <t>51.28</t>
  </si>
  <si>
    <t>54.89</t>
  </si>
  <si>
    <t>17.99</t>
  </si>
  <si>
    <t>1:16.18</t>
  </si>
  <si>
    <t>DrewCoug</t>
  </si>
  <si>
    <t>3344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</si>
  <si>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</si>
  <si>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</si>
  <si>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</si>
  <si>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</si>
  <si>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</si>
  <si>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</si>
  <si>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</si>
  <si>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</si>
  <si>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</si>
  <si>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</si>
  <si>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</si>
  <si>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</si>
  <si>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</si>
  <si>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</si>
  <si>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</si>
  <si>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</si>
  <si>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</si>
  <si>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</si>
  <si>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</si>
  <si>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</si>
  <si>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</si>
  <si>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</si>
  <si>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</si>
  <si>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</si>
  <si>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</si>
  <si>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</si>
  <si>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</si>
  <si>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</si>
  <si>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</si>
  <si>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</si>
  <si>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</si>
  <si>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</si>
  <si>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</si>
  <si>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</si>
  <si>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</si>
  <si>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</si>
  <si>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</si>
  <si>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</si>
  <si>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</si>
  <si>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</si>
  <si>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</si>
  <si>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</si>
  <si>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</si>
  <si>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</si>
  <si>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</si>
  <si>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</si>
  <si>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</si>
  <si>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</si>
  <si>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</si>
  <si>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</si>
  <si>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</si>
  <si>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</si>
  <si>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</si>
  <si>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</si>
  <si>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</si>
  <si>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</si>
  <si>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</si>
  <si>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</si>
  <si>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</si>
  <si>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</si>
  <si>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</si>
  <si>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</si>
  <si>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</si>
  <si>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</si>
  <si>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</si>
  <si>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</si>
  <si>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</si>
  <si>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</si>
  <si>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</si>
  <si>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</si>
  <si>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</si>
  <si>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</si>
  <si>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</si>
  <si>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</si>
  <si>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</si>
  <si>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</si>
  <si>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</si>
  <si>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</si>
  <si>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</si>
  <si>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</si>
  <si>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</si>
  <si>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</si>
  <si>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</si>
  <si>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</si>
  <si>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</si>
  <si>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</si>
  <si>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</si>
  <si>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</si>
  <si>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</si>
  <si>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</si>
  <si>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</si>
  <si>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</si>
  <si>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</si>
  <si>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</si>
  <si>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</si>
  <si>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</si>
  <si>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</si>
  <si>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</si>
  <si>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</si>
  <si>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</si>
  <si>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</si>
  <si>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</si>
  <si>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</si>
  <si>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</si>
  <si>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</si>
  <si>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</si>
  <si>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</si>
  <si>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</si>
  <si>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</si>
  <si>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</si>
  <si>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</si>
  <si>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</si>
  <si>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</si>
  <si>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</si>
  <si>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</si>
  <si>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</si>
  <si>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</si>
  <si>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</si>
  <si>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</si>
  <si>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</si>
  <si>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</si>
  <si>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</si>
  <si>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</si>
  <si>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</si>
  <si>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</si>
  <si>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</si>
  <si>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</si>
  <si>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</si>
  <si>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</si>
  <si>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</si>
  <si>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</si>
  <si>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</si>
  <si>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</si>
  <si>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</si>
  <si>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</si>
  <si>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</si>
  <si>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</si>
  <si>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</si>
  <si>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</si>
  <si>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</si>
  <si>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</si>
  <si>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</si>
  <si>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</si>
  <si>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</si>
  <si>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</si>
  <si>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</si>
  <si>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</si>
  <si>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</si>
  <si>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</si>
  <si>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</si>
  <si>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</si>
  <si>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</si>
  <si>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</si>
  <si>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</si>
  <si>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</si>
  <si>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</si>
  <si>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</si>
  <si>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</si>
  <si>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</si>
  <si>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</si>
  <si>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</si>
  <si>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</si>
  <si>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</si>
  <si>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</si>
  <si>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</si>
  <si>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</si>
  <si>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</si>
  <si>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</si>
  <si>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</si>
  <si>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</si>
  <si>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</si>
  <si>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</si>
  <si>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</si>
  <si>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</si>
  <si>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</si>
  <si>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</si>
  <si>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</si>
  <si>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</si>
  <si>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</si>
  <si>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</si>
  <si>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</si>
  <si>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</si>
  <si>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</si>
  <si>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</si>
  <si>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</si>
  <si>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</si>
  <si>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</si>
  <si>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</si>
  <si>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</si>
  <si>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</si>
  <si>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</si>
  <si>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</si>
  <si>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</si>
  <si>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3108</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</si>
  <si>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</si>
  <si>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</si>
  <si>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</si>
  <si>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</si>
  <si>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</si>
  <si>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</si>
  <si>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</si>
  <si>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</si>
  <si>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</si>
  <si>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</si>
  <si>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</si>
  <si>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</si>
  <si>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</si>
  <si>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</si>
  <si>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</si>
  <si>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</si>
  <si>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</si>
  <si>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</si>
  <si>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</si>
  <si>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</si>
  <si>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</si>
  <si>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</si>
  <si>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</si>
  <si>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</si>
  <si>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</si>
  <si>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</si>
  <si>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</si>
  <si>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</si>
  <si>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</si>
  <si>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</si>
  <si>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</si>
  <si>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</si>
  <si>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</si>
  <si>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</si>
  <si>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</si>
  <si>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</si>
  <si>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</si>
  <si>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</si>
  <si>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</si>
  <si>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</si>
  <si>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</si>
  <si>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</si>
  <si>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</si>
  <si>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</si>
  <si>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</si>
  <si>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</si>
  <si>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</si>
  <si>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</si>
  <si>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</si>
  <si>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</si>
  <si>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</si>
  <si>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</si>
  <si>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</si>
  <si>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</si>
  <si>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</si>
  <si>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</si>
  <si>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</si>
  <si>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</si>
  <si>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</si>
  <si>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</si>
  <si>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</si>
  <si>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</si>
  <si>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</si>
  <si>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</si>
  <si>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</si>
  <si>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</si>
  <si>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</si>
  <si>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</si>
  <si>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</si>
  <si>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</si>
  <si>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</si>
  <si>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</si>
  <si>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</si>
  <si>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</si>
  <si>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</si>
  <si>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</si>
  <si>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</si>
  <si>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</si>
  <si>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</si>
  <si>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</si>
  <si>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</si>
  <si>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</si>
  <si>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</si>
  <si>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</si>
  <si>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</si>
  <si>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</si>
  <si>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</si>
  <si>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</si>
  <si>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</si>
  <si>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</si>
  <si>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</si>
  <si>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</si>
  <si>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</si>
  <si>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</si>
  <si>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</si>
  <si>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</si>
  <si>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</si>
  <si>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</si>
  <si>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</si>
  <si>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</si>
  <si>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</si>
  <si>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</si>
  <si>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</si>
  <si>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</si>
  <si>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</si>
  <si>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</si>
  <si>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</si>
  <si>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</si>
  <si>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</si>
  <si>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</si>
  <si>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</si>
  <si>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</si>
  <si>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</si>
  <si>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</si>
  <si>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</si>
  <si>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</si>
  <si>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</si>
  <si>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</si>
  <si>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</si>
  <si>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</si>
  <si>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</si>
  <si>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</si>
  <si>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</si>
  <si>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</si>
  <si>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</si>
  <si>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</si>
  <si>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</si>
  <si>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</si>
  <si>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</si>
  <si>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</si>
  <si>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</si>
  <si>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</si>
  <si>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</si>
  <si>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</si>
  <si>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</si>
  <si>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</si>
  <si>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</si>
  <si>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</si>
  <si>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</si>
  <si>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</si>
  <si>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</si>
  <si>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</si>
  <si>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</si>
  <si>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</si>
  <si>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</si>
  <si>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</si>
  <si>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</si>
  <si>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</si>
  <si>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</si>
  <si>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</si>
  <si>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</si>
  <si>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</si>
  <si>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</si>
  <si>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</si>
  <si>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</si>
  <si>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</si>
  <si>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</si>
  <si>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</si>
  <si>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</si>
  <si>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</si>
  <si>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</si>
  <si>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</si>
  <si>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</si>
  <si>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</si>
  <si>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</si>
  <si>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</si>
  <si>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</si>
  <si>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</si>
  <si>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</si>
  <si>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</si>
  <si>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</si>
  <si>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</si>
  <si>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</si>
  <si>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</si>
  <si>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</si>
  <si>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</si>
  <si>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</si>
  <si>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</si>
  <si>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</si>
  <si>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</si>
  <si>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</si>
  <si>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</si>
  <si>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</si>
  <si>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</si>
  <si>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</si>
  <si>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</si>
  <si>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</si>
  <si>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</si>
  <si>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</si>
  <si>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</si>
  <si>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</si>
  <si>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</si>
  <si>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</si>
  <si>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</si>
  <si>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</si>
  <si>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</si>
  <si>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</si>
  <si>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2879</t>
  </si>
  <si>
    <t>1:20.07</t>
  </si>
  <si>
    <t>37.62</t>
  </si>
  <si>
    <t>13.97</t>
  </si>
  <si>
    <t>49.90</t>
  </si>
  <si>
    <t>30.51</t>
  </si>
  <si>
    <t>1:56.01</t>
  </si>
  <si>
    <t>1:10.18</t>
  </si>
  <si>
    <t>18.23</t>
  </si>
  <si>
    <t>1:25.80</t>
  </si>
  <si>
    <t>1:39.31</t>
  </si>
  <si>
    <t>53.55</t>
  </si>
  <si>
    <t>2:29.07</t>
  </si>
  <si>
    <t>48.79</t>
  </si>
  <si>
    <t>15.64</t>
  </si>
  <si>
    <t>45.55</t>
  </si>
  <si>
    <t>44.96</t>
  </si>
  <si>
    <t>2:16.09</t>
  </si>
  <si>
    <t>1:21.37</t>
  </si>
  <si>
    <t>toburr</t>
  </si>
  <si>
    <t>2834</t>
  </si>
  <si>
    <t>63</t>
  </si>
  <si>
    <t>1:03.11</t>
  </si>
  <si>
    <t>Briguy</t>
  </si>
  <si>
    <t>2828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</si>
  <si>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</si>
  <si>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</si>
  <si>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</si>
  <si>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</si>
  <si>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</si>
  <si>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</si>
  <si>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</si>
  <si>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</si>
  <si>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</si>
  <si>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</si>
  <si>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</si>
  <si>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</si>
  <si>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</si>
  <si>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</si>
  <si>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</si>
  <si>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</si>
  <si>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</si>
  <si>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</si>
  <si>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</si>
  <si>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</si>
  <si>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</si>
  <si>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</si>
  <si>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</si>
  <si>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</si>
  <si>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</si>
  <si>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</si>
  <si>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</si>
  <si>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</si>
  <si>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</si>
  <si>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</si>
  <si>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</si>
  <si>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</si>
  <si>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</si>
  <si>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</si>
  <si>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</si>
  <si>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</si>
  <si>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</si>
  <si>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</si>
  <si>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</si>
  <si>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</si>
  <si>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</si>
  <si>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</si>
  <si>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</si>
  <si>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</si>
  <si>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</si>
  <si>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</si>
  <si>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</si>
  <si>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</si>
  <si>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</si>
  <si>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</si>
  <si>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</si>
  <si>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</si>
  <si>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</si>
  <si>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</si>
  <si>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</si>
  <si>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</si>
  <si>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</si>
  <si>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</si>
  <si>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</si>
  <si>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</si>
  <si>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</si>
  <si>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</si>
  <si>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</si>
  <si>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</si>
  <si>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</si>
  <si>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</si>
  <si>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</si>
  <si>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</si>
  <si>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</si>
  <si>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</si>
  <si>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</si>
  <si>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</si>
  <si>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</si>
  <si>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</si>
  <si>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</si>
  <si>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</si>
  <si>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</si>
  <si>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</si>
  <si>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</si>
  <si>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</si>
  <si>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</si>
  <si>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</si>
  <si>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</si>
  <si>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</si>
  <si>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</si>
  <si>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</si>
  <si>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</si>
  <si>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</si>
  <si>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</si>
  <si>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</si>
  <si>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</si>
  <si>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</si>
  <si>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</si>
  <si>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</si>
  <si>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</si>
  <si>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</si>
  <si>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</si>
  <si>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</si>
  <si>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</si>
  <si>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</si>
  <si>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</si>
  <si>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</si>
  <si>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</si>
  <si>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</si>
  <si>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</si>
  <si>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</si>
  <si>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</si>
  <si>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</si>
  <si>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</si>
  <si>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</si>
  <si>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</si>
  <si>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</si>
  <si>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</si>
  <si>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</si>
  <si>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</si>
  <si>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</si>
  <si>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</si>
  <si>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</si>
  <si>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</si>
  <si>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</si>
  <si>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</si>
  <si>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</si>
  <si>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2725</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</si>
  <si>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</si>
  <si>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</si>
  <si>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</si>
  <si>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</si>
  <si>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</si>
  <si>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</si>
  <si>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</si>
  <si>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</si>
  <si>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</si>
  <si>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</si>
  <si>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</si>
  <si>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</si>
  <si>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</si>
  <si>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</si>
  <si>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</si>
  <si>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</si>
  <si>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</si>
  <si>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</si>
  <si>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</si>
  <si>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</si>
  <si>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</si>
  <si>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</si>
  <si>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</si>
  <si>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</si>
  <si>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</si>
  <si>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</si>
  <si>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</si>
  <si>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</si>
  <si>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</si>
  <si>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</si>
  <si>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</si>
  <si>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</si>
  <si>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</si>
  <si>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</si>
  <si>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</si>
  <si>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</si>
  <si>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</si>
  <si>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</si>
  <si>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</si>
  <si>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</si>
  <si>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</si>
  <si>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</si>
  <si>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</si>
  <si>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</si>
  <si>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</si>
  <si>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</si>
  <si>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</si>
  <si>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</si>
  <si>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</si>
  <si>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</si>
  <si>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</si>
  <si>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</si>
  <si>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</si>
  <si>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</si>
  <si>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</si>
  <si>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</si>
  <si>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</si>
  <si>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</si>
  <si>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</si>
  <si>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</si>
  <si>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</si>
  <si>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</si>
  <si>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</si>
  <si>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</si>
  <si>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</si>
  <si>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</si>
  <si>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</si>
  <si>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</si>
  <si>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</si>
  <si>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</si>
  <si>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</si>
  <si>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</si>
  <si>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</si>
  <si>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</si>
  <si>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</si>
  <si>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</si>
  <si>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</si>
  <si>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</si>
  <si>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</si>
  <si>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</si>
  <si>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</si>
  <si>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</si>
  <si>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</si>
  <si>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</si>
  <si>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</si>
  <si>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</si>
  <si>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</si>
  <si>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</si>
  <si>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</si>
  <si>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</si>
  <si>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</si>
  <si>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</si>
  <si>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</si>
  <si>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</si>
  <si>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</si>
  <si>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</si>
  <si>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</si>
  <si>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</si>
  <si>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</si>
  <si>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</si>
  <si>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</si>
  <si>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</si>
  <si>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</si>
  <si>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</si>
  <si>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</si>
  <si>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</si>
  <si>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</si>
  <si>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</si>
  <si>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</si>
  <si>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</si>
  <si>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</si>
  <si>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</si>
  <si>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</si>
  <si>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</si>
  <si>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</si>
  <si>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</si>
  <si>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</si>
  <si>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</si>
  <si>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</si>
  <si>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</si>
  <si>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</si>
  <si>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</si>
  <si>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</si>
  <si>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</si>
  <si>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</si>
  <si>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</si>
  <si>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</si>
  <si>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</si>
  <si>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</si>
  <si>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</si>
  <si>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</si>
  <si>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</si>
  <si>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</si>
  <si>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</si>
  <si>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</si>
  <si>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</si>
  <si>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</si>
  <si>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</si>
  <si>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</si>
  <si>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</si>
  <si>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</si>
  <si>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</si>
  <si>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</si>
  <si>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</si>
  <si>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</si>
  <si>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</si>
  <si>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</si>
  <si>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</si>
  <si>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</si>
  <si>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</si>
  <si>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</si>
  <si>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</si>
  <si>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</si>
  <si>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</si>
  <si>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</si>
  <si>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</si>
  <si>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</si>
  <si>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</si>
  <si>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</si>
  <si>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</si>
  <si>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</si>
  <si>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</si>
  <si>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</si>
  <si>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</si>
  <si>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</si>
  <si>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</si>
  <si>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</si>
  <si>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</si>
  <si>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</si>
  <si>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</si>
  <si>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</si>
  <si>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</si>
  <si>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</si>
  <si>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</si>
  <si>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</si>
  <si>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</si>
  <si>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</si>
  <si>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</si>
  <si>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</si>
  <si>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</si>
  <si>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</si>
  <si>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</si>
  <si>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</si>
  <si>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</si>
  <si>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</si>
  <si>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</si>
  <si>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</si>
  <si>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</si>
  <si>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</si>
  <si>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</si>
  <si>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</si>
  <si>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</si>
  <si>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</si>
  <si>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</si>
  <si>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</si>
  <si>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</si>
  <si>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</si>
  <si>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</si>
  <si>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</si>
  <si>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</si>
  <si>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</si>
  <si>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</si>
  <si>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</si>
  <si>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</si>
  <si>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</si>
  <si>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</si>
  <si>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</si>
  <si>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</si>
  <si>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</si>
  <si>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</si>
  <si>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</si>
  <si>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</si>
  <si>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</si>
  <si>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</si>
  <si>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</si>
  <si>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</si>
  <si>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</si>
  <si>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</si>
  <si>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</si>
  <si>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</si>
  <si>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</si>
  <si>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</si>
  <si>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</si>
  <si>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</si>
  <si>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</si>
  <si>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</si>
  <si>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</si>
  <si>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</si>
  <si>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</si>
  <si>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</si>
  <si>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</si>
  <si>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</si>
  <si>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</si>
  <si>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</si>
  <si>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</si>
  <si>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</si>
  <si>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</si>
  <si>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</si>
  <si>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</si>
  <si>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</si>
  <si>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</si>
  <si>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</si>
  <si>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</si>
  <si>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</si>
  <si>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</si>
  <si>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</si>
  <si>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</si>
  <si>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</si>
  <si>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</si>
  <si>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</si>
  <si>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</si>
  <si>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</si>
  <si>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</si>
  <si>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</si>
  <si>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</si>
  <si>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</si>
  <si>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</si>
  <si>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</si>
  <si>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</si>
  <si>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</si>
  <si>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</si>
  <si>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</si>
  <si>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</si>
  <si>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</si>
  <si>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</si>
  <si>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</si>
  <si>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</si>
  <si>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</si>
  <si>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</si>
  <si>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</si>
  <si>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</si>
  <si>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</si>
  <si>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</si>
  <si>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</si>
  <si>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</si>
  <si>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</si>
  <si>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</si>
  <si>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</si>
  <si>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</si>
  <si>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</si>
  <si>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</si>
  <si>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</si>
  <si>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</si>
  <si>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</si>
  <si>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</si>
  <si>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</si>
  <si>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</si>
  <si>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</si>
  <si>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2215</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</si>
  <si>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</si>
  <si>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</si>
  <si>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</si>
  <si>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</si>
  <si>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</si>
  <si>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</si>
  <si>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</si>
  <si>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</si>
  <si>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</si>
  <si>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</si>
  <si>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</si>
  <si>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</si>
  <si>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</si>
  <si>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</si>
  <si>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</si>
  <si>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</si>
  <si>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</si>
  <si>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</si>
  <si>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</si>
  <si>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</si>
  <si>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</si>
  <si>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</si>
  <si>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</si>
  <si>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</si>
  <si>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</si>
  <si>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</si>
  <si>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</si>
  <si>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</si>
  <si>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</si>
  <si>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</si>
  <si>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</si>
  <si>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</si>
  <si>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</si>
  <si>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</si>
  <si>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</si>
  <si>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</si>
  <si>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</si>
  <si>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</si>
  <si>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</si>
  <si>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</si>
  <si>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</si>
  <si>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</si>
  <si>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</si>
  <si>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</si>
  <si>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</si>
  <si>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</si>
  <si>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</si>
  <si>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</si>
  <si>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</si>
  <si>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</si>
  <si>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</si>
  <si>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</si>
  <si>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</si>
  <si>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</si>
  <si>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</si>
  <si>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</si>
  <si>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</si>
  <si>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</si>
  <si>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</si>
  <si>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</si>
  <si>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</si>
  <si>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</si>
  <si>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</si>
  <si>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</si>
  <si>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</si>
  <si>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</si>
  <si>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</si>
  <si>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</si>
  <si>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</si>
  <si>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</si>
  <si>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</si>
  <si>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</si>
  <si>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1914</t>
  </si>
  <si>
    <t>44</t>
  </si>
  <si>
    <t>38.51</t>
  </si>
  <si>
    <t>47.18</t>
  </si>
  <si>
    <t>2:22.11</t>
  </si>
  <si>
    <t>16.35</t>
  </si>
  <si>
    <t>59.70</t>
  </si>
  <si>
    <t>17.07</t>
  </si>
  <si>
    <t>1:35.97</t>
  </si>
  <si>
    <t>1:49.19</t>
  </si>
  <si>
    <t>54.44</t>
  </si>
  <si>
    <t>24.73</t>
  </si>
  <si>
    <t>55.65</t>
  </si>
  <si>
    <t>2:18.02</t>
  </si>
  <si>
    <t>1:03.02</t>
  </si>
  <si>
    <t>58.85</t>
  </si>
  <si>
    <t>30.61</t>
  </si>
  <si>
    <t>2:08.35</t>
  </si>
  <si>
    <t>17.60</t>
  </si>
  <si>
    <t>1:33.49</t>
  </si>
  <si>
    <t>scorpi</t>
  </si>
  <si>
    <t>1907</t>
  </si>
  <si>
    <t>55.07</t>
  </si>
  <si>
    <t>14.00</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</si>
  <si>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</si>
  <si>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</si>
  <si>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</si>
  <si>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</si>
  <si>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</si>
  <si>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</si>
  <si>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</si>
  <si>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</si>
  <si>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</si>
  <si>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</si>
  <si>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</si>
  <si>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</si>
  <si>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</si>
  <si>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</si>
  <si>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</si>
  <si>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</si>
  <si>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</si>
  <si>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</si>
  <si>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</si>
  <si>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</si>
  <si>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</si>
  <si>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</si>
  <si>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</si>
  <si>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</si>
  <si>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</si>
  <si>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</si>
  <si>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</si>
  <si>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</si>
  <si>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</si>
  <si>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</si>
  <si>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</si>
  <si>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</si>
  <si>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</si>
  <si>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</si>
  <si>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</si>
  <si>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</si>
  <si>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</si>
  <si>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</si>
  <si>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</si>
  <si>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</si>
  <si>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</si>
  <si>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</si>
  <si>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</si>
  <si>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</si>
  <si>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</si>
  <si>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</si>
  <si>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</si>
  <si>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</si>
  <si>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</si>
  <si>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</si>
  <si>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</si>
  <si>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</si>
  <si>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</si>
  <si>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</si>
  <si>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</si>
  <si>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</si>
  <si>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</si>
  <si>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</si>
  <si>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</si>
  <si>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</si>
  <si>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</si>
  <si>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</si>
  <si>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</si>
  <si>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</si>
  <si>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</si>
  <si>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</si>
  <si>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</si>
  <si>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</si>
  <si>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</si>
  <si>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</si>
  <si>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</si>
  <si>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</si>
  <si>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</si>
  <si>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</si>
  <si>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</si>
  <si>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</si>
  <si>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</si>
  <si>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</si>
  <si>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</si>
  <si>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</si>
  <si>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</si>
  <si>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</si>
  <si>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</si>
  <si>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</si>
  <si>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</si>
  <si>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</si>
  <si>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</si>
  <si>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</si>
  <si>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</si>
  <si>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</si>
  <si>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</si>
  <si>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</si>
  <si>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</si>
  <si>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</si>
  <si>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</si>
  <si>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</si>
  <si>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</si>
  <si>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</si>
  <si>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</si>
  <si>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</si>
  <si>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</si>
  <si>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</si>
  <si>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</si>
  <si>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</si>
  <si>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</si>
  <si>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</si>
  <si>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</si>
  <si>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</si>
  <si>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</si>
  <si>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</si>
  <si>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</si>
  <si>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</si>
  <si>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</si>
  <si>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</si>
  <si>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</si>
  <si>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</si>
  <si>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</si>
  <si>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</si>
  <si>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</si>
  <si>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</si>
  <si>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</si>
  <si>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</si>
  <si>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</si>
  <si>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</si>
  <si>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</si>
  <si>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</si>
  <si>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</si>
  <si>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</si>
  <si>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</si>
  <si>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</si>
  <si>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</si>
  <si>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</si>
  <si>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</si>
  <si>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</si>
  <si>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</si>
  <si>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</si>
  <si>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</si>
  <si>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</si>
  <si>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</si>
  <si>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</si>
  <si>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</si>
  <si>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</si>
  <si>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</si>
  <si>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</si>
  <si>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</si>
  <si>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</si>
  <si>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</si>
  <si>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</si>
  <si>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</si>
  <si>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</si>
  <si>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</si>
  <si>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</si>
  <si>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</si>
  <si>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</si>
  <si>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</si>
  <si>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</si>
  <si>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</si>
  <si>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</si>
  <si>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</si>
  <si>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</si>
  <si>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</si>
  <si>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</si>
  <si>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</si>
  <si>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</si>
  <si>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</si>
  <si>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</si>
  <si>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</si>
  <si>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</si>
  <si>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</si>
  <si>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</si>
  <si>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</si>
  <si>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</si>
  <si>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</si>
  <si>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</si>
  <si>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</si>
  <si>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</si>
  <si>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</si>
  <si>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</si>
  <si>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</si>
  <si>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</si>
  <si>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</si>
  <si>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</si>
  <si>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</si>
  <si>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</si>
  <si>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</si>
  <si>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</si>
  <si>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</si>
  <si>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</si>
  <si>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</si>
  <si>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</si>
  <si>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</si>
  <si>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</si>
  <si>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</si>
  <si>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</si>
  <si>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</si>
  <si>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</si>
  <si>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</si>
  <si>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</si>
  <si>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</si>
  <si>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</si>
  <si>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</si>
  <si>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</si>
  <si>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</si>
  <si>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</si>
  <si>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</si>
  <si>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</si>
  <si>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</si>
  <si>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</si>
  <si>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</si>
  <si>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</si>
  <si>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</si>
  <si>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</si>
  <si>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</si>
  <si>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</si>
  <si>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</si>
  <si>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</si>
  <si>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</si>
  <si>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</si>
  <si>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</si>
  <si>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</si>
  <si>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</si>
  <si>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</si>
  <si>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</si>
  <si>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</si>
  <si>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36</t>
  </si>
  <si>
    <t>43.42</t>
  </si>
  <si>
    <t>18.24</t>
  </si>
  <si>
    <t>58.90</t>
  </si>
  <si>
    <t>16.97</t>
  </si>
  <si>
    <t>23.57</t>
  </si>
  <si>
    <t>1:02.67</t>
  </si>
  <si>
    <t>1:04.29</t>
  </si>
  <si>
    <t>48.39</t>
  </si>
  <si>
    <t>2:15.90</t>
  </si>
  <si>
    <t>18.91</t>
  </si>
  <si>
    <t>Carpenter</t>
  </si>
  <si>
    <t>1649</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</si>
  <si>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</si>
  <si>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</si>
  <si>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</si>
  <si>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</si>
  <si>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</si>
  <si>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</si>
  <si>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</si>
  <si>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</si>
  <si>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</si>
  <si>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</si>
  <si>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</si>
  <si>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</si>
  <si>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</si>
  <si>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</si>
  <si>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</si>
  <si>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</si>
  <si>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</si>
  <si>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</si>
  <si>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</si>
  <si>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</si>
  <si>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</si>
  <si>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</si>
  <si>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</si>
  <si>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</si>
  <si>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</si>
  <si>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</si>
  <si>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</si>
  <si>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</si>
  <si>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</si>
  <si>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</si>
  <si>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</si>
  <si>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</si>
  <si>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</si>
  <si>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</si>
  <si>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</si>
  <si>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</si>
  <si>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</si>
  <si>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</si>
  <si>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</si>
  <si>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</si>
  <si>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</si>
  <si>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</si>
  <si>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</si>
  <si>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</si>
  <si>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</si>
  <si>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</si>
  <si>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</si>
  <si>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</si>
  <si>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</si>
  <si>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</si>
  <si>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</si>
  <si>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</si>
  <si>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</si>
  <si>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</si>
  <si>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</si>
  <si>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</si>
  <si>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</si>
  <si>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</si>
  <si>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</si>
  <si>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</si>
  <si>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</si>
  <si>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</si>
  <si>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</si>
  <si>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</si>
  <si>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1558</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</si>
  <si>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</si>
  <si>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</si>
  <si>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</si>
  <si>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</si>
  <si>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</si>
  <si>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</si>
  <si>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</si>
  <si>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</si>
  <si>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</si>
  <si>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</si>
  <si>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</si>
  <si>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</si>
  <si>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</si>
  <si>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</si>
  <si>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</si>
  <si>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</si>
  <si>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</si>
  <si>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</si>
  <si>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</si>
  <si>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</si>
  <si>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</si>
  <si>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</si>
  <si>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</si>
  <si>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</si>
  <si>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</si>
  <si>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</si>
  <si>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</si>
  <si>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</si>
  <si>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</si>
  <si>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</si>
  <si>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</si>
  <si>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</si>
  <si>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</si>
  <si>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</si>
  <si>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</si>
  <si>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</si>
  <si>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</si>
  <si>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</si>
  <si>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</si>
  <si>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</si>
  <si>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</si>
  <si>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</si>
  <si>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</si>
  <si>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</si>
  <si>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</si>
  <si>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</si>
  <si>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</si>
  <si>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</si>
  <si>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</si>
  <si>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</si>
  <si>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</si>
  <si>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</si>
  <si>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</si>
  <si>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</si>
  <si>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</si>
  <si>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</si>
  <si>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</si>
  <si>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</si>
  <si>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</si>
  <si>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</si>
  <si>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</si>
  <si>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</si>
  <si>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</si>
  <si>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</si>
  <si>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</si>
  <si>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</si>
  <si>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</si>
  <si>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</si>
  <si>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</si>
  <si>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</si>
  <si>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</si>
  <si>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</si>
  <si>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</si>
  <si>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</si>
  <si>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</si>
  <si>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</si>
  <si>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</si>
  <si>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</si>
  <si>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</si>
  <si>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</si>
  <si>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</si>
  <si>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</si>
  <si>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</si>
  <si>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</si>
  <si>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</si>
  <si>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</si>
  <si>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</si>
  <si>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</si>
  <si>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</si>
  <si>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</si>
  <si>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</si>
  <si>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</si>
  <si>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</si>
  <si>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</si>
  <si>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</si>
  <si>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</si>
  <si>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</si>
  <si>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</si>
  <si>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</si>
  <si>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</si>
  <si>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</si>
  <si>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</si>
  <si>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</si>
  <si>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</si>
  <si>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</si>
  <si>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</si>
  <si>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</si>
  <si>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</si>
  <si>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</si>
  <si>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</si>
  <si>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</si>
  <si>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</si>
  <si>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</si>
  <si>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</si>
  <si>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</si>
  <si>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</si>
  <si>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</si>
  <si>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</si>
  <si>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</si>
  <si>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</si>
  <si>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</si>
  <si>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</si>
  <si>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</si>
  <si>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</si>
  <si>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</si>
  <si>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</si>
  <si>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</si>
  <si>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</si>
  <si>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</si>
  <si>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</si>
  <si>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</si>
  <si>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</si>
  <si>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</si>
  <si>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</si>
  <si>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</si>
  <si>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</si>
  <si>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</si>
  <si>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</si>
  <si>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</si>
  <si>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</si>
  <si>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</si>
  <si>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</si>
  <si>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</si>
  <si>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</si>
  <si>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</si>
  <si>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</si>
  <si>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</si>
  <si>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</si>
  <si>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</si>
  <si>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</si>
  <si>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</si>
  <si>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</si>
  <si>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</si>
  <si>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</si>
  <si>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</si>
  <si>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</si>
  <si>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</si>
  <si>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</si>
  <si>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</si>
  <si>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</si>
  <si>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</si>
  <si>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</si>
  <si>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</si>
  <si>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</si>
  <si>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</si>
  <si>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</si>
  <si>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</si>
  <si>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</si>
  <si>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</si>
  <si>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</si>
  <si>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</si>
  <si>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</si>
  <si>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</si>
  <si>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</si>
  <si>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</si>
  <si>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</si>
  <si>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</si>
  <si>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</si>
  <si>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</si>
  <si>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</si>
  <si>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</si>
  <si>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</si>
  <si>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</si>
  <si>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</si>
  <si>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</si>
  <si>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</si>
  <si>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</si>
  <si>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</si>
  <si>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</si>
  <si>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</si>
  <si>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</si>
  <si>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</si>
  <si>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</si>
  <si>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</si>
  <si>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</si>
  <si>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</si>
  <si>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</si>
  <si>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</si>
  <si>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</si>
  <si>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</si>
  <si>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</si>
  <si>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</si>
  <si>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</si>
  <si>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</si>
  <si>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</si>
  <si>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</si>
  <si>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</si>
  <si>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</si>
  <si>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</si>
  <si>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</si>
  <si>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</si>
  <si>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</si>
  <si>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</si>
  <si>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</si>
  <si>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</si>
  <si>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</si>
  <si>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</si>
  <si>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</si>
  <si>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</si>
  <si>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</si>
  <si>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</si>
  <si>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</si>
  <si>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</si>
  <si>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</si>
  <si>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</si>
  <si>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</si>
  <si>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</si>
  <si>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</si>
  <si>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</si>
  <si>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</si>
  <si>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</si>
  <si>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</si>
  <si>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</si>
  <si>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</si>
  <si>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</si>
  <si>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</si>
  <si>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</si>
  <si>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</si>
  <si>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</si>
  <si>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</si>
  <si>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</si>
  <si>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</si>
  <si>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</si>
  <si>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</si>
  <si>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</si>
  <si>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</si>
  <si>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</si>
  <si>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</si>
  <si>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</si>
  <si>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</si>
  <si>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</si>
  <si>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</si>
  <si>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</si>
  <si>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</si>
  <si>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</si>
  <si>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</si>
  <si>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</si>
  <si>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</si>
  <si>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</si>
  <si>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</si>
  <si>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</si>
  <si>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</si>
  <si>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</si>
  <si>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</si>
  <si>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</si>
  <si>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</si>
  <si>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</si>
  <si>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</si>
  <si>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</si>
  <si>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</si>
  <si>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</si>
  <si>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</si>
  <si>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</si>
  <si>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</si>
  <si>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</si>
  <si>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</si>
  <si>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</si>
  <si>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</si>
  <si>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</si>
  <si>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</si>
  <si>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</si>
  <si>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</si>
  <si>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</si>
  <si>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</si>
  <si>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</si>
  <si>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</si>
  <si>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</si>
  <si>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</si>
  <si>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</si>
  <si>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</si>
  <si>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</si>
  <si>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</si>
  <si>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</si>
  <si>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</si>
  <si>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</si>
  <si>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</si>
  <si>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</si>
  <si>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</si>
  <si>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</si>
  <si>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</si>
  <si>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</si>
  <si>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</si>
  <si>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</si>
  <si>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</si>
  <si>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</si>
  <si>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</si>
  <si>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</si>
  <si>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</si>
  <si>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</si>
  <si>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</si>
  <si>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</si>
  <si>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</si>
  <si>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</si>
  <si>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</si>
  <si>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</si>
  <si>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</si>
  <si>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</si>
  <si>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</si>
  <si>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</si>
  <si>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</si>
  <si>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</si>
  <si>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</si>
  <si>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</si>
  <si>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</si>
  <si>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</si>
  <si>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</si>
  <si>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</si>
  <si>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</si>
  <si>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</si>
  <si>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</si>
  <si>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</si>
  <si>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</si>
  <si>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</si>
  <si>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</si>
  <si>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</si>
  <si>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</si>
  <si>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</si>
  <si>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</si>
  <si>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</si>
  <si>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</si>
  <si>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</si>
  <si>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</si>
  <si>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</si>
  <si>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</si>
  <si>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</si>
  <si>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</si>
  <si>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</si>
  <si>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</si>
  <si>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</si>
  <si>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</si>
  <si>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</si>
  <si>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</si>
  <si>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</si>
  <si>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</si>
  <si>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</si>
  <si>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</si>
  <si>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</si>
  <si>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</si>
  <si>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</si>
  <si>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</si>
  <si>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</si>
  <si>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</si>
  <si>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</si>
  <si>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</si>
  <si>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</si>
  <si>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</si>
  <si>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</si>
  <si>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</si>
  <si>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</si>
  <si>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</si>
  <si>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</si>
  <si>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</si>
  <si>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</si>
  <si>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</si>
  <si>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</si>
  <si>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</si>
  <si>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</si>
  <si>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</si>
  <si>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</si>
  <si>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</si>
  <si>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</si>
  <si>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</si>
  <si>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</si>
  <si>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</si>
  <si>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</si>
  <si>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</si>
  <si>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</si>
  <si>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</si>
  <si>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</si>
  <si>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</si>
  <si>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</si>
  <si>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</si>
  <si>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</si>
  <si>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</si>
  <si>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</si>
  <si>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</si>
  <si>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</si>
  <si>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</si>
  <si>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</si>
  <si>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</si>
  <si>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</si>
  <si>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</si>
  <si>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</si>
  <si>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</si>
  <si>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</si>
  <si>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</si>
  <si>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</si>
  <si>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</si>
  <si>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</si>
  <si>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</si>
  <si>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</si>
  <si>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</si>
  <si>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</si>
  <si>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</si>
  <si>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</si>
  <si>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</si>
  <si>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</si>
  <si>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</si>
  <si>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</si>
  <si>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</si>
  <si>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</si>
  <si>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</si>
  <si>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</si>
  <si>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</si>
  <si>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</si>
  <si>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</si>
  <si>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</si>
  <si>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</si>
  <si>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</si>
  <si>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</si>
  <si>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</si>
  <si>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</si>
  <si>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</si>
  <si>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</si>
  <si>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</si>
  <si>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</si>
  <si>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</si>
  <si>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</si>
  <si>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</si>
  <si>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</si>
  <si>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</si>
  <si>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</si>
  <si>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</si>
  <si>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</si>
  <si>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</si>
  <si>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</si>
  <si>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977</t>
  </si>
  <si>
    <t>50.64</t>
  </si>
  <si>
    <t>1:21.60</t>
  </si>
  <si>
    <t>23.65</t>
  </si>
  <si>
    <t>OptimisticEmo</t>
  </si>
  <si>
    <t>976</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</si>
  <si>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</si>
  <si>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</si>
  <si>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</si>
  <si>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</si>
  <si>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</si>
  <si>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</si>
  <si>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</si>
  <si>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</si>
  <si>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</si>
  <si>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</si>
  <si>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</si>
  <si>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</si>
  <si>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</si>
  <si>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</si>
  <si>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</si>
  <si>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</si>
  <si>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</si>
  <si>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</si>
  <si>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</si>
  <si>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</si>
  <si>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</si>
  <si>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</si>
  <si>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</si>
  <si>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</si>
  <si>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</si>
  <si>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</si>
  <si>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</si>
  <si>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</si>
  <si>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</si>
  <si>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</si>
  <si>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</si>
  <si>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</si>
  <si>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</si>
  <si>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</si>
  <si>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</si>
  <si>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</si>
  <si>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</si>
  <si>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</si>
  <si>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</si>
  <si>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</si>
  <si>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</si>
  <si>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</si>
  <si>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</si>
  <si>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</si>
  <si>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</si>
  <si>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</si>
  <si>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</si>
  <si>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</si>
  <si>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</si>
  <si>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</si>
  <si>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</si>
  <si>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</si>
  <si>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</si>
  <si>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</si>
  <si>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</si>
  <si>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</si>
  <si>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</si>
  <si>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</si>
  <si>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</si>
  <si>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</si>
  <si>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</si>
  <si>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</si>
  <si>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</si>
  <si>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</si>
  <si>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</si>
  <si>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</si>
  <si>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</si>
  <si>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</si>
  <si>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</si>
  <si>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</si>
  <si>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</si>
  <si>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</si>
  <si>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</si>
  <si>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</si>
  <si>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</si>
  <si>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</si>
  <si>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</si>
  <si>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</si>
  <si>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</si>
  <si>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</si>
  <si>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</si>
  <si>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</si>
  <si>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</si>
  <si>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</si>
  <si>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</si>
  <si>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</si>
  <si>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</si>
  <si>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</si>
  <si>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</si>
  <si>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</si>
  <si>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</si>
  <si>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</si>
  <si>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</si>
  <si>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</si>
  <si>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</si>
  <si>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</si>
  <si>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</si>
  <si>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</si>
  <si>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</si>
  <si>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</si>
  <si>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</si>
  <si>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</si>
  <si>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</si>
  <si>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</si>
  <si>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</si>
  <si>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</si>
  <si>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</si>
  <si>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</si>
  <si>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</si>
  <si>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</si>
  <si>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</si>
  <si>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</si>
  <si>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</si>
  <si>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</si>
  <si>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</si>
  <si>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</si>
  <si>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</si>
  <si>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</si>
  <si>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</si>
  <si>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</si>
  <si>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</si>
  <si>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</si>
  <si>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</si>
  <si>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</si>
  <si>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</si>
  <si>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800</t>
  </si>
  <si>
    <t>16</t>
  </si>
  <si>
    <t>38.71</t>
  </si>
  <si>
    <t>41.60</t>
  </si>
  <si>
    <t>1:33.17</t>
  </si>
  <si>
    <t>1:02.89</t>
  </si>
  <si>
    <t>29.28</t>
  </si>
  <si>
    <t>2:06.98</t>
  </si>
  <si>
    <t>PK</t>
  </si>
  <si>
    <t>833</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</si>
  <si>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</si>
  <si>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</si>
  <si>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</si>
  <si>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</si>
  <si>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</si>
  <si>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</si>
  <si>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</si>
  <si>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</si>
  <si>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</si>
  <si>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</si>
  <si>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</si>
  <si>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</si>
  <si>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</si>
  <si>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</si>
  <si>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</si>
  <si>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</si>
  <si>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</si>
  <si>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</si>
  <si>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</si>
  <si>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</si>
  <si>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</si>
  <si>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</si>
  <si>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</si>
  <si>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</si>
  <si>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</si>
  <si>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</si>
  <si>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</si>
  <si>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</si>
  <si>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</si>
  <si>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</si>
  <si>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</si>
  <si>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</si>
  <si>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</si>
  <si>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</si>
  <si>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</si>
  <si>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</si>
  <si>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</si>
  <si>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</si>
  <si>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</si>
  <si>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</si>
  <si>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</si>
  <si>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</si>
  <si>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</si>
  <si>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</si>
  <si>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</si>
  <si>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</si>
  <si>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</si>
  <si>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</si>
  <si>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</si>
  <si>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</si>
  <si>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</si>
  <si>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</si>
  <si>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</si>
  <si>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</si>
  <si>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</si>
  <si>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</si>
  <si>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</si>
  <si>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</si>
  <si>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</si>
  <si>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</si>
  <si>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</si>
  <si>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</si>
  <si>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</si>
  <si>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</si>
  <si>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</si>
  <si>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</si>
  <si>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</si>
  <si>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</si>
  <si>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</si>
  <si>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</si>
  <si>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</si>
  <si>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</si>
  <si>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</si>
  <si>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</si>
  <si>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</si>
  <si>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</si>
  <si>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</si>
  <si>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</si>
  <si>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</si>
  <si>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</si>
  <si>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</si>
  <si>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</si>
  <si>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</si>
  <si>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</si>
  <si>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</si>
  <si>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</si>
  <si>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</si>
  <si>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</si>
  <si>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</si>
  <si>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</si>
  <si>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</si>
  <si>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</si>
  <si>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</si>
  <si>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</si>
  <si>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</si>
  <si>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</si>
  <si>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</si>
  <si>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</si>
  <si>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</si>
  <si>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</si>
  <si>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</si>
  <si>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</si>
  <si>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</si>
  <si>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</si>
  <si>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</si>
  <si>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</si>
  <si>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</si>
  <si>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</si>
  <si>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</si>
  <si>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</si>
  <si>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</si>
  <si>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</si>
  <si>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</si>
  <si>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</si>
  <si>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</si>
  <si>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</si>
  <si>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</si>
  <si>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</si>
  <si>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</si>
  <si>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</si>
  <si>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</si>
  <si>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</si>
  <si>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</si>
  <si>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</si>
  <si>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</si>
  <si>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</si>
  <si>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</si>
  <si>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</si>
  <si>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</si>
  <si>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</si>
  <si>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</si>
  <si>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</si>
  <si>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</si>
  <si>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</si>
  <si>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</si>
  <si>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</si>
  <si>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</si>
  <si>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</si>
  <si>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</si>
  <si>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</si>
  <si>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</si>
  <si>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</si>
  <si>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</si>
  <si>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</si>
  <si>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</si>
  <si>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</si>
  <si>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</si>
  <si>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</si>
  <si>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</si>
  <si>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</si>
  <si>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</si>
  <si>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</si>
  <si>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</si>
  <si>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</si>
  <si>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</si>
  <si>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</si>
  <si>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</si>
  <si>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</si>
  <si>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</si>
  <si>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</si>
  <si>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</si>
  <si>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</si>
  <si>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</si>
  <si>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</si>
  <si>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</si>
  <si>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</si>
  <si>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</si>
  <si>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</si>
  <si>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</si>
  <si>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</si>
  <si>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</si>
  <si>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</si>
  <si>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</si>
  <si>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</si>
  <si>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</si>
  <si>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</si>
  <si>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</si>
  <si>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</si>
  <si>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</si>
  <si>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</si>
  <si>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</si>
  <si>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</si>
  <si>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</si>
  <si>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</si>
  <si>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</si>
  <si>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</si>
  <si>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</si>
  <si>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</si>
  <si>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</si>
  <si>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</si>
  <si>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</si>
  <si>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</si>
  <si>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</si>
  <si>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</si>
  <si>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</si>
  <si>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</si>
  <si>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</si>
  <si>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</si>
  <si>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</si>
  <si>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</si>
  <si>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</si>
  <si>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</si>
  <si>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</si>
  <si>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</si>
  <si>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</si>
  <si>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</si>
  <si>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</si>
  <si>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</si>
  <si>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</si>
  <si>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</si>
  <si>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</si>
  <si>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</si>
  <si>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</si>
  <si>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</si>
  <si>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</si>
  <si>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</si>
  <si>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</si>
  <si>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</si>
  <si>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</si>
  <si>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</si>
  <si>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</si>
  <si>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</si>
  <si>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</si>
  <si>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</si>
  <si>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</si>
  <si>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</si>
  <si>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</si>
  <si>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</si>
  <si>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</si>
  <si>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</si>
  <si>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</si>
  <si>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</si>
  <si>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</si>
  <si>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</si>
  <si>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</si>
  <si>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</si>
  <si>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</si>
  <si>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</si>
  <si>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</si>
  <si>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</si>
  <si>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</si>
  <si>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</si>
  <si>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</si>
  <si>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</si>
  <si>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</si>
  <si>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</si>
  <si>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</si>
  <si>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</si>
  <si>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</si>
  <si>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</si>
  <si>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</si>
  <si>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</si>
  <si>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</si>
  <si>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</si>
  <si>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</si>
  <si>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</si>
  <si>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</si>
  <si>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</si>
  <si>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352</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</si>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</sst>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27" fontId="25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0" fillId="33" fontId="272" numFmtId="49" xfId="0" applyAlignment="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7" fontId="325" numFmtId="49" xfId="0" applyAlignment="1" applyFont="1" applyNumberFormat="1">
      <alignment horizontal="center" vertical="center"/>
    </xf>
    <xf borderId="0" fillId="17" fontId="32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5" numFmtId="49" xfId="0" applyAlignment="1" applyFont="1" applyNumberFormat="1">
      <alignment horizontal="center" readingOrder="0" vertical="center"/>
    </xf>
    <xf borderId="0" fillId="7" fontId="325"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shrinkToFit="0" vertical="center" wrapText="1"/>
    </xf>
    <xf borderId="0" fillId="23" fontId="325" numFmtId="49" xfId="0" applyAlignment="1" applyFont="1" applyNumberFormat="1">
      <alignment horizontal="center" shrinkToFit="0" vertical="center" wrapText="1"/>
    </xf>
    <xf borderId="0" fillId="23" fontId="325" numFmtId="49" xfId="0" applyAlignment="1" applyFont="1" applyNumberFormat="1">
      <alignment horizontal="center" readingOrder="0" shrinkToFit="0" vertical="center" wrapText="0"/>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7" fontId="325" numFmtId="49" xfId="0" applyAlignment="1" applyFont="1" applyNumberFormat="1">
      <alignment horizontal="center" readingOrder="0" shrinkToFit="0" vertical="center" wrapText="1"/>
    </xf>
    <xf borderId="0" fillId="30"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vertical="center"/>
    </xf>
    <xf borderId="0" fillId="25" fontId="32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9" numFmtId="49" xfId="0" applyAlignment="1" applyBorder="1" applyFont="1" applyNumberFormat="1">
      <alignment horizontal="center" readingOrder="0" vertical="center"/>
    </xf>
    <xf borderId="0" fillId="33"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48" fontId="34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1"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6" numFmtId="49" xfId="0" applyAlignment="1" applyFont="1" applyNumberFormat="1">
      <alignment horizontal="center" vertical="center"/>
    </xf>
    <xf borderId="0" fillId="50" fontId="48" numFmtId="49" xfId="0" applyAlignment="1" applyFont="1" applyNumberFormat="1">
      <alignment horizontal="center" vertical="center"/>
    </xf>
    <xf borderId="0" fillId="50" fontId="34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7" fontId="356" numFmtId="49" xfId="0" applyAlignment="1" applyBorder="1" applyFont="1" applyNumberFormat="1">
      <alignment horizontal="center" readingOrder="0" vertical="center"/>
    </xf>
    <xf borderId="6" fillId="47" fontId="35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33" fontId="36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2" numFmtId="49" xfId="0" applyAlignment="1" applyFont="1" applyNumberFormat="1">
      <alignment horizontal="center" vertical="center"/>
    </xf>
    <xf borderId="6" fillId="33" fontId="363" numFmtId="49" xfId="0" applyAlignment="1" applyBorder="1" applyFont="1" applyNumberFormat="1">
      <alignment horizontal="center"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vertical="center"/>
    </xf>
    <xf borderId="0" fillId="46"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50"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33" fontId="3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33" fontId="39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18"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8" fontId="30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20" numFmtId="49" xfId="0" applyAlignment="1" applyFont="1" applyNumberFormat="1">
      <alignment horizontal="center" vertical="center"/>
    </xf>
    <xf borderId="0" fillId="46" fontId="421"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3" numFmtId="49" xfId="0" applyAlignment="1" applyFont="1" applyNumberFormat="1">
      <alignment horizontal="center" vertical="center"/>
    </xf>
    <xf borderId="0" fillId="43" fontId="426" numFmtId="49" xfId="0" applyAlignment="1" applyFont="1" applyNumberFormat="1">
      <alignment horizontal="center"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8"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3"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2"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8" fontId="426" numFmtId="49" xfId="0" applyAlignment="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0" fillId="47" fontId="6" numFmtId="0" xfId="0" applyAlignment="1" applyFont="1">
      <alignment horizontal="center" readingOrder="0" vertical="center"/>
    </xf>
    <xf borderId="6" fillId="47"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6" fillId="51"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50"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51"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8"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2" fontId="426" numFmtId="49" xfId="0" applyAlignment="1" applyFont="1" applyNumberFormat="1">
      <alignment horizontal="center" vertical="center"/>
    </xf>
    <xf borderId="0" fillId="48"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3" fontId="426" numFmtId="49" xfId="0" applyAlignment="1" applyFont="1" applyNumberFormat="1">
      <alignment horizontal="center" vertical="center"/>
    </xf>
    <xf borderId="0" fillId="36" fontId="6" numFmtId="49" xfId="0" applyAlignment="1" applyFont="1" applyNumberFormat="1">
      <alignment vertical="center"/>
    </xf>
    <xf borderId="0" fillId="42"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27" fontId="443" numFmtId="0" xfId="0" applyAlignment="1" applyFont="1">
      <alignment horizontal="center" vertical="center"/>
    </xf>
    <xf borderId="0" fillId="27" fontId="6" numFmtId="46" xfId="0" applyAlignment="1" applyFont="1" applyNumberFormat="1">
      <alignment horizontal="center" vertical="center"/>
    </xf>
    <xf borderId="0" fillId="0" fontId="426" numFmtId="0" xfId="0" applyAlignment="1" applyFont="1">
      <alignment horizontal="center" readingOrder="0" vertical="center"/>
    </xf>
    <xf borderId="0" fillId="27" fontId="426" numFmtId="16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2h18m18s" TargetMode="External"/><Relationship Id="rId1731" Type="http://schemas.openxmlformats.org/officeDocument/2006/relationships/hyperlink" Target="https://www.twitch.tv/videos/1211705562?t=02h22m26s" TargetMode="External"/><Relationship Id="rId1732" Type="http://schemas.openxmlformats.org/officeDocument/2006/relationships/hyperlink" Target="https://www.twitch.tv/videos/1207712762?t=01h52m01s" TargetMode="External"/><Relationship Id="rId1733" Type="http://schemas.openxmlformats.org/officeDocument/2006/relationships/hyperlink" Target="https://www.twitch.tv/videos/1211705562?t=02h38m08s" TargetMode="External"/><Relationship Id="rId1734" Type="http://schemas.openxmlformats.org/officeDocument/2006/relationships/hyperlink" Target="https://www.twitch.tv/videos/1211705562?t=02h55m07s" TargetMode="External"/><Relationship Id="rId1735" Type="http://schemas.openxmlformats.org/officeDocument/2006/relationships/hyperlink" Target="https://www.twitch.tv/videos/1211705562?t=02h59m37s" TargetMode="External"/><Relationship Id="rId1736" Type="http://schemas.openxmlformats.org/officeDocument/2006/relationships/hyperlink" Target="https://www.twitch.tv/videos/1211705562?t=01h34m19s" TargetMode="External"/><Relationship Id="rId1737" Type="http://schemas.openxmlformats.org/officeDocument/2006/relationships/hyperlink" Target="https://www.twitch.tv/videos/1211705562?t=02h53m31s" TargetMode="External"/><Relationship Id="rId1738" Type="http://schemas.openxmlformats.org/officeDocument/2006/relationships/hyperlink" Target="https://www.twitch.tv/videos/1211705562?t=02h43m29s" TargetMode="External"/><Relationship Id="rId1739" Type="http://schemas.openxmlformats.org/officeDocument/2006/relationships/hyperlink" Target="https://www.twitch.tv/videos/1211705562?t=02h41m02s" TargetMode="External"/><Relationship Id="rId1720" Type="http://schemas.openxmlformats.org/officeDocument/2006/relationships/hyperlink" Target="https://www.twitch.tv/videos/1211705562?t=02h34m17s" TargetMode="External"/><Relationship Id="rId1721" Type="http://schemas.openxmlformats.org/officeDocument/2006/relationships/hyperlink" Target="https://www.twitch.tv/videos/1207712762?t=01h40m55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207712762?t=01h09m05s" TargetMode="External"/><Relationship Id="rId1724" Type="http://schemas.openxmlformats.org/officeDocument/2006/relationships/hyperlink" Target="https://www.twitch.tv/videos/1207712762?t=01h04m09s" TargetMode="External"/><Relationship Id="rId1725" Type="http://schemas.openxmlformats.org/officeDocument/2006/relationships/hyperlink" Target="https://www.twitch.tv/videos/1207712762?t=01h42m30s" TargetMode="External"/><Relationship Id="rId1726" Type="http://schemas.openxmlformats.org/officeDocument/2006/relationships/hyperlink" Target="https://www.twitch.tv/videos/1211705562?t=02h48m26s" TargetMode="External"/><Relationship Id="rId1727" Type="http://schemas.openxmlformats.org/officeDocument/2006/relationships/hyperlink" Target="https://www.twitch.tv/videos/1207712762?t=01h50m07s" TargetMode="External"/><Relationship Id="rId1728" Type="http://schemas.openxmlformats.org/officeDocument/2006/relationships/hyperlink" Target="https://www.twitch.tv/videos/1211705562?t=00h27m18s" TargetMode="External"/><Relationship Id="rId1729" Type="http://schemas.openxmlformats.org/officeDocument/2006/relationships/hyperlink" Target="https://www.twitch.tv/videos/1211705562?t=00h59m49s" TargetMode="External"/><Relationship Id="rId1752" Type="http://schemas.openxmlformats.org/officeDocument/2006/relationships/hyperlink" Target="https://youtu.be/9rrTlW1i3ts" TargetMode="External"/><Relationship Id="rId1753" Type="http://schemas.openxmlformats.org/officeDocument/2006/relationships/hyperlink" Target="https://youtu.be/y4UoH2X0c9o"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youtu.be/wbmXzYjzpaI"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youtu.be/8xPJG1dnySc"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youtu.be/sLkICYv-vPo"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youtu.be/zRhOq39zFz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youtu.be/YPrGX5WMSsY"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youtu.be/W1ZfpTIyFko"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youtu.be/amMNNEsR5lY" TargetMode="External"/><Relationship Id="rId1751" Type="http://schemas.openxmlformats.org/officeDocument/2006/relationships/hyperlink" Target="https://youtu.be/-s_ng1hhxH0" TargetMode="External"/><Relationship Id="rId1741" Type="http://schemas.openxmlformats.org/officeDocument/2006/relationships/hyperlink" Target="https://youtu.be/mcPGPnwgYZc" TargetMode="External"/><Relationship Id="rId1742" Type="http://schemas.openxmlformats.org/officeDocument/2006/relationships/hyperlink" Target="https://youtu.be/vJtZU0foXxY" TargetMode="External"/><Relationship Id="rId1743" Type="http://schemas.openxmlformats.org/officeDocument/2006/relationships/hyperlink" Target="https://youtu.be/G0zDmWkFZqU" TargetMode="External"/><Relationship Id="rId1744" Type="http://schemas.openxmlformats.org/officeDocument/2006/relationships/hyperlink" Target="https://youtu.be/3j_fwJrJ7Po" TargetMode="External"/><Relationship Id="rId1745" Type="http://schemas.openxmlformats.org/officeDocument/2006/relationships/hyperlink" Target="https://youtu.be/yFFD-rsKw4A" TargetMode="External"/><Relationship Id="rId1746" Type="http://schemas.openxmlformats.org/officeDocument/2006/relationships/hyperlink" Target="https://youtu.be/_nwLyxS92tE" TargetMode="External"/><Relationship Id="rId1747" Type="http://schemas.openxmlformats.org/officeDocument/2006/relationships/hyperlink" Target="https://youtu.be/dNs6dTCeL9E" TargetMode="External"/><Relationship Id="rId1748" Type="http://schemas.openxmlformats.org/officeDocument/2006/relationships/hyperlink" Target="https://youtu.be/euElJMu83VE" TargetMode="External"/><Relationship Id="rId1749" Type="http://schemas.openxmlformats.org/officeDocument/2006/relationships/hyperlink" Target="https://youtu.be/bQhZreqey_k" TargetMode="External"/><Relationship Id="rId1740" Type="http://schemas.openxmlformats.org/officeDocument/2006/relationships/hyperlink" Target="https://www.twitch.tv/videos/1211705562?t=03h05m42s" TargetMode="External"/><Relationship Id="rId1710" Type="http://schemas.openxmlformats.org/officeDocument/2006/relationships/hyperlink" Target="https://www.twitch.tv/videos/1207712762?t=00h33m32s" TargetMode="External"/><Relationship Id="rId1711" Type="http://schemas.openxmlformats.org/officeDocument/2006/relationships/hyperlink" Target="https://www.twitch.tv/videos/1207712762?t=01h35m55s" TargetMode="External"/><Relationship Id="rId1712" Type="http://schemas.openxmlformats.org/officeDocument/2006/relationships/hyperlink" Target="https://www.twitch.tv/videos/1207712762?t=00h37m21s" TargetMode="External"/><Relationship Id="rId1713" Type="http://schemas.openxmlformats.org/officeDocument/2006/relationships/hyperlink" Target="https://www.twitch.tv/videos/1211705562?t=00h43m21s" TargetMode="External"/><Relationship Id="rId1714" Type="http://schemas.openxmlformats.org/officeDocument/2006/relationships/hyperlink" Target="https://www.twitch.tv/videos/1207712762?t=00h53m22s" TargetMode="External"/><Relationship Id="rId1715" Type="http://schemas.openxmlformats.org/officeDocument/2006/relationships/hyperlink" Target="https://www.twitch.tv/videos/1207712762?t=02h11m11s" TargetMode="External"/><Relationship Id="rId1716" Type="http://schemas.openxmlformats.org/officeDocument/2006/relationships/hyperlink" Target="https://www.twitch.tv/videos/1207712762?t=01h38m38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207712762?t=00h59m05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207712762?t=00h17m21s" TargetMode="External"/><Relationship Id="rId1701" Type="http://schemas.openxmlformats.org/officeDocument/2006/relationships/hyperlink" Target="https://www.youtube.com/watch?v=_BHTBFqqzd4" TargetMode="External"/><Relationship Id="rId1702" Type="http://schemas.openxmlformats.org/officeDocument/2006/relationships/hyperlink" Target="https://www.twitch.tv/videos/1207712762?t=01h29m10s" TargetMode="External"/><Relationship Id="rId1703" Type="http://schemas.openxmlformats.org/officeDocument/2006/relationships/hyperlink" Target="https://www.twitch.tv/videos/1207712762?t=00h24m59s" TargetMode="External"/><Relationship Id="rId1704" Type="http://schemas.openxmlformats.org/officeDocument/2006/relationships/hyperlink" Target="https://www.twitch.tv/videos/1207712762?t=00h19m33s" TargetMode="External"/><Relationship Id="rId1705" Type="http://schemas.openxmlformats.org/officeDocument/2006/relationships/hyperlink" Target="https://www.twitch.tv/videos/1211705562?t=02h25m27s" TargetMode="External"/><Relationship Id="rId1706" Type="http://schemas.openxmlformats.org/officeDocument/2006/relationships/hyperlink" Target="https://www.twitch.tv/videos/1207712762?t=01h30m13s" TargetMode="External"/><Relationship Id="rId1707" Type="http://schemas.openxmlformats.org/officeDocument/2006/relationships/hyperlink" Target="https://www.twitch.tv/videos/1211705562?t=00h13m15s" TargetMode="External"/><Relationship Id="rId1708" Type="http://schemas.openxmlformats.org/officeDocument/2006/relationships/hyperlink" Target="https://www.twitch.tv/videos/1211705562?t=00h20m38s" TargetMode="External"/><Relationship Id="rId1709" Type="http://schemas.openxmlformats.org/officeDocument/2006/relationships/hyperlink" Target="https://www.twitch.tv/videos/1211705562?t=00h34m14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clips.twitch.tv/CrunchyArborealPidgeonVoteYea-VyOZl9jC5_40bmui"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clips.twitch.tv/ProductiveAbrasiveLouseYouWHY-bhPKeLKF43_W-QU7"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DiNBbzp1maI"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c-Gnf7nqbQ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74H20Y0ruuk"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uousPiercingMageGOWSkull-kGLgwfGlf3oOKCjk"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BoldDaintyHamburgerDoggo-HwljQ6lnz6OyXn3N"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clips.twitch.tv/RichSpineyBubbleteaM4xHeh-fIFup2DAWZcRVyHK"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youtu.be/JVqr1se_XDA"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S2yDCubR2o4"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fNVSKf4AXPg"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j47bvmLr66A"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clips.twitch.tv/HungryEntertainingTrayCorgiDerp-JJJmHq2rme9BDcM5"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clips.twitch.tv/VastHedonisticMallardOneHand-rxZyvkqXt4ybr-6B"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clips.twitch.tv/TameFaintBottleYee-IEkbSrtMvnFQwhHW"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RespectfulDarkPineappleFloof-pDISWFQMNZv2m3qZ"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owerfulTrustworthyFerretMoreCowbel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ey-xyeHfwI4"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bEtJQK0rkxo"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EShFYCCHqxU"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fYoR2wp4hxQ" TargetMode="External"/><Relationship Id="rId1344" Type="http://schemas.openxmlformats.org/officeDocument/2006/relationships/hyperlink" Target="https://www.twitch.tv/videos/1054952961" TargetMode="External"/><Relationship Id="rId2675" Type="http://schemas.openxmlformats.org/officeDocument/2006/relationships/hyperlink" Target="https://youtu.be/TrxUurtXieo" TargetMode="External"/><Relationship Id="rId84" Type="http://schemas.openxmlformats.org/officeDocument/2006/relationships/hyperlink" Target="https://youtu.be/i9ibUDGu2m4" TargetMode="External"/><Relationship Id="rId1774" Type="http://schemas.openxmlformats.org/officeDocument/2006/relationships/hyperlink" Target="https://youtu.be/q-JeSALobkk"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178189455"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PRKrY0u5g_M"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mSbESDTzkc4"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www.youtube.com/watch?v=qg1ETyP46wM"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fPB7VtZ1cY8"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139918895" TargetMode="External"/><Relationship Id="rId1771" Type="http://schemas.openxmlformats.org/officeDocument/2006/relationships/hyperlink" Target="https://www.twitch.tv/videos/1179146702" TargetMode="External"/><Relationship Id="rId1772" Type="http://schemas.openxmlformats.org/officeDocument/2006/relationships/hyperlink" Target="https://youtu.be/JyuSX4uh4r4" TargetMode="External"/><Relationship Id="rId1773" Type="http://schemas.openxmlformats.org/officeDocument/2006/relationships/hyperlink" Target="https://youtu.be/wo547-VAnMg"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33517381"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142811973"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youtube.com/watch?v=yD9KIHVhUok"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youtu.be/v2ib15kI_H4"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youtu.be/o2UFDWCGqMo"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youtu.be/G3WjUrEsVKg"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youtu.be/j6SHXKT0f48"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245683730" TargetMode="External"/><Relationship Id="rId62" Type="http://schemas.openxmlformats.org/officeDocument/2006/relationships/hyperlink" Target="https://youtu.be/pqyXTRHh4r8" TargetMode="External"/><Relationship Id="rId1312" Type="http://schemas.openxmlformats.org/officeDocument/2006/relationships/hyperlink" Target="https://youtu.be/jV2GwKOrfC4"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lQCmgllTDRI"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kFzU1c-L21g"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3XLFv6q2_Yo"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4Gb9BGszgds" TargetMode="External"/><Relationship Id="rId1791" Type="http://schemas.openxmlformats.org/officeDocument/2006/relationships/hyperlink" Target="https://youtu.be/tdGWS97d3l8" TargetMode="External"/><Relationship Id="rId1792" Type="http://schemas.openxmlformats.org/officeDocument/2006/relationships/hyperlink" Target="https://www.youtube.com/watch?v=Wu3kajxI-Xo" TargetMode="External"/><Relationship Id="rId1793" Type="http://schemas.openxmlformats.org/officeDocument/2006/relationships/hyperlink" Target="https://youtu.be/heIYVyxaiZY" TargetMode="External"/><Relationship Id="rId2640" Type="http://schemas.openxmlformats.org/officeDocument/2006/relationships/hyperlink" Target="https://youtu.be/aZ6pynXN_pQ" TargetMode="External"/><Relationship Id="rId1310" Type="http://schemas.openxmlformats.org/officeDocument/2006/relationships/hyperlink" Target="https://youtu.be/PrSxiEeu_Lg"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www.twitch.tv/videos/805711246"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ooe6aHZGE2g" TargetMode="External"/><Relationship Id="rId1785" Type="http://schemas.openxmlformats.org/officeDocument/2006/relationships/hyperlink" Target="https://youtu.be/rpHwfObx6J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UGMz5zXortQ" TargetMode="External"/><Relationship Id="rId1786" Type="http://schemas.openxmlformats.org/officeDocument/2006/relationships/hyperlink" Target="https://youtu.be/wb-mBd2unL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W7VZLhWhTy0" TargetMode="External"/><Relationship Id="rId1787" Type="http://schemas.openxmlformats.org/officeDocument/2006/relationships/hyperlink" Target="https://youtu.be/K-DZFXwtU3E"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www.twitch.tv/videos/921303642" TargetMode="External"/><Relationship Id="rId1788" Type="http://schemas.openxmlformats.org/officeDocument/2006/relationships/hyperlink" Target="https://www.twitch.tv/videos/1179147503"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p-YGDvU-3ZM" TargetMode="External"/><Relationship Id="rId1789" Type="http://schemas.openxmlformats.org/officeDocument/2006/relationships/hyperlink" Target="https://youtu.be/3xXcJ2B6gH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t4WgOLk5i1g"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XddNB9QF1kI"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tAAvzoOfUkg" TargetMode="External"/><Relationship Id="rId2639" Type="http://schemas.openxmlformats.org/officeDocument/2006/relationships/hyperlink" Target="https://youtu.be/q_CIfOH9rNM" TargetMode="External"/><Relationship Id="rId1309" Type="http://schemas.openxmlformats.org/officeDocument/2006/relationships/hyperlink" Target="https://youtu.be/84gmAUcAD6Y"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www.twitch.tv/videos/1160927881" TargetMode="External"/><Relationship Id="rId1781" Type="http://schemas.openxmlformats.org/officeDocument/2006/relationships/hyperlink" Target="https://www.twitch.tv/videos/1160925359" TargetMode="External"/><Relationship Id="rId1782" Type="http://schemas.openxmlformats.org/officeDocument/2006/relationships/hyperlink" Target="https://youtu.be/ihXMMfy8ZMU" TargetMode="External"/><Relationship Id="rId1783" Type="http://schemas.openxmlformats.org/officeDocument/2006/relationships/hyperlink" Target="https://www.youtube.com/watch?v=Sl-Xu0PoRyg" TargetMode="External"/><Relationship Id="rId2630" Type="http://schemas.openxmlformats.org/officeDocument/2006/relationships/hyperlink" Target="https://youtu.be/_OGz6TaFGZc" TargetMode="External"/><Relationship Id="rId1300" Type="http://schemas.openxmlformats.org/officeDocument/2006/relationships/hyperlink" Target="https://youtu.be/TKk8_Ky2w0E" TargetMode="External"/><Relationship Id="rId1784" Type="http://schemas.openxmlformats.org/officeDocument/2006/relationships/hyperlink" Target="https://www.twitch.tv/videos/945087952"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q-qecF2b-PI"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n4rYYEWURhw"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ixBwATUne_8"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eXKS8y_04vY"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Cr_xP8bgJec"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eGf89D1COSQ"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nGzQtN80aI"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Fwi1P8hhbEM"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u-0TbF-x-ys"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79vpdi3lud8"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twitter.com/Qbe_Root/status/1351020432355446784" TargetMode="External"/><Relationship Id="rId2700" Type="http://schemas.openxmlformats.org/officeDocument/2006/relationships/hyperlink" Target="https://youtu.be/rWyWVJ-1mOc"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youtu.be/0cqSvG8RrCo"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youtu.be/P1zYoS5W0-o"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nggxOuqniqE"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EvtQbxNgSyc" TargetMode="External"/><Relationship Id="rId1858" Type="http://schemas.openxmlformats.org/officeDocument/2006/relationships/hyperlink" Target="https://twitter.com/Qbe_Root/status/1299030036859813888" TargetMode="External"/><Relationship Id="rId2705" Type="http://schemas.openxmlformats.org/officeDocument/2006/relationships/hyperlink" Target="https://youtu.be/I7ZgVTZnK5E"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is_vY-GrcvA" TargetMode="External"/><Relationship Id="rId2707" Type="http://schemas.openxmlformats.org/officeDocument/2006/relationships/hyperlink" Target="https://youtu.be/L3JP_GvYE7c" TargetMode="External"/><Relationship Id="rId2708" Type="http://schemas.openxmlformats.org/officeDocument/2006/relationships/hyperlink" Target="https://youtu.be/69ic33AvIaQ" TargetMode="External"/><Relationship Id="rId2709" Type="http://schemas.openxmlformats.org/officeDocument/2006/relationships/hyperlink" Target="https://youtu.be/S2-pKof3drs"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twitter.com/Qbe_Root/status/1370354669202051081"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youtu.be/3L4WXGgxh6o" TargetMode="External"/><Relationship Id="rId2720" Type="http://schemas.openxmlformats.org/officeDocument/2006/relationships/hyperlink" Target="https://youtu.be/HhrXXa3_6QQ"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pTOrGSUJHWI" TargetMode="External"/><Relationship Id="rId1875" Type="http://schemas.openxmlformats.org/officeDocument/2006/relationships/hyperlink" Target="https://youtu.be/I0UsMgiIZwI" TargetMode="External"/><Relationship Id="rId2722" Type="http://schemas.openxmlformats.org/officeDocument/2006/relationships/hyperlink" Target="https://youtu.be/vc2vKpA4W0o" TargetMode="External"/><Relationship Id="rId1876" Type="http://schemas.openxmlformats.org/officeDocument/2006/relationships/hyperlink" Target="https://youtu.be/vkYXMQMUqQI" TargetMode="External"/><Relationship Id="rId2723" Type="http://schemas.openxmlformats.org/officeDocument/2006/relationships/hyperlink" Target="https://clips.twitch.tv/LuckyTsundereSproutKreygasm-7A6M8Aq3AR6LoaEW" TargetMode="External"/><Relationship Id="rId1877" Type="http://schemas.openxmlformats.org/officeDocument/2006/relationships/hyperlink" Target="https://youtu.be/KINanq0aHtM" TargetMode="External"/><Relationship Id="rId2724" Type="http://schemas.openxmlformats.org/officeDocument/2006/relationships/hyperlink" Target="https://clips.twitch.tv/SleepyAgreeableShieldHoneyBadger-acpvLJAtOIMxxXIS" TargetMode="External"/><Relationship Id="rId1878" Type="http://schemas.openxmlformats.org/officeDocument/2006/relationships/hyperlink" Target="https://youtu.be/149boANUIhE" TargetMode="External"/><Relationship Id="rId2725" Type="http://schemas.openxmlformats.org/officeDocument/2006/relationships/hyperlink" Target="https://clips.twitch.tv/AmericanTardyDugongSpicyBoy-u5HRN4Pv98XlV4QZ" TargetMode="External"/><Relationship Id="rId1879" Type="http://schemas.openxmlformats.org/officeDocument/2006/relationships/hyperlink" Target="https://youtu.be/CMor1vJAChU" TargetMode="External"/><Relationship Id="rId2726" Type="http://schemas.openxmlformats.org/officeDocument/2006/relationships/hyperlink" Target="https://www.twitch.tv/videos/1230321696" TargetMode="External"/><Relationship Id="rId2727" Type="http://schemas.openxmlformats.org/officeDocument/2006/relationships/hyperlink" Target="https://www.twitch.tv/videos/1224432075" TargetMode="External"/><Relationship Id="rId2728" Type="http://schemas.openxmlformats.org/officeDocument/2006/relationships/hyperlink" Target="https://clips.twitch.tv/UnsightlyObservantCrabsKappaClaus-1ZkgEyeYp8b3WKgQ" TargetMode="External"/><Relationship Id="rId2729" Type="http://schemas.openxmlformats.org/officeDocument/2006/relationships/hyperlink" Target="https://clips.twitch.tv/SarcasticJoyousMacaroniSaltBae-7jY8PhjdTlVbfUri"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UbE6nG94rbc"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gs6T_sN1V7s"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qKz5kBAucjo"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Oc0mzisGZgM"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5awgm4vADL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_yyE2bJP2Bk"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K9g9bFufOgE" TargetMode="External"/><Relationship Id="rId2717" Type="http://schemas.openxmlformats.org/officeDocument/2006/relationships/hyperlink" Target="https://youtu.be/6in2eMbJ0ow" TargetMode="External"/><Relationship Id="rId2718" Type="http://schemas.openxmlformats.org/officeDocument/2006/relationships/hyperlink" Target="https://youtu.be/oJ7uiss0Fac" TargetMode="External"/><Relationship Id="rId2719" Type="http://schemas.openxmlformats.org/officeDocument/2006/relationships/hyperlink" Target="https://youtu.be/cMWcL3kLKVs"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twitter.com/Qbe_Root/status/1339352203979612161" TargetMode="External"/><Relationship Id="rId1814" Type="http://schemas.openxmlformats.org/officeDocument/2006/relationships/hyperlink" Target="https://twitter.com/Qbe_Root/status/1340076811242364931" TargetMode="External"/><Relationship Id="rId1815" Type="http://schemas.openxmlformats.org/officeDocument/2006/relationships/hyperlink" Target="https://twitter.com/Qbe_Root/status/1346163615884337153" TargetMode="External"/><Relationship Id="rId1816" Type="http://schemas.openxmlformats.org/officeDocument/2006/relationships/hyperlink" Target="https://twitter.com/Qbe_Root/status/1343718682858545156" TargetMode="External"/><Relationship Id="rId1817" Type="http://schemas.openxmlformats.org/officeDocument/2006/relationships/hyperlink" Target="https://twitter.com/Qbe_Root/status/1424895162757615617" TargetMode="External"/><Relationship Id="rId1818" Type="http://schemas.openxmlformats.org/officeDocument/2006/relationships/hyperlink" Target="https://www.youtube.com/watch?v=U51VyaKhjh4" TargetMode="External"/><Relationship Id="rId1819" Type="http://schemas.openxmlformats.org/officeDocument/2006/relationships/hyperlink" Target="https://www.youtube.com/watch?v=pKA_d_U5aMc"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twitter.com/Qbe_Root/status/1361427678159593475" TargetMode="External"/><Relationship Id="rId1831" Type="http://schemas.openxmlformats.org/officeDocument/2006/relationships/hyperlink" Target="https://twitter.com/Qbe_Root/status/1361529096208080896" TargetMode="External"/><Relationship Id="rId1832" Type="http://schemas.openxmlformats.org/officeDocument/2006/relationships/hyperlink" Target="https://twitter.com/Qbe_Root/status/1266526391958409217" TargetMode="External"/><Relationship Id="rId1833" Type="http://schemas.openxmlformats.org/officeDocument/2006/relationships/hyperlink" Target="https://www.youtube.com/watch?v=JacyPi29qBI" TargetMode="External"/><Relationship Id="rId1834" Type="http://schemas.openxmlformats.org/officeDocument/2006/relationships/hyperlink" Target="https://twitter.com/Qbe_Root/status/1401171758330355718" TargetMode="External"/><Relationship Id="rId1835" Type="http://schemas.openxmlformats.org/officeDocument/2006/relationships/hyperlink" Target="https://www.youtube.com/watch?v=NbVEJlAv2ro" TargetMode="External"/><Relationship Id="rId1836" Type="http://schemas.openxmlformats.org/officeDocument/2006/relationships/hyperlink" Target="https://www.youtube.com/watch?v=qoDHZCUcBhQ" TargetMode="External"/><Relationship Id="rId1837" Type="http://schemas.openxmlformats.org/officeDocument/2006/relationships/hyperlink" Target="https://twitter.com/Qbe_Root/status/1261659355595837440" TargetMode="External"/><Relationship Id="rId1838" Type="http://schemas.openxmlformats.org/officeDocument/2006/relationships/hyperlink" Target="https://twitter.com/Qbe_Root/status/1407122454334611459" TargetMode="External"/><Relationship Id="rId1839" Type="http://schemas.openxmlformats.org/officeDocument/2006/relationships/hyperlink" Target="https://twitter.com/Qbe_Root/status/1356470715252367362" TargetMode="External"/><Relationship Id="rId1820" Type="http://schemas.openxmlformats.org/officeDocument/2006/relationships/hyperlink" Target="https://twitter.com/Qbe_Root/status/1339362426030977026" TargetMode="External"/><Relationship Id="rId1821" Type="http://schemas.openxmlformats.org/officeDocument/2006/relationships/hyperlink" Target="https://twitter.com/Qbe_Root/status/1437975776817819654" TargetMode="External"/><Relationship Id="rId1822" Type="http://schemas.openxmlformats.org/officeDocument/2006/relationships/hyperlink" Target="https://twitter.com/Qbe_Root/status/1300069991912529920" TargetMode="External"/><Relationship Id="rId1823" Type="http://schemas.openxmlformats.org/officeDocument/2006/relationships/hyperlink" Target="https://twitter.com/Qbe_Root/status/1361390432899522562" TargetMode="External"/><Relationship Id="rId1824" Type="http://schemas.openxmlformats.org/officeDocument/2006/relationships/hyperlink" Target="https://www.youtube.com/watch?v=tvaaJ3tC9HA" TargetMode="External"/><Relationship Id="rId1825" Type="http://schemas.openxmlformats.org/officeDocument/2006/relationships/hyperlink" Target="https://twitter.com/Qbe_Root/status/1373764979141279746"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www.youtube.com/watch?v=NI-NJqZps9Q" TargetMode="External"/><Relationship Id="rId1828" Type="http://schemas.openxmlformats.org/officeDocument/2006/relationships/hyperlink" Target="https://twitter.com/Qbe_Root/status/1361455429558108166" TargetMode="External"/><Relationship Id="rId1829" Type="http://schemas.openxmlformats.org/officeDocument/2006/relationships/hyperlink" Target="https://www.youtube.com/watch?v=AeU3XiVjqG8" TargetMode="External"/><Relationship Id="rId1455" Type="http://schemas.openxmlformats.org/officeDocument/2006/relationships/hyperlink" Target="https://clips.twitch.tv/MildResourcefulKiwiBCWarrior"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zuhk9lBcLvg" TargetMode="External"/><Relationship Id="rId1456" Type="http://schemas.openxmlformats.org/officeDocument/2006/relationships/hyperlink" Target="https://clips.twitch.tv/DeliciousBeautifulYamWoofer-mZE0D0B16p4Gp9RN" TargetMode="External"/><Relationship Id="rId2303" Type="http://schemas.openxmlformats.org/officeDocument/2006/relationships/hyperlink" Target="https://youtu.be/9oaIhANWDzo" TargetMode="External"/><Relationship Id="rId2787" Type="http://schemas.openxmlformats.org/officeDocument/2006/relationships/hyperlink" Target="https://www.youtube.com/watch?v=DxeBCVnAtNQ" TargetMode="External"/><Relationship Id="rId1457" Type="http://schemas.openxmlformats.org/officeDocument/2006/relationships/hyperlink" Target="https://clips.twitch.tv/ThoughtfulCleanShingleOhMyDog-T5VY3FKL02sJo1bf" TargetMode="External"/><Relationship Id="rId2304" Type="http://schemas.openxmlformats.org/officeDocument/2006/relationships/hyperlink" Target="https://youtu.be/uQb2vYe8YII" TargetMode="External"/><Relationship Id="rId2788" Type="http://schemas.openxmlformats.org/officeDocument/2006/relationships/hyperlink" Target="https://www.twitch.tv/videos/987882406" TargetMode="External"/><Relationship Id="rId1458" Type="http://schemas.openxmlformats.org/officeDocument/2006/relationships/hyperlink" Target="https://clips.twitch.tv/UnsightlySpikyHerbsDansGame-ZoNKrsECQlzjYWdD" TargetMode="External"/><Relationship Id="rId2305" Type="http://schemas.openxmlformats.org/officeDocument/2006/relationships/hyperlink" Target="https://youtu.be/QWmK3VCxdP8" TargetMode="External"/><Relationship Id="rId2789" Type="http://schemas.openxmlformats.org/officeDocument/2006/relationships/hyperlink" Target="https://www.youtube.com/watch?v=laCHqyWs984" TargetMode="External"/><Relationship Id="rId1459" Type="http://schemas.openxmlformats.org/officeDocument/2006/relationships/hyperlink" Target="https://clips.twitch.tv/FlirtyBoringKaleKAPOW-MU_5cRw3WW2l2Qjx"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SrUwkGFzCEE" TargetMode="External"/><Relationship Id="rId1450" Type="http://schemas.openxmlformats.org/officeDocument/2006/relationships/hyperlink" Target="https://clips.twitch.tv/InterestingZanySeahorseCoolStoryBro-VuYVu109Ds7MhM3c" TargetMode="External"/><Relationship Id="rId2781" Type="http://schemas.openxmlformats.org/officeDocument/2006/relationships/hyperlink" Target="https://www.youtube.com/watch?v=VdsKTXs-UTY"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BrightPeppyMelonDancingBaby-GMGxhXRqzDImlgif" TargetMode="External"/><Relationship Id="rId2782" Type="http://schemas.openxmlformats.org/officeDocument/2006/relationships/hyperlink" Target="https://www.youtube.com/watch?v=6Nt3IRc9yTw" TargetMode="External"/><Relationship Id="rId1452" Type="http://schemas.openxmlformats.org/officeDocument/2006/relationships/hyperlink" Target="https://clips.twitch.tv/ManlyFlaccidWormBIRB-uhPkQHxdrjIIM0_c" TargetMode="External"/><Relationship Id="rId2783" Type="http://schemas.openxmlformats.org/officeDocument/2006/relationships/hyperlink" Target="https://www.youtube.com/watch?v=L4jVt_16yUg" TargetMode="External"/><Relationship Id="rId1453" Type="http://schemas.openxmlformats.org/officeDocument/2006/relationships/hyperlink" Target="https://clips.twitch.tv/FancySteamyCougarBCWarrior-bCRjDcArPHOuKJyK"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bLwqganoodE" TargetMode="External"/><Relationship Id="rId1454" Type="http://schemas.openxmlformats.org/officeDocument/2006/relationships/hyperlink" Target="https://clips.twitch.tv/InnocentBoredLadiesCurseLit"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OEN9ux8xfE4" TargetMode="External"/><Relationship Id="rId1444" Type="http://schemas.openxmlformats.org/officeDocument/2006/relationships/hyperlink" Target="https://clips.twitch.tv/InexpensiveBovineCocoaDoggo-YxFCh5E-aO6ep_Fk" TargetMode="External"/><Relationship Id="rId2775" Type="http://schemas.openxmlformats.org/officeDocument/2006/relationships/hyperlink" Target="https://www.youtube.com/watch?v=oO5-I1f_Syo" TargetMode="External"/><Relationship Id="rId1445" Type="http://schemas.openxmlformats.org/officeDocument/2006/relationships/hyperlink" Target="https://clips.twitch.tv/MildSnappyCheddarShadyLulu-rcj4eG5nVWLfy1Yo" TargetMode="External"/><Relationship Id="rId2776" Type="http://schemas.openxmlformats.org/officeDocument/2006/relationships/hyperlink" Target="https://www.youtube.com/watch?v=YKJ05njeDNs" TargetMode="External"/><Relationship Id="rId1446" Type="http://schemas.openxmlformats.org/officeDocument/2006/relationships/hyperlink" Target="https://clips.twitch.tv/ZanySassyHerbsSquadGoals-Ggdw8mNC35AZWaqZ" TargetMode="External"/><Relationship Id="rId2777" Type="http://schemas.openxmlformats.org/officeDocument/2006/relationships/hyperlink" Target="https://youtu.be/1HDBaMUS5Dw" TargetMode="External"/><Relationship Id="rId1447" Type="http://schemas.openxmlformats.org/officeDocument/2006/relationships/hyperlink" Target="https://clips.twitch.tv/QuaintHappyCamelOptimizePrime-z1hQfMuJsKRJ-qOQ" TargetMode="External"/><Relationship Id="rId2778" Type="http://schemas.openxmlformats.org/officeDocument/2006/relationships/hyperlink" Target="https://twitter.com/zelpikukirby/status/1295234878305271808" TargetMode="External"/><Relationship Id="rId1448" Type="http://schemas.openxmlformats.org/officeDocument/2006/relationships/hyperlink" Target="https://clips.twitch.tv/TardyFaithfulNewtBudStar-68ocpr6ISTj4590T" TargetMode="External"/><Relationship Id="rId2779" Type="http://schemas.openxmlformats.org/officeDocument/2006/relationships/hyperlink" Target="https://youtu.be/7fwDH3Vvugs" TargetMode="External"/><Relationship Id="rId1449" Type="http://schemas.openxmlformats.org/officeDocument/2006/relationships/hyperlink" Target="https://clips.twitch.tv/VibrantLaconicParrotBabyRage-roJLzu20xbIN5vC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R4IxK2k5dl0&amp;" TargetMode="External"/><Relationship Id="rId1440" Type="http://schemas.openxmlformats.org/officeDocument/2006/relationships/hyperlink" Target="https://clips.twitch.tv/ComfortableAbstemiousSandpiperDoggo-f4rMPvPW6a_nxMMa" TargetMode="External"/><Relationship Id="rId2771" Type="http://schemas.openxmlformats.org/officeDocument/2006/relationships/hyperlink" Target="https://www.youtube.com/watch?v=JVJuFsqyJ7Q" TargetMode="External"/><Relationship Id="rId1441" Type="http://schemas.openxmlformats.org/officeDocument/2006/relationships/hyperlink" Target="https://clips.twitch.tv/OilyGrotesquePeanutFloof-erqE9wel4dIvk-Hr" TargetMode="External"/><Relationship Id="rId2772" Type="http://schemas.openxmlformats.org/officeDocument/2006/relationships/hyperlink" Target="https://www.twitch.tv/videos/924471122" TargetMode="External"/><Relationship Id="rId1442" Type="http://schemas.openxmlformats.org/officeDocument/2006/relationships/hyperlink" Target="https://clips.twitch.tv/ProtectiveAstuteFoxHassaanChop-HdQPxbrBaTTB-0iQ" TargetMode="External"/><Relationship Id="rId2773" Type="http://schemas.openxmlformats.org/officeDocument/2006/relationships/hyperlink" Target="https://www.youtube.com/watch?v=PCcI6CIPGqk" TargetMode="External"/><Relationship Id="rId1443" Type="http://schemas.openxmlformats.org/officeDocument/2006/relationships/hyperlink" Target="https://clips.twitch.tv/CoweringHandsomeReindeerTwitchRaid-u9FI9a7fZ-qKdINb" TargetMode="External"/><Relationship Id="rId2774" Type="http://schemas.openxmlformats.org/officeDocument/2006/relationships/hyperlink" Target="https://www.youtube.com/watch?v=xWCGegw2YqQ"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ImpossibleFrailHummingbirdTwitchRaid-kyoDeRAHmcFY5iA1" TargetMode="External"/><Relationship Id="rId1471" Type="http://schemas.openxmlformats.org/officeDocument/2006/relationships/hyperlink" Target="https://clips.twitch.tv/DarlingHedonisticGazelleBleedPurple-Qa5wjn_qgmCCFpLm" TargetMode="External"/><Relationship Id="rId1472" Type="http://schemas.openxmlformats.org/officeDocument/2006/relationships/hyperlink" Target="https://clips.twitch.tv/MoralTalentedFiddleheadsVoteYea-BHgF32ZHoQzEGNAR"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twitch.tv/videos/956139717?filter=highlights&amp;sort=time"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PoliteSoftKaleHumbleLife-LdGwTxzgwYsilVSs"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IgnorantFragilePepperoniSquadGoal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WildDreamyMomPeteZaroll-Pa8vNnRVGyItz0r5"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DeterminedHelplessSandwichBleedPurple-lAYeTZqEQx6MtdGl" TargetMode="External"/><Relationship Id="rId1467" Type="http://schemas.openxmlformats.org/officeDocument/2006/relationships/hyperlink" Target="https://clips.twitch.tv/ProductivePoliteTaroKeepo-0namTkWXMXAI9DX0"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twitch.tv/videos/980535952" TargetMode="External"/><Relationship Id="rId1468" Type="http://schemas.openxmlformats.org/officeDocument/2006/relationships/hyperlink" Target="https://clips.twitch.tv/HonorableLachrymoseEmuM4xHeh-7gSRZoaK_KO8QrTB" TargetMode="External"/><Relationship Id="rId2315" Type="http://schemas.openxmlformats.org/officeDocument/2006/relationships/hyperlink" Target="https://www.twitch.tv/videos/1254382540" TargetMode="External"/><Relationship Id="rId2799" Type="http://schemas.openxmlformats.org/officeDocument/2006/relationships/hyperlink" Target="https://www.youtube.com/watch?v=gRryQt-bhAg" TargetMode="External"/><Relationship Id="rId1469" Type="http://schemas.openxmlformats.org/officeDocument/2006/relationships/hyperlink" Target="https://clips.twitch.tv/ObliviousEnticingDragonfruitKevinTurtle-UwYrPOJFhJ_uDcBK"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twitch.tv/videos/993840737" TargetMode="External"/><Relationship Id="rId1460" Type="http://schemas.openxmlformats.org/officeDocument/2006/relationships/hyperlink" Target="https://clips.twitch.tv/BlatantSmellyTermiteMikeHogu-M4oeDuva7ZBBkjGu" TargetMode="External"/><Relationship Id="rId2791" Type="http://schemas.openxmlformats.org/officeDocument/2006/relationships/hyperlink" Target="https://clips.twitch.tv/PrettySillySowSmoocherZ-JGR5f22YfuR4vSpF" TargetMode="External"/><Relationship Id="rId1461" Type="http://schemas.openxmlformats.org/officeDocument/2006/relationships/hyperlink" Target="https://clips.twitch.tv/LaconicFastRhinocerosANELE-vmL7KdAYnweWBZMs" TargetMode="External"/><Relationship Id="rId2792" Type="http://schemas.openxmlformats.org/officeDocument/2006/relationships/hyperlink" Target="https://clips.twitch.tv/PunchyAgitatedCardOMGScoots-IUFIXeBxJHu4yc7f"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DeterminedStupidPuppyOhMyDog-Wq-jSNswEya9_DQs" TargetMode="External"/><Relationship Id="rId2793" Type="http://schemas.openxmlformats.org/officeDocument/2006/relationships/hyperlink" Target="https://clips.twitch.tv/AcceptableHeartlessSwallowRalpherZ-6xSu6NcEeyUdPQ5L"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SpineyEntertainingTroutVoHiYo-3KtgmfyuN9yx621G"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youtu.be/caU8VP9BHrg" TargetMode="External"/><Relationship Id="rId1464" Type="http://schemas.openxmlformats.org/officeDocument/2006/relationships/hyperlink" Target="https://clips.twitch.tv/RacyYummySlothHassaanChop-Eikj1zHCkUyVFd-z" TargetMode="External"/><Relationship Id="rId2311" Type="http://schemas.openxmlformats.org/officeDocument/2006/relationships/hyperlink" Target="https://www.twitch.tv/videos/1251823426" TargetMode="External"/><Relationship Id="rId2795" Type="http://schemas.openxmlformats.org/officeDocument/2006/relationships/hyperlink" Target="https://youtu.be/caU8VP9BHrg?t=18" TargetMode="External"/><Relationship Id="rId1465" Type="http://schemas.openxmlformats.org/officeDocument/2006/relationships/hyperlink" Target="https://clips.twitch.tv/GoldenClumsyCakeSuperVinlin-wAaSbaDeQXRitTOc"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www.youtube.com/watch?v=caU8VP9BHrg&amp;t=35s"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x3u9S2oWkqc" TargetMode="External"/><Relationship Id="rId2742" Type="http://schemas.openxmlformats.org/officeDocument/2006/relationships/hyperlink" Target="https://youtu.be/PbuzEBssXKI"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CkaxWZ7Wezw" TargetMode="External"/><Relationship Id="rId2743" Type="http://schemas.openxmlformats.org/officeDocument/2006/relationships/hyperlink" Target="https://www.twitch.tv/videos/1038648534"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ZpdtVeVUsHI" TargetMode="External"/><Relationship Id="rId2744" Type="http://schemas.openxmlformats.org/officeDocument/2006/relationships/hyperlink" Target="https://www.youtube.com/watch?v=xJuhZoiiATI"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Ohqisa88zk"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PYp8zdwISjk" TargetMode="External"/><Relationship Id="rId2746" Type="http://schemas.openxmlformats.org/officeDocument/2006/relationships/hyperlink" Target="https://www.youtube.com/watch?v=Z4wlm-YC5rk&amp;ab_channel=Trobbin"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www.youtube.com/watch?v=u5aVDsE4yZs&amp;ab_channel=Trobbin" TargetMode="External"/><Relationship Id="rId1417" Type="http://schemas.openxmlformats.org/officeDocument/2006/relationships/hyperlink" Target="https://youtu.be/qV87SrOX0ds?t=51" TargetMode="External"/><Relationship Id="rId2748" Type="http://schemas.openxmlformats.org/officeDocument/2006/relationships/hyperlink" Target="https://clips.twitch.tv/HelpfulRenownedMangoSoBayed-Zs9YC8cIaAL4tKOa"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l-imREf_VJU&amp;list=PLH8CCpX902G8-DFOg7YgVOyqIefxKmrqU&amp;index=2&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www.youtube.com/watch?v=dbu2Wi9biHM&amp;feature=youtu.be"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youtu.be/F8xItJ0i2OQ" TargetMode="External"/><Relationship Id="rId2741" Type="http://schemas.openxmlformats.org/officeDocument/2006/relationships/hyperlink" Target="https://www.youtube.com/watch?v=4lOtCb_AozM&amp;feature=youtu.be" TargetMode="External"/><Relationship Id="rId1400" Type="http://schemas.openxmlformats.org/officeDocument/2006/relationships/hyperlink" Target="https://youtu.be/yTlJld17VW4" TargetMode="External"/><Relationship Id="rId1884" Type="http://schemas.openxmlformats.org/officeDocument/2006/relationships/hyperlink" Target="https://youtu.be/ExWs_nsjiyE" TargetMode="External"/><Relationship Id="rId2731" Type="http://schemas.openxmlformats.org/officeDocument/2006/relationships/hyperlink" Target="https://www.twitch.tv/videos/1252488021"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youtu.be/IZtnv1QUIi0" TargetMode="External"/><Relationship Id="rId2732" Type="http://schemas.openxmlformats.org/officeDocument/2006/relationships/hyperlink" Target="https://youtu.be/MpHdG2rZYIU" TargetMode="External"/><Relationship Id="rId1402" Type="http://schemas.openxmlformats.org/officeDocument/2006/relationships/hyperlink" Target="https://www.twitch.tv/videos/890925851" TargetMode="External"/><Relationship Id="rId1886" Type="http://schemas.openxmlformats.org/officeDocument/2006/relationships/hyperlink" Target="https://youtu.be/yXmPcOAAQU8" TargetMode="External"/><Relationship Id="rId2733" Type="http://schemas.openxmlformats.org/officeDocument/2006/relationships/hyperlink" Target="https://youtu.be/3VT120o91Mg"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youtu.be/63n1YG_RNtI" TargetMode="External"/><Relationship Id="rId2734" Type="http://schemas.openxmlformats.org/officeDocument/2006/relationships/hyperlink" Target="https://www.twitch.tv/videos/926486795"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youtu.be/3YtmQbkiTVg" TargetMode="External"/><Relationship Id="rId2735" Type="http://schemas.openxmlformats.org/officeDocument/2006/relationships/hyperlink" Target="https://youtu.be/U69TxGBhuZk"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www.twitch.tv/videos/1000192108"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www.youtube.com/watch?v=t1HnNjiQxHs"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youtube.com/watch?v=lGYLythfgVM&amp;feature=youtu.be"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www.youtube.com/watch?v=n6t3ryt15_M&amp;feature=youtu.be"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clips.twitch.tv/DignifiedVivaciousGorillaSmoocherZ-ohPvjC64azwQ2lQZ" TargetMode="External"/><Relationship Id="rId1433" Type="http://schemas.openxmlformats.org/officeDocument/2006/relationships/hyperlink" Target="https://clips.twitch.tv/AuspiciousRealOctopusSuperVinlin" TargetMode="External"/><Relationship Id="rId2764" Type="http://schemas.openxmlformats.org/officeDocument/2006/relationships/hyperlink" Target="https://www.youtube.com/watch?v=DFSFi_y42_4" TargetMode="External"/><Relationship Id="rId1434" Type="http://schemas.openxmlformats.org/officeDocument/2006/relationships/hyperlink" Target="https://clips.twitch.tv/BashfulGrotesqueTaroHotPokket-8UrcqhccFlScXAZ-" TargetMode="External"/><Relationship Id="rId2765" Type="http://schemas.openxmlformats.org/officeDocument/2006/relationships/hyperlink" Target="https://youtu.be/m3di6ACAgl4" TargetMode="External"/><Relationship Id="rId1435" Type="http://schemas.openxmlformats.org/officeDocument/2006/relationships/hyperlink" Target="https://clips.twitch.tv/GleamingPoorGnatBlargNaut-WsBEfHa2zBaznnAB" TargetMode="External"/><Relationship Id="rId2766" Type="http://schemas.openxmlformats.org/officeDocument/2006/relationships/hyperlink" Target="https://clips.twitch.tv/BoredGrossSageResidentSleeper-RoadRockbjIdqeRh" TargetMode="External"/><Relationship Id="rId1436" Type="http://schemas.openxmlformats.org/officeDocument/2006/relationships/hyperlink" Target="https://clips.twitch.tv/CalmLaconicHumanBatChest-f5-j1bzIMvyMAKcv" TargetMode="External"/><Relationship Id="rId2767" Type="http://schemas.openxmlformats.org/officeDocument/2006/relationships/hyperlink" Target="https://www.dailymotion.com/video/x7ykd9v?playlist=x6lwdx" TargetMode="External"/><Relationship Id="rId1437" Type="http://schemas.openxmlformats.org/officeDocument/2006/relationships/hyperlink" Target="https://clips.twitch.tv/SuaveCogentFishDancingBaby-4xExz5pFrsHZdxJI" TargetMode="External"/><Relationship Id="rId2768" Type="http://schemas.openxmlformats.org/officeDocument/2006/relationships/hyperlink" Target="https://www.youtube.com/watch?v=sJkf6_jvdMY" TargetMode="External"/><Relationship Id="rId1438" Type="http://schemas.openxmlformats.org/officeDocument/2006/relationships/hyperlink" Target="https://clips.twitch.tv/HelpfulBoldKimchiWOOP-7w25gcRFfaLRJSO1" TargetMode="External"/><Relationship Id="rId2769" Type="http://schemas.openxmlformats.org/officeDocument/2006/relationships/hyperlink" Target="https://www.youtube.com/watch?v=HPXO9760duU&amp;" TargetMode="External"/><Relationship Id="rId1439" Type="http://schemas.openxmlformats.org/officeDocument/2006/relationships/hyperlink" Target="https://clips.twitch.tv/DepressedSneakyGerbilTBCheesePull-7m_k_4DzwFVRjIAH"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_iXBKQwq-Ys" TargetMode="External"/><Relationship Id="rId1430" Type="http://schemas.openxmlformats.org/officeDocument/2006/relationships/hyperlink" Target="https://clips.twitch.tv/WanderingBoringChimpanzeeNinjaGrumpy-IpAn_4gCLNVo8RRO" TargetMode="External"/><Relationship Id="rId2761" Type="http://schemas.openxmlformats.org/officeDocument/2006/relationships/hyperlink" Target="https://youtu.be/qo_9Tt8brsI" TargetMode="External"/><Relationship Id="rId1431" Type="http://schemas.openxmlformats.org/officeDocument/2006/relationships/hyperlink" Target="https://clips.twitch.tv/SuspiciousKathishButterPRChase-28k0MbnGN7AYWfRV" TargetMode="External"/><Relationship Id="rId2762" Type="http://schemas.openxmlformats.org/officeDocument/2006/relationships/hyperlink" Target="https://www.twitch.tv/videos/856216849" TargetMode="External"/><Relationship Id="rId1432" Type="http://schemas.openxmlformats.org/officeDocument/2006/relationships/hyperlink" Target="https://clips.twitch.tv/OutstandingSoftTurtleOMGScoots-riVgQXa6yOy1QSPt" TargetMode="External"/><Relationship Id="rId2763" Type="http://schemas.openxmlformats.org/officeDocument/2006/relationships/hyperlink" Target="https://www.twitch.tv/videos/1100634688"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www.youtube.com/watch?v=g9Q1066yuWk&amp;list=PLH8CCpX902G8-DFOg7YgVOyqIefxKmrqU&amp;index=12&amp;ab_channel=Trobbin"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youtu.be/A8KjkBjUfOk" TargetMode="External"/><Relationship Id="rId1424" Type="http://schemas.openxmlformats.org/officeDocument/2006/relationships/hyperlink" Target="https://clips.twitch.tv/GlamorousSpookyYakTF2John-pPQMJozD-H1CqUaE" TargetMode="External"/><Relationship Id="rId2755" Type="http://schemas.openxmlformats.org/officeDocument/2006/relationships/hyperlink" Target="https://youtu.be/vRD_ott4DpA" TargetMode="External"/><Relationship Id="rId1425" Type="http://schemas.openxmlformats.org/officeDocument/2006/relationships/hyperlink" Target="https://www.twitch.tv/videos/1027760568" TargetMode="External"/><Relationship Id="rId2756" Type="http://schemas.openxmlformats.org/officeDocument/2006/relationships/hyperlink" Target="https://www.youtube.com/watch?v=1O_B8VjxaRQ" TargetMode="External"/><Relationship Id="rId1426" Type="http://schemas.openxmlformats.org/officeDocument/2006/relationships/hyperlink" Target="https://clips.twitch.tv/SolidBoxyThymeNotATK-Y1wQjlhKtJQlHcRL" TargetMode="External"/><Relationship Id="rId2757" Type="http://schemas.openxmlformats.org/officeDocument/2006/relationships/hyperlink" Target="https://www.youtube.com/watch?v=traHO3RCMFc" TargetMode="External"/><Relationship Id="rId1427" Type="http://schemas.openxmlformats.org/officeDocument/2006/relationships/hyperlink" Target="https://clips.twitch.tv/OddCuteDugongFreakinStinkin-ldfrgBKw7GqTC_nD" TargetMode="External"/><Relationship Id="rId2758" Type="http://schemas.openxmlformats.org/officeDocument/2006/relationships/hyperlink" Target="https://youtu.be/2fhIenEkLlY" TargetMode="External"/><Relationship Id="rId1428" Type="http://schemas.openxmlformats.org/officeDocument/2006/relationships/hyperlink" Target="https://clips.twitch.tv/PreciousWrongThymePartyTime-FiMZ5XJ1Mp1zJGqI" TargetMode="External"/><Relationship Id="rId2759" Type="http://schemas.openxmlformats.org/officeDocument/2006/relationships/hyperlink" Target="https://youtu.be/HLtLqTHqXYA" TargetMode="External"/><Relationship Id="rId1429" Type="http://schemas.openxmlformats.org/officeDocument/2006/relationships/hyperlink" Target="https://www.twitch.tv/videos/881219983" TargetMode="External"/><Relationship Id="rId2750" Type="http://schemas.openxmlformats.org/officeDocument/2006/relationships/hyperlink" Target="https://www.youtube.com/watch?v=dOCaFHQS77I&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www.youtube.com/watch?v=pup88pmhfik&amp;list=PLH8CCpX902G8-DFOg7YgVOyqIefxKmrqU&amp;index=1&amp;ab_channel=Trobbin" TargetMode="External"/><Relationship Id="rId1421" Type="http://schemas.openxmlformats.org/officeDocument/2006/relationships/hyperlink" Target="https://youtu.be/dPalNjc9ZuE" TargetMode="External"/><Relationship Id="rId2752" Type="http://schemas.openxmlformats.org/officeDocument/2006/relationships/hyperlink" Target="https://www.youtube.com/watch?v=bymG0fP87Kc&amp;list=PLH8CCpX902G8-DFOg7YgVOyqIefxKmrqU&amp;index=5&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P7ngqIpqHs0" TargetMode="External"/><Relationship Id="rId1071" Type="http://schemas.openxmlformats.org/officeDocument/2006/relationships/hyperlink" Target="https://youtu.be/8yabOhg3fUI" TargetMode="External"/><Relationship Id="rId1072" Type="http://schemas.openxmlformats.org/officeDocument/2006/relationships/hyperlink" Target="https://youtu.be/44-NKBQRGJk"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lCIDNnQsWl0"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frzZS9slwkY"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fXUJrov2gSU" TargetMode="External"/><Relationship Id="rId1076" Type="http://schemas.openxmlformats.org/officeDocument/2006/relationships/hyperlink" Target="https://youtu.be/vq5GAzn1fZw"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KYZnzcA5n7Y"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7f8U91Aw0u8"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clips.twitch.tv/LightPlausibleFoxMingLee"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PyywvXauxXo"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TjlgRuQW9S4"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2L6mEVbMQGU&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zYhXVxVtVB4&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ojMq-V6pUIY&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2Gr0R3gMTjM&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1rk01UYusRc&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Z_kEgoKvlVY"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50-Or_1AE4k&amp;ab_channel=BlazeAlt"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xaL55tZD_aM" TargetMode="External"/><Relationship Id="rId1911" Type="http://schemas.openxmlformats.org/officeDocument/2006/relationships/hyperlink" Target="https://www.youtube.com/watch?v=wpHr2p9GLB4" TargetMode="External"/><Relationship Id="rId1912" Type="http://schemas.openxmlformats.org/officeDocument/2006/relationships/hyperlink" Target="https://www.youtube.com/watch?v=d3bQM4Czq-0" TargetMode="External"/><Relationship Id="rId1913" Type="http://schemas.openxmlformats.org/officeDocument/2006/relationships/hyperlink" Target="https://youtu.be/cuxp4og-e9I" TargetMode="External"/><Relationship Id="rId1914" Type="http://schemas.openxmlformats.org/officeDocument/2006/relationships/hyperlink" Target="https://youtu.be/SxyxZgz-Y4w" TargetMode="External"/><Relationship Id="rId1915" Type="http://schemas.openxmlformats.org/officeDocument/2006/relationships/hyperlink" Target="https://youtu.be/8O0jAGPIf9k" TargetMode="External"/><Relationship Id="rId1916" Type="http://schemas.openxmlformats.org/officeDocument/2006/relationships/hyperlink" Target="https://youtu.be/GnqVxgCRD2Q" TargetMode="External"/><Relationship Id="rId1917" Type="http://schemas.openxmlformats.org/officeDocument/2006/relationships/hyperlink" Target="https://youtu.be/sbt9vYLaT10" TargetMode="External"/><Relationship Id="rId1918" Type="http://schemas.openxmlformats.org/officeDocument/2006/relationships/hyperlink" Target="https://clips.twitch.tv/TangentialAltruisticEagleNomNom-0sj8M7WUlpAzrPfP" TargetMode="External"/><Relationship Id="rId1919" Type="http://schemas.openxmlformats.org/officeDocument/2006/relationships/hyperlink" Target="https://youtu.be/kR8P16XaaF4"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twitch.tv/videos/1194562278" TargetMode="External"/><Relationship Id="rId1908" Type="http://schemas.openxmlformats.org/officeDocument/2006/relationships/hyperlink" Target="https://www.twitch.tv/videos/1216513400" TargetMode="External"/><Relationship Id="rId1909" Type="http://schemas.openxmlformats.org/officeDocument/2006/relationships/hyperlink" Target="https://youtu.be/XUCpNqfcQkI"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AyBTb2kLyd0" TargetMode="External"/><Relationship Id="rId1095" Type="http://schemas.openxmlformats.org/officeDocument/2006/relationships/hyperlink" Target="https://youtu.be/xwQVuGezGdY"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zk3kXq5YKb4"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VwXNClKD-W4" TargetMode="External"/><Relationship Id="rId140" Type="http://schemas.openxmlformats.org/officeDocument/2006/relationships/hyperlink" Target="https://youtu.be/NT2Oa8OY0RA" TargetMode="External"/><Relationship Id="rId1098" Type="http://schemas.openxmlformats.org/officeDocument/2006/relationships/hyperlink" Target="https://youtu.be/aQLFTj-y2RQ" TargetMode="External"/><Relationship Id="rId147" Type="http://schemas.openxmlformats.org/officeDocument/2006/relationships/hyperlink" Target="https://youtu.be/4idZdEaTrfg" TargetMode="External"/><Relationship Id="rId1099" Type="http://schemas.openxmlformats.org/officeDocument/2006/relationships/hyperlink" Target="https://youtu.be/ewoSg7S7Qbo"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JJjudR8C9eI" TargetMode="External"/><Relationship Id="rId1081" Type="http://schemas.openxmlformats.org/officeDocument/2006/relationships/hyperlink" Target="https://clips.twitch.tv/BrightDepressedFriseeNononoCat" TargetMode="External"/><Relationship Id="rId1082" Type="http://schemas.openxmlformats.org/officeDocument/2006/relationships/hyperlink" Target="https://youtu.be/WDHxPkuC07w" TargetMode="External"/><Relationship Id="rId1083" Type="http://schemas.openxmlformats.org/officeDocument/2006/relationships/hyperlink" Target="https://youtu.be/TVfrZQtTkJs" TargetMode="External"/><Relationship Id="rId132" Type="http://schemas.openxmlformats.org/officeDocument/2006/relationships/hyperlink" Target="https://youtu.be/hcAkDdQqKBM" TargetMode="External"/><Relationship Id="rId1084" Type="http://schemas.openxmlformats.org/officeDocument/2006/relationships/hyperlink" Target="https://youtu.be/NsjUou8DYdE" TargetMode="External"/><Relationship Id="rId131" Type="http://schemas.openxmlformats.org/officeDocument/2006/relationships/hyperlink" Target="https://youtu.be/UCyHSDKiens" TargetMode="External"/><Relationship Id="rId1085" Type="http://schemas.openxmlformats.org/officeDocument/2006/relationships/hyperlink" Target="https://youtu.be/ntkWYsir1hI" TargetMode="External"/><Relationship Id="rId130" Type="http://schemas.openxmlformats.org/officeDocument/2006/relationships/hyperlink" Target="https://youtu.be/-4ASrYz67g4" TargetMode="External"/><Relationship Id="rId1086" Type="http://schemas.openxmlformats.org/officeDocument/2006/relationships/hyperlink" Target="https://youtu.be/1nvP-Sr9c6g" TargetMode="External"/><Relationship Id="rId1087" Type="http://schemas.openxmlformats.org/officeDocument/2006/relationships/hyperlink" Target="https://youtu.be/1ODp1_KHUXk"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4Ja94xnHdyE" TargetMode="External"/><Relationship Id="rId135" Type="http://schemas.openxmlformats.org/officeDocument/2006/relationships/hyperlink" Target="https://youtu.be/2rYbQLEkWlk" TargetMode="External"/><Relationship Id="rId1089" Type="http://schemas.openxmlformats.org/officeDocument/2006/relationships/hyperlink" Target="https://youtu.be/8pUCG6pIQt8"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wgg2t0Fl-bU" TargetMode="External"/><Relationship Id="rId1921" Type="http://schemas.openxmlformats.org/officeDocument/2006/relationships/hyperlink" Target="https://www.twitch.tv/videos/667384709" TargetMode="External"/><Relationship Id="rId1922" Type="http://schemas.openxmlformats.org/officeDocument/2006/relationships/hyperlink" Target="https://youtu.be/tFIQt4tsUO4" TargetMode="External"/><Relationship Id="rId1923" Type="http://schemas.openxmlformats.org/officeDocument/2006/relationships/hyperlink" Target="https://youtu.be/6PYm6pc9vUY" TargetMode="External"/><Relationship Id="rId1924" Type="http://schemas.openxmlformats.org/officeDocument/2006/relationships/hyperlink" Target="https://youtu.be/ZnQpK53Njtw"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clips.twitch.tv/FantasticHumbleNuggetsAMPTropPunch-8vOucFusTrXlS3mn" TargetMode="External"/><Relationship Id="rId1954" Type="http://schemas.openxmlformats.org/officeDocument/2006/relationships/hyperlink" Target="https://www.youtube.com/watch?v=pyUFnGxCpfE" TargetMode="External"/><Relationship Id="rId2801" Type="http://schemas.openxmlformats.org/officeDocument/2006/relationships/drawing" Target="../drawings/drawing2.xml"/><Relationship Id="rId1955" Type="http://schemas.openxmlformats.org/officeDocument/2006/relationships/hyperlink" Target="https://www.youtube.com/watch?v=morl3SQB7RM" TargetMode="External"/><Relationship Id="rId2802" Type="http://schemas.openxmlformats.org/officeDocument/2006/relationships/vmlDrawing" Target="../drawings/vmlDrawing1.vm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2806" Type="http://schemas.openxmlformats.org/officeDocument/2006/relationships/table" Target="../tables/table1.xml"/><Relationship Id="rId2807" Type="http://schemas.openxmlformats.org/officeDocument/2006/relationships/table" Target="../tables/table2.xml"/><Relationship Id="rId2808"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www.twitch.tv/videos/1125737270"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6204882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15038368"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kBIHINSXADo"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rdCcIUbvyBg"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T_pOoceG7pw"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9zRpJQhEqo"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fhuBBx-3-3Y"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vlC99leuSGg"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6BBNAUm12-M"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youtu.be/d5CcLSAzxh0"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0noPfgmO8RY"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9lCUZg48DL4&amp;ab_channel=BlazeAlt" TargetMode="External"/><Relationship Id="rId1535" Type="http://schemas.openxmlformats.org/officeDocument/2006/relationships/hyperlink" Target="https://www.youtube.com/watch?v=o-PLE3N7zFo&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Sup0ABpLWU&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mJxnxexXk1w"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AhrASTid91E"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www.youtube.com/watch?v=ob8Jv-25C1o" TargetMode="External"/><Relationship Id="rId108" Type="http://schemas.openxmlformats.org/officeDocument/2006/relationships/hyperlink" Target="https://youtu.be/VynBafK2U6g" TargetMode="External"/><Relationship Id="rId1171" Type="http://schemas.openxmlformats.org/officeDocument/2006/relationships/hyperlink" Target="https://youtu.be/_Tk_QQtWKYk" TargetMode="External"/><Relationship Id="rId583" Type="http://schemas.openxmlformats.org/officeDocument/2006/relationships/hyperlink" Target="https://youtu.be/Irfh0YXdNfo" TargetMode="External"/><Relationship Id="rId1172" Type="http://schemas.openxmlformats.org/officeDocument/2006/relationships/hyperlink" Target="https://www.youtube.com/watch?v=SWsavIZvfdU" TargetMode="External"/><Relationship Id="rId582" Type="http://schemas.openxmlformats.org/officeDocument/2006/relationships/hyperlink" Target="https://youtu.be/QBd6n4_0mYY" TargetMode="External"/><Relationship Id="rId1173" Type="http://schemas.openxmlformats.org/officeDocument/2006/relationships/hyperlink" Target="https://youtu.be/vdRFqyc1N3o"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6C9BtyXTUKE"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youtu.be/WQIEpu63ZyU"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TMSnyqpJfEw"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o0Yll2b_Qb4"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8_uorc0gzUw" TargetMode="External"/><Relationship Id="rId2026" Type="http://schemas.openxmlformats.org/officeDocument/2006/relationships/hyperlink" Target="https://youtu.be/7AQWRYux8PE" TargetMode="External"/><Relationship Id="rId1169" Type="http://schemas.openxmlformats.org/officeDocument/2006/relationships/hyperlink" Target="https://youtu.be/eOboMKQXa1I"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tEi5xFYXKak"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twitter.com/SuperWeegeeX/status/1265208641742868480"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clips.twitch.tv/CallousGleamingCakeNomNom"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www.youtube.com/watch?v=S0bibwCQ-Z4"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EPEj38_SbRM"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KSCkazHQY38"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clips.twitch.tv/BrightBenevolentBulgogiAMPEnergy"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youtu.be/hc2ykQGcRzc"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www.youtube.com/watch?v=lQVCR55rY-U"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youtu.be/HTgzeRMIexg" TargetMode="External"/><Relationship Id="rId1192" Type="http://schemas.openxmlformats.org/officeDocument/2006/relationships/hyperlink" Target="https://youtu.be/DMc2LBS1VdE" TargetMode="External"/><Relationship Id="rId1193" Type="http://schemas.openxmlformats.org/officeDocument/2006/relationships/hyperlink" Target="https://youtu.be/YTncARYr4n4"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kIzz6SJAbL0"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6Hra_nAkOnE" TargetMode="External"/><Relationship Id="rId2042" Type="http://schemas.openxmlformats.org/officeDocument/2006/relationships/hyperlink" Target="https://youtu.be/yLG7eoGL-7A" TargetMode="External"/><Relationship Id="rId1196" Type="http://schemas.openxmlformats.org/officeDocument/2006/relationships/hyperlink" Target="https://clips.twitch.tv/FunnyPatientChowderDatSheffy-GIp0QVT-MQ_1OjBa" TargetMode="External"/><Relationship Id="rId2043" Type="http://schemas.openxmlformats.org/officeDocument/2006/relationships/hyperlink" Target="https://youtu.be/odNZqs6N5oA" TargetMode="External"/><Relationship Id="rId1197" Type="http://schemas.openxmlformats.org/officeDocument/2006/relationships/hyperlink" Target="https://youtu.be/O2D9ANkmCSc"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9Uzxln-_-c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H69ggxFQpq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0UUFx38UD9s" TargetMode="External"/><Relationship Id="rId1181" Type="http://schemas.openxmlformats.org/officeDocument/2006/relationships/hyperlink" Target="https://youtu.be/Ey2n7GF5eYI"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cVXZLBmibE"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U5CEZ2G6s_0&amp;ab_channel=urbaniSR"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youtu.be/XEXv7Rlgy_M"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KWEt5YowepA"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X_SsLvhcD2E"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o4g3Wq93Y3c"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UraKuDZSkDg" TargetMode="External"/><Relationship Id="rId2467" Type="http://schemas.openxmlformats.org/officeDocument/2006/relationships/hyperlink" Target="https://youtu.be/9VYR-Kg3V2M" TargetMode="External"/><Relationship Id="rId1137" Type="http://schemas.openxmlformats.org/officeDocument/2006/relationships/hyperlink" Target="https://youtu.be/hTaji5TDIMI" TargetMode="External"/><Relationship Id="rId2468" Type="http://schemas.openxmlformats.org/officeDocument/2006/relationships/hyperlink" Target="https://youtu.be/F9-IsbqIll8" TargetMode="External"/><Relationship Id="rId1138" Type="http://schemas.openxmlformats.org/officeDocument/2006/relationships/hyperlink" Target="https://youtu.be/Ng8Fadx5Be4" TargetMode="External"/><Relationship Id="rId2469" Type="http://schemas.openxmlformats.org/officeDocument/2006/relationships/hyperlink" Target="https://youtu.be/fsLuR8sk6wo" TargetMode="External"/><Relationship Id="rId1139" Type="http://schemas.openxmlformats.org/officeDocument/2006/relationships/hyperlink" Target="https://youtu.be/1LBTYgtLjeE"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FGez88khy8Y"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T_pD0MQh-OI"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qELkaRf-Zfo"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MPcrorKQC-8"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cu8fWVk7H0Q" TargetMode="External"/><Relationship Id="rId2466" Type="http://schemas.openxmlformats.org/officeDocument/2006/relationships/hyperlink" Target="https://youtu.be/iHqTUgA610c" TargetMode="External"/><Relationship Id="rId1125" Type="http://schemas.openxmlformats.org/officeDocument/2006/relationships/hyperlink" Target="https://youtu.be/KMMEmSDWZY4"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Mw9btYWiowM"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GdVjxAzFKH0"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U8uAxl1xGSM"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vz0uV9Q6rhc"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6DI9iBLZ5l0"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lP9XJd9iNc8"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Fou2KB27URc"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qZQIl6lgiS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sj-PcaeZ9xc"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fLtXZKyRf28"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_8xsXsOvODo"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FWmD6dRGGzk"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youtu.be/bAkiYOQU9Yc"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UzLcuRL-xns"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youtu.be/G2KgkWqXWgg"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9YU3uuDoUUQ"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dXGE1j5oNx4"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SLRz43xALw" TargetMode="External"/><Relationship Id="rId2478" Type="http://schemas.openxmlformats.org/officeDocument/2006/relationships/hyperlink" Target="https://youtu.be/6dC2qWCsfig" TargetMode="External"/><Relationship Id="rId1148" Type="http://schemas.openxmlformats.org/officeDocument/2006/relationships/hyperlink" Target="https://youtu.be/YkJFRQyMiPI"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2jNctxwEAUU"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ejK5AqSQMwk"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oDb1FoZTX-A"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7eDjllArEkE"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dKLXIkuUH-4"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dYTHLBk1Xa8"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GA7PwlCIU38"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hOiNVTeCFJ8?t=4"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0O6bDcgj-DM" TargetMode="External"/><Relationship Id="rId1639" Type="http://schemas.openxmlformats.org/officeDocument/2006/relationships/hyperlink" Target="https://youtu.be/5AomWCFeo5I"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YP8JQJQofrs" TargetMode="External"/><Relationship Id="rId1697" Type="http://schemas.openxmlformats.org/officeDocument/2006/relationships/hyperlink" Target="https://www.twitch.tv/videos/1207712762?t=01h23m42s" TargetMode="External"/><Relationship Id="rId2544" Type="http://schemas.openxmlformats.org/officeDocument/2006/relationships/hyperlink" Target="https://youtu.be/VRHX3pgBvAQ" TargetMode="External"/><Relationship Id="rId1214" Type="http://schemas.openxmlformats.org/officeDocument/2006/relationships/hyperlink" Target="https://www.youtube.com/watch?v=rL3P2YZOrGY" TargetMode="External"/><Relationship Id="rId1698" Type="http://schemas.openxmlformats.org/officeDocument/2006/relationships/hyperlink" Target="https://www.twitch.tv/videos/1211705562?t=00h38m04s" TargetMode="External"/><Relationship Id="rId2545" Type="http://schemas.openxmlformats.org/officeDocument/2006/relationships/hyperlink" Target="https://youtu.be/b5xLagqBHMs" TargetMode="External"/><Relationship Id="rId1215" Type="http://schemas.openxmlformats.org/officeDocument/2006/relationships/hyperlink" Target="https://youtu.be/-UGVNgQ_pAU" TargetMode="External"/><Relationship Id="rId1699" Type="http://schemas.openxmlformats.org/officeDocument/2006/relationships/hyperlink" Target="https://clips.twitch.tv/ToughPlayfulFennelChocolateRain-iW-pUL0O9wXMCKmk" TargetMode="External"/><Relationship Id="rId2546" Type="http://schemas.openxmlformats.org/officeDocument/2006/relationships/hyperlink" Target="https://youtu.be/IOuZLjDgZX0" TargetMode="External"/><Relationship Id="rId1216" Type="http://schemas.openxmlformats.org/officeDocument/2006/relationships/hyperlink" Target="https://youtu.be/GWtggV4GSjE" TargetMode="External"/><Relationship Id="rId2547" Type="http://schemas.openxmlformats.org/officeDocument/2006/relationships/hyperlink" Target="https://youtu.be/HPS5N1Vmy6Q" TargetMode="External"/><Relationship Id="rId1217" Type="http://schemas.openxmlformats.org/officeDocument/2006/relationships/hyperlink" Target="https://youtu.be/jxDvoLl86dk" TargetMode="External"/><Relationship Id="rId2548" Type="http://schemas.openxmlformats.org/officeDocument/2006/relationships/hyperlink" Target="https://youtu.be/5jOQnWpVI04" TargetMode="External"/><Relationship Id="rId1218" Type="http://schemas.openxmlformats.org/officeDocument/2006/relationships/hyperlink" Target="https://www.youtube.com/watch?v=ff0izexE8xI"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eJHmHkAHy-0"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11705562?t=01h04m01s" TargetMode="External"/><Relationship Id="rId1691" Type="http://schemas.openxmlformats.org/officeDocument/2006/relationships/hyperlink" Target="https://www.twitch.tv/videos/1207712762?t=01h54m58s" TargetMode="External"/><Relationship Id="rId1692" Type="http://schemas.openxmlformats.org/officeDocument/2006/relationships/hyperlink" Target="https://www.twitch.tv/videos/1211705562?t=02h15m46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07712762?t=00h10m15s"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clips.twitch.tv/SmallMiniatureRatMingLee-rUMyx97w_iBKyhKO" TargetMode="External"/><Relationship Id="rId1694" Type="http://schemas.openxmlformats.org/officeDocument/2006/relationships/hyperlink" Target="https://www.twitch.tv/videos/1211705562?t=00h14m53s"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youtu.be/TR5RdZ17wxw" TargetMode="External"/><Relationship Id="rId1695" Type="http://schemas.openxmlformats.org/officeDocument/2006/relationships/hyperlink" Target="https://www.twitch.tv/videos/1207712762?t=01h14m30s" TargetMode="External"/><Relationship Id="rId2542" Type="http://schemas.openxmlformats.org/officeDocument/2006/relationships/hyperlink" Target="https://youtu.be/yBPrzGu9iRs" TargetMode="External"/><Relationship Id="rId1212" Type="http://schemas.openxmlformats.org/officeDocument/2006/relationships/hyperlink" Target="https://youtu.be/xi-AW59waLs" TargetMode="External"/><Relationship Id="rId1696" Type="http://schemas.openxmlformats.org/officeDocument/2006/relationships/hyperlink" Target="https://www.twitch.tv/videos/1211705562?t=01h36m49s" TargetMode="External"/><Relationship Id="rId2543" Type="http://schemas.openxmlformats.org/officeDocument/2006/relationships/hyperlink" Target="https://youtu.be/0aDb7ovTkt8" TargetMode="External"/><Relationship Id="rId1202" Type="http://schemas.openxmlformats.org/officeDocument/2006/relationships/hyperlink" Target="https://youtu.be/FGMllCwoyd8" TargetMode="External"/><Relationship Id="rId1686" Type="http://schemas.openxmlformats.org/officeDocument/2006/relationships/hyperlink" Target="https://youtu.be/62chYrizJq0" TargetMode="External"/><Relationship Id="rId2533" Type="http://schemas.openxmlformats.org/officeDocument/2006/relationships/hyperlink" Target="https://youtu.be/GPTfLN1gvcA" TargetMode="External"/><Relationship Id="rId1203" Type="http://schemas.openxmlformats.org/officeDocument/2006/relationships/hyperlink" Target="https://youtu.be/_TlIrxDzZtY" TargetMode="External"/><Relationship Id="rId1687" Type="http://schemas.openxmlformats.org/officeDocument/2006/relationships/hyperlink" Target="https://youtu.be/dfKRUsUrT5k"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wPdb1wCNXIs" TargetMode="External"/><Relationship Id="rId1688" Type="http://schemas.openxmlformats.org/officeDocument/2006/relationships/hyperlink" Target="https://youtu.be/W63_N-vjsxw" TargetMode="External"/><Relationship Id="rId2535" Type="http://schemas.openxmlformats.org/officeDocument/2006/relationships/hyperlink" Target="https://youtu.be/HmkUh1ZC3qM" TargetMode="External"/><Relationship Id="rId1205" Type="http://schemas.openxmlformats.org/officeDocument/2006/relationships/hyperlink" Target="https://youtu.be/fVGtw-CNEoE" TargetMode="External"/><Relationship Id="rId1689" Type="http://schemas.openxmlformats.org/officeDocument/2006/relationships/hyperlink" Target="https://youtu.be/fEMo7Ia2srg" TargetMode="External"/><Relationship Id="rId2536" Type="http://schemas.openxmlformats.org/officeDocument/2006/relationships/hyperlink" Target="https://youtu.be/oSnO6-VkU3w" TargetMode="External"/><Relationship Id="rId1206" Type="http://schemas.openxmlformats.org/officeDocument/2006/relationships/hyperlink" Target="https://youtu.be/CQAwBiwX7tM" TargetMode="External"/><Relationship Id="rId2537" Type="http://schemas.openxmlformats.org/officeDocument/2006/relationships/hyperlink" Target="https://youtu.be/6maFSYyONMI" TargetMode="External"/><Relationship Id="rId1207" Type="http://schemas.openxmlformats.org/officeDocument/2006/relationships/hyperlink" Target="https://youtu.be/QGjZzSBQjJ0"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DMvPx4gerIQ" TargetMode="External"/><Relationship Id="rId2539" Type="http://schemas.openxmlformats.org/officeDocument/2006/relationships/hyperlink" Target="https://youtu.be/ZBw8HgqmYE4" TargetMode="External"/><Relationship Id="rId1209" Type="http://schemas.openxmlformats.org/officeDocument/2006/relationships/hyperlink" Target="https://youtu.be/eOTEVeH_PVg"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4W-GbFM0vCg?t=5" TargetMode="External"/><Relationship Id="rId1682" Type="http://schemas.openxmlformats.org/officeDocument/2006/relationships/hyperlink" Target="https://youtu.be/9H5GFkLuO50" TargetMode="External"/><Relationship Id="rId850" Type="http://schemas.openxmlformats.org/officeDocument/2006/relationships/hyperlink" Target="https://youtu.be/inkqpHSY2JE?t=7" TargetMode="External"/><Relationship Id="rId1683" Type="http://schemas.openxmlformats.org/officeDocument/2006/relationships/hyperlink" Target="https://youtu.be/OHAOK210HI0" TargetMode="External"/><Relationship Id="rId2530" Type="http://schemas.openxmlformats.org/officeDocument/2006/relationships/hyperlink" Target="https://youtu.be/SyQIUMhk3NQ" TargetMode="External"/><Relationship Id="rId1200" Type="http://schemas.openxmlformats.org/officeDocument/2006/relationships/hyperlink" Target="https://youtu.be/zF8BbUk4f2Q" TargetMode="External"/><Relationship Id="rId1684" Type="http://schemas.openxmlformats.org/officeDocument/2006/relationships/hyperlink" Target="https://youtu.be/ezRLGDMPXGw" TargetMode="External"/><Relationship Id="rId2531" Type="http://schemas.openxmlformats.org/officeDocument/2006/relationships/hyperlink" Target="https://youtu.be/fuGW3I0caT8" TargetMode="External"/><Relationship Id="rId1201" Type="http://schemas.openxmlformats.org/officeDocument/2006/relationships/hyperlink" Target="https://youtu.be/UekenzqWgXk" TargetMode="External"/><Relationship Id="rId1685" Type="http://schemas.openxmlformats.org/officeDocument/2006/relationships/hyperlink" Target="https://youtu.be/t_qCDLYjjxU" TargetMode="External"/><Relationship Id="rId2532" Type="http://schemas.openxmlformats.org/officeDocument/2006/relationships/hyperlink" Target="https://youtu.be/gDXznlVPmok"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lyWm_9LlYOQ" TargetMode="External"/><Relationship Id="rId1236" Type="http://schemas.openxmlformats.org/officeDocument/2006/relationships/hyperlink" Target="https://youtu.be/kDa0FuD_VSk" TargetMode="External"/><Relationship Id="rId2567" Type="http://schemas.openxmlformats.org/officeDocument/2006/relationships/hyperlink" Target="https://youtu.be/1X1H4tLcTuE" TargetMode="External"/><Relationship Id="rId1237" Type="http://schemas.openxmlformats.org/officeDocument/2006/relationships/hyperlink" Target="https://youtu.be/R7m0lR0ZdGw"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jsWjiIGgOWM" TargetMode="External"/><Relationship Id="rId2569" Type="http://schemas.openxmlformats.org/officeDocument/2006/relationships/hyperlink" Target="https://youtu.be/bINNm5Aceek" TargetMode="External"/><Relationship Id="rId1239" Type="http://schemas.openxmlformats.org/officeDocument/2006/relationships/hyperlink" Target="https://youtu.be/KPW7Oo21s4w"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youtu.be/3sW79bj1eyg"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jsv2bOqJh9U"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8XohI1Bk9Xs"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Pl_BW2NZnl8" TargetMode="External"/><Relationship Id="rId2565" Type="http://schemas.openxmlformats.org/officeDocument/2006/relationships/hyperlink" Target="https://youtu.be/COIMShAaKdw"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eZxIPTUwfuc" TargetMode="External"/><Relationship Id="rId1225" Type="http://schemas.openxmlformats.org/officeDocument/2006/relationships/hyperlink" Target="https://youtu.be/_pJ_HWywEPk" TargetMode="External"/><Relationship Id="rId2556" Type="http://schemas.openxmlformats.org/officeDocument/2006/relationships/hyperlink" Target="https://youtu.be/XTDyoF4Y4nU" TargetMode="External"/><Relationship Id="rId1226" Type="http://schemas.openxmlformats.org/officeDocument/2006/relationships/hyperlink" Target="https://youtu.be/-DIDQf2FcEM" TargetMode="External"/><Relationship Id="rId2557" Type="http://schemas.openxmlformats.org/officeDocument/2006/relationships/hyperlink" Target="https://youtu.be/NL7okSeY5iY" TargetMode="External"/><Relationship Id="rId1227" Type="http://schemas.openxmlformats.org/officeDocument/2006/relationships/hyperlink" Target="https://youtu.be/hj89BJcAGEc" TargetMode="External"/><Relationship Id="rId2558" Type="http://schemas.openxmlformats.org/officeDocument/2006/relationships/hyperlink" Target="https://youtu.be/NdlaXaI4-jU" TargetMode="External"/><Relationship Id="rId1228" Type="http://schemas.openxmlformats.org/officeDocument/2006/relationships/hyperlink" Target="https://youtu.be/N2jSq307FS8" TargetMode="External"/><Relationship Id="rId2559" Type="http://schemas.openxmlformats.org/officeDocument/2006/relationships/hyperlink" Target="https://youtu.be/VLBzcZBHSOo"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youtu.be/pUM8MWBENcw"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KRIXSOkXFn8"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zFq3yeEf3bI"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H937-OWc80Q" TargetMode="External"/><Relationship Id="rId2554" Type="http://schemas.openxmlformats.org/officeDocument/2006/relationships/hyperlink" Target="https://youtu.be/WH0jcgZhuSk" TargetMode="External"/><Relationship Id="rId1653" Type="http://schemas.openxmlformats.org/officeDocument/2006/relationships/hyperlink" Target="https://youtu.be/HF7g91NNs9g"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qmQs3aakNwA"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SsgsZC1KL_Y" TargetMode="External"/><Relationship Id="rId2502" Type="http://schemas.openxmlformats.org/officeDocument/2006/relationships/hyperlink" Target="https://youtu.be/45_DhuJsqOI" TargetMode="External"/><Relationship Id="rId1656" Type="http://schemas.openxmlformats.org/officeDocument/2006/relationships/hyperlink" Target="https://youtu.be/c8ZnYtXPMa0"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kL-mKcyXgE" TargetMode="External"/><Relationship Id="rId2504" Type="http://schemas.openxmlformats.org/officeDocument/2006/relationships/hyperlink" Target="https://youtu.be/3Mbc7M7uEm8" TargetMode="External"/><Relationship Id="rId1658" Type="http://schemas.openxmlformats.org/officeDocument/2006/relationships/hyperlink" Target="https://youtu.be/kEpzmZ-I0Zk" TargetMode="External"/><Relationship Id="rId2505" Type="http://schemas.openxmlformats.org/officeDocument/2006/relationships/hyperlink" Target="https://youtu.be/zwKYh5fIKiE" TargetMode="External"/><Relationship Id="rId1659" Type="http://schemas.openxmlformats.org/officeDocument/2006/relationships/hyperlink" Target="https://youtu.be/67mgMNNVC3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XlhXHiyoWWw" TargetMode="External"/><Relationship Id="rId2525" Type="http://schemas.openxmlformats.org/officeDocument/2006/relationships/hyperlink" Target="https://youtu.be/F-2Vza5NDCs" TargetMode="External"/><Relationship Id="rId1679" Type="http://schemas.openxmlformats.org/officeDocument/2006/relationships/hyperlink" Target="https://youtu.be/61Hl0q45SK4"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RD61eQAUq8o" TargetMode="External"/><Relationship Id="rId840" Type="http://schemas.openxmlformats.org/officeDocument/2006/relationships/hyperlink" Target="https://youtu.be/4Aw9INxlDtY"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ewwN3diiU_w" TargetMode="External"/><Relationship Id="rId2511" Type="http://schemas.openxmlformats.org/officeDocument/2006/relationships/hyperlink" Target="https://youtu.be/Cr7xNueJcfc" TargetMode="External"/><Relationship Id="rId1665" Type="http://schemas.openxmlformats.org/officeDocument/2006/relationships/hyperlink" Target="https://youtu.be/BzIt9nEA_Z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CeMiHEmTeME" TargetMode="External"/><Relationship Id="rId2513" Type="http://schemas.openxmlformats.org/officeDocument/2006/relationships/hyperlink" Target="https://youtu.be/61ZIILT3BzY" TargetMode="External"/><Relationship Id="rId1667" Type="http://schemas.openxmlformats.org/officeDocument/2006/relationships/hyperlink" Target="https://youtu.be/talTgkTK6CU" TargetMode="External"/><Relationship Id="rId2514" Type="http://schemas.openxmlformats.org/officeDocument/2006/relationships/hyperlink" Target="https://youtu.be/HFjUo-cvgFo" TargetMode="External"/><Relationship Id="rId1668" Type="http://schemas.openxmlformats.org/officeDocument/2006/relationships/hyperlink" Target="https://youtu.be/Vouh4wkz7is"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FS8qnMBdX2s"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0sidX_fp2ss" TargetMode="External"/><Relationship Id="rId1293" Type="http://schemas.openxmlformats.org/officeDocument/2006/relationships/hyperlink" Target="https://youtu.be/TOopvpfnb90"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El3C4VCDkYk"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4cDf1smVSUE" TargetMode="External"/><Relationship Id="rId2142" Type="http://schemas.openxmlformats.org/officeDocument/2006/relationships/hyperlink" Target="https://youtu.be/QeszC6mw3b8?t=54"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youtu.be/BIwB8aMG3fk"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1rfi1szuBgU"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MHiH8nsxe-k"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1Kx8o3LccNM" TargetMode="External"/><Relationship Id="rId1282" Type="http://schemas.openxmlformats.org/officeDocument/2006/relationships/hyperlink" Target="https://youtu.be/GFIhAYnkcys" TargetMode="External"/><Relationship Id="rId450" Type="http://schemas.openxmlformats.org/officeDocument/2006/relationships/hyperlink" Target="https://youtu.be/BFIsMVThW4Q" TargetMode="External"/><Relationship Id="rId1283" Type="http://schemas.openxmlformats.org/officeDocument/2006/relationships/hyperlink" Target="https://youtu.be/LT0UNW1ypPg" TargetMode="External"/><Relationship Id="rId2130" Type="http://schemas.openxmlformats.org/officeDocument/2006/relationships/hyperlink" Target="https://youtu.be/LuRZ0G12E-k" TargetMode="External"/><Relationship Id="rId1284" Type="http://schemas.openxmlformats.org/officeDocument/2006/relationships/hyperlink" Target="https://youtu.be/LE2vUxvgP_A" TargetMode="External"/><Relationship Id="rId2131" Type="http://schemas.openxmlformats.org/officeDocument/2006/relationships/hyperlink" Target="https://youtu.be/aJEeerFydbY" TargetMode="External"/><Relationship Id="rId1285" Type="http://schemas.openxmlformats.org/officeDocument/2006/relationships/hyperlink" Target="https://youtu.be/pyDHYknLNO8"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ZitQHBtqdIY"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rTAY7UEVBC0"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dsfx15_DZFk"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RKreuzlk034"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y2ToyAmG1Z0" TargetMode="External"/><Relationship Id="rId2581" Type="http://schemas.openxmlformats.org/officeDocument/2006/relationships/hyperlink" Target="https://youtu.be/Y2cUppv-m-M" TargetMode="External"/><Relationship Id="rId1251" Type="http://schemas.openxmlformats.org/officeDocument/2006/relationships/hyperlink" Target="https://youtu.be/IIL3Fc3x-0U" TargetMode="External"/><Relationship Id="rId2582" Type="http://schemas.openxmlformats.org/officeDocument/2006/relationships/hyperlink" Target="https://youtu.be/tHKISoTDxfg" TargetMode="External"/><Relationship Id="rId1252" Type="http://schemas.openxmlformats.org/officeDocument/2006/relationships/hyperlink" Target="https://youtu.be/4aqw-ew_sN0"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dDiol5m4OFw" TargetMode="External"/><Relationship Id="rId2577" Type="http://schemas.openxmlformats.org/officeDocument/2006/relationships/hyperlink" Target="https://youtu.be/1Tqx3ANuvgo" TargetMode="External"/><Relationship Id="rId1247" Type="http://schemas.openxmlformats.org/officeDocument/2006/relationships/hyperlink" Target="https://youtu.be/Sl0Ip2EdlzE" TargetMode="External"/><Relationship Id="rId2578" Type="http://schemas.openxmlformats.org/officeDocument/2006/relationships/hyperlink" Target="https://youtu.be/XjGGiv5cg40" TargetMode="External"/><Relationship Id="rId1248" Type="http://schemas.openxmlformats.org/officeDocument/2006/relationships/hyperlink" Target="https://youtu.be/KI8Gva9pBPg" TargetMode="External"/><Relationship Id="rId2579" Type="http://schemas.openxmlformats.org/officeDocument/2006/relationships/hyperlink" Target="https://youtu.be/BTFIMcWwNGc" TargetMode="External"/><Relationship Id="rId1249" Type="http://schemas.openxmlformats.org/officeDocument/2006/relationships/hyperlink" Target="https://youtu.be/Z9oPY-JjpVo"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xhTLKvcK4ss" TargetMode="External"/><Relationship Id="rId2571" Type="http://schemas.openxmlformats.org/officeDocument/2006/relationships/hyperlink" Target="https://youtu.be/d9DyDRTKOU8" TargetMode="External"/><Relationship Id="rId1241" Type="http://schemas.openxmlformats.org/officeDocument/2006/relationships/hyperlink" Target="https://youtu.be/0aRmRV5PEJ4"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4AgwHmlbsTI"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dMdy2STqilE"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S_WK4O6bGOg"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UzVH7qLIvao" TargetMode="External"/><Relationship Id="rId2576" Type="http://schemas.openxmlformats.org/officeDocument/2006/relationships/hyperlink" Target="https://youtu.be/VUfCzRoyZa4" TargetMode="External"/><Relationship Id="rId1279" Type="http://schemas.openxmlformats.org/officeDocument/2006/relationships/hyperlink" Target="https://youtu.be/k7bMhFcXyMk"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nuCK63baSJE" TargetMode="External"/><Relationship Id="rId440" Type="http://schemas.openxmlformats.org/officeDocument/2006/relationships/hyperlink" Target="https://youtu.be/VP8pKlRx0aA"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FAK9lsxbQhY"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yLJr0yYVVxI"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V240YyJFaE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6y2SP-DSf5Q" TargetMode="External"/><Relationship Id="rId2125" Type="http://schemas.openxmlformats.org/officeDocument/2006/relationships/hyperlink" Target="https://youtu.be/6MOiAslVHMw" TargetMode="External"/><Relationship Id="rId1268" Type="http://schemas.openxmlformats.org/officeDocument/2006/relationships/hyperlink" Target="https://youtu.be/rNfnEd8D4rc"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ZIFgUlRAmu8"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hhHpwAuaOG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DDrWgKeJT3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Ev_tzMFl7Mo"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094609126"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234</v>
      </c>
      <c r="DD5" s="86"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255</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293</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534</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496</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470</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625</v>
      </c>
      <c r="DZ8" s="212" t="s">
        <v>529</v>
      </c>
      <c r="EA8" s="212" t="s">
        <v>215</v>
      </c>
      <c r="EB8" s="171" t="s">
        <v>626</v>
      </c>
    </row>
    <row r="9" ht="15.75" customHeight="1">
      <c r="A9" s="172" t="s">
        <v>627</v>
      </c>
      <c r="B9" s="79" t="s">
        <v>628</v>
      </c>
      <c r="C9" s="80" t="s">
        <v>331</v>
      </c>
      <c r="D9" s="81" t="s">
        <v>536</v>
      </c>
      <c r="E9" s="82" t="s">
        <v>536</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581</v>
      </c>
      <c r="T9" s="87" t="s">
        <v>642</v>
      </c>
      <c r="U9" s="84" t="s">
        <v>643</v>
      </c>
      <c r="V9" s="87" t="s">
        <v>113</v>
      </c>
      <c r="W9" s="175"/>
      <c r="X9" s="86" t="s">
        <v>644</v>
      </c>
      <c r="Y9" s="86" t="s">
        <v>645</v>
      </c>
      <c r="Z9" s="217" t="s">
        <v>646</v>
      </c>
      <c r="AA9" s="94" t="s">
        <v>647</v>
      </c>
      <c r="AB9" s="85" t="s">
        <v>241</v>
      </c>
      <c r="AC9" s="86" t="s">
        <v>648</v>
      </c>
      <c r="AD9" s="85" t="s">
        <v>649</v>
      </c>
      <c r="AE9" s="86" t="s">
        <v>650</v>
      </c>
      <c r="AF9" s="86" t="s">
        <v>245</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474</v>
      </c>
      <c r="BD9" s="86" t="s">
        <v>667</v>
      </c>
      <c r="BE9" s="218" t="s">
        <v>668</v>
      </c>
      <c r="BF9" s="87" t="s">
        <v>669</v>
      </c>
      <c r="BG9" s="94" t="s">
        <v>670</v>
      </c>
      <c r="BH9" s="87" t="s">
        <v>671</v>
      </c>
      <c r="BI9" s="86" t="str">
        <f>HYPERLINK("https://youtu.be/fBxF26ke1a8","1:19.79")</f>
        <v>1:19.79</v>
      </c>
      <c r="BJ9" s="97"/>
      <c r="BK9" s="86" t="s">
        <v>672</v>
      </c>
      <c r="BL9" s="87" t="s">
        <v>673</v>
      </c>
      <c r="BM9" s="86" t="s">
        <v>146</v>
      </c>
      <c r="BN9" s="87" t="s">
        <v>674</v>
      </c>
      <c r="BO9" s="87" t="s">
        <v>156</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9"/>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448</v>
      </c>
      <c r="DD9" s="87" t="s">
        <v>699</v>
      </c>
      <c r="DE9" s="87" t="s">
        <v>700</v>
      </c>
      <c r="DF9" s="87"/>
      <c r="DG9" s="87" t="s">
        <v>272</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531</v>
      </c>
    </row>
    <row r="10" ht="15.75" customHeight="1">
      <c r="A10" s="220" t="s">
        <v>715</v>
      </c>
      <c r="B10" s="99" t="s">
        <v>716</v>
      </c>
      <c r="C10" s="100" t="s">
        <v>433</v>
      </c>
      <c r="D10" s="101" t="s">
        <v>434</v>
      </c>
      <c r="E10" s="102" t="s">
        <v>433</v>
      </c>
      <c r="F10" s="103" t="s">
        <v>717</v>
      </c>
      <c r="G10" s="99" t="s">
        <v>630</v>
      </c>
      <c r="H10" s="221" t="s">
        <v>718</v>
      </c>
      <c r="I10" s="221" t="s">
        <v>719</v>
      </c>
      <c r="J10" s="184" t="str">
        <f>HYPERLINK("https://www.youtube.com/watch?v=tkQbymSQ2xo","37.07")</f>
        <v>37.07</v>
      </c>
      <c r="K10" s="184" t="s">
        <v>720</v>
      </c>
      <c r="L10" s="184" t="s">
        <v>482</v>
      </c>
      <c r="M10" s="221" t="s">
        <v>721</v>
      </c>
      <c r="N10" s="222" t="s">
        <v>722</v>
      </c>
      <c r="O10" s="184" t="s">
        <v>723</v>
      </c>
      <c r="P10" s="181" t="s">
        <v>107</v>
      </c>
      <c r="Q10" s="182" t="s">
        <v>724</v>
      </c>
      <c r="R10" s="181" t="s">
        <v>725</v>
      </c>
      <c r="S10" s="181" t="s">
        <v>548</v>
      </c>
      <c r="T10" s="181" t="s">
        <v>653</v>
      </c>
      <c r="U10" s="221" t="s">
        <v>112</v>
      </c>
      <c r="V10" s="221" t="s">
        <v>726</v>
      </c>
      <c r="W10" s="175"/>
      <c r="X10" s="111" t="s">
        <v>727</v>
      </c>
      <c r="Y10" s="187" t="s">
        <v>348</v>
      </c>
      <c r="Z10" s="223" t="s">
        <v>728</v>
      </c>
      <c r="AA10" s="224" t="s">
        <v>729</v>
      </c>
      <c r="AB10" s="224" t="s">
        <v>730</v>
      </c>
      <c r="AC10" s="224" t="s">
        <v>731</v>
      </c>
      <c r="AD10" s="111" t="s">
        <v>732</v>
      </c>
      <c r="AE10" s="111" t="s">
        <v>733</v>
      </c>
      <c r="AF10" s="225" t="str">
        <f>HYPERLINK("https://www.youtube.com/watch?v=oqSoo8shf5E","15.02")</f>
        <v>15.02</v>
      </c>
      <c r="AG10" s="188" t="s">
        <v>734</v>
      </c>
      <c r="AH10" s="189"/>
      <c r="AI10" s="224" t="str">
        <f>HYPERLINK("https://www.youtube.com/watch?v=8BrDAvD-IV4","1:01.54")</f>
        <v>1:01.54</v>
      </c>
      <c r="AJ10" s="111" t="s">
        <v>735</v>
      </c>
      <c r="AK10" s="175"/>
      <c r="AL10" s="226" t="s">
        <v>736</v>
      </c>
      <c r="AM10" s="227" t="s">
        <v>737</v>
      </c>
      <c r="AN10" s="191" t="s">
        <v>738</v>
      </c>
      <c r="AO10" s="195" t="s">
        <v>739</v>
      </c>
      <c r="AP10" s="191" t="s">
        <v>740</v>
      </c>
      <c r="AQ10" s="228"/>
      <c r="AR10" s="195" t="s">
        <v>741</v>
      </c>
      <c r="AS10" s="195" t="s">
        <v>742</v>
      </c>
      <c r="AT10" s="191" t="s">
        <v>743</v>
      </c>
      <c r="AU10" s="191" t="s">
        <v>744</v>
      </c>
      <c r="AV10" s="191" t="s">
        <v>745</v>
      </c>
      <c r="AW10" s="191" t="s">
        <v>258</v>
      </c>
      <c r="AX10" s="195" t="s">
        <v>746</v>
      </c>
      <c r="AY10" s="191" t="s">
        <v>747</v>
      </c>
      <c r="AZ10" s="228"/>
      <c r="BA10" s="130" t="s">
        <v>748</v>
      </c>
      <c r="BB10" s="196" t="s">
        <v>749</v>
      </c>
      <c r="BC10" s="132" t="str">
        <f>HYPERLINK("https://youtu.be/-cZziOaZ-0M","28.57")</f>
        <v>28.57</v>
      </c>
      <c r="BD10" s="196" t="s">
        <v>750</v>
      </c>
      <c r="BE10" s="229" t="s">
        <v>751</v>
      </c>
      <c r="BF10" s="230" t="s">
        <v>752</v>
      </c>
      <c r="BG10" s="231" t="s">
        <v>753</v>
      </c>
      <c r="BH10" s="232" t="s">
        <v>267</v>
      </c>
      <c r="BI10" s="197" t="str">
        <f>HYPERLINK ("https://youtu.be/9gxH3aJW5Tg", "1:16.85")</f>
        <v>1:16.85</v>
      </c>
      <c r="BJ10" s="198"/>
      <c r="BK10" s="196" t="s">
        <v>754</v>
      </c>
      <c r="BL10" s="230" t="s">
        <v>755</v>
      </c>
      <c r="BM10" s="233" t="s">
        <v>756</v>
      </c>
      <c r="BN10" s="196" t="s">
        <v>757</v>
      </c>
      <c r="BO10" s="234" t="s">
        <v>758</v>
      </c>
      <c r="BP10" s="234"/>
      <c r="BQ10" s="235" t="s">
        <v>759</v>
      </c>
      <c r="BR10" s="236" t="s">
        <v>760</v>
      </c>
      <c r="BS10" s="202" t="s">
        <v>277</v>
      </c>
      <c r="BT10" s="200" t="s">
        <v>761</v>
      </c>
      <c r="BU10" s="137" t="s">
        <v>762</v>
      </c>
      <c r="BV10" s="200" t="str">
        <f>HYPERLINK("https://youtu.be/Rjvv1xMLao8","21.26")</f>
        <v>21.26</v>
      </c>
      <c r="BW10" s="204" t="s">
        <v>763</v>
      </c>
      <c r="BX10" s="200" t="s">
        <v>764</v>
      </c>
      <c r="BY10" s="137" t="s">
        <v>765</v>
      </c>
      <c r="BZ10" s="137" t="s">
        <v>766</v>
      </c>
      <c r="CA10" s="236" t="s">
        <v>493</v>
      </c>
      <c r="CB10" s="200" t="str">
        <f>HYPERLINK("https://www.youtube.com/watch?v=_HQgQjbTLjM","1:11.35")</f>
        <v>1:11.35</v>
      </c>
      <c r="CC10" s="137" t="s">
        <v>767</v>
      </c>
      <c r="CD10" s="137" t="s">
        <v>768</v>
      </c>
      <c r="CE10" s="237"/>
      <c r="CF10" s="238" t="s">
        <v>769</v>
      </c>
      <c r="CG10" s="238" t="s">
        <v>478</v>
      </c>
      <c r="CH10" s="239" t="str">
        <f>HYPERLINK("https://www.youtube.com/watch?v=aWzlUqH0LaM","41.87")</f>
        <v>41.87</v>
      </c>
      <c r="CI10" s="145" t="s">
        <v>770</v>
      </c>
      <c r="CJ10" s="145" t="s">
        <v>771</v>
      </c>
      <c r="CK10" s="240" t="str">
        <f>HYPERLINK("https://www.youtube.com/watch?v=LZjT27th0oY","50.99")</f>
        <v>50.99</v>
      </c>
      <c r="CL10" s="240" t="s">
        <v>772</v>
      </c>
      <c r="CM10" s="145" t="s">
        <v>773</v>
      </c>
      <c r="CN10" s="145" t="s">
        <v>774</v>
      </c>
      <c r="CO10" s="145" t="s">
        <v>775</v>
      </c>
      <c r="CP10" s="241"/>
      <c r="CQ10" s="240" t="str">
        <f>HYPERLINK("https://www.youtube.com/watch?v=yFzs8Y2mRjU","1:11.12")</f>
        <v>1:11.12</v>
      </c>
      <c r="CR10" s="145" t="s">
        <v>776</v>
      </c>
      <c r="CS10" s="179"/>
      <c r="CT10" s="242" t="str">
        <f>HYPERLINK("https://www.youtube.com/watch?v=z8eq5ALteYM","43.11")</f>
        <v>43.11</v>
      </c>
      <c r="CU10" s="157" t="s">
        <v>579</v>
      </c>
      <c r="CV10" s="243" t="s">
        <v>470</v>
      </c>
      <c r="CW10" s="242" t="s">
        <v>777</v>
      </c>
      <c r="CX10" s="211" t="s">
        <v>778</v>
      </c>
      <c r="CY10" s="242" t="s">
        <v>696</v>
      </c>
      <c r="CZ10" s="242" t="s">
        <v>779</v>
      </c>
      <c r="DA10" s="157" t="s">
        <v>608</v>
      </c>
      <c r="DB10" s="157" t="s">
        <v>780</v>
      </c>
      <c r="DC10" s="157" t="s">
        <v>781</v>
      </c>
      <c r="DD10" s="157" t="s">
        <v>782</v>
      </c>
      <c r="DE10" s="157" t="s">
        <v>783</v>
      </c>
      <c r="DF10" s="157"/>
      <c r="DG10" s="171" t="s">
        <v>784</v>
      </c>
      <c r="DH10" s="212" t="s">
        <v>785</v>
      </c>
      <c r="DI10" s="244" t="s">
        <v>786</v>
      </c>
      <c r="DJ10" s="213"/>
      <c r="DK10" s="214" t="s">
        <v>199</v>
      </c>
      <c r="DL10" s="212" t="s">
        <v>787</v>
      </c>
      <c r="DM10" s="212" t="s">
        <v>788</v>
      </c>
      <c r="DN10" s="212" t="s">
        <v>789</v>
      </c>
      <c r="DO10" s="212" t="s">
        <v>790</v>
      </c>
      <c r="DP10" s="212" t="s">
        <v>791</v>
      </c>
      <c r="DQ10" s="245" t="s">
        <v>792</v>
      </c>
      <c r="DR10" s="171" t="s">
        <v>793</v>
      </c>
      <c r="DS10" s="212" t="s">
        <v>794</v>
      </c>
      <c r="DT10" s="212" t="s">
        <v>795</v>
      </c>
      <c r="DU10" s="212" t="s">
        <v>796</v>
      </c>
      <c r="DV10" s="212" t="s">
        <v>797</v>
      </c>
      <c r="DW10" s="212" t="s">
        <v>425</v>
      </c>
      <c r="DX10" s="212" t="s">
        <v>798</v>
      </c>
      <c r="DY10" s="212" t="s">
        <v>799</v>
      </c>
      <c r="DZ10" s="212" t="s">
        <v>800</v>
      </c>
      <c r="EA10" s="244" t="s">
        <v>801</v>
      </c>
      <c r="EB10" s="171" t="s">
        <v>531</v>
      </c>
    </row>
    <row r="11" ht="15.75" customHeight="1">
      <c r="A11" s="78" t="s">
        <v>802</v>
      </c>
      <c r="B11" s="79" t="s">
        <v>803</v>
      </c>
      <c r="C11" s="80" t="s">
        <v>330</v>
      </c>
      <c r="D11" s="81" t="s">
        <v>434</v>
      </c>
      <c r="E11" s="82" t="s">
        <v>804</v>
      </c>
      <c r="F11" s="83" t="s">
        <v>805</v>
      </c>
      <c r="G11" s="79" t="s">
        <v>538</v>
      </c>
      <c r="H11" s="86" t="s">
        <v>334</v>
      </c>
      <c r="I11" s="173" t="s">
        <v>806</v>
      </c>
      <c r="J11" s="86" t="s">
        <v>807</v>
      </c>
      <c r="K11" s="86" t="s">
        <v>542</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178" t="s">
        <v>812</v>
      </c>
      <c r="V11" s="90" t="str">
        <f>HYPERLINK("https://www.twitch.tv/videos/540307503","2:12.15")</f>
        <v>2:12.15</v>
      </c>
      <c r="W11" s="246"/>
      <c r="X11" s="86" t="str">
        <f>HYPERLINK("https://clips.twitch.tv/AltruisticBrightClipsdadWholeWheat","51.57")</f>
        <v>51.57</v>
      </c>
      <c r="Y11" s="86" t="s">
        <v>452</v>
      </c>
      <c r="Z11" s="87" t="s">
        <v>813</v>
      </c>
      <c r="AA11" s="87" t="s">
        <v>814</v>
      </c>
      <c r="AB11" s="94" t="s">
        <v>815</v>
      </c>
      <c r="AC11" s="86" t="s">
        <v>352</v>
      </c>
      <c r="AD11" s="87" t="s">
        <v>243</v>
      </c>
      <c r="AE11" s="95" t="s">
        <v>354</v>
      </c>
      <c r="AF11" s="173" t="s">
        <v>816</v>
      </c>
      <c r="AG11" s="85" t="s">
        <v>817</v>
      </c>
      <c r="AH11" s="88" t="s">
        <v>124</v>
      </c>
      <c r="AI11" s="173" t="s">
        <v>818</v>
      </c>
      <c r="AJ11" s="86" t="str">
        <f>HYPERLINK("https://www.twitch.tv/videos/540380823","2:04.21")</f>
        <v>2:04.21</v>
      </c>
      <c r="AK11" s="175"/>
      <c r="AL11" s="87" t="s">
        <v>819</v>
      </c>
      <c r="AM11" s="173" t="s">
        <v>820</v>
      </c>
      <c r="AN11" s="87" t="s">
        <v>821</v>
      </c>
      <c r="AO11" s="173" t="s">
        <v>822</v>
      </c>
      <c r="AP11" s="174" t="s">
        <v>823</v>
      </c>
      <c r="AQ11" s="174"/>
      <c r="AR11" s="94" t="s">
        <v>824</v>
      </c>
      <c r="AS11" s="86" t="s">
        <v>825</v>
      </c>
      <c r="AT11" s="87" t="s">
        <v>660</v>
      </c>
      <c r="AU11" s="87" t="s">
        <v>826</v>
      </c>
      <c r="AV11" s="87" t="s">
        <v>257</v>
      </c>
      <c r="AW11" s="173" t="s">
        <v>827</v>
      </c>
      <c r="AX11" s="247"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7"/>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174" t="s">
        <v>845</v>
      </c>
      <c r="BZ11" s="87" t="s">
        <v>846</v>
      </c>
      <c r="CA11" s="174" t="s">
        <v>847</v>
      </c>
      <c r="CB11" s="173" t="s">
        <v>848</v>
      </c>
      <c r="CC11" s="173" t="s">
        <v>590</v>
      </c>
      <c r="CD11" s="86" t="str">
        <f>HYPERLINK("https://www.twitch.tv/videos/527836634","2:12.90")</f>
        <v>2:12.90</v>
      </c>
      <c r="CE11" s="97"/>
      <c r="CF11" s="87" t="s">
        <v>849</v>
      </c>
      <c r="CG11" s="87" t="s">
        <v>850</v>
      </c>
      <c r="CH11" s="87" t="s">
        <v>851</v>
      </c>
      <c r="CI11" s="174" t="s">
        <v>852</v>
      </c>
      <c r="CJ11" s="94" t="s">
        <v>291</v>
      </c>
      <c r="CK11" s="174" t="s">
        <v>853</v>
      </c>
      <c r="CL11" s="86" t="str">
        <f>HYPERLINK("https://clips.twitch.tv/PhilanthropicColdWatercressTF2John","29.91")</f>
        <v>29.91</v>
      </c>
      <c r="CM11" s="87" t="s">
        <v>402</v>
      </c>
      <c r="CN11" s="85" t="s">
        <v>854</v>
      </c>
      <c r="CO11" s="87" t="s">
        <v>179</v>
      </c>
      <c r="CP11" s="94" t="s">
        <v>855</v>
      </c>
      <c r="CQ11" s="94" t="s">
        <v>856</v>
      </c>
      <c r="CR11" s="95" t="s">
        <v>857</v>
      </c>
      <c r="CS11" s="179"/>
      <c r="CT11" s="173" t="s">
        <v>858</v>
      </c>
      <c r="CU11" s="84" t="s">
        <v>300</v>
      </c>
      <c r="CV11" s="178" t="s">
        <v>815</v>
      </c>
      <c r="CW11" s="174" t="s">
        <v>858</v>
      </c>
      <c r="CX11" s="173" t="s">
        <v>859</v>
      </c>
      <c r="CY11" s="87" t="s">
        <v>860</v>
      </c>
      <c r="CZ11" s="174" t="s">
        <v>861</v>
      </c>
      <c r="DA11" s="87" t="s">
        <v>862</v>
      </c>
      <c r="DB11" s="178" t="s">
        <v>863</v>
      </c>
      <c r="DC11" s="87" t="s">
        <v>864</v>
      </c>
      <c r="DD11" s="95" t="s">
        <v>794</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8" t="s">
        <v>878</v>
      </c>
      <c r="B12" s="99" t="s">
        <v>879</v>
      </c>
      <c r="C12" s="100" t="s">
        <v>880</v>
      </c>
      <c r="D12" s="101" t="s">
        <v>881</v>
      </c>
      <c r="E12" s="102" t="s">
        <v>536</v>
      </c>
      <c r="F12" s="103" t="s">
        <v>882</v>
      </c>
      <c r="G12" s="99" t="s">
        <v>435</v>
      </c>
      <c r="H12" s="184" t="s">
        <v>387</v>
      </c>
      <c r="I12" s="184" t="s">
        <v>883</v>
      </c>
      <c r="J12" s="181" t="s">
        <v>884</v>
      </c>
      <c r="K12" s="181" t="s">
        <v>885</v>
      </c>
      <c r="L12" s="181" t="s">
        <v>886</v>
      </c>
      <c r="M12" s="181" t="s">
        <v>887</v>
      </c>
      <c r="N12" s="184" t="s">
        <v>888</v>
      </c>
      <c r="O12" s="221" t="s">
        <v>889</v>
      </c>
      <c r="P12" s="183" t="s">
        <v>639</v>
      </c>
      <c r="Q12" s="182" t="s">
        <v>890</v>
      </c>
      <c r="R12" s="182"/>
      <c r="S12" s="181" t="s">
        <v>476</v>
      </c>
      <c r="T12" s="183" t="s">
        <v>891</v>
      </c>
      <c r="U12" s="184" t="str">
        <f>HYPERLINK("https://www.youtube.com/watch?v=GZFbEGnFzbQ","51.24")</f>
        <v>51.24</v>
      </c>
      <c r="V12" s="221" t="s">
        <v>892</v>
      </c>
      <c r="W12" s="249"/>
      <c r="X12" s="250" t="s">
        <v>893</v>
      </c>
      <c r="Y12" s="111" t="s">
        <v>894</v>
      </c>
      <c r="Z12" s="224" t="str">
        <f>HYPERLINK("https://www.youtube.com/watch?v=H3Xii6ch9n4&amp;feature=youtu.be","14.45")</f>
        <v>14.45</v>
      </c>
      <c r="AA12" s="251" t="s">
        <v>895</v>
      </c>
      <c r="AB12" s="111" t="s">
        <v>896</v>
      </c>
      <c r="AC12" s="186" t="s">
        <v>897</v>
      </c>
      <c r="AD12" s="111" t="s">
        <v>898</v>
      </c>
      <c r="AE12" s="111" t="s">
        <v>244</v>
      </c>
      <c r="AF12" s="111" t="s">
        <v>245</v>
      </c>
      <c r="AG12" s="188" t="s">
        <v>899</v>
      </c>
      <c r="AH12" s="188"/>
      <c r="AI12" s="188" t="s">
        <v>900</v>
      </c>
      <c r="AJ12" s="188" t="s">
        <v>395</v>
      </c>
      <c r="AK12" s="175"/>
      <c r="AL12" s="191" t="s">
        <v>901</v>
      </c>
      <c r="AM12" s="191" t="s">
        <v>128</v>
      </c>
      <c r="AN12" s="191" t="s">
        <v>902</v>
      </c>
      <c r="AO12" s="192" t="s">
        <v>903</v>
      </c>
      <c r="AP12" s="252" t="s">
        <v>904</v>
      </c>
      <c r="AQ12" s="228"/>
      <c r="AR12" s="227" t="str">
        <f>HYPERLINK("https://www.youtube.com/watch?v=TJzWG_MCKOU","8.81")</f>
        <v>8.81</v>
      </c>
      <c r="AS12" s="227" t="str">
        <f>HYPERLINK("https://www.youtube.com/watch?v=smL2OgYrZfY","55.51")</f>
        <v>55.51</v>
      </c>
      <c r="AT12" s="195" t="s">
        <v>135</v>
      </c>
      <c r="AU12" s="191" t="s">
        <v>860</v>
      </c>
      <c r="AV12" s="191" t="s">
        <v>905</v>
      </c>
      <c r="AW12" s="228"/>
      <c r="AX12" s="252" t="s">
        <v>906</v>
      </c>
      <c r="AY12" s="253"/>
      <c r="AZ12" s="253"/>
      <c r="BA12" s="199" t="s">
        <v>141</v>
      </c>
      <c r="BB12" s="197" t="s">
        <v>749</v>
      </c>
      <c r="BC12" s="254" t="s">
        <v>371</v>
      </c>
      <c r="BD12" s="197" t="s">
        <v>907</v>
      </c>
      <c r="BE12" s="196" t="s">
        <v>908</v>
      </c>
      <c r="BF12" s="196" t="s">
        <v>909</v>
      </c>
      <c r="BG12" s="255"/>
      <c r="BH12" s="196" t="s">
        <v>910</v>
      </c>
      <c r="BI12" s="198"/>
      <c r="BJ12" s="196" t="s">
        <v>911</v>
      </c>
      <c r="BK12" s="196" t="s">
        <v>912</v>
      </c>
      <c r="BL12" s="255"/>
      <c r="BM12" s="196" t="s">
        <v>837</v>
      </c>
      <c r="BN12" s="196" t="s">
        <v>913</v>
      </c>
      <c r="BO12" s="230" t="s">
        <v>914</v>
      </c>
      <c r="BP12" s="230"/>
      <c r="BQ12" s="137" t="s">
        <v>913</v>
      </c>
      <c r="BR12" s="137" t="s">
        <v>915</v>
      </c>
      <c r="BS12" s="137" t="s">
        <v>916</v>
      </c>
      <c r="BT12" s="137" t="s">
        <v>487</v>
      </c>
      <c r="BU12" s="137" t="s">
        <v>917</v>
      </c>
      <c r="BV12" s="137" t="s">
        <v>918</v>
      </c>
      <c r="BW12" s="201" t="s">
        <v>919</v>
      </c>
      <c r="BX12" s="137" t="s">
        <v>920</v>
      </c>
      <c r="BY12" s="137" t="s">
        <v>921</v>
      </c>
      <c r="BZ12" s="200" t="s">
        <v>922</v>
      </c>
      <c r="CA12" s="256"/>
      <c r="CB12" s="137" t="s">
        <v>923</v>
      </c>
      <c r="CC12" s="137" t="s">
        <v>924</v>
      </c>
      <c r="CD12" s="204" t="s">
        <v>925</v>
      </c>
      <c r="CE12" s="204"/>
      <c r="CF12" s="145" t="s">
        <v>926</v>
      </c>
      <c r="CG12" s="145" t="s">
        <v>927</v>
      </c>
      <c r="CH12" s="238" t="str">
        <f>HYPERLINK("https://www.youtube.com/watch?v=QruUacvahtM&amp;feature=youtu.be","42.94")</f>
        <v>42.94</v>
      </c>
      <c r="CI12" s="145" t="s">
        <v>928</v>
      </c>
      <c r="CJ12" s="145" t="s">
        <v>929</v>
      </c>
      <c r="CK12" s="257" t="s">
        <v>930</v>
      </c>
      <c r="CL12" s="145" t="s">
        <v>426</v>
      </c>
      <c r="CM12" s="145" t="s">
        <v>402</v>
      </c>
      <c r="CN12" s="208" t="s">
        <v>854</v>
      </c>
      <c r="CO12" s="145" t="s">
        <v>931</v>
      </c>
      <c r="CP12" s="258"/>
      <c r="CQ12" s="258"/>
      <c r="CR12" s="238" t="str">
        <f>HYPERLINK("https://www.youtube.com/watch?v=08MxAP5Ee4E&amp;feature=youtu.be","1:46.56")</f>
        <v>1:46.56</v>
      </c>
      <c r="CS12" s="179"/>
      <c r="CT12" s="211" t="s">
        <v>932</v>
      </c>
      <c r="CU12" s="242" t="str">
        <f>HYPERLINK("https://www.youtube.com/watch?v=SeVl832TS18&amp;feature=youtu.be","12.57")</f>
        <v>12.57</v>
      </c>
      <c r="CV12" s="259" t="s">
        <v>176</v>
      </c>
      <c r="CW12" s="157" t="s">
        <v>777</v>
      </c>
      <c r="CX12" s="242" t="s">
        <v>933</v>
      </c>
      <c r="CY12" s="157" t="s">
        <v>934</v>
      </c>
      <c r="CZ12" s="242" t="s">
        <v>935</v>
      </c>
      <c r="DA12" s="211" t="s">
        <v>936</v>
      </c>
      <c r="DB12" s="260"/>
      <c r="DC12" s="157" t="s">
        <v>937</v>
      </c>
      <c r="DD12" s="260"/>
      <c r="DE12" s="242" t="s">
        <v>938</v>
      </c>
      <c r="DF12" s="242"/>
      <c r="DG12" s="212" t="s">
        <v>939</v>
      </c>
      <c r="DH12" s="212" t="s">
        <v>940</v>
      </c>
      <c r="DI12" s="261"/>
      <c r="DJ12" s="213"/>
      <c r="DK12" s="212" t="s">
        <v>177</v>
      </c>
      <c r="DL12" s="212" t="s">
        <v>200</v>
      </c>
      <c r="DM12" s="212" t="s">
        <v>941</v>
      </c>
      <c r="DN12" s="212" t="s">
        <v>942</v>
      </c>
      <c r="DO12" s="261"/>
      <c r="DP12" s="262" t="s">
        <v>943</v>
      </c>
      <c r="DQ12" s="171" t="s">
        <v>944</v>
      </c>
      <c r="DR12" s="212" t="s">
        <v>945</v>
      </c>
      <c r="DS12" s="212" t="s">
        <v>527</v>
      </c>
      <c r="DT12" s="244" t="s">
        <v>946</v>
      </c>
      <c r="DU12" s="171" t="s">
        <v>209</v>
      </c>
      <c r="DV12" s="261"/>
      <c r="DW12" s="263" t="s">
        <v>947</v>
      </c>
      <c r="DX12" s="261"/>
      <c r="DY12" s="261"/>
      <c r="DZ12" s="212" t="s">
        <v>948</v>
      </c>
      <c r="EA12" s="212" t="s">
        <v>949</v>
      </c>
      <c r="EB12" s="171" t="s">
        <v>430</v>
      </c>
    </row>
    <row r="13" ht="15.75" customHeight="1">
      <c r="A13" s="264" t="s">
        <v>950</v>
      </c>
      <c r="B13" s="79" t="s">
        <v>951</v>
      </c>
      <c r="C13" s="80" t="s">
        <v>433</v>
      </c>
      <c r="D13" s="81" t="s">
        <v>881</v>
      </c>
      <c r="E13" s="82" t="s">
        <v>880</v>
      </c>
      <c r="F13" s="83" t="s">
        <v>222</v>
      </c>
      <c r="G13" s="79" t="s">
        <v>222</v>
      </c>
      <c r="H13" s="87" t="s">
        <v>952</v>
      </c>
      <c r="I13" s="87" t="s">
        <v>953</v>
      </c>
      <c r="J13" s="87" t="s">
        <v>699</v>
      </c>
      <c r="K13" s="87" t="s">
        <v>954</v>
      </c>
      <c r="L13" s="87" t="s">
        <v>258</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733</v>
      </c>
      <c r="AF13" s="87" t="s">
        <v>970</v>
      </c>
      <c r="AG13" s="87" t="s">
        <v>971</v>
      </c>
      <c r="AH13" s="91"/>
      <c r="AI13" s="87" t="s">
        <v>125</v>
      </c>
      <c r="AJ13" s="87" t="s">
        <v>972</v>
      </c>
      <c r="AK13" s="175"/>
      <c r="AL13" s="87" t="s">
        <v>973</v>
      </c>
      <c r="AM13" s="87" t="s">
        <v>974</v>
      </c>
      <c r="AN13" s="87" t="s">
        <v>975</v>
      </c>
      <c r="AO13" s="87" t="s">
        <v>976</v>
      </c>
      <c r="AP13" s="94" t="s">
        <v>977</v>
      </c>
      <c r="AQ13" s="95" t="s">
        <v>321</v>
      </c>
      <c r="AR13" s="87" t="s">
        <v>978</v>
      </c>
      <c r="AS13" s="94" t="s">
        <v>979</v>
      </c>
      <c r="AT13" s="87" t="s">
        <v>980</v>
      </c>
      <c r="AU13" s="87" t="s">
        <v>981</v>
      </c>
      <c r="AV13" s="87" t="s">
        <v>505</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690</v>
      </c>
      <c r="CC13" s="87" t="s">
        <v>590</v>
      </c>
      <c r="CD13" s="87" t="s">
        <v>1004</v>
      </c>
      <c r="CE13" s="173"/>
      <c r="CF13" s="87" t="s">
        <v>1005</v>
      </c>
      <c r="CG13" s="87" t="s">
        <v>1006</v>
      </c>
      <c r="CH13" s="87" t="s">
        <v>1007</v>
      </c>
      <c r="CI13" s="87" t="s">
        <v>1008</v>
      </c>
      <c r="CJ13" s="87" t="s">
        <v>1009</v>
      </c>
      <c r="CK13" s="87" t="s">
        <v>753</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835</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519</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536</v>
      </c>
      <c r="D14" s="101" t="s">
        <v>881</v>
      </c>
      <c r="E14" s="102" t="s">
        <v>881</v>
      </c>
      <c r="F14" s="103" t="s">
        <v>1042</v>
      </c>
      <c r="G14" s="99" t="s">
        <v>1043</v>
      </c>
      <c r="H14" s="181" t="s">
        <v>1044</v>
      </c>
      <c r="I14" s="181" t="s">
        <v>1045</v>
      </c>
      <c r="J14" s="181" t="s">
        <v>1046</v>
      </c>
      <c r="K14" s="181" t="s">
        <v>337</v>
      </c>
      <c r="L14" s="181" t="s">
        <v>886</v>
      </c>
      <c r="M14" s="181" t="s">
        <v>1047</v>
      </c>
      <c r="N14" s="184" t="s">
        <v>1048</v>
      </c>
      <c r="O14" s="181" t="s">
        <v>230</v>
      </c>
      <c r="P14" s="181" t="s">
        <v>231</v>
      </c>
      <c r="Q14" s="181" t="s">
        <v>1049</v>
      </c>
      <c r="R14" s="221"/>
      <c r="S14" s="181" t="s">
        <v>1050</v>
      </c>
      <c r="T14" s="267"/>
      <c r="U14" s="181" t="s">
        <v>1051</v>
      </c>
      <c r="V14" s="268" t="s">
        <v>1052</v>
      </c>
      <c r="W14" s="175"/>
      <c r="X14" s="111" t="s">
        <v>1053</v>
      </c>
      <c r="Y14" s="186" t="s">
        <v>1054</v>
      </c>
      <c r="Z14" s="111" t="s">
        <v>1055</v>
      </c>
      <c r="AA14" s="111" t="s">
        <v>1056</v>
      </c>
      <c r="AB14" s="111" t="s">
        <v>455</v>
      </c>
      <c r="AC14" s="111" t="s">
        <v>1057</v>
      </c>
      <c r="AD14" s="187" t="s">
        <v>1058</v>
      </c>
      <c r="AE14" s="224" t="s">
        <v>1059</v>
      </c>
      <c r="AF14" s="269" t="s">
        <v>816</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322</v>
      </c>
      <c r="AV14" s="252" t="s">
        <v>474</v>
      </c>
      <c r="AW14" s="192" t="s">
        <v>471</v>
      </c>
      <c r="AX14" s="191" t="s">
        <v>1070</v>
      </c>
      <c r="AY14" s="226" t="s">
        <v>1071</v>
      </c>
      <c r="AZ14" s="226"/>
      <c r="BA14" s="196" t="s">
        <v>1072</v>
      </c>
      <c r="BB14" s="196" t="s">
        <v>666</v>
      </c>
      <c r="BC14" s="196" t="s">
        <v>143</v>
      </c>
      <c r="BD14" s="196" t="s">
        <v>1073</v>
      </c>
      <c r="BE14" s="196" t="s">
        <v>1074</v>
      </c>
      <c r="BF14" s="196" t="s">
        <v>476</v>
      </c>
      <c r="BG14" s="196" t="s">
        <v>147</v>
      </c>
      <c r="BH14" s="196" t="s">
        <v>1075</v>
      </c>
      <c r="BI14" s="197" t="s">
        <v>1076</v>
      </c>
      <c r="BJ14" s="271" t="s">
        <v>1077</v>
      </c>
      <c r="BK14" s="196" t="s">
        <v>1078</v>
      </c>
      <c r="BL14" s="196" t="s">
        <v>1079</v>
      </c>
      <c r="BM14" s="196" t="s">
        <v>259</v>
      </c>
      <c r="BN14" s="196" t="s">
        <v>1080</v>
      </c>
      <c r="BO14" s="196" t="s">
        <v>197</v>
      </c>
      <c r="BP14" s="196"/>
      <c r="BQ14" s="200" t="s">
        <v>1081</v>
      </c>
      <c r="BR14" s="201" t="s">
        <v>946</v>
      </c>
      <c r="BS14" s="137" t="s">
        <v>1082</v>
      </c>
      <c r="BT14" s="200" t="s">
        <v>796</v>
      </c>
      <c r="BU14" s="236" t="s">
        <v>1083</v>
      </c>
      <c r="BV14" s="137" t="s">
        <v>1028</v>
      </c>
      <c r="BW14" s="137" t="s">
        <v>1084</v>
      </c>
      <c r="BX14" s="137" t="s">
        <v>1085</v>
      </c>
      <c r="BY14" s="137" t="s">
        <v>1086</v>
      </c>
      <c r="BZ14" s="137" t="s">
        <v>1087</v>
      </c>
      <c r="CA14" s="137" t="s">
        <v>1088</v>
      </c>
      <c r="CB14" s="137" t="s">
        <v>1089</v>
      </c>
      <c r="CC14" s="137" t="s">
        <v>168</v>
      </c>
      <c r="CD14" s="135" t="s">
        <v>1090</v>
      </c>
      <c r="CE14" s="237"/>
      <c r="CF14" s="145" t="s">
        <v>1091</v>
      </c>
      <c r="CG14" s="238" t="s">
        <v>171</v>
      </c>
      <c r="CH14" s="145" t="s">
        <v>1092</v>
      </c>
      <c r="CI14" s="145" t="s">
        <v>1093</v>
      </c>
      <c r="CJ14" s="145" t="s">
        <v>1094</v>
      </c>
      <c r="CK14" s="145" t="s">
        <v>175</v>
      </c>
      <c r="CL14" s="145" t="s">
        <v>176</v>
      </c>
      <c r="CM14" s="145" t="s">
        <v>177</v>
      </c>
      <c r="CN14" s="272" t="s">
        <v>1095</v>
      </c>
      <c r="CO14" s="145" t="s">
        <v>1096</v>
      </c>
      <c r="CP14" s="273"/>
      <c r="CQ14" s="145" t="s">
        <v>1097</v>
      </c>
      <c r="CR14" s="272" t="s">
        <v>1098</v>
      </c>
      <c r="CS14" s="179"/>
      <c r="CT14" s="157" t="s">
        <v>777</v>
      </c>
      <c r="CU14" s="157" t="s">
        <v>1099</v>
      </c>
      <c r="CV14" s="157" t="s">
        <v>367</v>
      </c>
      <c r="CW14" s="157" t="s">
        <v>1100</v>
      </c>
      <c r="CX14" s="157" t="s">
        <v>1101</v>
      </c>
      <c r="CY14" s="157" t="s">
        <v>1102</v>
      </c>
      <c r="CZ14" s="157" t="s">
        <v>935</v>
      </c>
      <c r="DA14" s="157" t="s">
        <v>743</v>
      </c>
      <c r="DB14" s="157" t="s">
        <v>1103</v>
      </c>
      <c r="DC14" s="157" t="s">
        <v>1104</v>
      </c>
      <c r="DD14" s="157" t="s">
        <v>1105</v>
      </c>
      <c r="DE14" s="157" t="s">
        <v>1106</v>
      </c>
      <c r="DF14" s="157"/>
      <c r="DG14" s="171" t="s">
        <v>1107</v>
      </c>
      <c r="DH14" s="261"/>
      <c r="DI14" s="261"/>
      <c r="DJ14" s="213"/>
      <c r="DK14" s="212" t="s">
        <v>177</v>
      </c>
      <c r="DL14" s="215" t="s">
        <v>1108</v>
      </c>
      <c r="DM14" s="212" t="s">
        <v>423</v>
      </c>
      <c r="DN14" s="214" t="s">
        <v>1109</v>
      </c>
      <c r="DO14" s="171" t="s">
        <v>1110</v>
      </c>
      <c r="DP14" s="171" t="s">
        <v>1111</v>
      </c>
      <c r="DQ14" s="171" t="s">
        <v>1112</v>
      </c>
      <c r="DR14" s="212" t="s">
        <v>1113</v>
      </c>
      <c r="DS14" s="261"/>
      <c r="DT14" s="212" t="s">
        <v>1114</v>
      </c>
      <c r="DU14" s="261"/>
      <c r="DV14" s="261"/>
      <c r="DW14" s="261"/>
      <c r="DX14" s="274"/>
      <c r="DY14" s="261"/>
      <c r="DZ14" s="261"/>
      <c r="EA14" s="261"/>
      <c r="EB14" s="275"/>
    </row>
    <row r="15" ht="15.75" customHeight="1">
      <c r="A15" s="78" t="s">
        <v>1115</v>
      </c>
      <c r="B15" s="79" t="s">
        <v>1116</v>
      </c>
      <c r="C15" s="80" t="s">
        <v>433</v>
      </c>
      <c r="D15" s="81" t="s">
        <v>433</v>
      </c>
      <c r="E15" s="82" t="s">
        <v>881</v>
      </c>
      <c r="F15" s="83" t="s">
        <v>1117</v>
      </c>
      <c r="G15" s="79" t="s">
        <v>630</v>
      </c>
      <c r="H15" s="178" t="s">
        <v>1118</v>
      </c>
      <c r="I15" s="176"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49"/>
      <c r="X15" s="86" t="str">
        <f>HYPERLINK("https://clips.twitch.tv/LightOptimisticUdonDatBoi","50.20")</f>
        <v>50.20</v>
      </c>
      <c r="Y15" s="86" t="str">
        <f>HYPERLINK("https://clips.twitch.tv/IcyShinyTrollNinjaGrumpy","16.91")</f>
        <v>16.91</v>
      </c>
      <c r="Z15" s="174" t="s">
        <v>1130</v>
      </c>
      <c r="AA15" s="178" t="s">
        <v>1131</v>
      </c>
      <c r="AB15" s="86" t="str">
        <f>HYPERLINK("https://youtu.be/Imyo7x5mfG4","30.15")</f>
        <v>30.15</v>
      </c>
      <c r="AC15" s="276" t="s">
        <v>546</v>
      </c>
      <c r="AD15" s="17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77" t="s">
        <v>1136</v>
      </c>
      <c r="AN15" s="86" t="str">
        <f>HYPERLINK("https://youtu.be/-reZFRUYGkE","1:46.16")</f>
        <v>1:46.16</v>
      </c>
      <c r="AO15" s="86" t="str">
        <f>HYPERLINK("https://www.twitch.tv/videos/438706713","1:08.08")</f>
        <v>1:08.08</v>
      </c>
      <c r="AP15" s="174" t="s">
        <v>812</v>
      </c>
      <c r="AQ15" s="174"/>
      <c r="AR15" s="173" t="s">
        <v>567</v>
      </c>
      <c r="AS15" s="174" t="s">
        <v>1137</v>
      </c>
      <c r="AT15" s="174" t="s">
        <v>1138</v>
      </c>
      <c r="AU15" s="17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276" t="s">
        <v>478</v>
      </c>
      <c r="BI15" s="84" t="s">
        <v>1145</v>
      </c>
      <c r="BJ15" s="84" t="s">
        <v>1146</v>
      </c>
      <c r="BK15" s="86" t="str">
        <f>HYPERLINK("https://clips.twitch.tv/KitschyRacyAnacondaKAPOW","12.61")</f>
        <v>12.61</v>
      </c>
      <c r="BL15" s="90" t="str">
        <f>HYPERLINK("https://youtu.be/hT6Jt4ZNhpk","1:00.56")</f>
        <v>1:00.56</v>
      </c>
      <c r="BM15" s="86" t="str">
        <f>HYPERLINK("https://youtu.be/RupDu8P7A5Y","42.29")</f>
        <v>42.29</v>
      </c>
      <c r="BN15" s="174" t="s">
        <v>1147</v>
      </c>
      <c r="BO15" s="85" t="s">
        <v>1148</v>
      </c>
      <c r="BP15" s="278"/>
      <c r="BQ15" s="279" t="s">
        <v>1149</v>
      </c>
      <c r="BR15" s="17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178" t="s">
        <v>1156</v>
      </c>
      <c r="CG15" s="87" t="s">
        <v>1157</v>
      </c>
      <c r="CH15" s="86" t="str">
        <f>HYPERLINK("https://clips.twitch.tv/AlluringBovineRingNomNom","42.97")</f>
        <v>42.97</v>
      </c>
      <c r="CI15" s="174" t="s">
        <v>1158</v>
      </c>
      <c r="CJ15" s="217" t="s">
        <v>1159</v>
      </c>
      <c r="CK15" s="178" t="s">
        <v>769</v>
      </c>
      <c r="CL15" s="86" t="str">
        <f>HYPERLINK("https://clips.twitch.tv/FunAstuteOrcaTheThing","30.11")</f>
        <v>30.11</v>
      </c>
      <c r="CM15" s="85" t="str">
        <f>HYPERLINK("https://youtu.be/x2-SXpYJI6M","15.50")</f>
        <v>15.50</v>
      </c>
      <c r="CN15" s="174" t="s">
        <v>1160</v>
      </c>
      <c r="CO15" s="217" t="s">
        <v>1161</v>
      </c>
      <c r="CP15" s="174"/>
      <c r="CQ15" s="174" t="s">
        <v>1162</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402</v>
      </c>
      <c r="DL15" s="86" t="str">
        <f>HYPERLINK("https://clips.twitch.tv/SeductiveSpineyPoultrySmoocherZ","21.68")</f>
        <v>21.68</v>
      </c>
      <c r="DM15" s="174" t="s">
        <v>278</v>
      </c>
      <c r="DN15" s="88" t="s">
        <v>1166</v>
      </c>
      <c r="DO15" s="174" t="s">
        <v>1167</v>
      </c>
      <c r="DP15" s="178" t="s">
        <v>1168</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8" t="s">
        <v>529</v>
      </c>
      <c r="EA15" s="86" t="str">
        <f>HYPERLINK("https://clips.twitch.tv/BadCoweringSrirachaKlappa","24.61")</f>
        <v>24.61</v>
      </c>
      <c r="EB15" s="86" t="str">
        <f>HYPERLINK("https://clips.twitch.tv/AbnegateQuaintAlbatrossPeteZaroll","6.49")</f>
        <v>6.49</v>
      </c>
    </row>
    <row r="16" ht="15.75" customHeight="1">
      <c r="A16" s="180" t="s">
        <v>1170</v>
      </c>
      <c r="B16" s="99" t="s">
        <v>1171</v>
      </c>
      <c r="C16" s="100" t="s">
        <v>881</v>
      </c>
      <c r="D16" s="101" t="s">
        <v>434</v>
      </c>
      <c r="E16" s="102" t="s">
        <v>434</v>
      </c>
      <c r="F16" s="103" t="s">
        <v>1172</v>
      </c>
      <c r="G16" s="99" t="s">
        <v>1173</v>
      </c>
      <c r="H16" s="182" t="s">
        <v>539</v>
      </c>
      <c r="I16" s="182" t="s">
        <v>1174</v>
      </c>
      <c r="J16" s="280" t="s">
        <v>1175</v>
      </c>
      <c r="K16" s="182" t="s">
        <v>337</v>
      </c>
      <c r="L16" s="181" t="s">
        <v>482</v>
      </c>
      <c r="M16" s="185" t="s">
        <v>1176</v>
      </c>
      <c r="N16" s="281" t="s">
        <v>1177</v>
      </c>
      <c r="O16" s="282" t="s">
        <v>1178</v>
      </c>
      <c r="P16" s="282" t="s">
        <v>639</v>
      </c>
      <c r="Q16" s="283"/>
      <c r="R16" s="221"/>
      <c r="S16" s="182" t="s">
        <v>1179</v>
      </c>
      <c r="T16" s="284" t="s">
        <v>1180</v>
      </c>
      <c r="U16" s="267"/>
      <c r="V16" s="267"/>
      <c r="W16" s="175"/>
      <c r="X16" s="285" t="s">
        <v>1181</v>
      </c>
      <c r="Y16" s="111" t="s">
        <v>1182</v>
      </c>
      <c r="Z16" s="286" t="s">
        <v>813</v>
      </c>
      <c r="AA16" s="225" t="s">
        <v>1183</v>
      </c>
      <c r="AB16" s="111" t="s">
        <v>730</v>
      </c>
      <c r="AC16" s="224" t="s">
        <v>1184</v>
      </c>
      <c r="AD16" s="111" t="s">
        <v>1185</v>
      </c>
      <c r="AE16" s="111" t="s">
        <v>650</v>
      </c>
      <c r="AF16" s="111" t="s">
        <v>245</v>
      </c>
      <c r="AG16" s="188"/>
      <c r="AH16" s="270"/>
      <c r="AI16" s="187" t="s">
        <v>1186</v>
      </c>
      <c r="AJ16" s="287"/>
      <c r="AK16" s="175"/>
      <c r="AL16" s="191" t="s">
        <v>358</v>
      </c>
      <c r="AM16" s="120" t="s">
        <v>1187</v>
      </c>
      <c r="AN16" s="194" t="s">
        <v>1188</v>
      </c>
      <c r="AO16" s="253"/>
      <c r="AP16" s="253"/>
      <c r="AQ16" s="253"/>
      <c r="AR16" s="288" t="s">
        <v>1189</v>
      </c>
      <c r="AS16" s="253"/>
      <c r="AT16" s="191" t="s">
        <v>743</v>
      </c>
      <c r="AU16" s="289" t="s">
        <v>1190</v>
      </c>
      <c r="AV16" s="191" t="s">
        <v>1191</v>
      </c>
      <c r="AW16" s="290"/>
      <c r="AX16" s="291" t="s">
        <v>1192</v>
      </c>
      <c r="AY16" s="253"/>
      <c r="AZ16" s="253"/>
      <c r="BA16" s="197" t="str">
        <f>HYPERLINK("https://clips.twitch.tv/JollyDarlingMousePipeHype","49.40")</f>
        <v>49.40</v>
      </c>
      <c r="BB16" s="196" t="s">
        <v>749</v>
      </c>
      <c r="BC16" s="196" t="s">
        <v>143</v>
      </c>
      <c r="BD16" s="132" t="s">
        <v>1193</v>
      </c>
      <c r="BE16" s="197" t="str">
        <f>HYPERLINK("https://clips.twitch.tv/ExquisiteCourteousFlyUnSane","52.80")</f>
        <v>52.80</v>
      </c>
      <c r="BF16" s="199" t="s">
        <v>1194</v>
      </c>
      <c r="BG16" s="255"/>
      <c r="BH16" s="196" t="s">
        <v>1195</v>
      </c>
      <c r="BI16" s="198"/>
      <c r="BJ16" s="199" t="s">
        <v>1196</v>
      </c>
      <c r="BK16" s="199" t="s">
        <v>1197</v>
      </c>
      <c r="BL16" s="199" t="s">
        <v>152</v>
      </c>
      <c r="BM16" s="292" t="s">
        <v>756</v>
      </c>
      <c r="BN16" s="197" t="s">
        <v>1198</v>
      </c>
      <c r="BO16" s="255"/>
      <c r="BP16" s="255"/>
      <c r="BQ16" s="293"/>
      <c r="BR16" s="200" t="str">
        <f>HYPERLINK("https://clips.twitch.tv/PolishedAnimatedPenguinOhMyDog","50.72")</f>
        <v>50.72</v>
      </c>
      <c r="BS16" s="137" t="s">
        <v>1199</v>
      </c>
      <c r="BT16" s="201" t="s">
        <v>1200</v>
      </c>
      <c r="BU16" s="200" t="s">
        <v>1201</v>
      </c>
      <c r="BV16" s="294" t="s">
        <v>869</v>
      </c>
      <c r="BW16" s="256"/>
      <c r="BX16" s="204"/>
      <c r="BY16" s="204" t="s">
        <v>1202</v>
      </c>
      <c r="BZ16" s="235" t="s">
        <v>766</v>
      </c>
      <c r="CA16" s="204" t="s">
        <v>1203</v>
      </c>
      <c r="CB16" s="202" t="s">
        <v>1204</v>
      </c>
      <c r="CC16" s="204" t="s">
        <v>1205</v>
      </c>
      <c r="CD16" s="256"/>
      <c r="CE16" s="256"/>
      <c r="CF16" s="240" t="str">
        <f>HYPERLINK("https://clips.twitch.tv/PlainYummyKuduDeIlluminati","53.44")</f>
        <v>53.44</v>
      </c>
      <c r="CG16" s="295" t="s">
        <v>478</v>
      </c>
      <c r="CH16" s="208" t="s">
        <v>1206</v>
      </c>
      <c r="CI16" s="273" t="s">
        <v>1207</v>
      </c>
      <c r="CJ16" s="296" t="s">
        <v>1208</v>
      </c>
      <c r="CK16" s="297" t="s">
        <v>1209</v>
      </c>
      <c r="CL16" s="296" t="s">
        <v>474</v>
      </c>
      <c r="CM16" s="296" t="s">
        <v>1210</v>
      </c>
      <c r="CN16" s="298"/>
      <c r="CO16" s="145" t="s">
        <v>257</v>
      </c>
      <c r="CP16" s="207"/>
      <c r="CQ16" s="145" t="s">
        <v>1211</v>
      </c>
      <c r="CR16" s="258"/>
      <c r="CS16" s="179"/>
      <c r="CT16" s="259" t="s">
        <v>172</v>
      </c>
      <c r="CU16" s="211" t="s">
        <v>1212</v>
      </c>
      <c r="CV16" s="299" t="s">
        <v>1213</v>
      </c>
      <c r="CW16" s="300" t="s">
        <v>1214</v>
      </c>
      <c r="CX16" s="209" t="s">
        <v>1215</v>
      </c>
      <c r="CY16" s="301"/>
      <c r="CZ16" s="157" t="s">
        <v>1216</v>
      </c>
      <c r="DA16" s="211" t="s">
        <v>1217</v>
      </c>
      <c r="DB16" s="260"/>
      <c r="DC16" s="157" t="s">
        <v>192</v>
      </c>
      <c r="DD16" s="157" t="s">
        <v>1218</v>
      </c>
      <c r="DE16" s="302"/>
      <c r="DF16" s="302"/>
      <c r="DG16" s="244" t="s">
        <v>886</v>
      </c>
      <c r="DH16" s="261"/>
      <c r="DI16" s="261"/>
      <c r="DJ16" s="244"/>
      <c r="DK16" s="244" t="s">
        <v>177</v>
      </c>
      <c r="DL16" s="244" t="s">
        <v>1219</v>
      </c>
      <c r="DM16" s="244" t="s">
        <v>519</v>
      </c>
      <c r="DN16" s="244" t="s">
        <v>1220</v>
      </c>
      <c r="DO16" s="244" t="s">
        <v>1221</v>
      </c>
      <c r="DP16" s="303" t="s">
        <v>1222</v>
      </c>
      <c r="DQ16" s="212" t="s">
        <v>1223</v>
      </c>
      <c r="DR16" s="244" t="s">
        <v>1224</v>
      </c>
      <c r="DS16" s="261"/>
      <c r="DT16" s="263" t="s">
        <v>1225</v>
      </c>
      <c r="DU16" s="244" t="s">
        <v>423</v>
      </c>
      <c r="DV16" s="261"/>
      <c r="DW16" s="261"/>
      <c r="DX16" s="171" t="s">
        <v>1226</v>
      </c>
      <c r="DY16" s="245" t="s">
        <v>215</v>
      </c>
      <c r="DZ16" s="215" t="s">
        <v>1227</v>
      </c>
      <c r="EA16" s="212" t="s">
        <v>714</v>
      </c>
      <c r="EB16" s="275" t="s">
        <v>1228</v>
      </c>
    </row>
    <row r="17" ht="15.75" customHeight="1">
      <c r="A17" s="172" t="s">
        <v>1229</v>
      </c>
      <c r="B17" s="79" t="s">
        <v>1230</v>
      </c>
      <c r="C17" s="80" t="s">
        <v>881</v>
      </c>
      <c r="D17" s="81" t="s">
        <v>804</v>
      </c>
      <c r="E17" s="82" t="s">
        <v>434</v>
      </c>
      <c r="F17" s="83" t="s">
        <v>1231</v>
      </c>
      <c r="G17" s="79" t="s">
        <v>1231</v>
      </c>
      <c r="H17" s="87" t="s">
        <v>1232</v>
      </c>
      <c r="I17" s="87" t="s">
        <v>1233</v>
      </c>
      <c r="J17" s="87" t="s">
        <v>1234</v>
      </c>
      <c r="K17" s="87" t="s">
        <v>885</v>
      </c>
      <c r="L17" s="87" t="s">
        <v>1235</v>
      </c>
      <c r="M17" s="87" t="s">
        <v>1236</v>
      </c>
      <c r="N17" s="88" t="s">
        <v>1237</v>
      </c>
      <c r="O17" s="87" t="s">
        <v>1238</v>
      </c>
      <c r="P17" s="87" t="s">
        <v>444</v>
      </c>
      <c r="Q17" s="94" t="s">
        <v>1239</v>
      </c>
      <c r="R17" s="219"/>
      <c r="S17" s="95" t="s">
        <v>1240</v>
      </c>
      <c r="T17" s="219"/>
      <c r="U17" s="219"/>
      <c r="V17" s="219"/>
      <c r="W17" s="175"/>
      <c r="X17" s="87" t="s">
        <v>1241</v>
      </c>
      <c r="Y17" s="87" t="s">
        <v>1242</v>
      </c>
      <c r="Z17" s="87" t="s">
        <v>1243</v>
      </c>
      <c r="AA17" s="87" t="s">
        <v>814</v>
      </c>
      <c r="AB17" s="87" t="s">
        <v>1244</v>
      </c>
      <c r="AC17" s="87" t="s">
        <v>1239</v>
      </c>
      <c r="AD17" s="87" t="s">
        <v>969</v>
      </c>
      <c r="AE17" s="87" t="s">
        <v>650</v>
      </c>
      <c r="AF17" s="87" t="s">
        <v>816</v>
      </c>
      <c r="AG17" s="219"/>
      <c r="AH17" s="219"/>
      <c r="AI17" s="87" t="s">
        <v>1245</v>
      </c>
      <c r="AJ17" s="219"/>
      <c r="AK17" s="175"/>
      <c r="AL17" s="87" t="s">
        <v>901</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569</v>
      </c>
      <c r="BD17" s="87" t="s">
        <v>987</v>
      </c>
      <c r="BE17" s="87" t="s">
        <v>1252</v>
      </c>
      <c r="BF17" s="87" t="s">
        <v>1253</v>
      </c>
      <c r="BG17" s="219"/>
      <c r="BH17" s="87" t="s">
        <v>1254</v>
      </c>
      <c r="BI17" s="87" t="s">
        <v>1255</v>
      </c>
      <c r="BJ17" s="173"/>
      <c r="BK17" s="87" t="s">
        <v>1256</v>
      </c>
      <c r="BL17" s="219"/>
      <c r="BM17" s="219"/>
      <c r="BO17" s="219"/>
      <c r="BP17" s="219"/>
      <c r="BQ17" s="87" t="s">
        <v>1257</v>
      </c>
      <c r="BR17" s="87" t="s">
        <v>1258</v>
      </c>
      <c r="BS17" s="87" t="s">
        <v>1259</v>
      </c>
      <c r="BT17" s="87" t="s">
        <v>1260</v>
      </c>
      <c r="BU17" s="87" t="s">
        <v>1261</v>
      </c>
      <c r="BV17" s="87" t="s">
        <v>1028</v>
      </c>
      <c r="BW17" s="87" t="s">
        <v>1262</v>
      </c>
      <c r="BX17" s="87" t="s">
        <v>1263</v>
      </c>
      <c r="BY17" s="219"/>
      <c r="BZ17" s="87" t="s">
        <v>1264</v>
      </c>
      <c r="CA17" s="219"/>
      <c r="CB17" s="87" t="s">
        <v>1265</v>
      </c>
      <c r="CC17" s="219"/>
      <c r="CD17" s="219"/>
      <c r="CE17" s="219"/>
      <c r="CF17" s="86" t="s">
        <v>1266</v>
      </c>
      <c r="CG17" s="87" t="s">
        <v>1267</v>
      </c>
      <c r="CH17" s="87" t="s">
        <v>172</v>
      </c>
      <c r="CI17" s="87" t="s">
        <v>1268</v>
      </c>
      <c r="CJ17" s="87" t="s">
        <v>1269</v>
      </c>
      <c r="CK17" s="88" t="s">
        <v>1051</v>
      </c>
      <c r="CL17" s="87" t="s">
        <v>1270</v>
      </c>
      <c r="CM17" s="87" t="s">
        <v>1271</v>
      </c>
      <c r="CN17" s="219"/>
      <c r="CO17" s="88" t="s">
        <v>1272</v>
      </c>
      <c r="CP17" s="219"/>
      <c r="CQ17" s="219"/>
      <c r="CR17" s="219"/>
      <c r="CS17" s="179"/>
      <c r="CT17" s="88" t="s">
        <v>1273</v>
      </c>
      <c r="CU17" s="87" t="s">
        <v>1274</v>
      </c>
      <c r="CV17" s="87" t="s">
        <v>1275</v>
      </c>
      <c r="CW17" s="87" t="s">
        <v>1276</v>
      </c>
      <c r="CX17" s="87" t="s">
        <v>1277</v>
      </c>
      <c r="CY17" s="87" t="s">
        <v>1278</v>
      </c>
      <c r="CZ17" s="87" t="s">
        <v>1279</v>
      </c>
      <c r="DA17" s="95" t="s">
        <v>1280</v>
      </c>
      <c r="DB17" s="95" t="s">
        <v>1281</v>
      </c>
      <c r="DC17" s="219"/>
      <c r="DD17" s="304"/>
      <c r="DE17" s="87" t="s">
        <v>1282</v>
      </c>
      <c r="DF17" s="87"/>
      <c r="DG17" s="87" t="s">
        <v>1283</v>
      </c>
      <c r="DH17" s="219"/>
      <c r="DI17" s="305"/>
      <c r="DJ17" s="219"/>
      <c r="DK17" s="94" t="s">
        <v>199</v>
      </c>
      <c r="DL17" s="87" t="s">
        <v>200</v>
      </c>
      <c r="DM17" s="219"/>
      <c r="DN17" s="219"/>
      <c r="DO17" s="219"/>
      <c r="DP17" s="87" t="s">
        <v>1284</v>
      </c>
      <c r="DQ17" s="94" t="s">
        <v>1285</v>
      </c>
      <c r="DR17" s="87" t="s">
        <v>1078</v>
      </c>
      <c r="DS17" s="95" t="s">
        <v>1286</v>
      </c>
      <c r="DT17" s="219"/>
      <c r="DU17" s="88" t="s">
        <v>1287</v>
      </c>
      <c r="DV17" s="219"/>
      <c r="DW17" s="219"/>
      <c r="DX17" s="219"/>
      <c r="DY17" s="219"/>
      <c r="DZ17" s="219"/>
      <c r="EA17" s="219"/>
      <c r="EB17" s="276"/>
    </row>
    <row r="18" ht="15.75" customHeight="1">
      <c r="A18" s="180" t="s">
        <v>1288</v>
      </c>
      <c r="B18" s="99" t="s">
        <v>1289</v>
      </c>
      <c r="C18" s="100" t="s">
        <v>1290</v>
      </c>
      <c r="D18" s="101" t="s">
        <v>1291</v>
      </c>
      <c r="E18" s="102" t="s">
        <v>1291</v>
      </c>
      <c r="F18" s="103" t="s">
        <v>1292</v>
      </c>
      <c r="G18" s="99" t="s">
        <v>1293</v>
      </c>
      <c r="H18" s="182" t="s">
        <v>1294</v>
      </c>
      <c r="I18" s="182" t="s">
        <v>1295</v>
      </c>
      <c r="J18" s="181" t="s">
        <v>699</v>
      </c>
      <c r="K18" s="182" t="s">
        <v>1296</v>
      </c>
      <c r="L18" s="181" t="s">
        <v>123</v>
      </c>
      <c r="M18" s="182" t="s">
        <v>1297</v>
      </c>
      <c r="N18" s="182" t="s">
        <v>1298</v>
      </c>
      <c r="O18" s="182" t="s">
        <v>1299</v>
      </c>
      <c r="P18" s="182" t="s">
        <v>810</v>
      </c>
      <c r="Q18" s="181" t="s">
        <v>1300</v>
      </c>
      <c r="R18" s="267"/>
      <c r="S18" s="182" t="s">
        <v>343</v>
      </c>
      <c r="T18" s="182" t="s">
        <v>1301</v>
      </c>
      <c r="U18" s="182" t="s">
        <v>539</v>
      </c>
      <c r="V18" s="182" t="s">
        <v>1302</v>
      </c>
      <c r="W18" s="175"/>
      <c r="X18" s="188" t="s">
        <v>1303</v>
      </c>
      <c r="Y18" s="188" t="s">
        <v>1304</v>
      </c>
      <c r="Z18" s="188" t="s">
        <v>1305</v>
      </c>
      <c r="AA18" s="188" t="s">
        <v>1306</v>
      </c>
      <c r="AB18" s="111" t="s">
        <v>1307</v>
      </c>
      <c r="AC18" s="188" t="s">
        <v>1308</v>
      </c>
      <c r="AD18" s="188" t="s">
        <v>1309</v>
      </c>
      <c r="AE18" s="111" t="s">
        <v>733</v>
      </c>
      <c r="AF18" s="188" t="s">
        <v>816</v>
      </c>
      <c r="AG18" s="306" t="s">
        <v>1310</v>
      </c>
      <c r="AH18" s="307"/>
      <c r="AI18" s="188" t="s">
        <v>1311</v>
      </c>
      <c r="AJ18" s="188" t="s">
        <v>1312</v>
      </c>
      <c r="AK18" s="175"/>
      <c r="AL18" s="195" t="s">
        <v>1313</v>
      </c>
      <c r="AM18" s="191" t="s">
        <v>1314</v>
      </c>
      <c r="AN18" s="191" t="s">
        <v>1315</v>
      </c>
      <c r="AO18" s="195" t="s">
        <v>1316</v>
      </c>
      <c r="AP18" s="191" t="s">
        <v>1317</v>
      </c>
      <c r="AQ18" s="228"/>
      <c r="AR18" s="195" t="s">
        <v>522</v>
      </c>
      <c r="AS18" s="195" t="s">
        <v>1318</v>
      </c>
      <c r="AT18" s="191" t="s">
        <v>568</v>
      </c>
      <c r="AU18" s="195" t="s">
        <v>1319</v>
      </c>
      <c r="AV18" s="308" t="s">
        <v>1010</v>
      </c>
      <c r="AW18" s="288"/>
      <c r="AX18" s="195" t="s">
        <v>1320</v>
      </c>
      <c r="AY18" s="195" t="s">
        <v>1321</v>
      </c>
      <c r="AZ18" s="195"/>
      <c r="BA18" s="196" t="s">
        <v>1322</v>
      </c>
      <c r="BB18" s="199" t="s">
        <v>1323</v>
      </c>
      <c r="BC18" s="199" t="s">
        <v>143</v>
      </c>
      <c r="BD18" s="199" t="s">
        <v>1324</v>
      </c>
      <c r="BE18" s="199" t="s">
        <v>1325</v>
      </c>
      <c r="BF18" s="196" t="s">
        <v>1326</v>
      </c>
      <c r="BG18" s="199" t="s">
        <v>1327</v>
      </c>
      <c r="BH18" s="199" t="s">
        <v>1328</v>
      </c>
      <c r="BI18" s="199" t="s">
        <v>1329</v>
      </c>
      <c r="BJ18" s="230" t="s">
        <v>1330</v>
      </c>
      <c r="BK18" s="199" t="s">
        <v>579</v>
      </c>
      <c r="BL18" s="199" t="s">
        <v>1331</v>
      </c>
      <c r="BM18" s="309" t="s">
        <v>1332</v>
      </c>
      <c r="BN18" s="230" t="s">
        <v>1333</v>
      </c>
      <c r="BO18" s="199" t="s">
        <v>1334</v>
      </c>
      <c r="BP18" s="199"/>
      <c r="BQ18" s="235"/>
      <c r="BR18" s="204" t="s">
        <v>1335</v>
      </c>
      <c r="BS18" s="204" t="s">
        <v>1336</v>
      </c>
      <c r="BT18" s="204" t="s">
        <v>678</v>
      </c>
      <c r="BU18" s="137" t="s">
        <v>1337</v>
      </c>
      <c r="BV18" s="204" t="s">
        <v>1338</v>
      </c>
      <c r="BW18" s="235" t="s">
        <v>1339</v>
      </c>
      <c r="BX18" s="310" t="s">
        <v>1340</v>
      </c>
      <c r="BY18" s="204" t="s">
        <v>1341</v>
      </c>
      <c r="BZ18" s="137" t="s">
        <v>1264</v>
      </c>
      <c r="CA18" s="204" t="s">
        <v>1342</v>
      </c>
      <c r="CB18" s="204" t="s">
        <v>1343</v>
      </c>
      <c r="CC18" s="204" t="s">
        <v>350</v>
      </c>
      <c r="CD18" s="204" t="s">
        <v>1344</v>
      </c>
      <c r="CE18" s="204"/>
      <c r="CF18" s="145" t="s">
        <v>1345</v>
      </c>
      <c r="CG18" s="145" t="s">
        <v>1346</v>
      </c>
      <c r="CH18" s="296" t="s">
        <v>1347</v>
      </c>
      <c r="CI18" s="296" t="s">
        <v>1348</v>
      </c>
      <c r="CJ18" s="296" t="s">
        <v>1349</v>
      </c>
      <c r="CK18" s="296" t="s">
        <v>1350</v>
      </c>
      <c r="CL18" s="145" t="s">
        <v>1351</v>
      </c>
      <c r="CM18" s="296" t="s">
        <v>1352</v>
      </c>
      <c r="CN18" s="272" t="s">
        <v>1353</v>
      </c>
      <c r="CO18" s="145" t="s">
        <v>1354</v>
      </c>
      <c r="CP18" s="296"/>
      <c r="CQ18" s="296" t="s">
        <v>1355</v>
      </c>
      <c r="CR18" s="296" t="s">
        <v>1356</v>
      </c>
      <c r="CS18" s="179"/>
      <c r="CT18" s="211" t="s">
        <v>1357</v>
      </c>
      <c r="CU18" s="211" t="s">
        <v>1358</v>
      </c>
      <c r="CV18" s="157" t="s">
        <v>931</v>
      </c>
      <c r="CW18" s="211" t="s">
        <v>1359</v>
      </c>
      <c r="CX18" s="211" t="s">
        <v>1360</v>
      </c>
      <c r="CY18" s="211" t="s">
        <v>1361</v>
      </c>
      <c r="CZ18" s="211" t="s">
        <v>1362</v>
      </c>
      <c r="DA18" s="211" t="s">
        <v>190</v>
      </c>
      <c r="DB18" s="157" t="s">
        <v>1363</v>
      </c>
      <c r="DC18" s="211" t="s">
        <v>1364</v>
      </c>
      <c r="DD18" s="211" t="s">
        <v>1365</v>
      </c>
      <c r="DE18" s="211" t="s">
        <v>1366</v>
      </c>
      <c r="DF18" s="211"/>
      <c r="DG18" s="244" t="s">
        <v>1367</v>
      </c>
      <c r="DH18" s="311"/>
      <c r="DI18" s="171" t="str">
        <f>HYPERLINK("https://youtu.be/OBiIqIyDHqc","1:30.08")</f>
        <v>1:30.08</v>
      </c>
      <c r="DJ18" s="244"/>
      <c r="DK18" s="212" t="s">
        <v>177</v>
      </c>
      <c r="DL18" s="244" t="s">
        <v>424</v>
      </c>
      <c r="DM18" s="244" t="s">
        <v>846</v>
      </c>
      <c r="DN18" s="244" t="s">
        <v>1368</v>
      </c>
      <c r="DO18" s="244" t="s">
        <v>1221</v>
      </c>
      <c r="DP18" s="244" t="s">
        <v>1369</v>
      </c>
      <c r="DQ18" s="244"/>
      <c r="DR18" s="244" t="s">
        <v>1370</v>
      </c>
      <c r="DS18" s="244" t="s">
        <v>1371</v>
      </c>
      <c r="DT18" s="311" t="s">
        <v>1372</v>
      </c>
      <c r="DU18" s="244" t="s">
        <v>1373</v>
      </c>
      <c r="DV18" s="244" t="s">
        <v>1374</v>
      </c>
      <c r="DW18" s="244" t="s">
        <v>478</v>
      </c>
      <c r="DX18" s="244" t="s">
        <v>1375</v>
      </c>
      <c r="DY18" s="244" t="s">
        <v>1376</v>
      </c>
      <c r="DZ18" s="244" t="s">
        <v>1377</v>
      </c>
      <c r="EA18" s="244" t="s">
        <v>1190</v>
      </c>
      <c r="EB18" s="171" t="s">
        <v>1378</v>
      </c>
    </row>
    <row r="19" ht="15.75" customHeight="1">
      <c r="A19" s="172" t="s">
        <v>1379</v>
      </c>
      <c r="B19" s="79" t="s">
        <v>1380</v>
      </c>
      <c r="C19" s="80" t="s">
        <v>535</v>
      </c>
      <c r="D19" s="81" t="s">
        <v>1290</v>
      </c>
      <c r="E19" s="82" t="s">
        <v>1291</v>
      </c>
      <c r="F19" s="83" t="s">
        <v>1381</v>
      </c>
      <c r="G19" s="79" t="s">
        <v>1382</v>
      </c>
      <c r="H19" s="87" t="s">
        <v>1383</v>
      </c>
      <c r="I19" s="87" t="s">
        <v>100</v>
      </c>
      <c r="J19" s="87" t="s">
        <v>1384</v>
      </c>
      <c r="K19" s="87" t="s">
        <v>1385</v>
      </c>
      <c r="L19" s="87" t="s">
        <v>103</v>
      </c>
      <c r="M19" s="87" t="s">
        <v>1386</v>
      </c>
      <c r="N19" s="87" t="s">
        <v>1387</v>
      </c>
      <c r="O19" s="87" t="s">
        <v>1388</v>
      </c>
      <c r="P19" s="87" t="s">
        <v>107</v>
      </c>
      <c r="Q19" s="219"/>
      <c r="R19" s="219"/>
      <c r="S19" s="219"/>
      <c r="T19" s="219"/>
      <c r="U19" s="219"/>
      <c r="V19" s="219"/>
      <c r="W19" s="175"/>
      <c r="X19" s="87" t="s">
        <v>1389</v>
      </c>
      <c r="Y19" s="87" t="s">
        <v>1390</v>
      </c>
      <c r="Z19" s="87" t="s">
        <v>1391</v>
      </c>
      <c r="AA19" s="87" t="s">
        <v>1056</v>
      </c>
      <c r="AB19" s="87" t="s">
        <v>1010</v>
      </c>
      <c r="AC19" s="87" t="s">
        <v>352</v>
      </c>
      <c r="AD19" s="87" t="s">
        <v>1392</v>
      </c>
      <c r="AE19" s="87" t="s">
        <v>1393</v>
      </c>
      <c r="AF19" s="87" t="s">
        <v>1133</v>
      </c>
      <c r="AG19" s="219"/>
      <c r="AH19" s="219"/>
      <c r="AI19" s="219"/>
      <c r="AJ19" s="219"/>
      <c r="AK19" s="175"/>
      <c r="AL19" s="87" t="s">
        <v>1394</v>
      </c>
      <c r="AM19" s="87" t="s">
        <v>1395</v>
      </c>
      <c r="AN19" s="219"/>
      <c r="AO19" s="219"/>
      <c r="AP19" s="219"/>
      <c r="AQ19" s="305"/>
      <c r="AR19" s="219"/>
      <c r="AS19" s="219"/>
      <c r="AT19" s="87" t="s">
        <v>743</v>
      </c>
      <c r="AU19" s="87" t="s">
        <v>1396</v>
      </c>
      <c r="AV19" s="94" t="s">
        <v>1397</v>
      </c>
      <c r="AW19" s="219"/>
      <c r="AX19" s="219"/>
      <c r="AY19" s="219"/>
      <c r="AZ19" s="219"/>
      <c r="BA19" s="94" t="s">
        <v>1398</v>
      </c>
      <c r="BB19" s="94" t="s">
        <v>1399</v>
      </c>
      <c r="BC19" s="94" t="s">
        <v>1397</v>
      </c>
      <c r="BD19" s="94" t="s">
        <v>263</v>
      </c>
      <c r="BE19" s="94" t="s">
        <v>1400</v>
      </c>
      <c r="BF19" s="87" t="s">
        <v>1401</v>
      </c>
      <c r="BG19" s="219"/>
      <c r="BH19" s="94" t="s">
        <v>425</v>
      </c>
      <c r="BI19" s="87" t="s">
        <v>1402</v>
      </c>
      <c r="BJ19" s="87" t="s">
        <v>1403</v>
      </c>
      <c r="BK19" s="87" t="s">
        <v>1404</v>
      </c>
      <c r="BL19" s="94" t="s">
        <v>1405</v>
      </c>
      <c r="BM19" s="87" t="s">
        <v>380</v>
      </c>
      <c r="BN19" s="94" t="s">
        <v>1406</v>
      </c>
      <c r="BO19" s="94" t="s">
        <v>1407</v>
      </c>
      <c r="BP19" s="219"/>
      <c r="BQ19" s="87" t="s">
        <v>1408</v>
      </c>
      <c r="BR19" s="87" t="s">
        <v>157</v>
      </c>
      <c r="BS19" s="87" t="s">
        <v>1409</v>
      </c>
      <c r="BT19" s="87" t="s">
        <v>841</v>
      </c>
      <c r="BU19" s="87" t="s">
        <v>1410</v>
      </c>
      <c r="BV19" s="87" t="s">
        <v>1411</v>
      </c>
      <c r="BW19" s="87" t="s">
        <v>1412</v>
      </c>
      <c r="BX19" s="87" t="s">
        <v>1413</v>
      </c>
      <c r="BY19" s="87" t="s">
        <v>1414</v>
      </c>
      <c r="BZ19" s="87" t="s">
        <v>1087</v>
      </c>
      <c r="CA19" s="219"/>
      <c r="CB19" s="219"/>
      <c r="CC19" s="219"/>
      <c r="CD19" s="219"/>
      <c r="CE19" s="219"/>
      <c r="CF19" s="87" t="s">
        <v>1415</v>
      </c>
      <c r="CG19" s="87" t="s">
        <v>1416</v>
      </c>
      <c r="CH19" s="87" t="s">
        <v>1417</v>
      </c>
      <c r="CI19" s="87" t="s">
        <v>1418</v>
      </c>
      <c r="CJ19" s="87" t="s">
        <v>1009</v>
      </c>
      <c r="CK19" s="87" t="s">
        <v>1419</v>
      </c>
      <c r="CL19" s="87" t="s">
        <v>241</v>
      </c>
      <c r="CM19" s="87" t="s">
        <v>1420</v>
      </c>
      <c r="CN19" s="305"/>
      <c r="CO19" s="219"/>
      <c r="CP19" s="219"/>
      <c r="CQ19" s="219"/>
      <c r="CR19" s="219"/>
      <c r="CS19" s="179"/>
      <c r="CT19" s="87" t="s">
        <v>830</v>
      </c>
      <c r="CU19" s="87" t="s">
        <v>184</v>
      </c>
      <c r="CV19" s="87" t="s">
        <v>1421</v>
      </c>
      <c r="CW19" s="87" t="s">
        <v>246</v>
      </c>
      <c r="CX19" s="87" t="s">
        <v>1422</v>
      </c>
      <c r="CY19" s="87" t="s">
        <v>322</v>
      </c>
      <c r="CZ19" s="174" t="s">
        <v>1423</v>
      </c>
      <c r="DA19" s="87" t="s">
        <v>1424</v>
      </c>
      <c r="DB19" s="219"/>
      <c r="DC19" s="219"/>
      <c r="DD19" s="219"/>
      <c r="DE19" s="219"/>
      <c r="DF19" s="219"/>
      <c r="DG19" s="95" t="s">
        <v>692</v>
      </c>
      <c r="DH19" s="219"/>
      <c r="DI19" s="304"/>
      <c r="DJ19" s="173"/>
      <c r="DK19" s="94" t="s">
        <v>199</v>
      </c>
      <c r="DL19" s="219"/>
      <c r="DM19" s="87" t="s">
        <v>487</v>
      </c>
      <c r="DN19" s="305"/>
      <c r="DO19" s="312"/>
      <c r="DP19" s="87" t="s">
        <v>1425</v>
      </c>
      <c r="DQ19" s="87" t="s">
        <v>1426</v>
      </c>
      <c r="DR19" s="87" t="s">
        <v>174</v>
      </c>
      <c r="DS19" s="305"/>
      <c r="DT19" s="219"/>
      <c r="DU19" s="87" t="s">
        <v>796</v>
      </c>
      <c r="DV19" s="219"/>
      <c r="DW19" s="219"/>
      <c r="DX19" s="219"/>
      <c r="DY19" s="87" t="s">
        <v>528</v>
      </c>
      <c r="DZ19" s="219"/>
      <c r="EA19" s="219"/>
      <c r="EB19" s="86" t="s">
        <v>1427</v>
      </c>
    </row>
    <row r="20" ht="15.75" customHeight="1">
      <c r="A20" s="180" t="s">
        <v>1428</v>
      </c>
      <c r="B20" s="99" t="s">
        <v>1429</v>
      </c>
      <c r="C20" s="100" t="s">
        <v>434</v>
      </c>
      <c r="D20" s="101" t="s">
        <v>434</v>
      </c>
      <c r="E20" s="102" t="s">
        <v>804</v>
      </c>
      <c r="F20" s="103" t="s">
        <v>1430</v>
      </c>
      <c r="G20" s="99" t="s">
        <v>1382</v>
      </c>
      <c r="H20" s="182" t="s">
        <v>1431</v>
      </c>
      <c r="I20" s="313" t="s">
        <v>1432</v>
      </c>
      <c r="J20" s="283" t="s">
        <v>1433</v>
      </c>
      <c r="K20" s="282" t="str">
        <f>HYPERLINK("https://www.youtube.com/watch?v=V_9f-nXbRug","13.67")</f>
        <v>13.67</v>
      </c>
      <c r="L20" s="184" t="str">
        <f>HYPERLINK("https://www.youtube.com/watch?v=j1q4O70FX8E","42.43")</f>
        <v>42.43</v>
      </c>
      <c r="M20" s="182" t="s">
        <v>1434</v>
      </c>
      <c r="N20" s="184" t="str">
        <f>HYPERLINK("https://clips.twitch.tv/OilyTriangularPistachioTwitchRPG","1:09.53")</f>
        <v>1:09.53</v>
      </c>
      <c r="O20" s="313" t="s">
        <v>1388</v>
      </c>
      <c r="P20" s="282" t="str">
        <f>HYPERLINK("https://clips.twitch.tv/TalentedMushyWitchOhMyDog","15.97")</f>
        <v>15.97</v>
      </c>
      <c r="Q20" s="267"/>
      <c r="R20" s="267"/>
      <c r="S20" s="184" t="str">
        <f>HYPERLINK("https://clips.twitch.tv/AdventurousMushyEmuYouDontSay","41.89")</f>
        <v>41.89</v>
      </c>
      <c r="T20" s="182"/>
      <c r="U20" s="267"/>
      <c r="V20" s="267"/>
      <c r="W20" s="175"/>
      <c r="X20" s="188" t="s">
        <v>1435</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1436</v>
      </c>
      <c r="AD20" s="287"/>
      <c r="AE20" s="224" t="str">
        <f>HYPERLINK("https://clips.twitch.tv/TransparentFragileSwordLitty","1:33.78")</f>
        <v>1:33.78</v>
      </c>
      <c r="AF20" s="190" t="str">
        <f>HYPERLINK("https://clips.twitch.tv/TameArbitraryBurritoYouDontSay","15.00")</f>
        <v>15.00</v>
      </c>
      <c r="AG20" s="111" t="s">
        <v>1437</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1438</v>
      </c>
      <c r="AR20" s="253"/>
      <c r="AS20" s="253"/>
      <c r="AT20" s="314" t="str">
        <f>HYPERLINK("https://clips.twitch.tv/FairColorfulRaisinImGlitch","17.90")</f>
        <v>17.90</v>
      </c>
      <c r="AU20" s="227" t="s">
        <v>304</v>
      </c>
      <c r="AV20" s="195" t="s">
        <v>1439</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769</v>
      </c>
      <c r="BF20" s="199" t="s">
        <v>1440</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1441</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1276</v>
      </c>
      <c r="CI20" s="258"/>
      <c r="CJ20" s="238" t="str">
        <f>HYPERLINK("https://clips.twitch.tv/AltruisticSassyPigHeyGirl","11.64")</f>
        <v>11.64</v>
      </c>
      <c r="CK20" s="295" t="s">
        <v>1442</v>
      </c>
      <c r="CL20" s="239" t="s">
        <v>301</v>
      </c>
      <c r="CM20" s="296" t="s">
        <v>1420</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1443</v>
      </c>
      <c r="DA20" s="243" t="str">
        <f>HYPERLINK("https://clips.twitch.tv/PhilanthropicBlushingMoonRuleFive","17.64")</f>
        <v>17.64</v>
      </c>
      <c r="DB20" s="260"/>
      <c r="DC20" s="260"/>
      <c r="DD20" s="302"/>
      <c r="DE20" s="211" t="s">
        <v>733</v>
      </c>
      <c r="DF20" s="211"/>
      <c r="DG20" s="171" t="s">
        <v>939</v>
      </c>
      <c r="DH20" s="171" t="str">
        <f>HYPERLINK("https://clips.twitch.tv/TemperedWittyShieldYouWHY","1:33.41")</f>
        <v>1:33.41</v>
      </c>
      <c r="DI20" s="261"/>
      <c r="DJ20" s="317"/>
      <c r="DK20" s="318" t="str">
        <f>HYPERLINK("https://www.youtube.com/watch?v=T17l15C41xA","15.59")</f>
        <v>15.59</v>
      </c>
      <c r="DL20" s="171" t="s">
        <v>1444</v>
      </c>
      <c r="DM20" s="216" t="str">
        <f>HYPERLINK("https://clips.twitch.tv/EndearingWildHerringWow","23.16")</f>
        <v>23.16</v>
      </c>
      <c r="DN20" s="171" t="str">
        <f>HYPERLINK("https://clips.twitch.tv/AmorphousHonorableKoupreyPRChase","21.10")</f>
        <v>21.10</v>
      </c>
      <c r="DO20" s="318" t="s">
        <v>1445</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1446</v>
      </c>
      <c r="B21" s="79" t="s">
        <v>1447</v>
      </c>
      <c r="C21" s="80" t="s">
        <v>881</v>
      </c>
      <c r="D21" s="81" t="s">
        <v>880</v>
      </c>
      <c r="E21" s="82" t="s">
        <v>881</v>
      </c>
      <c r="F21" s="83" t="s">
        <v>1448</v>
      </c>
      <c r="G21" s="79" t="s">
        <v>1448</v>
      </c>
      <c r="H21" s="87" t="s">
        <v>1449</v>
      </c>
      <c r="I21" s="86" t="s">
        <v>1450</v>
      </c>
      <c r="J21" s="87" t="s">
        <v>1046</v>
      </c>
      <c r="K21" s="87" t="s">
        <v>337</v>
      </c>
      <c r="L21" s="87" t="s">
        <v>865</v>
      </c>
      <c r="M21" s="95" t="s">
        <v>1451</v>
      </c>
      <c r="N21" s="87" t="s">
        <v>1452</v>
      </c>
      <c r="O21" s="87" t="s">
        <v>1453</v>
      </c>
      <c r="P21" s="87" t="s">
        <v>107</v>
      </c>
      <c r="Q21" s="219"/>
      <c r="R21" s="219"/>
      <c r="S21" s="219"/>
      <c r="T21" s="219"/>
      <c r="U21" s="219"/>
      <c r="V21" s="219"/>
      <c r="W21" s="175"/>
      <c r="X21" s="87" t="s">
        <v>1454</v>
      </c>
      <c r="Y21" s="87" t="s">
        <v>1455</v>
      </c>
      <c r="Z21" s="87" t="s">
        <v>1456</v>
      </c>
      <c r="AA21" s="87" t="s">
        <v>1457</v>
      </c>
      <c r="AB21" s="87" t="s">
        <v>1458</v>
      </c>
      <c r="AC21" s="87" t="s">
        <v>823</v>
      </c>
      <c r="AD21" s="219"/>
      <c r="AE21" s="87" t="s">
        <v>121</v>
      </c>
      <c r="AF21" s="87" t="s">
        <v>816</v>
      </c>
      <c r="AG21" s="219"/>
      <c r="AH21" s="219"/>
      <c r="AI21" s="87" t="s">
        <v>1459</v>
      </c>
      <c r="AJ21" s="219"/>
      <c r="AK21" s="175"/>
      <c r="AL21" s="87" t="s">
        <v>1460</v>
      </c>
      <c r="AM21" s="87" t="s">
        <v>1187</v>
      </c>
      <c r="AN21" s="219"/>
      <c r="AO21" s="219"/>
      <c r="AP21" s="173"/>
      <c r="AQ21" s="173"/>
      <c r="AR21" s="219"/>
      <c r="AS21" s="219"/>
      <c r="AT21" s="87" t="s">
        <v>743</v>
      </c>
      <c r="AU21" s="87" t="s">
        <v>1461</v>
      </c>
      <c r="AV21" s="87" t="s">
        <v>1462</v>
      </c>
      <c r="AW21" s="219"/>
      <c r="AX21" s="219"/>
      <c r="AY21" s="219"/>
      <c r="AZ21" s="219"/>
      <c r="BA21" s="87" t="s">
        <v>1463</v>
      </c>
      <c r="BB21" s="88" t="s">
        <v>1464</v>
      </c>
      <c r="BC21" s="88" t="s">
        <v>371</v>
      </c>
      <c r="BD21" s="87" t="s">
        <v>1465</v>
      </c>
      <c r="BE21" s="87" t="s">
        <v>1074</v>
      </c>
      <c r="BF21" s="87" t="s">
        <v>1466</v>
      </c>
      <c r="BG21" s="305"/>
      <c r="BH21" s="87" t="s">
        <v>1467</v>
      </c>
      <c r="BI21" s="219"/>
      <c r="BJ21" s="87" t="s">
        <v>1468</v>
      </c>
      <c r="BK21" s="87" t="s">
        <v>1469</v>
      </c>
      <c r="BL21" s="219"/>
      <c r="BM21" s="219"/>
      <c r="BN21" s="95" t="s">
        <v>1470</v>
      </c>
      <c r="BO21" s="219"/>
      <c r="BP21" s="219"/>
      <c r="BQ21" s="87" t="s">
        <v>866</v>
      </c>
      <c r="BR21" s="87" t="s">
        <v>1471</v>
      </c>
      <c r="BS21" s="87" t="s">
        <v>997</v>
      </c>
      <c r="BT21" s="87" t="s">
        <v>487</v>
      </c>
      <c r="BU21" s="87" t="s">
        <v>1472</v>
      </c>
      <c r="BV21" s="87" t="s">
        <v>1166</v>
      </c>
      <c r="BW21" s="219"/>
      <c r="BX21" s="87" t="s">
        <v>163</v>
      </c>
      <c r="BY21" s="87" t="s">
        <v>1473</v>
      </c>
      <c r="BZ21" s="88" t="s">
        <v>1474</v>
      </c>
      <c r="CA21" s="219"/>
      <c r="CB21" s="219"/>
      <c r="CC21" s="219"/>
      <c r="CD21" s="219"/>
      <c r="CE21" s="219"/>
      <c r="CF21" s="87" t="s">
        <v>496</v>
      </c>
      <c r="CG21" s="87" t="s">
        <v>850</v>
      </c>
      <c r="CH21" s="87" t="s">
        <v>1475</v>
      </c>
      <c r="CI21" s="87" t="s">
        <v>1476</v>
      </c>
      <c r="CJ21" s="87" t="s">
        <v>912</v>
      </c>
      <c r="CK21" s="87" t="s">
        <v>1477</v>
      </c>
      <c r="CL21" s="87" t="s">
        <v>1478</v>
      </c>
      <c r="CM21" s="87" t="s">
        <v>773</v>
      </c>
      <c r="CO21" s="219"/>
      <c r="CP21" s="219"/>
      <c r="CQ21" s="219"/>
      <c r="CR21" s="219"/>
      <c r="CS21" s="179"/>
      <c r="CT21" s="87" t="s">
        <v>1479</v>
      </c>
      <c r="CU21" s="87" t="s">
        <v>1480</v>
      </c>
      <c r="CV21" s="87" t="s">
        <v>1481</v>
      </c>
      <c r="CW21" s="94" t="s">
        <v>1482</v>
      </c>
      <c r="CX21" s="87" t="s">
        <v>1072</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527</v>
      </c>
      <c r="DT21" s="219"/>
      <c r="DU21" s="219"/>
      <c r="DV21" s="219"/>
      <c r="DW21" s="219"/>
      <c r="DX21" s="219"/>
      <c r="DY21" s="87" t="s">
        <v>1488</v>
      </c>
      <c r="DZ21" s="219"/>
      <c r="EA21" s="219"/>
      <c r="EB21" s="276"/>
    </row>
    <row r="22" ht="15.75" customHeight="1">
      <c r="A22" s="320" t="s">
        <v>1489</v>
      </c>
      <c r="B22" s="99" t="s">
        <v>1490</v>
      </c>
      <c r="C22" s="100" t="s">
        <v>1290</v>
      </c>
      <c r="D22" s="101" t="s">
        <v>1291</v>
      </c>
      <c r="E22" s="102" t="s">
        <v>1290</v>
      </c>
      <c r="F22" s="103" t="s">
        <v>1491</v>
      </c>
      <c r="G22" s="99" t="s">
        <v>717</v>
      </c>
      <c r="H22" s="184" t="s">
        <v>979</v>
      </c>
      <c r="I22" s="184" t="s">
        <v>1492</v>
      </c>
      <c r="J22" s="184" t="s">
        <v>1493</v>
      </c>
      <c r="K22" s="184" t="s">
        <v>954</v>
      </c>
      <c r="L22" s="181" t="s">
        <v>1494</v>
      </c>
      <c r="M22" s="268" t="s">
        <v>1495</v>
      </c>
      <c r="N22" s="181" t="s">
        <v>1496</v>
      </c>
      <c r="O22" s="184" t="s">
        <v>1497</v>
      </c>
      <c r="P22" s="184" t="s">
        <v>1498</v>
      </c>
      <c r="Q22" s="181" t="s">
        <v>1499</v>
      </c>
      <c r="R22" s="182"/>
      <c r="S22" s="181" t="s">
        <v>1500</v>
      </c>
      <c r="T22" s="267"/>
      <c r="U22" s="181" t="s">
        <v>1303</v>
      </c>
      <c r="V22" s="267"/>
      <c r="W22" s="175"/>
      <c r="X22" s="224" t="s">
        <v>1501</v>
      </c>
      <c r="Y22" s="224" t="s">
        <v>1502</v>
      </c>
      <c r="Z22" s="224" t="s">
        <v>1503</v>
      </c>
      <c r="AA22" s="111" t="s">
        <v>1504</v>
      </c>
      <c r="AB22" s="111" t="s">
        <v>1161</v>
      </c>
      <c r="AC22" s="224" t="s">
        <v>1505</v>
      </c>
      <c r="AD22" s="224" t="s">
        <v>1506</v>
      </c>
      <c r="AE22" s="224" t="s">
        <v>1507</v>
      </c>
      <c r="AF22" s="224" t="s">
        <v>458</v>
      </c>
      <c r="AG22" s="111" t="s">
        <v>1083</v>
      </c>
      <c r="AH22" s="287"/>
      <c r="AI22" s="111" t="s">
        <v>1508</v>
      </c>
      <c r="AJ22" s="111" t="s">
        <v>1509</v>
      </c>
      <c r="AK22" s="175"/>
      <c r="AL22" s="191" t="s">
        <v>1510</v>
      </c>
      <c r="AM22" s="191" t="s">
        <v>1511</v>
      </c>
      <c r="AN22" s="253"/>
      <c r="AO22" s="191" t="s">
        <v>1512</v>
      </c>
      <c r="AP22" s="253"/>
      <c r="AQ22" s="253"/>
      <c r="AR22" s="321" t="str">
        <f>HYPERLINK("https://youtu.be/ojsWGGzEugk","9.21")</f>
        <v>9.21</v>
      </c>
      <c r="AS22" s="253"/>
      <c r="AT22" s="191" t="s">
        <v>1513</v>
      </c>
      <c r="AU22" s="191" t="s">
        <v>1319</v>
      </c>
      <c r="AV22" s="191" t="s">
        <v>1514</v>
      </c>
      <c r="AW22" s="253"/>
      <c r="AX22" s="191" t="s">
        <v>110</v>
      </c>
      <c r="AY22" s="290"/>
      <c r="AZ22" s="290"/>
      <c r="BA22" s="322" t="s">
        <v>1515</v>
      </c>
      <c r="BB22" s="322" t="s">
        <v>1516</v>
      </c>
      <c r="BC22" s="322" t="s">
        <v>1517</v>
      </c>
      <c r="BD22" s="322" t="s">
        <v>1518</v>
      </c>
      <c r="BE22" s="323" t="s">
        <v>1266</v>
      </c>
      <c r="BF22" s="322" t="s">
        <v>1519</v>
      </c>
      <c r="BG22" s="322" t="s">
        <v>1520</v>
      </c>
      <c r="BH22" s="322" t="s">
        <v>1521</v>
      </c>
      <c r="BI22" s="322" t="s">
        <v>1522</v>
      </c>
      <c r="BJ22" s="324"/>
      <c r="BK22" s="322" t="s">
        <v>1523</v>
      </c>
      <c r="BL22" s="324"/>
      <c r="BM22" s="322" t="s">
        <v>1524</v>
      </c>
      <c r="BN22" s="322" t="s">
        <v>1525</v>
      </c>
      <c r="BO22" s="324"/>
      <c r="BP22" s="255"/>
      <c r="BQ22" s="200" t="s">
        <v>1526</v>
      </c>
      <c r="BR22" s="137" t="s">
        <v>1527</v>
      </c>
      <c r="BS22" s="137" t="s">
        <v>1528</v>
      </c>
      <c r="BT22" s="137" t="s">
        <v>518</v>
      </c>
      <c r="BU22" s="137" t="s">
        <v>1529</v>
      </c>
      <c r="BV22" s="137" t="s">
        <v>1530</v>
      </c>
      <c r="BW22" s="137" t="s">
        <v>1531</v>
      </c>
      <c r="BX22" s="137" t="s">
        <v>1532</v>
      </c>
      <c r="BY22" s="256"/>
      <c r="BZ22" s="137" t="s">
        <v>278</v>
      </c>
      <c r="CA22" s="137" t="s">
        <v>1533</v>
      </c>
      <c r="CB22" s="137" t="s">
        <v>1534</v>
      </c>
      <c r="CC22" s="137" t="s">
        <v>1535</v>
      </c>
      <c r="CD22" s="256"/>
      <c r="CE22" s="256"/>
      <c r="CF22" s="145" t="s">
        <v>1536</v>
      </c>
      <c r="CG22" s="145" t="s">
        <v>1537</v>
      </c>
      <c r="CH22" s="145" t="s">
        <v>1538</v>
      </c>
      <c r="CI22" s="145" t="s">
        <v>1539</v>
      </c>
      <c r="CJ22" s="145" t="s">
        <v>1540</v>
      </c>
      <c r="CK22" s="145" t="s">
        <v>1541</v>
      </c>
      <c r="CL22" s="145" t="s">
        <v>1542</v>
      </c>
      <c r="CM22" s="145" t="s">
        <v>1420</v>
      </c>
      <c r="CN22" s="258"/>
      <c r="CO22" s="145" t="s">
        <v>1543</v>
      </c>
      <c r="CP22" s="258"/>
      <c r="CQ22" s="258"/>
      <c r="CR22" s="258"/>
      <c r="CS22" s="179"/>
      <c r="CT22" s="157" t="s">
        <v>1544</v>
      </c>
      <c r="CU22" s="157" t="s">
        <v>1545</v>
      </c>
      <c r="CV22" s="157" t="s">
        <v>555</v>
      </c>
      <c r="CW22" s="157" t="str">
        <f>HYPERLINK("https://youtu.be/vd-mC8cvtGs","45.05")</f>
        <v>45.05</v>
      </c>
      <c r="CX22" s="157" t="s">
        <v>1546</v>
      </c>
      <c r="CY22" s="157" t="s">
        <v>1547</v>
      </c>
      <c r="CZ22" s="157" t="s">
        <v>1548</v>
      </c>
      <c r="DA22" s="157" t="s">
        <v>1549</v>
      </c>
      <c r="DB22" s="260"/>
      <c r="DC22" s="260"/>
      <c r="DD22" s="260"/>
      <c r="DE22" s="260"/>
      <c r="DF22" s="260"/>
      <c r="DG22" s="212" t="s">
        <v>1107</v>
      </c>
      <c r="DH22" s="261"/>
      <c r="DI22" s="261"/>
      <c r="DJ22" s="213"/>
      <c r="DK22" s="214" t="s">
        <v>199</v>
      </c>
      <c r="DL22" s="212" t="s">
        <v>1550</v>
      </c>
      <c r="DM22" s="212" t="s">
        <v>1551</v>
      </c>
      <c r="DN22" s="212" t="s">
        <v>1552</v>
      </c>
      <c r="DO22" s="212" t="s">
        <v>1553</v>
      </c>
      <c r="DP22" s="212" t="s">
        <v>1554</v>
      </c>
      <c r="DQ22" s="171" t="s">
        <v>1555</v>
      </c>
      <c r="DR22" s="212" t="s">
        <v>771</v>
      </c>
      <c r="DS22" s="261"/>
      <c r="DT22" s="261"/>
      <c r="DU22" s="212" t="s">
        <v>525</v>
      </c>
      <c r="DV22" s="261"/>
      <c r="DW22" s="212" t="s">
        <v>1556</v>
      </c>
      <c r="DX22" s="261"/>
      <c r="DY22" s="263" t="s">
        <v>1557</v>
      </c>
      <c r="DZ22" s="212" t="s">
        <v>1558</v>
      </c>
      <c r="EA22" s="212" t="s">
        <v>1559</v>
      </c>
      <c r="EB22" s="171" t="s">
        <v>1560</v>
      </c>
    </row>
    <row r="23" ht="15.75" customHeight="1">
      <c r="A23" s="325" t="s">
        <v>1561</v>
      </c>
      <c r="B23" s="79" t="s">
        <v>1562</v>
      </c>
      <c r="C23" s="80" t="s">
        <v>536</v>
      </c>
      <c r="D23" s="81" t="s">
        <v>880</v>
      </c>
      <c r="E23" s="82" t="s">
        <v>880</v>
      </c>
      <c r="F23" s="83" t="s">
        <v>1563</v>
      </c>
      <c r="G23" s="79" t="s">
        <v>1564</v>
      </c>
      <c r="H23" s="87" t="s">
        <v>99</v>
      </c>
      <c r="I23" s="87" t="s">
        <v>1565</v>
      </c>
      <c r="J23" s="173" t="s">
        <v>1566</v>
      </c>
      <c r="K23" s="87" t="s">
        <v>1385</v>
      </c>
      <c r="L23" s="87" t="s">
        <v>1567</v>
      </c>
      <c r="M23" s="87" t="s">
        <v>1297</v>
      </c>
      <c r="N23" s="87" t="s">
        <v>1568</v>
      </c>
      <c r="O23" s="87" t="s">
        <v>1569</v>
      </c>
      <c r="P23" s="87" t="s">
        <v>231</v>
      </c>
      <c r="Q23" s="305"/>
      <c r="R23" s="219"/>
      <c r="S23" s="219"/>
      <c r="T23" s="219"/>
      <c r="U23" s="219"/>
      <c r="V23" s="219"/>
      <c r="W23" s="175"/>
      <c r="X23" s="87" t="s">
        <v>1570</v>
      </c>
      <c r="Y23" s="87" t="s">
        <v>1571</v>
      </c>
      <c r="Z23" s="87" t="s">
        <v>1305</v>
      </c>
      <c r="AA23" s="87" t="s">
        <v>350</v>
      </c>
      <c r="AB23" s="87" t="s">
        <v>118</v>
      </c>
      <c r="AC23" s="95" t="s">
        <v>1572</v>
      </c>
      <c r="AD23" s="174" t="s">
        <v>1573</v>
      </c>
      <c r="AE23" s="87" t="s">
        <v>309</v>
      </c>
      <c r="AF23" s="94" t="s">
        <v>1574</v>
      </c>
      <c r="AG23" s="219"/>
      <c r="AH23" s="173"/>
      <c r="AI23" s="173" t="s">
        <v>1575</v>
      </c>
      <c r="AJ23" s="219"/>
      <c r="AK23" s="175"/>
      <c r="AL23" s="174" t="s">
        <v>602</v>
      </c>
      <c r="AM23" s="173" t="s">
        <v>1576</v>
      </c>
      <c r="AN23" s="219"/>
      <c r="AO23" s="173" t="s">
        <v>1577</v>
      </c>
      <c r="AP23" s="219"/>
      <c r="AQ23" s="173" t="s">
        <v>1578</v>
      </c>
      <c r="AR23" s="219"/>
      <c r="AS23" s="219"/>
      <c r="AT23" s="94" t="s">
        <v>510</v>
      </c>
      <c r="AU23" s="87" t="s">
        <v>860</v>
      </c>
      <c r="AV23" s="219"/>
      <c r="AW23" s="305"/>
      <c r="AX23" s="87" t="s">
        <v>1579</v>
      </c>
      <c r="AY23" s="219"/>
      <c r="AZ23" s="219"/>
      <c r="BA23" s="87" t="s">
        <v>1570</v>
      </c>
      <c r="BB23" s="87" t="s">
        <v>1580</v>
      </c>
      <c r="BC23" s="87" t="s">
        <v>1581</v>
      </c>
      <c r="BD23" s="87" t="s">
        <v>1582</v>
      </c>
      <c r="BE23" s="87" t="s">
        <v>1583</v>
      </c>
      <c r="BF23" s="219"/>
      <c r="BG23" s="88" t="s">
        <v>1584</v>
      </c>
      <c r="BH23" s="95" t="s">
        <v>267</v>
      </c>
      <c r="BI23" s="177"/>
      <c r="BJ23" s="173" t="s">
        <v>1585</v>
      </c>
      <c r="BK23" s="94" t="s">
        <v>1586</v>
      </c>
      <c r="BL23" s="219"/>
      <c r="BM23" s="219"/>
      <c r="BN23" s="219"/>
      <c r="BO23" s="219"/>
      <c r="BP23" s="219"/>
      <c r="BQ23" s="87" t="s">
        <v>1587</v>
      </c>
      <c r="BR23" s="87" t="s">
        <v>1588</v>
      </c>
      <c r="BS23" s="87" t="s">
        <v>1589</v>
      </c>
      <c r="BT23" s="173" t="s">
        <v>1590</v>
      </c>
      <c r="BU23" s="173" t="s">
        <v>396</v>
      </c>
      <c r="BV23" s="312" t="s">
        <v>1591</v>
      </c>
      <c r="BW23" s="173" t="s">
        <v>1592</v>
      </c>
      <c r="BX23" s="219"/>
      <c r="BY23" s="312" t="s">
        <v>1593</v>
      </c>
      <c r="BZ23" s="87" t="s">
        <v>1594</v>
      </c>
      <c r="CA23" s="219"/>
      <c r="CB23" s="219"/>
      <c r="CC23" s="219"/>
      <c r="CD23" s="219"/>
      <c r="CE23" s="219"/>
      <c r="CF23" s="87" t="s">
        <v>1595</v>
      </c>
      <c r="CG23" s="87" t="s">
        <v>1596</v>
      </c>
      <c r="CH23" s="173" t="s">
        <v>1597</v>
      </c>
      <c r="CI23" s="173" t="s">
        <v>1598</v>
      </c>
      <c r="CJ23" s="87" t="s">
        <v>1599</v>
      </c>
      <c r="CK23" s="87" t="s">
        <v>1600</v>
      </c>
      <c r="CL23" s="87" t="s">
        <v>1601</v>
      </c>
      <c r="CM23" s="87" t="s">
        <v>1602</v>
      </c>
      <c r="CN23" s="219"/>
      <c r="CO23" s="173" t="s">
        <v>1310</v>
      </c>
      <c r="CP23" s="305"/>
      <c r="CQ23" s="219"/>
      <c r="CR23" s="219"/>
      <c r="CS23" s="179"/>
      <c r="CT23" s="173" t="s">
        <v>1347</v>
      </c>
      <c r="CU23" s="87" t="s">
        <v>603</v>
      </c>
      <c r="CV23" s="87" t="s">
        <v>1421</v>
      </c>
      <c r="CW23" s="87" t="s">
        <v>454</v>
      </c>
      <c r="CX23" s="173" t="s">
        <v>1603</v>
      </c>
      <c r="CY23" s="87" t="s">
        <v>1604</v>
      </c>
      <c r="CZ23" s="279" t="s">
        <v>1605</v>
      </c>
      <c r="DA23" s="87" t="s">
        <v>1606</v>
      </c>
      <c r="DB23" s="219"/>
      <c r="DC23" s="219"/>
      <c r="DD23" s="219"/>
      <c r="DE23" s="219"/>
      <c r="DF23" s="219"/>
      <c r="DG23" s="173" t="s">
        <v>195</v>
      </c>
      <c r="DH23" s="219"/>
      <c r="DI23" s="219"/>
      <c r="DJ23" s="173"/>
      <c r="DK23" s="94" t="s">
        <v>199</v>
      </c>
      <c r="DL23" s="173" t="s">
        <v>1607</v>
      </c>
      <c r="DM23" s="88" t="s">
        <v>518</v>
      </c>
      <c r="DN23" s="219"/>
      <c r="DO23" s="219"/>
      <c r="DP23" s="173" t="s">
        <v>1608</v>
      </c>
      <c r="DQ23" s="173" t="s">
        <v>1609</v>
      </c>
      <c r="DR23" s="219"/>
      <c r="DS23" s="305"/>
      <c r="DT23" s="219"/>
      <c r="DU23" s="87" t="s">
        <v>1610</v>
      </c>
      <c r="DV23" s="219"/>
      <c r="DW23" s="219"/>
      <c r="DX23" s="219"/>
      <c r="DY23" s="219"/>
      <c r="DZ23" s="173" t="s">
        <v>1611</v>
      </c>
      <c r="EA23" s="219"/>
      <c r="EB23" s="84" t="s">
        <v>326</v>
      </c>
    </row>
    <row r="24" ht="15.75" customHeight="1">
      <c r="A24" s="326" t="s">
        <v>1612</v>
      </c>
      <c r="B24" s="99" t="s">
        <v>1613</v>
      </c>
      <c r="C24" s="100" t="s">
        <v>1291</v>
      </c>
      <c r="D24" s="101" t="s">
        <v>1291</v>
      </c>
      <c r="E24" s="102" t="s">
        <v>1291</v>
      </c>
      <c r="F24" s="103" t="s">
        <v>1614</v>
      </c>
      <c r="G24" s="99" t="s">
        <v>1615</v>
      </c>
      <c r="H24" s="181" t="s">
        <v>1616</v>
      </c>
      <c r="I24" s="221" t="s">
        <v>1617</v>
      </c>
      <c r="J24" s="181" t="s">
        <v>1618</v>
      </c>
      <c r="K24" s="181" t="s">
        <v>1121</v>
      </c>
      <c r="L24" s="184" t="str">
        <f>HYPERLINK("https://youtu.be/ozb6bIDIkfQ","43.03")</f>
        <v>43.03</v>
      </c>
      <c r="M24" s="283" t="s">
        <v>491</v>
      </c>
      <c r="N24" s="181" t="s">
        <v>1619</v>
      </c>
      <c r="O24" s="327" t="s">
        <v>1620</v>
      </c>
      <c r="P24" s="328" t="s">
        <v>1498</v>
      </c>
      <c r="Q24" s="182"/>
      <c r="R24" s="181" t="s">
        <v>1621</v>
      </c>
      <c r="S24" s="184" t="s">
        <v>746</v>
      </c>
      <c r="T24" s="181" t="s">
        <v>1622</v>
      </c>
      <c r="U24" s="182" t="s">
        <v>998</v>
      </c>
      <c r="V24" s="182" t="s">
        <v>1623</v>
      </c>
      <c r="W24" s="175"/>
      <c r="X24" s="188" t="s">
        <v>930</v>
      </c>
      <c r="Y24" s="286" t="s">
        <v>1624</v>
      </c>
      <c r="Z24" s="329" t="s">
        <v>1625</v>
      </c>
      <c r="AA24" s="330" t="s">
        <v>117</v>
      </c>
      <c r="AB24" s="224" t="str">
        <f>HYPERLINK("https://youtu.be/uGMxtAWodvo","30.22")</f>
        <v>30.22</v>
      </c>
      <c r="AC24" s="111" t="s">
        <v>119</v>
      </c>
      <c r="AD24" s="188"/>
      <c r="AE24" s="111" t="s">
        <v>1626</v>
      </c>
      <c r="AF24" s="224" t="str">
        <f>HYPERLINK("https://www.youtube.com/watch?v=EdK5oJYC1tk","15.10")</f>
        <v>15.10</v>
      </c>
      <c r="AG24" s="331" t="s">
        <v>1389</v>
      </c>
      <c r="AH24" s="330" t="s">
        <v>1627</v>
      </c>
      <c r="AI24" s="224" t="str">
        <f>HYPERLINK("https://youtu.be/ZXRdUyO-EWA","1:01.11")</f>
        <v>1:01.11</v>
      </c>
      <c r="AJ24" s="287"/>
      <c r="AK24" s="175"/>
      <c r="AL24" s="226" t="s">
        <v>1628</v>
      </c>
      <c r="AM24" s="227" t="s">
        <v>1629</v>
      </c>
      <c r="AN24" s="288" t="s">
        <v>1630</v>
      </c>
      <c r="AO24" s="227" t="str">
        <f>HYPERLINK("https://youtu.be/TaUhngRpFf4","1:16.40")</f>
        <v>1:16.40</v>
      </c>
      <c r="AP24" s="253"/>
      <c r="AQ24" s="253"/>
      <c r="AR24" s="195" t="s">
        <v>1631</v>
      </c>
      <c r="AS24" s="191" t="s">
        <v>1632</v>
      </c>
      <c r="AT24" s="227" t="str">
        <f>HYPERLINK("https://youtu.be/mQi8kjOFrlY","18.37")</f>
        <v>18.37</v>
      </c>
      <c r="AU24" s="227" t="s">
        <v>1633</v>
      </c>
      <c r="AV24" s="289" t="s">
        <v>1634</v>
      </c>
      <c r="AW24" s="227" t="str">
        <f>HYPERLINK("https://youtu.be/LGq_coDO1t0","41.89")</f>
        <v>41.89</v>
      </c>
      <c r="AX24" s="227" t="s">
        <v>139</v>
      </c>
      <c r="AY24" s="195" t="s">
        <v>1635</v>
      </c>
      <c r="AZ24" s="195"/>
      <c r="BA24" s="196" t="s">
        <v>1636</v>
      </c>
      <c r="BB24" s="199" t="s">
        <v>440</v>
      </c>
      <c r="BC24" s="332" t="s">
        <v>1637</v>
      </c>
      <c r="BD24" s="197" t="s">
        <v>1638</v>
      </c>
      <c r="BE24" s="230" t="s">
        <v>769</v>
      </c>
      <c r="BF24" s="196" t="s">
        <v>368</v>
      </c>
      <c r="BG24" s="197" t="str">
        <f>HYPERLINK("https://youtu.be/SCwM4I4j6-A","50.19")</f>
        <v>50.19</v>
      </c>
      <c r="BH24" s="197" t="s">
        <v>1639</v>
      </c>
      <c r="BI24" s="198"/>
      <c r="BJ24" s="197" t="str">
        <f>HYPERLINK("https://youtu.be/1ecLZd2x6O4","1:28.27")</f>
        <v>1:28.27</v>
      </c>
      <c r="BK24" s="197" t="s">
        <v>1640</v>
      </c>
      <c r="BL24" s="199" t="s">
        <v>1641</v>
      </c>
      <c r="BM24" s="196" t="s">
        <v>1642</v>
      </c>
      <c r="BN24" s="197" t="str">
        <f>HYPERLINK("https://youtu.be/tUFd3-e8u0s","1:27.08")</f>
        <v>1:27.08</v>
      </c>
      <c r="BO24" s="230" t="s">
        <v>1643</v>
      </c>
      <c r="BP24" s="230"/>
      <c r="BQ24" s="235" t="s">
        <v>969</v>
      </c>
      <c r="BR24" s="200" t="str">
        <f>HYPERLINK("https://youtu.be/sYs50tvUHuo","52.01")</f>
        <v>52.01</v>
      </c>
      <c r="BS24" s="200" t="s">
        <v>1644</v>
      </c>
      <c r="BT24" s="137" t="s">
        <v>159</v>
      </c>
      <c r="BU24" s="333" t="s">
        <v>1583</v>
      </c>
      <c r="BV24" s="200" t="str">
        <f>HYPERLINK("https://youtu.be/n7zdK3H7Bag","22.27")</f>
        <v>22.27</v>
      </c>
      <c r="BW24" s="204"/>
      <c r="BX24" s="204" t="s">
        <v>1645</v>
      </c>
      <c r="BY24" s="334" t="s">
        <v>1414</v>
      </c>
      <c r="BZ24" s="235" t="s">
        <v>1646</v>
      </c>
      <c r="CA24" s="235" t="s">
        <v>1647</v>
      </c>
      <c r="CB24" s="334" t="s">
        <v>1648</v>
      </c>
      <c r="CC24" s="200" t="s">
        <v>1649</v>
      </c>
      <c r="CD24" s="204" t="s">
        <v>1650</v>
      </c>
      <c r="CE24" s="204"/>
      <c r="CF24" s="335" t="s">
        <v>1651</v>
      </c>
      <c r="CG24" s="145" t="s">
        <v>1652</v>
      </c>
      <c r="CH24" s="145" t="s">
        <v>1653</v>
      </c>
      <c r="CI24" s="145" t="s">
        <v>759</v>
      </c>
      <c r="CJ24" s="273" t="s">
        <v>1654</v>
      </c>
      <c r="CK24" s="336" t="s">
        <v>1655</v>
      </c>
      <c r="CL24" s="238" t="s">
        <v>401</v>
      </c>
      <c r="CM24" s="238" t="str">
        <f>HYPERLINK("https://youtu.be/n7zdK3H7Bag","15.87")</f>
        <v>15.87</v>
      </c>
      <c r="CN24" s="296"/>
      <c r="CO24" s="273" t="s">
        <v>315</v>
      </c>
      <c r="CP24" s="296"/>
      <c r="CQ24" s="296" t="s">
        <v>1656</v>
      </c>
      <c r="CR24" s="296"/>
      <c r="CS24" s="179"/>
      <c r="CT24" s="259" t="s">
        <v>647</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1270</v>
      </c>
      <c r="DX24" s="212" t="s">
        <v>1671</v>
      </c>
      <c r="DY24" s="212" t="s">
        <v>1672</v>
      </c>
      <c r="DZ24" s="244" t="s">
        <v>1673</v>
      </c>
      <c r="EA24" s="311" t="s">
        <v>1674</v>
      </c>
      <c r="EB24" s="171" t="str">
        <f>HYPERLINK("https://youtu.be/Oh1CRK6fpa4","6.59")</f>
        <v>6.59</v>
      </c>
    </row>
    <row r="25" ht="15.75" customHeight="1">
      <c r="A25" s="172" t="s">
        <v>1675</v>
      </c>
      <c r="B25" s="79" t="s">
        <v>1676</v>
      </c>
      <c r="C25" s="80" t="s">
        <v>1291</v>
      </c>
      <c r="D25" s="81" t="s">
        <v>1290</v>
      </c>
      <c r="E25" s="82" t="s">
        <v>1291</v>
      </c>
      <c r="F25" s="83" t="s">
        <v>1677</v>
      </c>
      <c r="G25" s="79" t="s">
        <v>1678</v>
      </c>
      <c r="H25" s="87" t="s">
        <v>1679</v>
      </c>
      <c r="I25" s="87" t="s">
        <v>1680</v>
      </c>
      <c r="J25" s="176" t="s">
        <v>1493</v>
      </c>
      <c r="K25" s="87" t="s">
        <v>1681</v>
      </c>
      <c r="L25" s="339" t="s">
        <v>851</v>
      </c>
      <c r="M25" s="173" t="s">
        <v>1682</v>
      </c>
      <c r="N25" s="87" t="s">
        <v>1683</v>
      </c>
      <c r="O25" s="87" t="s">
        <v>1684</v>
      </c>
      <c r="P25" s="87" t="s">
        <v>107</v>
      </c>
      <c r="R25" s="219"/>
      <c r="S25" s="219"/>
      <c r="T25" s="219"/>
      <c r="U25" s="219"/>
      <c r="V25" s="174" t="s">
        <v>1685</v>
      </c>
      <c r="W25" s="175"/>
      <c r="X25" s="173" t="s">
        <v>1686</v>
      </c>
      <c r="Y25" s="86" t="s">
        <v>115</v>
      </c>
      <c r="Z25" s="174" t="s">
        <v>1687</v>
      </c>
      <c r="AA25" s="173" t="s">
        <v>1092</v>
      </c>
      <c r="AB25" s="173" t="s">
        <v>621</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1217</v>
      </c>
      <c r="AU25" s="178" t="s">
        <v>1694</v>
      </c>
      <c r="AV25" s="219"/>
      <c r="AW25" s="219"/>
      <c r="AX25" s="219"/>
      <c r="AY25" s="174" t="s">
        <v>1695</v>
      </c>
      <c r="AZ25" s="174"/>
      <c r="BA25" s="174" t="s">
        <v>1696</v>
      </c>
      <c r="BB25" s="173" t="s">
        <v>1697</v>
      </c>
      <c r="BC25" s="276" t="s">
        <v>1143</v>
      </c>
      <c r="BD25" s="176" t="s">
        <v>750</v>
      </c>
      <c r="BE25" s="87" t="s">
        <v>1698</v>
      </c>
      <c r="BF25" s="174" t="s">
        <v>1699</v>
      </c>
      <c r="BG25" s="219"/>
      <c r="BH25" s="174" t="s">
        <v>1319</v>
      </c>
      <c r="BI25" s="174" t="s">
        <v>1700</v>
      </c>
      <c r="BJ25" s="173" t="s">
        <v>1701</v>
      </c>
      <c r="BK25" s="174" t="s">
        <v>1702</v>
      </c>
      <c r="BL25" s="219"/>
      <c r="BM25" s="87" t="s">
        <v>153</v>
      </c>
      <c r="BN25" s="174" t="s">
        <v>1703</v>
      </c>
      <c r="BO25" s="87" t="s">
        <v>1704</v>
      </c>
      <c r="BP25" s="219"/>
      <c r="BQ25" s="85" t="s">
        <v>1705</v>
      </c>
      <c r="BR25" s="87" t="s">
        <v>1706</v>
      </c>
      <c r="BS25" s="87" t="s">
        <v>1644</v>
      </c>
      <c r="BT25" s="339" t="s">
        <v>159</v>
      </c>
      <c r="BU25" s="87" t="s">
        <v>1707</v>
      </c>
      <c r="BV25" s="178" t="s">
        <v>1166</v>
      </c>
      <c r="BW25" s="219"/>
      <c r="BX25" s="219"/>
      <c r="BY25" s="87" t="s">
        <v>1708</v>
      </c>
      <c r="BZ25" s="174" t="s">
        <v>1709</v>
      </c>
      <c r="CA25" s="173" t="s">
        <v>1710</v>
      </c>
      <c r="CB25" s="87" t="s">
        <v>1711</v>
      </c>
      <c r="CC25" s="87" t="s">
        <v>1664</v>
      </c>
      <c r="CD25" s="174" t="s">
        <v>1386</v>
      </c>
      <c r="CE25" s="174"/>
      <c r="CF25" s="174" t="s">
        <v>1712</v>
      </c>
      <c r="CG25" s="87" t="s">
        <v>1713</v>
      </c>
      <c r="CH25" s="174" t="s">
        <v>1714</v>
      </c>
      <c r="CI25" s="174" t="s">
        <v>1715</v>
      </c>
      <c r="CJ25" s="219"/>
      <c r="CK25" s="174" t="s">
        <v>1716</v>
      </c>
      <c r="CL25" s="87" t="s">
        <v>1717</v>
      </c>
      <c r="CM25" s="174" t="s">
        <v>1271</v>
      </c>
      <c r="CN25" s="219"/>
      <c r="CO25" s="174" t="s">
        <v>521</v>
      </c>
      <c r="CP25" s="174"/>
      <c r="CQ25" s="174" t="s">
        <v>1718</v>
      </c>
      <c r="CR25" s="174" t="s">
        <v>1719</v>
      </c>
      <c r="CS25" s="179"/>
      <c r="CT25" s="174" t="s">
        <v>989</v>
      </c>
      <c r="CU25" s="174" t="s">
        <v>1720</v>
      </c>
      <c r="CV25" s="176" t="s">
        <v>931</v>
      </c>
      <c r="CW25" s="174" t="s">
        <v>1721</v>
      </c>
      <c r="CX25" s="173"/>
      <c r="CY25" s="340" t="s">
        <v>1722</v>
      </c>
      <c r="CZ25" s="86" t="str">
        <f>HYPERLINK("https://www.twitch.tv/videos/590334737","2:18.03")</f>
        <v>2:18.03</v>
      </c>
      <c r="DA25" s="174" t="s">
        <v>1723</v>
      </c>
      <c r="DB25" s="174" t="s">
        <v>1724</v>
      </c>
      <c r="DC25" s="219"/>
      <c r="DD25" s="219"/>
      <c r="DE25" s="174" t="s">
        <v>1725</v>
      </c>
      <c r="DF25" s="174"/>
      <c r="DG25" s="173" t="s">
        <v>258</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905</v>
      </c>
      <c r="DZ25" s="219"/>
      <c r="EA25" s="219"/>
      <c r="EB25" s="276" t="s">
        <v>1730</v>
      </c>
    </row>
    <row r="26" ht="15.75" customHeight="1">
      <c r="A26" s="341" t="s">
        <v>1731</v>
      </c>
      <c r="B26" s="99" t="s">
        <v>1732</v>
      </c>
      <c r="C26" s="100" t="s">
        <v>1291</v>
      </c>
      <c r="D26" s="101" t="s">
        <v>1291</v>
      </c>
      <c r="E26" s="102" t="s">
        <v>1291</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894</v>
      </c>
      <c r="Z26" s="111" t="s">
        <v>453</v>
      </c>
      <c r="AA26" s="111" t="s">
        <v>1743</v>
      </c>
      <c r="AB26" s="111" t="s">
        <v>1010</v>
      </c>
      <c r="AC26" s="111" t="s">
        <v>1744</v>
      </c>
      <c r="AD26" s="188" t="s">
        <v>1745</v>
      </c>
      <c r="AE26" s="111" t="s">
        <v>1746</v>
      </c>
      <c r="AF26" s="111" t="s">
        <v>816</v>
      </c>
      <c r="AG26" s="287"/>
      <c r="AH26" s="287"/>
      <c r="AI26" s="287"/>
      <c r="AJ26" s="287"/>
      <c r="AK26" s="175"/>
      <c r="AL26" s="191" t="s">
        <v>1747</v>
      </c>
      <c r="AM26" s="191" t="s">
        <v>1748</v>
      </c>
      <c r="AN26" s="253"/>
      <c r="AO26" s="195"/>
      <c r="AP26" s="253"/>
      <c r="AQ26" s="253"/>
      <c r="AR26" s="253"/>
      <c r="AS26" s="253"/>
      <c r="AT26" s="191" t="s">
        <v>660</v>
      </c>
      <c r="AU26" s="191" t="s">
        <v>148</v>
      </c>
      <c r="AV26" s="195"/>
      <c r="AW26" s="253"/>
      <c r="AX26" s="253"/>
      <c r="AY26" s="253"/>
      <c r="AZ26" s="288"/>
      <c r="BA26" s="196" t="s">
        <v>223</v>
      </c>
      <c r="BB26" s="196" t="s">
        <v>666</v>
      </c>
      <c r="BC26" s="196" t="s">
        <v>143</v>
      </c>
      <c r="BD26" s="196" t="s">
        <v>1749</v>
      </c>
      <c r="BE26" s="196" t="s">
        <v>1074</v>
      </c>
      <c r="BF26" s="255"/>
      <c r="BG26" s="255"/>
      <c r="BH26" s="196" t="s">
        <v>1075</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766</v>
      </c>
      <c r="CA26" s="256"/>
      <c r="CB26" s="256"/>
      <c r="CC26" s="256"/>
      <c r="CD26" s="256"/>
      <c r="CE26" s="256"/>
      <c r="CF26" s="145" t="s">
        <v>456</v>
      </c>
      <c r="CG26" s="145" t="s">
        <v>1713</v>
      </c>
      <c r="CH26" s="145" t="s">
        <v>1760</v>
      </c>
      <c r="CI26" s="273" t="s">
        <v>1761</v>
      </c>
      <c r="CJ26" s="296" t="s">
        <v>1545</v>
      </c>
      <c r="CK26" s="145" t="s">
        <v>825</v>
      </c>
      <c r="CL26" s="145" t="s">
        <v>1762</v>
      </c>
      <c r="CM26" s="145" t="s">
        <v>1210</v>
      </c>
      <c r="CN26" s="258"/>
      <c r="CO26" s="258"/>
      <c r="CP26" s="258"/>
      <c r="CQ26" s="258"/>
      <c r="CR26" s="258"/>
      <c r="CS26" s="179"/>
      <c r="CT26" s="157" t="s">
        <v>1763</v>
      </c>
      <c r="CU26" s="157" t="s">
        <v>1764</v>
      </c>
      <c r="CV26" s="157" t="s">
        <v>1765</v>
      </c>
      <c r="CW26" s="157" t="s">
        <v>459</v>
      </c>
      <c r="CX26" s="157" t="s">
        <v>933</v>
      </c>
      <c r="CY26" s="157" t="s">
        <v>1766</v>
      </c>
      <c r="CZ26" s="157" t="s">
        <v>189</v>
      </c>
      <c r="DA26" s="157" t="s">
        <v>1606</v>
      </c>
      <c r="DB26" s="260"/>
      <c r="DC26" s="260"/>
      <c r="DD26" s="260"/>
      <c r="DE26" s="260"/>
      <c r="DF26" s="260"/>
      <c r="DG26" s="212" t="s">
        <v>1107</v>
      </c>
      <c r="DH26" s="261"/>
      <c r="DI26" s="261"/>
      <c r="DJ26" s="261"/>
      <c r="DK26" s="261"/>
      <c r="DL26" s="261"/>
      <c r="DM26" s="261"/>
      <c r="DN26" s="261"/>
      <c r="DO26" s="261"/>
      <c r="DP26" s="212" t="s">
        <v>791</v>
      </c>
      <c r="DQ26" s="212" t="s">
        <v>1767</v>
      </c>
      <c r="DR26" s="261"/>
      <c r="DS26" s="261"/>
      <c r="DT26" s="261"/>
      <c r="DU26" s="212" t="s">
        <v>319</v>
      </c>
      <c r="DV26" s="261"/>
      <c r="DW26" s="261"/>
      <c r="DX26" s="261"/>
      <c r="DY26" s="261"/>
      <c r="DZ26" s="261"/>
      <c r="EA26" s="261"/>
      <c r="EB26" s="275"/>
    </row>
    <row r="27">
      <c r="A27" s="172" t="s">
        <v>1768</v>
      </c>
      <c r="B27" s="79" t="s">
        <v>1769</v>
      </c>
      <c r="C27" s="80" t="s">
        <v>1290</v>
      </c>
      <c r="D27" s="81" t="s">
        <v>880</v>
      </c>
      <c r="E27" s="82" t="s">
        <v>1290</v>
      </c>
      <c r="F27" s="83" t="s">
        <v>1231</v>
      </c>
      <c r="G27" s="79" t="s">
        <v>1231</v>
      </c>
      <c r="H27" s="88" t="s">
        <v>1770</v>
      </c>
      <c r="I27" s="87" t="s">
        <v>1771</v>
      </c>
      <c r="J27" s="87" t="s">
        <v>1772</v>
      </c>
      <c r="K27" s="87" t="s">
        <v>1773</v>
      </c>
      <c r="L27" s="87" t="s">
        <v>506</v>
      </c>
      <c r="M27" s="87" t="s">
        <v>1774</v>
      </c>
      <c r="N27" s="87" t="s">
        <v>105</v>
      </c>
      <c r="O27" s="87" t="s">
        <v>1620</v>
      </c>
      <c r="P27" s="87" t="s">
        <v>107</v>
      </c>
      <c r="Q27" s="219"/>
      <c r="R27" s="219"/>
      <c r="S27" s="219"/>
      <c r="T27" s="219"/>
      <c r="U27" s="87" t="s">
        <v>1770</v>
      </c>
      <c r="V27" s="219"/>
      <c r="W27" s="175"/>
      <c r="X27" s="87" t="s">
        <v>1053</v>
      </c>
      <c r="Y27" s="87" t="s">
        <v>115</v>
      </c>
      <c r="Z27" s="87" t="s">
        <v>1775</v>
      </c>
      <c r="AA27" s="87" t="s">
        <v>1776</v>
      </c>
      <c r="AB27" s="87" t="s">
        <v>1777</v>
      </c>
      <c r="AC27" s="87" t="s">
        <v>1778</v>
      </c>
      <c r="AD27" s="305"/>
      <c r="AE27" s="87" t="s">
        <v>733</v>
      </c>
      <c r="AF27" s="87" t="s">
        <v>970</v>
      </c>
      <c r="AG27" s="219"/>
      <c r="AH27" s="219"/>
      <c r="AI27" s="219"/>
      <c r="AJ27" s="219"/>
      <c r="AK27" s="175"/>
      <c r="AL27" s="87" t="s">
        <v>1779</v>
      </c>
      <c r="AM27" s="87" t="s">
        <v>1780</v>
      </c>
      <c r="AN27" s="87" t="s">
        <v>1781</v>
      </c>
      <c r="AO27" s="95" t="s">
        <v>1782</v>
      </c>
      <c r="AP27" s="219"/>
      <c r="AQ27" s="219"/>
      <c r="AR27" s="219"/>
      <c r="AS27" s="87" t="s">
        <v>1415</v>
      </c>
      <c r="AT27" s="87" t="s">
        <v>135</v>
      </c>
      <c r="AU27" s="87" t="s">
        <v>1783</v>
      </c>
      <c r="AV27" s="87" t="s">
        <v>1784</v>
      </c>
      <c r="AW27" s="219"/>
      <c r="AX27" s="219"/>
      <c r="AY27" s="219"/>
      <c r="AZ27" s="219"/>
      <c r="BA27" s="87" t="s">
        <v>1520</v>
      </c>
      <c r="BB27" s="87" t="s">
        <v>142</v>
      </c>
      <c r="BC27" s="87" t="s">
        <v>1581</v>
      </c>
      <c r="BD27" s="87" t="s">
        <v>1785</v>
      </c>
      <c r="BE27" s="87" t="s">
        <v>1786</v>
      </c>
      <c r="BF27" s="87" t="s">
        <v>1787</v>
      </c>
      <c r="BG27" s="219"/>
      <c r="BH27" s="87" t="s">
        <v>1788</v>
      </c>
      <c r="BI27" s="87" t="s">
        <v>1789</v>
      </c>
      <c r="BJ27" s="219"/>
      <c r="BK27" s="87" t="s">
        <v>1197</v>
      </c>
      <c r="BL27" s="219"/>
      <c r="BM27" s="87" t="s">
        <v>1790</v>
      </c>
      <c r="BN27" s="219"/>
      <c r="BO27" s="219"/>
      <c r="BP27" s="219"/>
      <c r="BQ27" s="87" t="s">
        <v>1791</v>
      </c>
      <c r="BR27" s="87" t="s">
        <v>400</v>
      </c>
      <c r="BS27" s="87" t="s">
        <v>1753</v>
      </c>
      <c r="BT27" s="87" t="s">
        <v>1029</v>
      </c>
      <c r="BU27" s="94" t="s">
        <v>1792</v>
      </c>
      <c r="BV27" s="87" t="s">
        <v>1793</v>
      </c>
      <c r="BW27" s="219"/>
      <c r="BX27" s="87" t="s">
        <v>1794</v>
      </c>
      <c r="BY27" s="219"/>
      <c r="BZ27" s="87" t="s">
        <v>1795</v>
      </c>
      <c r="CA27" s="219"/>
      <c r="CB27" s="219"/>
      <c r="CC27" s="219"/>
      <c r="CD27" s="219"/>
      <c r="CE27" s="219"/>
      <c r="CF27" s="87" t="s">
        <v>1796</v>
      </c>
      <c r="CG27" s="87" t="s">
        <v>1783</v>
      </c>
      <c r="CH27" s="87" t="s">
        <v>1797</v>
      </c>
      <c r="CI27" s="95" t="s">
        <v>1798</v>
      </c>
      <c r="CJ27" s="219"/>
      <c r="CK27" s="87" t="s">
        <v>1799</v>
      </c>
      <c r="CL27" s="87" t="s">
        <v>944</v>
      </c>
      <c r="CM27" s="87" t="s">
        <v>402</v>
      </c>
      <c r="CN27" s="219"/>
      <c r="CO27" s="219"/>
      <c r="CP27" s="219"/>
      <c r="CQ27" s="219"/>
      <c r="CR27" s="219"/>
      <c r="CS27" s="179"/>
      <c r="CT27" s="87" t="s">
        <v>1800</v>
      </c>
      <c r="CU27" s="219"/>
      <c r="CV27" s="87" t="s">
        <v>1801</v>
      </c>
      <c r="CW27" s="87" t="s">
        <v>1802</v>
      </c>
      <c r="CX27" s="87" t="s">
        <v>1803</v>
      </c>
      <c r="CY27" s="87" t="s">
        <v>981</v>
      </c>
      <c r="CZ27" s="87" t="s">
        <v>1804</v>
      </c>
      <c r="DA27" s="87" t="s">
        <v>980</v>
      </c>
      <c r="DB27" s="219"/>
      <c r="DC27" s="87" t="s">
        <v>1805</v>
      </c>
      <c r="DD27" s="87" t="s">
        <v>1806</v>
      </c>
      <c r="DE27" s="219"/>
      <c r="DF27" s="219"/>
      <c r="DG27" s="87" t="s">
        <v>1807</v>
      </c>
      <c r="DH27" s="219"/>
      <c r="DI27" s="219"/>
      <c r="DJ27" s="219"/>
      <c r="DK27" s="87" t="s">
        <v>177</v>
      </c>
      <c r="DL27" s="87" t="s">
        <v>1808</v>
      </c>
      <c r="DM27" s="87" t="s">
        <v>201</v>
      </c>
      <c r="DN27" s="219"/>
      <c r="DO27" s="219"/>
      <c r="DP27" s="87" t="s">
        <v>1809</v>
      </c>
      <c r="DQ27" s="87" t="s">
        <v>1810</v>
      </c>
      <c r="DR27" s="87" t="s">
        <v>1811</v>
      </c>
      <c r="DS27" s="87" t="s">
        <v>1812</v>
      </c>
      <c r="DT27" s="87" t="s">
        <v>1813</v>
      </c>
      <c r="DU27" s="87" t="s">
        <v>525</v>
      </c>
      <c r="DV27" s="219"/>
      <c r="DW27" s="219"/>
      <c r="DX27" s="87" t="s">
        <v>1814</v>
      </c>
      <c r="DY27" s="219"/>
      <c r="DZ27" s="87" t="s">
        <v>1815</v>
      </c>
      <c r="EA27" s="87" t="s">
        <v>714</v>
      </c>
      <c r="EB27" s="86" t="s">
        <v>1228</v>
      </c>
    </row>
    <row r="28" ht="15.75" customHeight="1">
      <c r="A28" s="180" t="s">
        <v>1816</v>
      </c>
      <c r="B28" s="99" t="s">
        <v>1817</v>
      </c>
      <c r="C28" s="100" t="s">
        <v>1290</v>
      </c>
      <c r="D28" s="101" t="s">
        <v>1291</v>
      </c>
      <c r="E28" s="102" t="s">
        <v>1291</v>
      </c>
      <c r="F28" s="103" t="s">
        <v>1818</v>
      </c>
      <c r="G28" s="99" t="s">
        <v>1819</v>
      </c>
      <c r="H28" s="181" t="s">
        <v>1820</v>
      </c>
      <c r="I28" s="221" t="s">
        <v>1821</v>
      </c>
      <c r="J28" s="221" t="s">
        <v>1822</v>
      </c>
      <c r="K28" s="221" t="s">
        <v>102</v>
      </c>
      <c r="L28" s="181" t="s">
        <v>886</v>
      </c>
      <c r="M28" s="342" t="s">
        <v>1823</v>
      </c>
      <c r="N28" s="181" t="s">
        <v>1824</v>
      </c>
      <c r="O28" s="181" t="s">
        <v>1825</v>
      </c>
      <c r="P28" s="343" t="s">
        <v>1826</v>
      </c>
      <c r="Q28" s="221" t="s">
        <v>1827</v>
      </c>
      <c r="R28" s="182"/>
      <c r="S28" s="221" t="s">
        <v>1828</v>
      </c>
      <c r="T28" s="221" t="s">
        <v>1829</v>
      </c>
      <c r="U28" s="221" t="s">
        <v>410</v>
      </c>
      <c r="V28" s="267"/>
      <c r="W28" s="175"/>
      <c r="X28" s="250" t="s">
        <v>1830</v>
      </c>
      <c r="Y28" s="111" t="s">
        <v>1831</v>
      </c>
      <c r="Z28" s="223" t="s">
        <v>1832</v>
      </c>
      <c r="AA28" s="250" t="s">
        <v>1833</v>
      </c>
      <c r="AB28" s="188" t="s">
        <v>1834</v>
      </c>
      <c r="AC28" s="251" t="s">
        <v>1835</v>
      </c>
      <c r="AD28" s="223" t="s">
        <v>1836</v>
      </c>
      <c r="AE28" s="251" t="s">
        <v>866</v>
      </c>
      <c r="AF28" s="223" t="s">
        <v>1837</v>
      </c>
      <c r="AG28" s="188"/>
      <c r="AH28" s="188"/>
      <c r="AI28" s="251" t="s">
        <v>1838</v>
      </c>
      <c r="AJ28" s="287"/>
      <c r="AK28" s="175"/>
      <c r="AL28" s="288" t="s">
        <v>1839</v>
      </c>
      <c r="AM28" s="288" t="s">
        <v>1840</v>
      </c>
      <c r="AN28" s="288" t="s">
        <v>1841</v>
      </c>
      <c r="AO28" s="288" t="s">
        <v>1842</v>
      </c>
      <c r="AP28" s="288" t="s">
        <v>1843</v>
      </c>
      <c r="AQ28" s="288"/>
      <c r="AR28" s="288"/>
      <c r="AS28" s="195"/>
      <c r="AT28" s="291" t="s">
        <v>1513</v>
      </c>
      <c r="AU28" s="289" t="s">
        <v>1844</v>
      </c>
      <c r="AV28" s="191" t="s">
        <v>1845</v>
      </c>
      <c r="AW28" s="253"/>
      <c r="AX28" s="288" t="s">
        <v>1846</v>
      </c>
      <c r="AY28" s="195"/>
      <c r="AZ28" s="195"/>
      <c r="BA28" s="230" t="s">
        <v>1847</v>
      </c>
      <c r="BB28" s="196" t="s">
        <v>1697</v>
      </c>
      <c r="BC28" s="230" t="s">
        <v>1848</v>
      </c>
      <c r="BD28" s="230" t="s">
        <v>144</v>
      </c>
      <c r="BE28" s="196" t="s">
        <v>1252</v>
      </c>
      <c r="BF28" s="196" t="s">
        <v>146</v>
      </c>
      <c r="BG28" s="199"/>
      <c r="BH28" s="332" t="s">
        <v>1849</v>
      </c>
      <c r="BI28" s="230" t="s">
        <v>1850</v>
      </c>
      <c r="BJ28" s="332" t="s">
        <v>1851</v>
      </c>
      <c r="BK28" s="196" t="s">
        <v>1640</v>
      </c>
      <c r="BL28" s="199"/>
      <c r="BM28" s="230" t="s">
        <v>1852</v>
      </c>
      <c r="BN28" s="199" t="s">
        <v>1853</v>
      </c>
      <c r="BO28" s="199"/>
      <c r="BP28" s="199"/>
      <c r="BQ28" s="137" t="s">
        <v>1854</v>
      </c>
      <c r="BR28" s="235" t="s">
        <v>1855</v>
      </c>
      <c r="BS28" s="235" t="s">
        <v>307</v>
      </c>
      <c r="BT28" s="235" t="s">
        <v>1151</v>
      </c>
      <c r="BU28" s="344" t="s">
        <v>1856</v>
      </c>
      <c r="BV28" s="235" t="s">
        <v>1590</v>
      </c>
      <c r="BW28" s="235" t="s">
        <v>1605</v>
      </c>
      <c r="BX28" s="235" t="s">
        <v>1857</v>
      </c>
      <c r="BY28" s="204" t="s">
        <v>1858</v>
      </c>
      <c r="BZ28" s="235" t="s">
        <v>1859</v>
      </c>
      <c r="CA28" s="235" t="s">
        <v>1860</v>
      </c>
      <c r="CB28" s="235" t="s">
        <v>1861</v>
      </c>
      <c r="CC28" s="204" t="s">
        <v>1862</v>
      </c>
      <c r="CD28" s="204"/>
      <c r="CE28" s="204"/>
      <c r="CF28" s="145" t="s">
        <v>1863</v>
      </c>
      <c r="CG28" s="345" t="s">
        <v>1864</v>
      </c>
      <c r="CH28" s="272" t="s">
        <v>1865</v>
      </c>
      <c r="CI28" s="145" t="s">
        <v>1866</v>
      </c>
      <c r="CJ28" s="296" t="s">
        <v>553</v>
      </c>
      <c r="CK28" s="273" t="s">
        <v>1867</v>
      </c>
      <c r="CL28" s="296" t="s">
        <v>944</v>
      </c>
      <c r="CM28" s="145" t="s">
        <v>1352</v>
      </c>
      <c r="CN28" s="296"/>
      <c r="CO28" s="296" t="s">
        <v>1868</v>
      </c>
      <c r="CP28" s="296"/>
      <c r="CQ28" s="296" t="s">
        <v>124</v>
      </c>
      <c r="CR28" s="296"/>
      <c r="CS28" s="179"/>
      <c r="CT28" s="259" t="s">
        <v>183</v>
      </c>
      <c r="CU28" s="211" t="s">
        <v>1869</v>
      </c>
      <c r="CV28" s="259" t="s">
        <v>293</v>
      </c>
      <c r="CW28" s="299" t="s">
        <v>924</v>
      </c>
      <c r="CX28" s="346" t="s">
        <v>550</v>
      </c>
      <c r="CY28" s="259" t="s">
        <v>1870</v>
      </c>
      <c r="CZ28" s="157" t="s">
        <v>1871</v>
      </c>
      <c r="DA28" s="157" t="s">
        <v>1872</v>
      </c>
      <c r="DB28" s="211"/>
      <c r="DC28" s="259" t="s">
        <v>1873</v>
      </c>
      <c r="DD28" s="259" t="s">
        <v>1874</v>
      </c>
      <c r="DE28" s="259"/>
      <c r="DF28" s="259"/>
      <c r="DG28" s="311" t="s">
        <v>1875</v>
      </c>
      <c r="DH28" s="244"/>
      <c r="DI28" s="244" t="s">
        <v>1876</v>
      </c>
      <c r="DJ28" s="311"/>
      <c r="DK28" s="214" t="s">
        <v>199</v>
      </c>
      <c r="DL28" s="311" t="s">
        <v>1877</v>
      </c>
      <c r="DM28" s="311" t="s">
        <v>1878</v>
      </c>
      <c r="DN28" s="244"/>
      <c r="DO28" s="244"/>
      <c r="DP28" s="311" t="s">
        <v>1879</v>
      </c>
      <c r="DQ28" s="311" t="s">
        <v>1880</v>
      </c>
      <c r="DR28" s="244" t="s">
        <v>1881</v>
      </c>
      <c r="DS28" s="311" t="s">
        <v>1882</v>
      </c>
      <c r="DT28" s="311" t="s">
        <v>1883</v>
      </c>
      <c r="DU28" s="244" t="s">
        <v>1884</v>
      </c>
      <c r="DV28" s="244"/>
      <c r="DW28" s="311" t="s">
        <v>1885</v>
      </c>
      <c r="DX28" s="311" t="s">
        <v>1886</v>
      </c>
      <c r="DY28" s="244" t="s">
        <v>1887</v>
      </c>
      <c r="DZ28" s="212" t="s">
        <v>1888</v>
      </c>
      <c r="EA28" s="244" t="s">
        <v>1889</v>
      </c>
      <c r="EB28" s="275" t="s">
        <v>1890</v>
      </c>
    </row>
    <row r="29" ht="15.75" customHeight="1">
      <c r="A29" s="172" t="s">
        <v>1891</v>
      </c>
      <c r="B29" s="79" t="s">
        <v>1892</v>
      </c>
      <c r="C29" s="80" t="s">
        <v>1291</v>
      </c>
      <c r="D29" s="81" t="s">
        <v>1291</v>
      </c>
      <c r="E29" s="82" t="s">
        <v>1290</v>
      </c>
      <c r="F29" s="83" t="s">
        <v>1893</v>
      </c>
      <c r="G29" s="79" t="s">
        <v>1894</v>
      </c>
      <c r="H29" s="87" t="s">
        <v>1895</v>
      </c>
      <c r="I29" s="176" t="s">
        <v>1896</v>
      </c>
      <c r="J29" s="87" t="s">
        <v>1566</v>
      </c>
      <c r="K29" s="87" t="s">
        <v>1296</v>
      </c>
      <c r="L29" s="87" t="s">
        <v>1897</v>
      </c>
      <c r="M29" s="87" t="s">
        <v>1898</v>
      </c>
      <c r="N29" s="87" t="s">
        <v>1899</v>
      </c>
      <c r="O29" s="86" t="s">
        <v>1900</v>
      </c>
      <c r="P29" s="312" t="s">
        <v>444</v>
      </c>
      <c r="Q29" s="277" t="s">
        <v>1901</v>
      </c>
      <c r="R29" s="87" t="s">
        <v>1902</v>
      </c>
      <c r="S29" s="86" t="s">
        <v>1828</v>
      </c>
      <c r="T29" s="87" t="s">
        <v>1903</v>
      </c>
      <c r="U29" s="86" t="s">
        <v>1904</v>
      </c>
      <c r="V29" s="178" t="s">
        <v>1905</v>
      </c>
      <c r="W29" s="246"/>
      <c r="X29" s="178" t="s">
        <v>1350</v>
      </c>
      <c r="Y29" s="86" t="s">
        <v>1906</v>
      </c>
      <c r="Z29" s="87" t="s">
        <v>1574</v>
      </c>
      <c r="AA29" s="87" t="s">
        <v>1776</v>
      </c>
      <c r="AB29" s="87" t="s">
        <v>1907</v>
      </c>
      <c r="AC29" s="87" t="s">
        <v>1908</v>
      </c>
      <c r="AD29" s="87" t="s">
        <v>1909</v>
      </c>
      <c r="AE29" s="173" t="s">
        <v>1910</v>
      </c>
      <c r="AF29" s="87" t="s">
        <v>1911</v>
      </c>
      <c r="AG29" s="277" t="s">
        <v>1912</v>
      </c>
      <c r="AH29" s="86" t="s">
        <v>1913</v>
      </c>
      <c r="AI29" s="86" t="s">
        <v>1914</v>
      </c>
      <c r="AJ29" s="178" t="s">
        <v>1915</v>
      </c>
      <c r="AK29" s="175"/>
      <c r="AL29" s="173" t="s">
        <v>1916</v>
      </c>
      <c r="AM29" s="174" t="s">
        <v>529</v>
      </c>
      <c r="AN29" s="86" t="s">
        <v>1917</v>
      </c>
      <c r="AO29" s="87" t="s">
        <v>1331</v>
      </c>
      <c r="AP29" s="174" t="s">
        <v>1918</v>
      </c>
      <c r="AQ29" s="173" t="s">
        <v>1919</v>
      </c>
      <c r="AR29" s="87" t="s">
        <v>1920</v>
      </c>
      <c r="AS29" s="174" t="s">
        <v>1921</v>
      </c>
      <c r="AT29" s="87" t="s">
        <v>1748</v>
      </c>
      <c r="AU29" s="174" t="s">
        <v>1102</v>
      </c>
      <c r="AV29" s="217" t="s">
        <v>1922</v>
      </c>
      <c r="AW29" s="87" t="s">
        <v>1923</v>
      </c>
      <c r="AX29" s="87" t="s">
        <v>1923</v>
      </c>
      <c r="AY29" s="174" t="s">
        <v>1924</v>
      </c>
      <c r="AZ29" s="174"/>
      <c r="BA29" s="86" t="str">
        <f>HYPERLINK("https://youtu.be/ym6Xxd7Pwws","50.26")</f>
        <v>50.26</v>
      </c>
      <c r="BB29" s="87" t="s">
        <v>1925</v>
      </c>
      <c r="BC29" s="174" t="s">
        <v>1926</v>
      </c>
      <c r="BD29" s="173" t="s">
        <v>1846</v>
      </c>
      <c r="BE29" s="174" t="s">
        <v>1572</v>
      </c>
      <c r="BF29" s="87" t="s">
        <v>1927</v>
      </c>
      <c r="BG29" s="174" t="s">
        <v>1928</v>
      </c>
      <c r="BH29" s="86" t="s">
        <v>497</v>
      </c>
      <c r="BI29" s="219" t="s">
        <v>1929</v>
      </c>
      <c r="BJ29" s="173" t="s">
        <v>1930</v>
      </c>
      <c r="BK29" s="174" t="s">
        <v>1931</v>
      </c>
      <c r="BL29" s="174" t="s">
        <v>1932</v>
      </c>
      <c r="BM29" s="87" t="s">
        <v>1933</v>
      </c>
      <c r="BN29" s="174" t="s">
        <v>1934</v>
      </c>
      <c r="BO29" s="174" t="s">
        <v>1935</v>
      </c>
      <c r="BP29" s="174"/>
      <c r="BQ29" s="86" t="s">
        <v>1081</v>
      </c>
      <c r="BR29" s="173" t="s">
        <v>1419</v>
      </c>
      <c r="BS29" s="87" t="s">
        <v>1644</v>
      </c>
      <c r="BT29" s="173" t="s">
        <v>1936</v>
      </c>
      <c r="BU29" s="178" t="s">
        <v>396</v>
      </c>
      <c r="BV29" s="87" t="s">
        <v>1937</v>
      </c>
      <c r="BW29" s="86" t="s">
        <v>1938</v>
      </c>
      <c r="BX29" s="174" t="s">
        <v>1939</v>
      </c>
      <c r="BY29" s="347" t="str">
        <f>HYPERLINK("https://clips.twitch.tv/RamshackleBlindingCaribouPupper", "2:21.41")</f>
        <v>2:21.41</v>
      </c>
      <c r="BZ29" s="178" t="s">
        <v>1940</v>
      </c>
      <c r="CA29" s="173" t="s">
        <v>1941</v>
      </c>
      <c r="CB29" s="276" t="s">
        <v>1942</v>
      </c>
      <c r="CC29" s="87" t="s">
        <v>482</v>
      </c>
      <c r="CD29" s="174" t="s">
        <v>1943</v>
      </c>
      <c r="CE29" s="174"/>
      <c r="CF29" s="87" t="s">
        <v>1944</v>
      </c>
      <c r="CG29" s="176" t="s">
        <v>1945</v>
      </c>
      <c r="CH29" s="277" t="s">
        <v>1946</v>
      </c>
      <c r="CI29" s="277" t="s">
        <v>1947</v>
      </c>
      <c r="CJ29" s="86" t="s">
        <v>1948</v>
      </c>
      <c r="CK29" s="87" t="s">
        <v>1068</v>
      </c>
      <c r="CL29" s="87" t="s">
        <v>1949</v>
      </c>
      <c r="CM29" s="87" t="s">
        <v>1950</v>
      </c>
      <c r="CN29" s="277" t="s">
        <v>1951</v>
      </c>
      <c r="CO29" s="86" t="s">
        <v>1354</v>
      </c>
      <c r="CP29" s="87" t="s">
        <v>1952</v>
      </c>
      <c r="CQ29" s="87" t="s">
        <v>1089</v>
      </c>
      <c r="CR29" s="174" t="s">
        <v>1953</v>
      </c>
      <c r="CS29" s="179"/>
      <c r="CT29" s="178" t="s">
        <v>1714</v>
      </c>
      <c r="CU29" s="174" t="s">
        <v>1948</v>
      </c>
      <c r="CV29" s="86" t="s">
        <v>1478</v>
      </c>
      <c r="CW29" s="178" t="s">
        <v>1954</v>
      </c>
      <c r="CX29" s="178" t="s">
        <v>1955</v>
      </c>
      <c r="CY29" s="87" t="s">
        <v>1956</v>
      </c>
      <c r="CZ29" s="176" t="s">
        <v>763</v>
      </c>
      <c r="DA29" s="86" t="s">
        <v>1872</v>
      </c>
      <c r="DB29" s="348" t="s">
        <v>1957</v>
      </c>
      <c r="DC29" s="87" t="s">
        <v>1958</v>
      </c>
      <c r="DD29" s="90" t="s">
        <v>907</v>
      </c>
      <c r="DE29" s="86" t="str">
        <f>HYPERLINK("https://www.twitch.tv/videos/445329616","1:59.77")</f>
        <v>1:59.77</v>
      </c>
      <c r="DF29" s="86"/>
      <c r="DG29" s="174" t="s">
        <v>1959</v>
      </c>
      <c r="DH29" s="87" t="s">
        <v>1960</v>
      </c>
      <c r="DI29" s="174" t="s">
        <v>1853</v>
      </c>
      <c r="DJ29" s="87" t="s">
        <v>1961</v>
      </c>
      <c r="DK29" s="87" t="s">
        <v>1962</v>
      </c>
      <c r="DL29" s="312" t="s">
        <v>1963</v>
      </c>
      <c r="DM29" s="87" t="s">
        <v>1964</v>
      </c>
      <c r="DN29" s="312" t="s">
        <v>1965</v>
      </c>
      <c r="DO29" s="312" t="s">
        <v>1966</v>
      </c>
      <c r="DP29" s="174" t="s">
        <v>1967</v>
      </c>
      <c r="DQ29" s="87" t="s">
        <v>1968</v>
      </c>
      <c r="DR29" s="87" t="s">
        <v>1969</v>
      </c>
      <c r="DS29" s="87" t="s">
        <v>1970</v>
      </c>
      <c r="DT29" s="87" t="s">
        <v>1971</v>
      </c>
      <c r="DU29" s="87" t="s">
        <v>1884</v>
      </c>
      <c r="DV29" s="87" t="s">
        <v>1972</v>
      </c>
      <c r="DW29" s="87" t="s">
        <v>1973</v>
      </c>
      <c r="DX29" s="87" t="s">
        <v>475</v>
      </c>
      <c r="DY29" s="87" t="s">
        <v>1974</v>
      </c>
      <c r="DZ29" s="87" t="s">
        <v>209</v>
      </c>
      <c r="EA29" s="87" t="s">
        <v>1975</v>
      </c>
      <c r="EB29" s="86" t="s">
        <v>1976</v>
      </c>
    </row>
    <row r="30" ht="15.75" customHeight="1">
      <c r="A30" s="349" t="s">
        <v>1977</v>
      </c>
      <c r="B30" s="99" t="s">
        <v>1978</v>
      </c>
      <c r="C30" s="100" t="s">
        <v>1291</v>
      </c>
      <c r="D30" s="101" t="s">
        <v>1291</v>
      </c>
      <c r="E30" s="102" t="s">
        <v>1290</v>
      </c>
      <c r="F30" s="103" t="s">
        <v>1733</v>
      </c>
      <c r="G30" s="99" t="s">
        <v>222</v>
      </c>
      <c r="H30" s="181" t="s">
        <v>834</v>
      </c>
      <c r="I30" s="280" t="s">
        <v>1979</v>
      </c>
      <c r="J30" s="280" t="s">
        <v>1980</v>
      </c>
      <c r="K30" s="181" t="s">
        <v>1981</v>
      </c>
      <c r="L30" s="184" t="s">
        <v>1982</v>
      </c>
      <c r="M30" s="181" t="s">
        <v>1983</v>
      </c>
      <c r="N30" s="181" t="s">
        <v>1984</v>
      </c>
      <c r="O30" s="181" t="s">
        <v>1985</v>
      </c>
      <c r="P30" s="184" t="s">
        <v>444</v>
      </c>
      <c r="Q30" s="181" t="s">
        <v>1986</v>
      </c>
      <c r="R30" s="350" t="s">
        <v>1987</v>
      </c>
      <c r="S30" s="221" t="s">
        <v>1988</v>
      </c>
      <c r="T30" s="221" t="s">
        <v>1989</v>
      </c>
      <c r="U30" s="221" t="s">
        <v>1990</v>
      </c>
      <c r="V30" s="181" t="s">
        <v>1991</v>
      </c>
      <c r="W30" s="249"/>
      <c r="X30" s="111" t="s">
        <v>1992</v>
      </c>
      <c r="Y30" s="111" t="s">
        <v>1993</v>
      </c>
      <c r="Z30" s="111" t="s">
        <v>1994</v>
      </c>
      <c r="AA30" s="111" t="s">
        <v>1995</v>
      </c>
      <c r="AB30" s="111" t="s">
        <v>1996</v>
      </c>
      <c r="AC30" s="251" t="s">
        <v>1997</v>
      </c>
      <c r="AD30" s="188" t="s">
        <v>1998</v>
      </c>
      <c r="AE30" s="111" t="s">
        <v>1999</v>
      </c>
      <c r="AF30" s="111" t="s">
        <v>2000</v>
      </c>
      <c r="AG30" s="111" t="s">
        <v>2001</v>
      </c>
      <c r="AH30" s="251" t="s">
        <v>731</v>
      </c>
      <c r="AI30" s="251" t="s">
        <v>2002</v>
      </c>
      <c r="AJ30" s="111" t="s">
        <v>2003</v>
      </c>
      <c r="AK30" s="175"/>
      <c r="AL30" s="227" t="s">
        <v>2004</v>
      </c>
      <c r="AM30" s="288" t="s">
        <v>2005</v>
      </c>
      <c r="AN30" s="226" t="s">
        <v>2006</v>
      </c>
      <c r="AO30" s="191" t="s">
        <v>2007</v>
      </c>
      <c r="AP30" s="191" t="s">
        <v>2008</v>
      </c>
      <c r="AQ30" s="228"/>
      <c r="AR30" s="195" t="s">
        <v>2009</v>
      </c>
      <c r="AS30" s="191" t="s">
        <v>2010</v>
      </c>
      <c r="AT30" s="191" t="s">
        <v>135</v>
      </c>
      <c r="AU30" s="191" t="s">
        <v>2011</v>
      </c>
      <c r="AV30" s="191" t="s">
        <v>1481</v>
      </c>
      <c r="AW30" s="288" t="s">
        <v>2012</v>
      </c>
      <c r="AX30" s="288" t="s">
        <v>1620</v>
      </c>
      <c r="AY30" s="226" t="s">
        <v>2013</v>
      </c>
      <c r="AZ30" s="351"/>
      <c r="BA30" s="230" t="s">
        <v>1520</v>
      </c>
      <c r="BB30" s="196" t="s">
        <v>662</v>
      </c>
      <c r="BC30" s="196" t="s">
        <v>2014</v>
      </c>
      <c r="BD30" s="230" t="s">
        <v>2015</v>
      </c>
      <c r="BE30" s="230" t="s">
        <v>1778</v>
      </c>
      <c r="BF30" s="230" t="s">
        <v>2016</v>
      </c>
      <c r="BG30" s="196" t="s">
        <v>1855</v>
      </c>
      <c r="BH30" s="196" t="s">
        <v>2017</v>
      </c>
      <c r="BI30" s="196" t="s">
        <v>2018</v>
      </c>
      <c r="BJ30" s="230"/>
      <c r="BK30" s="196" t="s">
        <v>1640</v>
      </c>
      <c r="BL30" s="230" t="s">
        <v>2019</v>
      </c>
      <c r="BM30" s="230" t="s">
        <v>2020</v>
      </c>
      <c r="BN30" s="230" t="s">
        <v>2021</v>
      </c>
      <c r="BO30" s="230" t="s">
        <v>2022</v>
      </c>
      <c r="BP30" s="352"/>
      <c r="BQ30" s="235" t="s">
        <v>2023</v>
      </c>
      <c r="BR30" s="137" t="s">
        <v>550</v>
      </c>
      <c r="BS30" s="137" t="s">
        <v>2024</v>
      </c>
      <c r="BT30" s="353" t="str">
        <f>HYPERLINK("https://youtu.be/zUcVzurkzxA","24.87")</f>
        <v>24.87</v>
      </c>
      <c r="BU30" s="235" t="s">
        <v>2025</v>
      </c>
      <c r="BV30" s="235" t="s">
        <v>2026</v>
      </c>
      <c r="BW30" s="235" t="s">
        <v>2027</v>
      </c>
      <c r="BX30" s="137" t="s">
        <v>2028</v>
      </c>
      <c r="BY30" s="235"/>
      <c r="BZ30" s="235" t="s">
        <v>2029</v>
      </c>
      <c r="CA30" s="235" t="s">
        <v>2030</v>
      </c>
      <c r="CB30" s="137" t="s">
        <v>2031</v>
      </c>
      <c r="CC30" s="137" t="s">
        <v>2032</v>
      </c>
      <c r="CD30" s="137" t="s">
        <v>2033</v>
      </c>
      <c r="CE30" s="354"/>
      <c r="CF30" s="273" t="s">
        <v>2034</v>
      </c>
      <c r="CG30" s="145" t="s">
        <v>2035</v>
      </c>
      <c r="CH30" s="273" t="s">
        <v>1440</v>
      </c>
      <c r="CI30" s="273" t="s">
        <v>2036</v>
      </c>
      <c r="CJ30" s="273" t="s">
        <v>1681</v>
      </c>
      <c r="CK30" s="145" t="s">
        <v>2037</v>
      </c>
      <c r="CL30" s="273" t="s">
        <v>2038</v>
      </c>
      <c r="CM30" s="273" t="s">
        <v>2039</v>
      </c>
      <c r="CN30" s="273" t="s">
        <v>2040</v>
      </c>
      <c r="CO30" s="273" t="s">
        <v>2041</v>
      </c>
      <c r="CP30" s="273" t="s">
        <v>2042</v>
      </c>
      <c r="CQ30" s="273" t="s">
        <v>2043</v>
      </c>
      <c r="CR30" s="273" t="s">
        <v>2044</v>
      </c>
      <c r="CS30" s="355"/>
      <c r="CT30" s="259" t="s">
        <v>2045</v>
      </c>
      <c r="CU30" s="259" t="s">
        <v>2046</v>
      </c>
      <c r="CV30" s="157" t="s">
        <v>2047</v>
      </c>
      <c r="CW30" s="157" t="s">
        <v>2048</v>
      </c>
      <c r="CX30" s="356" t="s">
        <v>2049</v>
      </c>
      <c r="CY30" s="157" t="s">
        <v>1870</v>
      </c>
      <c r="CZ30" s="346" t="s">
        <v>2050</v>
      </c>
      <c r="DA30" s="157" t="s">
        <v>2051</v>
      </c>
      <c r="DB30" s="300" t="s">
        <v>2052</v>
      </c>
      <c r="DC30" s="259" t="s">
        <v>2053</v>
      </c>
      <c r="DD30" s="157" t="s">
        <v>2054</v>
      </c>
      <c r="DE30" s="157" t="s">
        <v>298</v>
      </c>
      <c r="DF30" s="157"/>
      <c r="DG30" s="212" t="s">
        <v>103</v>
      </c>
      <c r="DH30" s="244" t="s">
        <v>2055</v>
      </c>
      <c r="DI30" s="244" t="s">
        <v>2056</v>
      </c>
      <c r="DJ30" s="212" t="s">
        <v>2057</v>
      </c>
      <c r="DK30" s="311" t="s">
        <v>2058</v>
      </c>
      <c r="DL30" s="311" t="s">
        <v>2059</v>
      </c>
      <c r="DM30" s="311" t="s">
        <v>1591</v>
      </c>
      <c r="DN30" s="311" t="s">
        <v>1221</v>
      </c>
      <c r="DO30" s="244" t="s">
        <v>706</v>
      </c>
      <c r="DP30" s="212" t="s">
        <v>1432</v>
      </c>
      <c r="DQ30" s="212" t="s">
        <v>2060</v>
      </c>
      <c r="DR30" s="357" t="s">
        <v>184</v>
      </c>
      <c r="DS30" s="244" t="s">
        <v>2061</v>
      </c>
      <c r="DT30" s="311" t="s">
        <v>1658</v>
      </c>
      <c r="DU30" s="311" t="s">
        <v>2062</v>
      </c>
      <c r="DV30" s="311" t="s">
        <v>465</v>
      </c>
      <c r="DW30" s="311" t="s">
        <v>2063</v>
      </c>
      <c r="DX30" s="244" t="s">
        <v>1649</v>
      </c>
      <c r="DY30" s="212" t="s">
        <v>2064</v>
      </c>
      <c r="DZ30" s="311" t="s">
        <v>2065</v>
      </c>
      <c r="EA30" s="244" t="s">
        <v>2066</v>
      </c>
      <c r="EB30" s="275" t="s">
        <v>2067</v>
      </c>
    </row>
    <row r="31" ht="15.75" customHeight="1">
      <c r="A31" s="358" t="s">
        <v>2068</v>
      </c>
      <c r="B31" s="79" t="s">
        <v>2069</v>
      </c>
      <c r="C31" s="80" t="s">
        <v>1291</v>
      </c>
      <c r="D31" s="81" t="s">
        <v>1291</v>
      </c>
      <c r="E31" s="82" t="s">
        <v>1290</v>
      </c>
      <c r="F31" s="83" t="s">
        <v>1818</v>
      </c>
      <c r="G31" s="79" t="s">
        <v>435</v>
      </c>
      <c r="H31" s="174" t="s">
        <v>1477</v>
      </c>
      <c r="I31" s="359" t="s">
        <v>2070</v>
      </c>
      <c r="J31" s="360" t="s">
        <v>2071</v>
      </c>
      <c r="K31" s="359" t="s">
        <v>2072</v>
      </c>
      <c r="L31" s="359" t="s">
        <v>2073</v>
      </c>
      <c r="M31" s="174" t="s">
        <v>2074</v>
      </c>
      <c r="N31" s="359" t="s">
        <v>2075</v>
      </c>
      <c r="O31" s="360" t="s">
        <v>2076</v>
      </c>
      <c r="P31" s="361" t="str">
        <f>HYPERLINK("https://clips.twitch.tv/BetterEnticingWatercressDancingBaby","16.08")</f>
        <v>16.08</v>
      </c>
      <c r="Q31" s="362" t="s">
        <v>2077</v>
      </c>
      <c r="R31" s="363"/>
      <c r="S31" s="362" t="s">
        <v>782</v>
      </c>
      <c r="T31" s="174" t="s">
        <v>2078</v>
      </c>
      <c r="U31" s="361" t="str">
        <f>HYPERLINK("https://youtu.be/HHFrEbWlPX4","50.03")</f>
        <v>50.03</v>
      </c>
      <c r="V31" s="364" t="s">
        <v>2079</v>
      </c>
      <c r="W31" s="110"/>
      <c r="X31" s="359" t="s">
        <v>1803</v>
      </c>
      <c r="Y31" s="359" t="s">
        <v>2080</v>
      </c>
      <c r="Z31" s="359" t="s">
        <v>2081</v>
      </c>
      <c r="AA31" s="359" t="s">
        <v>2082</v>
      </c>
      <c r="AB31" s="359" t="s">
        <v>2083</v>
      </c>
      <c r="AC31" s="359" t="s">
        <v>2084</v>
      </c>
      <c r="AD31" s="363"/>
      <c r="AE31" s="365" t="s">
        <v>2085</v>
      </c>
      <c r="AF31" s="365" t="s">
        <v>2086</v>
      </c>
      <c r="AG31" s="361" t="str">
        <f>HYPERLINK("https://youtu.be/N6tkTf4Wb68","53.04")</f>
        <v>53.04</v>
      </c>
      <c r="AH31" s="365"/>
      <c r="AI31" s="365" t="s">
        <v>1405</v>
      </c>
      <c r="AJ31" s="364" t="s">
        <v>126</v>
      </c>
      <c r="AK31" s="110"/>
      <c r="AL31" s="174" t="s">
        <v>2087</v>
      </c>
      <c r="AM31" s="359" t="s">
        <v>2088</v>
      </c>
      <c r="AN31" s="174" t="s">
        <v>2089</v>
      </c>
      <c r="AO31" s="366" t="s">
        <v>2090</v>
      </c>
      <c r="AP31" s="363"/>
      <c r="AQ31" s="363"/>
      <c r="AR31" s="360" t="s">
        <v>133</v>
      </c>
      <c r="AS31" s="359" t="s">
        <v>724</v>
      </c>
      <c r="AT31" s="174" t="s">
        <v>2091</v>
      </c>
      <c r="AU31" s="367" t="str">
        <f>HYPERLINK("https://www.youtube.com/watch?v=I53jRzHVHbs","25.78")</f>
        <v>25.78</v>
      </c>
      <c r="AV31" s="360" t="s">
        <v>2092</v>
      </c>
      <c r="AW31" s="363"/>
      <c r="AX31" s="360" t="s">
        <v>2093</v>
      </c>
      <c r="AY31" s="364" t="s">
        <v>140</v>
      </c>
      <c r="AZ31" s="368"/>
      <c r="BA31" s="174" t="s">
        <v>2094</v>
      </c>
      <c r="BB31" s="359" t="s">
        <v>2095</v>
      </c>
      <c r="BC31" s="359" t="s">
        <v>688</v>
      </c>
      <c r="BD31" s="360" t="s">
        <v>1970</v>
      </c>
      <c r="BE31" s="369" t="s">
        <v>2096</v>
      </c>
      <c r="BF31" s="359" t="s">
        <v>186</v>
      </c>
      <c r="BG31" s="174" t="s">
        <v>2097</v>
      </c>
      <c r="BH31" s="359" t="s">
        <v>301</v>
      </c>
      <c r="BI31" s="177"/>
      <c r="BJ31" s="360" t="s">
        <v>2098</v>
      </c>
      <c r="BK31" s="359" t="s">
        <v>2099</v>
      </c>
      <c r="BL31" s="174" t="s">
        <v>2100</v>
      </c>
      <c r="BM31" s="361" t="str">
        <f>HYPERLINK("https://youtu.be/PNHoaVHANBk","42.06")</f>
        <v>42.06</v>
      </c>
      <c r="BN31" s="359" t="s">
        <v>2101</v>
      </c>
      <c r="BO31" s="340" t="s">
        <v>2102</v>
      </c>
      <c r="BP31" s="340"/>
      <c r="BQ31" s="370"/>
      <c r="BR31" s="359" t="s">
        <v>2103</v>
      </c>
      <c r="BS31" s="359" t="s">
        <v>2104</v>
      </c>
      <c r="BT31" s="360" t="s">
        <v>2105</v>
      </c>
      <c r="BU31" s="174" t="s">
        <v>292</v>
      </c>
      <c r="BV31" s="360" t="s">
        <v>2106</v>
      </c>
      <c r="BW31" s="174"/>
      <c r="BX31" s="174"/>
      <c r="BY31" s="360" t="s">
        <v>2107</v>
      </c>
      <c r="BZ31" s="359" t="s">
        <v>2108</v>
      </c>
      <c r="CA31" s="366" t="s">
        <v>2109</v>
      </c>
      <c r="CB31" s="365" t="s">
        <v>690</v>
      </c>
      <c r="CC31" s="371" t="s">
        <v>581</v>
      </c>
      <c r="CD31" s="364" t="s">
        <v>2110</v>
      </c>
      <c r="CE31" s="368"/>
      <c r="CF31" s="360" t="s">
        <v>2111</v>
      </c>
      <c r="CG31" s="359" t="s">
        <v>2112</v>
      </c>
      <c r="CH31" s="361" t="str">
        <f>HYPERLINK("https://www.twitch.tv/videos/374407941","46.69")</f>
        <v>46.69</v>
      </c>
      <c r="CI31" s="360" t="s">
        <v>2113</v>
      </c>
      <c r="CJ31" s="174" t="s">
        <v>2114</v>
      </c>
      <c r="CK31" s="360" t="s">
        <v>2115</v>
      </c>
      <c r="CL31" s="359" t="s">
        <v>212</v>
      </c>
      <c r="CM31" s="359" t="s">
        <v>2116</v>
      </c>
      <c r="CN31" s="174" t="s">
        <v>2117</v>
      </c>
      <c r="CO31" s="361" t="str">
        <f>HYPERLINK("https://youtu.be/ZVAfoGn-JTw","30.96")</f>
        <v>30.96</v>
      </c>
      <c r="CP31" s="372"/>
      <c r="CQ31" s="361" t="str">
        <f>HYPERLINK("https://youtu.be/AxEHpGTONpA","1:09.12")</f>
        <v>1:09.12</v>
      </c>
      <c r="CR31" s="340" t="s">
        <v>2118</v>
      </c>
      <c r="CS31" s="154"/>
      <c r="CT31" s="361" t="str">
        <f>HYPERLINK("https://clips.twitch.tv/BillowingGiftedGullMcaT","46.17")</f>
        <v>46.17</v>
      </c>
      <c r="CU31" s="174" t="s">
        <v>2119</v>
      </c>
      <c r="CV31" s="361" t="str">
        <f>HYPERLINK("https://clips.twitch.tv/TsundereNastyAntFailFish","30.86")</f>
        <v>30.86</v>
      </c>
      <c r="CW31" s="174" t="s">
        <v>1100</v>
      </c>
      <c r="CX31" s="174" t="s">
        <v>2120</v>
      </c>
      <c r="CY31" s="174" t="s">
        <v>2121</v>
      </c>
      <c r="CZ31" s="369" t="s">
        <v>2122</v>
      </c>
      <c r="DA31" s="359" t="s">
        <v>2123</v>
      </c>
      <c r="DB31" s="366" t="s">
        <v>2124</v>
      </c>
      <c r="DC31" s="359" t="s">
        <v>2125</v>
      </c>
      <c r="DD31" s="359" t="s">
        <v>2126</v>
      </c>
      <c r="DE31" s="364" t="s">
        <v>2127</v>
      </c>
      <c r="DF31" s="364"/>
      <c r="DG31" s="363"/>
      <c r="DH31" s="174"/>
      <c r="DI31" s="86" t="str">
        <f>HYPERLINK("https://youtu.be/l69gUy8HYfU","1:30.11")</f>
        <v>1:30.11</v>
      </c>
      <c r="DJ31" s="359"/>
      <c r="DK31" s="359" t="s">
        <v>2128</v>
      </c>
      <c r="DL31" s="359" t="s">
        <v>2129</v>
      </c>
      <c r="DM31" s="363"/>
      <c r="DN31" s="363"/>
      <c r="DO31" s="363"/>
      <c r="DP31" s="360" t="s">
        <v>1736</v>
      </c>
      <c r="DQ31" s="360"/>
      <c r="DR31" s="360" t="s">
        <v>1370</v>
      </c>
      <c r="DS31" s="359" t="s">
        <v>2130</v>
      </c>
      <c r="DT31" s="360" t="s">
        <v>2131</v>
      </c>
      <c r="DU31" s="360" t="s">
        <v>2132</v>
      </c>
      <c r="DV31" s="363"/>
      <c r="DW31" s="359" t="s">
        <v>2133</v>
      </c>
      <c r="DX31" s="359" t="s">
        <v>2134</v>
      </c>
      <c r="DY31" s="359" t="s">
        <v>1722</v>
      </c>
      <c r="DZ31" s="359" t="s">
        <v>2135</v>
      </c>
      <c r="EA31" s="359" t="s">
        <v>2136</v>
      </c>
      <c r="EB31" s="276" t="s">
        <v>2137</v>
      </c>
    </row>
    <row r="32" ht="15.75" customHeight="1">
      <c r="A32" s="180" t="s">
        <v>2138</v>
      </c>
      <c r="B32" s="99" t="s">
        <v>2139</v>
      </c>
      <c r="C32" s="100" t="s">
        <v>1291</v>
      </c>
      <c r="D32" s="101" t="s">
        <v>1291</v>
      </c>
      <c r="E32" s="102" t="s">
        <v>1291</v>
      </c>
      <c r="F32" s="103" t="s">
        <v>2140</v>
      </c>
      <c r="G32" s="99" t="s">
        <v>2141</v>
      </c>
      <c r="H32" s="181" t="s">
        <v>449</v>
      </c>
      <c r="I32" s="181" t="s">
        <v>2142</v>
      </c>
      <c r="J32" s="181" t="s">
        <v>2143</v>
      </c>
      <c r="K32" s="182" t="s">
        <v>1296</v>
      </c>
      <c r="L32" s="182" t="s">
        <v>2144</v>
      </c>
      <c r="M32" s="182" t="s">
        <v>2145</v>
      </c>
      <c r="N32" s="181" t="s">
        <v>2146</v>
      </c>
      <c r="O32" s="182" t="s">
        <v>1127</v>
      </c>
      <c r="P32" s="181" t="s">
        <v>2039</v>
      </c>
      <c r="Q32" s="182" t="s">
        <v>2147</v>
      </c>
      <c r="R32" s="181" t="s">
        <v>2148</v>
      </c>
      <c r="S32" s="181" t="s">
        <v>2149</v>
      </c>
      <c r="T32" s="181" t="s">
        <v>355</v>
      </c>
      <c r="U32" s="182" t="s">
        <v>2150</v>
      </c>
      <c r="V32" s="182" t="s">
        <v>2151</v>
      </c>
      <c r="W32" s="249"/>
      <c r="X32" s="111" t="s">
        <v>1616</v>
      </c>
      <c r="Y32" s="111" t="s">
        <v>2152</v>
      </c>
      <c r="Z32" s="188" t="s">
        <v>2153</v>
      </c>
      <c r="AA32" s="111" t="s">
        <v>1989</v>
      </c>
      <c r="AB32" s="188" t="s">
        <v>212</v>
      </c>
      <c r="AC32" s="188" t="s">
        <v>2154</v>
      </c>
      <c r="AD32" s="224" t="s">
        <v>898</v>
      </c>
      <c r="AE32" s="188" t="s">
        <v>785</v>
      </c>
      <c r="AF32" s="188" t="s">
        <v>2155</v>
      </c>
      <c r="AG32" s="188" t="s">
        <v>2156</v>
      </c>
      <c r="AH32" s="111" t="s">
        <v>2157</v>
      </c>
      <c r="AI32" s="188" t="s">
        <v>811</v>
      </c>
      <c r="AJ32" s="188" t="s">
        <v>2158</v>
      </c>
      <c r="AK32" s="175"/>
      <c r="AL32" s="191" t="s">
        <v>2159</v>
      </c>
      <c r="AM32" s="191" t="s">
        <v>2160</v>
      </c>
      <c r="AN32" s="195" t="s">
        <v>2161</v>
      </c>
      <c r="AO32" s="195" t="s">
        <v>2162</v>
      </c>
      <c r="AP32" s="195" t="s">
        <v>1442</v>
      </c>
      <c r="AQ32" s="195"/>
      <c r="AR32" s="195" t="s">
        <v>2163</v>
      </c>
      <c r="AS32" s="195" t="s">
        <v>2164</v>
      </c>
      <c r="AT32" s="195" t="s">
        <v>2165</v>
      </c>
      <c r="AU32" s="195" t="s">
        <v>2166</v>
      </c>
      <c r="AV32" s="191" t="s">
        <v>2167</v>
      </c>
      <c r="AW32" s="191" t="s">
        <v>2168</v>
      </c>
      <c r="AX32" s="195" t="s">
        <v>2169</v>
      </c>
      <c r="AY32" s="195" t="s">
        <v>2170</v>
      </c>
      <c r="AZ32" s="195"/>
      <c r="BA32" s="196" t="s">
        <v>2171</v>
      </c>
      <c r="BB32" s="196" t="s">
        <v>2172</v>
      </c>
      <c r="BC32" s="196" t="s">
        <v>905</v>
      </c>
      <c r="BD32" s="199" t="s">
        <v>2173</v>
      </c>
      <c r="BE32" s="199" t="s">
        <v>2174</v>
      </c>
      <c r="BF32" s="199" t="s">
        <v>2175</v>
      </c>
      <c r="BG32" s="196" t="s">
        <v>2176</v>
      </c>
      <c r="BH32" s="199" t="s">
        <v>2177</v>
      </c>
      <c r="BI32" s="230" t="s">
        <v>2178</v>
      </c>
      <c r="BJ32" s="199" t="s">
        <v>2179</v>
      </c>
      <c r="BK32" s="199" t="s">
        <v>1212</v>
      </c>
      <c r="BL32" s="199" t="s">
        <v>2180</v>
      </c>
      <c r="BM32" s="199" t="s">
        <v>1105</v>
      </c>
      <c r="BN32" s="199" t="s">
        <v>2181</v>
      </c>
      <c r="BO32" s="199" t="s">
        <v>2182</v>
      </c>
      <c r="BP32" s="199"/>
      <c r="BQ32" s="137" t="s">
        <v>2183</v>
      </c>
      <c r="BR32" s="137" t="s">
        <v>2184</v>
      </c>
      <c r="BS32" s="204" t="s">
        <v>2185</v>
      </c>
      <c r="BT32" s="137" t="s">
        <v>1557</v>
      </c>
      <c r="BU32" s="137" t="s">
        <v>2186</v>
      </c>
      <c r="BV32" s="204" t="s">
        <v>788</v>
      </c>
      <c r="BW32" s="137" t="s">
        <v>2187</v>
      </c>
      <c r="BX32" s="204" t="s">
        <v>2188</v>
      </c>
      <c r="BY32" s="204" t="s">
        <v>2188</v>
      </c>
      <c r="BZ32" s="137" t="s">
        <v>797</v>
      </c>
      <c r="CA32" s="204" t="s">
        <v>2189</v>
      </c>
      <c r="CB32" s="204" t="s">
        <v>2190</v>
      </c>
      <c r="CC32" s="204" t="s">
        <v>2191</v>
      </c>
      <c r="CD32" s="204" t="s">
        <v>2192</v>
      </c>
      <c r="CE32" s="204"/>
      <c r="CF32" s="296" t="s">
        <v>926</v>
      </c>
      <c r="CG32" s="296" t="s">
        <v>2193</v>
      </c>
      <c r="CH32" s="145" t="s">
        <v>2194</v>
      </c>
      <c r="CI32" s="296" t="s">
        <v>2195</v>
      </c>
      <c r="CJ32" s="296" t="s">
        <v>2196</v>
      </c>
      <c r="CK32" s="145" t="s">
        <v>2197</v>
      </c>
      <c r="CL32" s="296" t="s">
        <v>1351</v>
      </c>
      <c r="CM32" s="296" t="s">
        <v>2198</v>
      </c>
      <c r="CN32" s="145" t="s">
        <v>2199</v>
      </c>
      <c r="CO32" s="145" t="s">
        <v>2200</v>
      </c>
      <c r="CP32" s="145" t="s">
        <v>1838</v>
      </c>
      <c r="CQ32" s="296" t="s">
        <v>2201</v>
      </c>
      <c r="CR32" s="296" t="s">
        <v>2202</v>
      </c>
      <c r="CS32" s="179"/>
      <c r="CT32" s="242" t="str">
        <f>HYPERLINK("https://www.youtube.com/watch?v=parV2KwURTw","43.36")</f>
        <v>43.36</v>
      </c>
      <c r="CU32" s="157" t="s">
        <v>2203</v>
      </c>
      <c r="CV32" s="242" t="str">
        <f>HYPERLINK("https://www.youtube.com/watch?v=BQJxGC6nKKs","30.18")</f>
        <v>30.18</v>
      </c>
      <c r="CW32" s="211" t="s">
        <v>2204</v>
      </c>
      <c r="CX32" s="157" t="s">
        <v>2205</v>
      </c>
      <c r="CY32" s="157" t="s">
        <v>2206</v>
      </c>
      <c r="CZ32" s="211" t="s">
        <v>1362</v>
      </c>
      <c r="DA32" s="211" t="s">
        <v>2207</v>
      </c>
      <c r="DB32" s="211" t="s">
        <v>1693</v>
      </c>
      <c r="DC32" s="211" t="s">
        <v>1398</v>
      </c>
      <c r="DD32" s="211" t="s">
        <v>2208</v>
      </c>
      <c r="DE32" s="211" t="s">
        <v>2209</v>
      </c>
      <c r="DF32" s="211"/>
      <c r="DG32" s="212" t="s">
        <v>2210</v>
      </c>
      <c r="DH32" s="171" t="str">
        <f>HYPERLINK("https://www.youtube.com/watch?v=tvfpeUyMNms","1:33.18")</f>
        <v>1:33.18</v>
      </c>
      <c r="DI32" s="212" t="s">
        <v>2211</v>
      </c>
      <c r="DJ32" s="212" t="s">
        <v>2212</v>
      </c>
      <c r="DK32" s="212" t="s">
        <v>402</v>
      </c>
      <c r="DL32" s="244" t="s">
        <v>2213</v>
      </c>
      <c r="DM32" s="212" t="s">
        <v>1937</v>
      </c>
      <c r="DN32" s="212" t="s">
        <v>2214</v>
      </c>
      <c r="DO32" s="212" t="s">
        <v>2215</v>
      </c>
      <c r="DP32" s="244" t="s">
        <v>511</v>
      </c>
      <c r="DQ32" s="212" t="s">
        <v>277</v>
      </c>
      <c r="DR32" s="212" t="s">
        <v>2216</v>
      </c>
      <c r="DS32" s="212" t="s">
        <v>2217</v>
      </c>
      <c r="DT32" s="212" t="s">
        <v>2218</v>
      </c>
      <c r="DU32" s="212" t="s">
        <v>2219</v>
      </c>
      <c r="DV32" s="212" t="s">
        <v>2220</v>
      </c>
      <c r="DW32" s="212" t="s">
        <v>301</v>
      </c>
      <c r="DX32" s="244" t="s">
        <v>2221</v>
      </c>
      <c r="DY32" s="244" t="s">
        <v>1555</v>
      </c>
      <c r="DZ32" s="212" t="s">
        <v>2222</v>
      </c>
      <c r="EA32" s="212" t="s">
        <v>2223</v>
      </c>
      <c r="EB32" s="275" t="s">
        <v>2224</v>
      </c>
    </row>
    <row r="33">
      <c r="A33" s="373" t="s">
        <v>2225</v>
      </c>
      <c r="B33" s="79" t="s">
        <v>2226</v>
      </c>
      <c r="C33" s="80" t="s">
        <v>1290</v>
      </c>
      <c r="D33" s="81" t="s">
        <v>1291</v>
      </c>
      <c r="E33" s="82" t="s">
        <v>1291</v>
      </c>
      <c r="F33" s="83" t="s">
        <v>2227</v>
      </c>
      <c r="G33" s="79" t="s">
        <v>2228</v>
      </c>
      <c r="H33" s="87" t="s">
        <v>1527</v>
      </c>
      <c r="I33" s="173" t="s">
        <v>2229</v>
      </c>
      <c r="J33" s="87" t="s">
        <v>2230</v>
      </c>
      <c r="K33" s="86" t="s">
        <v>1981</v>
      </c>
      <c r="L33" s="173" t="s">
        <v>2231</v>
      </c>
      <c r="M33" s="173" t="s">
        <v>2232</v>
      </c>
      <c r="N33" s="173" t="s">
        <v>2233</v>
      </c>
      <c r="O33" s="173" t="s">
        <v>1923</v>
      </c>
      <c r="P33" s="87" t="s">
        <v>107</v>
      </c>
      <c r="Q33" s="219"/>
      <c r="R33" s="219"/>
      <c r="S33" s="173" t="s">
        <v>1394</v>
      </c>
      <c r="T33" s="219"/>
      <c r="U33" s="219"/>
      <c r="V33" s="219"/>
      <c r="W33" s="175"/>
      <c r="X33" s="173" t="s">
        <v>2234</v>
      </c>
      <c r="Y33" s="87" t="s">
        <v>1571</v>
      </c>
      <c r="Z33" s="87" t="s">
        <v>2235</v>
      </c>
      <c r="AA33" s="173" t="s">
        <v>495</v>
      </c>
      <c r="AB33" s="173" t="s">
        <v>2236</v>
      </c>
      <c r="AC33" s="173" t="s">
        <v>2237</v>
      </c>
      <c r="AD33" s="219"/>
      <c r="AE33" s="87" t="s">
        <v>2238</v>
      </c>
      <c r="AF33" s="87" t="s">
        <v>458</v>
      </c>
      <c r="AG33" s="219"/>
      <c r="AH33" s="219"/>
      <c r="AI33" s="173" t="s">
        <v>992</v>
      </c>
      <c r="AJ33" s="219"/>
      <c r="AK33" s="175"/>
      <c r="AL33" s="219"/>
      <c r="AM33" s="173" t="s">
        <v>2239</v>
      </c>
      <c r="AN33" s="219"/>
      <c r="AO33" s="219"/>
      <c r="AP33" s="219"/>
      <c r="AQ33" s="219"/>
      <c r="AR33" s="219"/>
      <c r="AS33" s="219"/>
      <c r="AT33" s="94" t="s">
        <v>510</v>
      </c>
      <c r="AU33" s="173" t="s">
        <v>2240</v>
      </c>
      <c r="AV33" s="173" t="s">
        <v>1307</v>
      </c>
      <c r="AW33" s="219"/>
      <c r="AX33" s="173" t="s">
        <v>2241</v>
      </c>
      <c r="AY33" s="219"/>
      <c r="AZ33" s="219"/>
      <c r="BA33" s="173" t="s">
        <v>2242</v>
      </c>
      <c r="BB33" s="87" t="s">
        <v>153</v>
      </c>
      <c r="BC33" s="87" t="s">
        <v>474</v>
      </c>
      <c r="BD33" s="173" t="s">
        <v>2243</v>
      </c>
      <c r="BE33" s="173" t="s">
        <v>1658</v>
      </c>
      <c r="BF33" s="173" t="s">
        <v>2244</v>
      </c>
      <c r="BG33" s="219"/>
      <c r="BH33" s="87" t="s">
        <v>2245</v>
      </c>
      <c r="BI33" s="219"/>
      <c r="BJ33" s="173" t="s">
        <v>2246</v>
      </c>
      <c r="BK33" s="87" t="s">
        <v>2247</v>
      </c>
      <c r="BL33" s="219"/>
      <c r="BM33" s="173" t="s">
        <v>2248</v>
      </c>
      <c r="BN33" s="219"/>
      <c r="BO33" s="219"/>
      <c r="BP33" s="219"/>
      <c r="BQ33" s="173" t="s">
        <v>2249</v>
      </c>
      <c r="BR33" s="173" t="s">
        <v>2250</v>
      </c>
      <c r="BS33" s="173" t="s">
        <v>2251</v>
      </c>
      <c r="BT33" s="173" t="s">
        <v>1151</v>
      </c>
      <c r="BU33" s="173" t="s">
        <v>979</v>
      </c>
      <c r="BV33" s="87" t="s">
        <v>2252</v>
      </c>
      <c r="BW33" s="173" t="s">
        <v>2253</v>
      </c>
      <c r="BX33" s="219"/>
      <c r="BY33" s="173" t="s">
        <v>2254</v>
      </c>
      <c r="BZ33" s="87" t="s">
        <v>2255</v>
      </c>
      <c r="CA33" s="219"/>
      <c r="CB33" s="219"/>
      <c r="CC33" s="173" t="s">
        <v>2256</v>
      </c>
      <c r="CD33" s="219"/>
      <c r="CE33" s="219"/>
      <c r="CF33" s="173" t="s">
        <v>2257</v>
      </c>
      <c r="CG33" s="173" t="s">
        <v>2258</v>
      </c>
      <c r="CH33" s="173" t="s">
        <v>2259</v>
      </c>
      <c r="CI33" s="173" t="s">
        <v>2260</v>
      </c>
      <c r="CJ33" s="173" t="s">
        <v>693</v>
      </c>
      <c r="CK33" s="173" t="s">
        <v>2261</v>
      </c>
      <c r="CL33" s="173" t="s">
        <v>2262</v>
      </c>
      <c r="CM33" s="87" t="s">
        <v>2263</v>
      </c>
      <c r="CN33" s="219"/>
      <c r="CO33" s="219"/>
      <c r="CP33" s="219"/>
      <c r="CQ33" s="219"/>
      <c r="CR33" s="219"/>
      <c r="CS33" s="179"/>
      <c r="CT33" s="173" t="s">
        <v>1347</v>
      </c>
      <c r="CU33" s="173" t="s">
        <v>2264</v>
      </c>
      <c r="CV33" s="87" t="s">
        <v>315</v>
      </c>
      <c r="CW33" s="173" t="s">
        <v>2265</v>
      </c>
      <c r="CX33" s="173" t="s">
        <v>2266</v>
      </c>
      <c r="CY33" s="173" t="s">
        <v>772</v>
      </c>
      <c r="CZ33" s="173" t="s">
        <v>2267</v>
      </c>
      <c r="DA33" s="279" t="s">
        <v>2268</v>
      </c>
      <c r="DB33" s="219"/>
      <c r="DC33" s="219"/>
      <c r="DD33" s="219"/>
      <c r="DE33" s="219"/>
      <c r="DF33" s="219"/>
      <c r="DG33" s="279" t="s">
        <v>2269</v>
      </c>
      <c r="DH33" s="219"/>
      <c r="DI33" s="219"/>
      <c r="DJ33" s="219"/>
      <c r="DK33" s="87" t="s">
        <v>1271</v>
      </c>
      <c r="DL33" s="173" t="s">
        <v>2270</v>
      </c>
      <c r="DM33" s="173" t="s">
        <v>2271</v>
      </c>
      <c r="DN33" s="219"/>
      <c r="DO33" s="219"/>
      <c r="DP33" s="173" t="s">
        <v>2272</v>
      </c>
      <c r="DQ33" s="173" t="s">
        <v>2273</v>
      </c>
      <c r="DR33" s="219"/>
      <c r="DS33" s="219"/>
      <c r="DT33" s="219"/>
      <c r="DU33" s="219"/>
      <c r="DV33" s="219"/>
      <c r="DW33" s="219"/>
      <c r="DX33" s="219"/>
      <c r="DY33" s="173" t="s">
        <v>2274</v>
      </c>
      <c r="DZ33" s="219"/>
      <c r="EA33" s="219"/>
      <c r="EB33" s="86" t="s">
        <v>2275</v>
      </c>
    </row>
    <row r="34" ht="15.75" customHeight="1">
      <c r="A34" s="180" t="s">
        <v>2276</v>
      </c>
      <c r="B34" s="99" t="s">
        <v>2277</v>
      </c>
      <c r="C34" s="100" t="s">
        <v>1290</v>
      </c>
      <c r="D34" s="101" t="s">
        <v>1291</v>
      </c>
      <c r="E34" s="102" t="s">
        <v>1291</v>
      </c>
      <c r="F34" s="103" t="s">
        <v>2278</v>
      </c>
      <c r="G34" s="99" t="s">
        <v>2279</v>
      </c>
      <c r="H34" s="221" t="s">
        <v>2280</v>
      </c>
      <c r="I34" s="221" t="s">
        <v>2281</v>
      </c>
      <c r="J34" s="181" t="s">
        <v>101</v>
      </c>
      <c r="K34" s="181" t="s">
        <v>2282</v>
      </c>
      <c r="L34" s="181" t="s">
        <v>342</v>
      </c>
      <c r="M34" s="181" t="s">
        <v>104</v>
      </c>
      <c r="N34" s="221" t="s">
        <v>2283</v>
      </c>
      <c r="O34" s="221" t="s">
        <v>2284</v>
      </c>
      <c r="P34" s="221" t="s">
        <v>2285</v>
      </c>
      <c r="Q34" s="267"/>
      <c r="R34" s="267"/>
      <c r="S34" s="221" t="s">
        <v>2286</v>
      </c>
      <c r="T34" s="267"/>
      <c r="U34" s="221" t="s">
        <v>2287</v>
      </c>
      <c r="V34" s="267"/>
      <c r="W34" s="175"/>
      <c r="X34" s="111" t="s">
        <v>1053</v>
      </c>
      <c r="Y34" s="111" t="s">
        <v>2288</v>
      </c>
      <c r="Z34" s="111" t="s">
        <v>2289</v>
      </c>
      <c r="AA34" s="251" t="s">
        <v>2290</v>
      </c>
      <c r="AB34" s="111" t="s">
        <v>2291</v>
      </c>
      <c r="AC34" s="111" t="s">
        <v>2292</v>
      </c>
      <c r="AD34" s="287"/>
      <c r="AE34" s="111" t="s">
        <v>1059</v>
      </c>
      <c r="AF34" s="111" t="s">
        <v>2293</v>
      </c>
      <c r="AG34" s="287"/>
      <c r="AH34" s="287"/>
      <c r="AI34" s="111" t="s">
        <v>1060</v>
      </c>
      <c r="AJ34" s="287"/>
      <c r="AK34" s="175"/>
      <c r="AL34" s="288" t="s">
        <v>2294</v>
      </c>
      <c r="AM34" s="191" t="s">
        <v>2295</v>
      </c>
      <c r="AN34" s="288" t="s">
        <v>2296</v>
      </c>
      <c r="AO34" s="253"/>
      <c r="AP34" s="253"/>
      <c r="AQ34" s="253"/>
      <c r="AR34" s="191" t="s">
        <v>2297</v>
      </c>
      <c r="AS34" s="253"/>
      <c r="AT34" s="291" t="s">
        <v>2298</v>
      </c>
      <c r="AU34" s="191" t="s">
        <v>1272</v>
      </c>
      <c r="AV34" s="288" t="s">
        <v>798</v>
      </c>
      <c r="AW34" s="253"/>
      <c r="AX34" s="253"/>
      <c r="AY34" s="253"/>
      <c r="AZ34" s="253"/>
      <c r="BA34" s="196" t="s">
        <v>2299</v>
      </c>
      <c r="BB34" s="230" t="s">
        <v>2300</v>
      </c>
      <c r="BC34" s="196" t="s">
        <v>986</v>
      </c>
      <c r="BD34" s="230" t="s">
        <v>2301</v>
      </c>
      <c r="BE34" s="230" t="s">
        <v>2302</v>
      </c>
      <c r="BF34" s="255"/>
      <c r="BG34" s="255"/>
      <c r="BH34" s="230" t="s">
        <v>2303</v>
      </c>
      <c r="BI34" s="230" t="s">
        <v>2304</v>
      </c>
      <c r="BJ34" s="230"/>
      <c r="BK34" s="230" t="s">
        <v>1099</v>
      </c>
      <c r="BL34" s="230" t="s">
        <v>2305</v>
      </c>
      <c r="BM34" s="196" t="s">
        <v>2306</v>
      </c>
      <c r="BN34" s="230" t="s">
        <v>2307</v>
      </c>
      <c r="BO34" s="255"/>
      <c r="BP34" s="255"/>
      <c r="BQ34" s="235" t="s">
        <v>2308</v>
      </c>
      <c r="BR34" s="235" t="s">
        <v>1698</v>
      </c>
      <c r="BS34" s="374" t="s">
        <v>2309</v>
      </c>
      <c r="BT34" s="137" t="s">
        <v>210</v>
      </c>
      <c r="BU34" s="137" t="s">
        <v>2310</v>
      </c>
      <c r="BV34" s="137" t="s">
        <v>2311</v>
      </c>
      <c r="BW34" s="235" t="s">
        <v>2312</v>
      </c>
      <c r="BX34" s="235" t="s">
        <v>2313</v>
      </c>
      <c r="BY34" s="235" t="s">
        <v>2314</v>
      </c>
      <c r="BZ34" s="137" t="s">
        <v>1709</v>
      </c>
      <c r="CA34" s="256"/>
      <c r="CB34" s="235" t="s">
        <v>2315</v>
      </c>
      <c r="CC34" s="137" t="s">
        <v>2316</v>
      </c>
      <c r="CD34" s="256"/>
      <c r="CE34" s="256"/>
      <c r="CF34" s="273" t="s">
        <v>2317</v>
      </c>
      <c r="CG34" s="273" t="s">
        <v>2318</v>
      </c>
      <c r="CH34" s="145" t="s">
        <v>123</v>
      </c>
      <c r="CI34" s="273" t="s">
        <v>2319</v>
      </c>
      <c r="CJ34" s="258"/>
      <c r="CK34" s="273" t="s">
        <v>2320</v>
      </c>
      <c r="CL34" s="273" t="s">
        <v>2321</v>
      </c>
      <c r="CM34" s="145" t="s">
        <v>2322</v>
      </c>
      <c r="CN34" s="258"/>
      <c r="CO34" s="273" t="s">
        <v>2323</v>
      </c>
      <c r="CP34" s="258"/>
      <c r="CQ34" s="258"/>
      <c r="CR34" s="258"/>
      <c r="CS34" s="179"/>
      <c r="CT34" s="157" t="s">
        <v>342</v>
      </c>
      <c r="CU34" s="259" t="s">
        <v>2324</v>
      </c>
      <c r="CV34" s="260"/>
      <c r="CW34" s="259" t="s">
        <v>2325</v>
      </c>
      <c r="CX34" s="259" t="s">
        <v>2326</v>
      </c>
      <c r="CY34" s="157" t="s">
        <v>188</v>
      </c>
      <c r="CZ34" s="259" t="s">
        <v>2327</v>
      </c>
      <c r="DA34" s="259" t="s">
        <v>2328</v>
      </c>
      <c r="DB34" s="260"/>
      <c r="DC34" s="260"/>
      <c r="DD34" s="260"/>
      <c r="DE34" s="260"/>
      <c r="DF34" s="260"/>
      <c r="DG34" s="212" t="s">
        <v>1484</v>
      </c>
      <c r="DH34" s="261"/>
      <c r="DI34" s="311" t="s">
        <v>2329</v>
      </c>
      <c r="DJ34" s="261"/>
      <c r="DK34" s="214" t="s">
        <v>199</v>
      </c>
      <c r="DL34" s="261"/>
      <c r="DM34" s="311" t="s">
        <v>2330</v>
      </c>
      <c r="DN34" s="261"/>
      <c r="DO34" s="261"/>
      <c r="DP34" s="213" t="s">
        <v>1789</v>
      </c>
      <c r="DQ34" s="311" t="s">
        <v>2331</v>
      </c>
      <c r="DR34" s="212" t="s">
        <v>2332</v>
      </c>
      <c r="DS34" s="212" t="s">
        <v>2333</v>
      </c>
      <c r="DT34" s="261"/>
      <c r="DU34" s="212" t="s">
        <v>201</v>
      </c>
      <c r="DV34" s="261"/>
      <c r="DW34" s="261"/>
      <c r="DX34" s="311" t="s">
        <v>2334</v>
      </c>
      <c r="DY34" s="261"/>
      <c r="DZ34" s="311" t="s">
        <v>279</v>
      </c>
      <c r="EA34" s="212" t="s">
        <v>2335</v>
      </c>
      <c r="EB34" s="171" t="s">
        <v>2336</v>
      </c>
    </row>
    <row r="35">
      <c r="A35" s="375" t="s">
        <v>2337</v>
      </c>
      <c r="B35" s="79" t="s">
        <v>2338</v>
      </c>
      <c r="C35" s="80" t="s">
        <v>1291</v>
      </c>
      <c r="D35" s="81" t="s">
        <v>881</v>
      </c>
      <c r="E35" s="82" t="s">
        <v>1291</v>
      </c>
      <c r="F35" s="83" t="s">
        <v>331</v>
      </c>
      <c r="G35" s="79" t="s">
        <v>1117</v>
      </c>
      <c r="H35" s="376" t="s">
        <v>2339</v>
      </c>
      <c r="I35" s="376" t="s">
        <v>2340</v>
      </c>
      <c r="J35" s="376" t="s">
        <v>1618</v>
      </c>
      <c r="K35" s="376" t="s">
        <v>1981</v>
      </c>
      <c r="L35" s="376" t="s">
        <v>233</v>
      </c>
      <c r="M35" s="376" t="s">
        <v>2341</v>
      </c>
      <c r="N35" s="376" t="s">
        <v>2342</v>
      </c>
      <c r="O35" s="376" t="s">
        <v>2343</v>
      </c>
      <c r="P35" s="377" t="s">
        <v>231</v>
      </c>
      <c r="Q35" s="376"/>
      <c r="R35" s="376"/>
      <c r="S35" s="376"/>
      <c r="T35" s="376"/>
      <c r="U35" s="376"/>
      <c r="V35" s="376"/>
      <c r="W35" s="378"/>
      <c r="X35" s="376" t="s">
        <v>2344</v>
      </c>
      <c r="Y35" s="377" t="s">
        <v>1304</v>
      </c>
      <c r="Z35" s="377" t="s">
        <v>453</v>
      </c>
      <c r="AA35" s="376" t="s">
        <v>2345</v>
      </c>
      <c r="AB35" s="376" t="s">
        <v>967</v>
      </c>
      <c r="AC35" s="376" t="s">
        <v>2346</v>
      </c>
      <c r="AD35" s="376"/>
      <c r="AE35" s="376" t="s">
        <v>2347</v>
      </c>
      <c r="AF35" s="376" t="s">
        <v>816</v>
      </c>
      <c r="AG35" s="376"/>
      <c r="AH35" s="376"/>
      <c r="AI35" s="376"/>
      <c r="AJ35" s="376"/>
      <c r="AK35" s="378"/>
      <c r="AL35" s="376" t="s">
        <v>2348</v>
      </c>
      <c r="AM35" s="376" t="s">
        <v>2207</v>
      </c>
      <c r="AN35" s="376"/>
      <c r="AO35" s="376"/>
      <c r="AP35" s="376"/>
      <c r="AQ35" s="376"/>
      <c r="AR35" s="376"/>
      <c r="AS35" s="376"/>
      <c r="AT35" s="376" t="s">
        <v>2349</v>
      </c>
      <c r="AU35" s="377" t="s">
        <v>569</v>
      </c>
      <c r="AV35" s="376"/>
      <c r="AW35" s="376"/>
      <c r="AX35" s="376" t="s">
        <v>2350</v>
      </c>
      <c r="AY35" s="376"/>
      <c r="AZ35" s="376"/>
      <c r="BA35" s="376" t="s">
        <v>946</v>
      </c>
      <c r="BB35" s="376" t="s">
        <v>2351</v>
      </c>
      <c r="BC35" s="377" t="s">
        <v>143</v>
      </c>
      <c r="BD35" s="377" t="s">
        <v>2352</v>
      </c>
      <c r="BE35" s="376" t="s">
        <v>2353</v>
      </c>
      <c r="BF35" s="376" t="s">
        <v>1933</v>
      </c>
      <c r="BG35" s="376"/>
      <c r="BH35" s="376" t="s">
        <v>1328</v>
      </c>
      <c r="BI35" s="376"/>
      <c r="BJ35" s="376" t="s">
        <v>2354</v>
      </c>
      <c r="BK35" s="376" t="s">
        <v>2355</v>
      </c>
      <c r="BL35" s="376"/>
      <c r="BM35" s="377" t="s">
        <v>1933</v>
      </c>
      <c r="BN35" s="376"/>
      <c r="BO35" s="376"/>
      <c r="BP35" s="376"/>
      <c r="BQ35" s="376"/>
      <c r="BR35" s="376" t="s">
        <v>2097</v>
      </c>
      <c r="BS35" s="376" t="s">
        <v>2356</v>
      </c>
      <c r="BT35" s="376" t="s">
        <v>2357</v>
      </c>
      <c r="BU35" s="376" t="s">
        <v>1327</v>
      </c>
      <c r="BV35" s="376" t="s">
        <v>2358</v>
      </c>
      <c r="BW35" s="376" t="s">
        <v>2359</v>
      </c>
      <c r="BX35" s="376" t="s">
        <v>2360</v>
      </c>
      <c r="BY35" s="376" t="s">
        <v>2361</v>
      </c>
      <c r="BZ35" s="376" t="s">
        <v>841</v>
      </c>
      <c r="CA35" s="376"/>
      <c r="CB35" s="376"/>
      <c r="CC35" s="376"/>
      <c r="CD35" s="376"/>
      <c r="CE35" s="376"/>
      <c r="CF35" s="376" t="s">
        <v>2362</v>
      </c>
      <c r="CG35" s="379" t="s">
        <v>2066</v>
      </c>
      <c r="CH35" s="376" t="s">
        <v>2231</v>
      </c>
      <c r="CI35" s="376" t="s">
        <v>2363</v>
      </c>
      <c r="CJ35" s="376"/>
      <c r="CK35" s="376" t="s">
        <v>2025</v>
      </c>
      <c r="CL35" s="376" t="s">
        <v>2121</v>
      </c>
      <c r="CM35" s="380" t="str">
        <f>HYPERLINK("https://youtu.be/hGdi6yelSVI","15.80")</f>
        <v>15.80</v>
      </c>
      <c r="CN35" s="376"/>
      <c r="CO35" s="376" t="s">
        <v>2364</v>
      </c>
      <c r="CP35" s="376"/>
      <c r="CQ35" s="376" t="s">
        <v>2365</v>
      </c>
      <c r="CR35" s="376"/>
      <c r="CS35" s="378"/>
      <c r="CT35" s="376" t="s">
        <v>2366</v>
      </c>
      <c r="CU35" s="376" t="s">
        <v>1480</v>
      </c>
      <c r="CV35" s="379" t="s">
        <v>1717</v>
      </c>
      <c r="CW35" s="376" t="s">
        <v>1100</v>
      </c>
      <c r="CX35" s="376"/>
      <c r="CY35" s="376"/>
      <c r="CZ35" s="377" t="s">
        <v>2367</v>
      </c>
      <c r="DA35" s="376" t="s">
        <v>2349</v>
      </c>
      <c r="DB35" s="376"/>
      <c r="DC35" s="376"/>
      <c r="DD35" s="376"/>
      <c r="DE35" s="376"/>
      <c r="DF35" s="376"/>
      <c r="DG35" s="376"/>
      <c r="DH35" s="376"/>
      <c r="DI35" s="376"/>
      <c r="DJ35" s="376"/>
      <c r="DK35" s="376" t="s">
        <v>2368</v>
      </c>
      <c r="DL35" s="376" t="s">
        <v>867</v>
      </c>
      <c r="DM35" s="376" t="s">
        <v>2369</v>
      </c>
      <c r="DN35" s="376" t="s">
        <v>2370</v>
      </c>
      <c r="DO35" s="376"/>
      <c r="DP35" s="376" t="s">
        <v>2371</v>
      </c>
      <c r="DQ35" s="376"/>
      <c r="DR35" s="376" t="s">
        <v>1574</v>
      </c>
      <c r="DS35" s="376"/>
      <c r="DT35" s="376"/>
      <c r="DU35" s="376" t="s">
        <v>2372</v>
      </c>
      <c r="DV35" s="376"/>
      <c r="DW35" s="376"/>
      <c r="DX35" s="379" t="s">
        <v>835</v>
      </c>
      <c r="DY35" s="376"/>
      <c r="DZ35" s="376"/>
      <c r="EA35" s="376" t="s">
        <v>2373</v>
      </c>
      <c r="EB35" s="376" t="s">
        <v>2374</v>
      </c>
    </row>
    <row r="36" ht="15.75" customHeight="1">
      <c r="A36" s="180" t="s">
        <v>2375</v>
      </c>
      <c r="B36" s="99" t="s">
        <v>2376</v>
      </c>
      <c r="C36" s="100" t="s">
        <v>1291</v>
      </c>
      <c r="D36" s="101" t="s">
        <v>1291</v>
      </c>
      <c r="E36" s="102" t="s">
        <v>1291</v>
      </c>
      <c r="F36" s="103" t="s">
        <v>1290</v>
      </c>
      <c r="G36" s="99" t="s">
        <v>2377</v>
      </c>
      <c r="H36" s="182" t="s">
        <v>2234</v>
      </c>
      <c r="I36" s="182" t="s">
        <v>806</v>
      </c>
      <c r="J36" s="283" t="s">
        <v>2378</v>
      </c>
      <c r="K36" s="283" t="s">
        <v>1296</v>
      </c>
      <c r="L36" s="283" t="s">
        <v>2379</v>
      </c>
      <c r="M36" s="182" t="s">
        <v>2380</v>
      </c>
      <c r="N36" s="182" t="s">
        <v>2381</v>
      </c>
      <c r="O36" s="182" t="s">
        <v>2382</v>
      </c>
      <c r="P36" s="182" t="s">
        <v>2383</v>
      </c>
      <c r="Q36" s="267"/>
      <c r="R36" s="267"/>
      <c r="S36" s="182" t="s">
        <v>2384</v>
      </c>
      <c r="T36" s="182" t="s">
        <v>2385</v>
      </c>
      <c r="U36" s="267"/>
      <c r="V36" s="267"/>
      <c r="W36" s="175"/>
      <c r="X36" s="188" t="s">
        <v>2386</v>
      </c>
      <c r="Y36" s="188" t="s">
        <v>2387</v>
      </c>
      <c r="Z36" s="188" t="s">
        <v>2388</v>
      </c>
      <c r="AA36" s="286" t="s">
        <v>681</v>
      </c>
      <c r="AB36" s="286" t="s">
        <v>1543</v>
      </c>
      <c r="AC36" s="188" t="s">
        <v>2389</v>
      </c>
      <c r="AD36" s="188" t="s">
        <v>2390</v>
      </c>
      <c r="AE36" s="188" t="s">
        <v>2391</v>
      </c>
      <c r="AF36" s="188" t="s">
        <v>2392</v>
      </c>
      <c r="AG36" s="188" t="s">
        <v>2393</v>
      </c>
      <c r="AH36" s="287"/>
      <c r="AI36" s="287"/>
      <c r="AJ36" s="287"/>
      <c r="AK36" s="175"/>
      <c r="AL36" s="195" t="s">
        <v>2394</v>
      </c>
      <c r="AM36" s="195" t="s">
        <v>2395</v>
      </c>
      <c r="AN36" s="195" t="s">
        <v>2396</v>
      </c>
      <c r="AO36" s="195" t="s">
        <v>2397</v>
      </c>
      <c r="AP36" s="195" t="s">
        <v>2398</v>
      </c>
      <c r="AQ36" s="195"/>
      <c r="AR36" s="195" t="s">
        <v>291</v>
      </c>
      <c r="AS36" s="253"/>
      <c r="AT36" s="195" t="s">
        <v>2214</v>
      </c>
      <c r="AU36" s="308" t="s">
        <v>2399</v>
      </c>
      <c r="AV36" s="195" t="s">
        <v>2400</v>
      </c>
      <c r="AW36" s="253"/>
      <c r="AX36" s="195" t="s">
        <v>2401</v>
      </c>
      <c r="AY36" s="253"/>
      <c r="AZ36" s="253"/>
      <c r="BA36" s="199" t="s">
        <v>2402</v>
      </c>
      <c r="BB36" s="199" t="s">
        <v>2403</v>
      </c>
      <c r="BC36" s="199" t="s">
        <v>2404</v>
      </c>
      <c r="BD36" s="381" t="s">
        <v>2405</v>
      </c>
      <c r="BE36" s="199" t="s">
        <v>1239</v>
      </c>
      <c r="BF36" s="199" t="s">
        <v>2406</v>
      </c>
      <c r="BG36" s="199" t="s">
        <v>2407</v>
      </c>
      <c r="BH36" s="199" t="s">
        <v>1270</v>
      </c>
      <c r="BI36" s="199" t="s">
        <v>2408</v>
      </c>
      <c r="BJ36" s="199"/>
      <c r="BK36" s="199" t="s">
        <v>2409</v>
      </c>
      <c r="BL36" s="255"/>
      <c r="BM36" s="199" t="s">
        <v>570</v>
      </c>
      <c r="BN36" s="199" t="s">
        <v>1934</v>
      </c>
      <c r="BO36" s="255"/>
      <c r="BP36" s="255"/>
      <c r="BQ36" s="235"/>
      <c r="BR36" s="204" t="s">
        <v>2410</v>
      </c>
      <c r="BS36" s="204" t="s">
        <v>1219</v>
      </c>
      <c r="BT36" s="204" t="s">
        <v>2411</v>
      </c>
      <c r="BU36" s="204" t="s">
        <v>2412</v>
      </c>
      <c r="BV36" s="382" t="s">
        <v>2413</v>
      </c>
      <c r="BW36" s="204" t="s">
        <v>2414</v>
      </c>
      <c r="BX36" s="382" t="s">
        <v>2415</v>
      </c>
      <c r="BY36" s="256"/>
      <c r="BZ36" s="204" t="s">
        <v>714</v>
      </c>
      <c r="CA36" s="204" t="s">
        <v>2416</v>
      </c>
      <c r="CB36" s="204" t="s">
        <v>2417</v>
      </c>
      <c r="CC36" s="204" t="s">
        <v>2418</v>
      </c>
      <c r="CD36" s="256"/>
      <c r="CE36" s="256"/>
      <c r="CF36" s="238" t="str">
        <f>HYPERLINK("https://clips.twitch.tv/KawaiiRacySwordPeoplesChamp","53.72")</f>
        <v>53.72</v>
      </c>
      <c r="CG36" s="296" t="s">
        <v>2011</v>
      </c>
      <c r="CH36" s="296" t="s">
        <v>2419</v>
      </c>
      <c r="CI36" s="296" t="s">
        <v>2420</v>
      </c>
      <c r="CJ36" s="296" t="s">
        <v>2421</v>
      </c>
      <c r="CK36" s="383" t="s">
        <v>2422</v>
      </c>
      <c r="CL36" s="295" t="s">
        <v>1907</v>
      </c>
      <c r="CM36" s="296" t="s">
        <v>2423</v>
      </c>
      <c r="CN36" s="258"/>
      <c r="CO36" s="296" t="s">
        <v>1542</v>
      </c>
      <c r="CP36" s="296"/>
      <c r="CQ36" s="296" t="s">
        <v>2424</v>
      </c>
      <c r="CR36" s="258"/>
      <c r="CS36" s="179"/>
      <c r="CT36" s="211" t="s">
        <v>2425</v>
      </c>
      <c r="CU36" s="211" t="s">
        <v>2426</v>
      </c>
      <c r="CV36" s="211" t="s">
        <v>185</v>
      </c>
      <c r="CW36" s="211" t="s">
        <v>2427</v>
      </c>
      <c r="CX36" s="211" t="s">
        <v>1091</v>
      </c>
      <c r="CY36" s="211" t="s">
        <v>1036</v>
      </c>
      <c r="CZ36" s="384" t="s">
        <v>861</v>
      </c>
      <c r="DA36" s="211" t="s">
        <v>820</v>
      </c>
      <c r="DB36" s="211" t="s">
        <v>2428</v>
      </c>
      <c r="DC36" s="260"/>
      <c r="DD36" s="260"/>
      <c r="DE36" s="260"/>
      <c r="DF36" s="260"/>
      <c r="DG36" s="261"/>
      <c r="DH36" s="261"/>
      <c r="DI36" s="261"/>
      <c r="DJ36" s="244"/>
      <c r="DK36" s="244" t="s">
        <v>2429</v>
      </c>
      <c r="DL36" s="244" t="s">
        <v>2430</v>
      </c>
      <c r="DM36" s="244" t="s">
        <v>2330</v>
      </c>
      <c r="DN36" s="244" t="s">
        <v>2431</v>
      </c>
      <c r="DO36" s="244" t="s">
        <v>1965</v>
      </c>
      <c r="DP36" s="244" t="s">
        <v>1608</v>
      </c>
      <c r="DQ36" s="244"/>
      <c r="DR36" s="244" t="s">
        <v>1009</v>
      </c>
      <c r="DS36" s="244" t="s">
        <v>2432</v>
      </c>
      <c r="DT36" s="244" t="s">
        <v>2433</v>
      </c>
      <c r="DU36" s="244" t="s">
        <v>1884</v>
      </c>
      <c r="DV36" s="244" t="s">
        <v>2434</v>
      </c>
      <c r="DW36" s="244" t="s">
        <v>2435</v>
      </c>
      <c r="DX36" s="261"/>
      <c r="DY36" s="244" t="s">
        <v>188</v>
      </c>
      <c r="DZ36" s="244" t="s">
        <v>2436</v>
      </c>
      <c r="EA36" s="244" t="s">
        <v>2065</v>
      </c>
      <c r="EB36" s="275" t="s">
        <v>2437</v>
      </c>
    </row>
    <row r="37" ht="15.75" customHeight="1">
      <c r="A37" s="172" t="s">
        <v>2438</v>
      </c>
      <c r="B37" s="79" t="s">
        <v>2439</v>
      </c>
      <c r="C37" s="80" t="s">
        <v>1291</v>
      </c>
      <c r="D37" s="81" t="s">
        <v>1291</v>
      </c>
      <c r="E37" s="82" t="s">
        <v>1291</v>
      </c>
      <c r="F37" s="83" t="s">
        <v>330</v>
      </c>
      <c r="G37" s="79" t="s">
        <v>1614</v>
      </c>
      <c r="H37" s="173" t="s">
        <v>235</v>
      </c>
      <c r="I37" s="87" t="s">
        <v>2440</v>
      </c>
      <c r="J37" s="173" t="s">
        <v>2441</v>
      </c>
      <c r="K37" s="173" t="s">
        <v>1296</v>
      </c>
      <c r="L37" s="173" t="s">
        <v>2442</v>
      </c>
      <c r="M37" s="87" t="s">
        <v>2443</v>
      </c>
      <c r="N37" s="173" t="s">
        <v>2444</v>
      </c>
      <c r="O37" s="173" t="s">
        <v>2445</v>
      </c>
      <c r="P37" s="173" t="s">
        <v>2446</v>
      </c>
      <c r="Q37" s="219"/>
      <c r="R37" s="219"/>
      <c r="S37" s="219"/>
      <c r="T37" s="219"/>
      <c r="U37" s="219"/>
      <c r="V37" s="219"/>
      <c r="W37" s="175"/>
      <c r="X37" s="173" t="s">
        <v>2447</v>
      </c>
      <c r="Y37" s="173" t="s">
        <v>2448</v>
      </c>
      <c r="Z37" s="173" t="s">
        <v>2081</v>
      </c>
      <c r="AA37" s="173" t="s">
        <v>2449</v>
      </c>
      <c r="AB37" s="173" t="s">
        <v>1310</v>
      </c>
      <c r="AC37" s="173" t="s">
        <v>2450</v>
      </c>
      <c r="AD37" s="173" t="s">
        <v>2451</v>
      </c>
      <c r="AE37" s="173" t="s">
        <v>866</v>
      </c>
      <c r="AF37" s="173" t="s">
        <v>2086</v>
      </c>
      <c r="AG37" s="173" t="s">
        <v>2452</v>
      </c>
      <c r="AH37" s="219"/>
      <c r="AI37" s="173" t="s">
        <v>992</v>
      </c>
      <c r="AJ37" s="173" t="s">
        <v>2453</v>
      </c>
      <c r="AK37" s="175"/>
      <c r="AL37" s="219"/>
      <c r="AM37" s="219"/>
      <c r="AN37" s="219"/>
      <c r="AO37" s="219"/>
      <c r="AP37" s="219"/>
      <c r="AQ37" s="219"/>
      <c r="AR37" s="219"/>
      <c r="AS37" s="219"/>
      <c r="AT37" s="173" t="s">
        <v>2454</v>
      </c>
      <c r="AU37" s="173" t="s">
        <v>1397</v>
      </c>
      <c r="AV37" s="219"/>
      <c r="AW37" s="219"/>
      <c r="AX37" s="219"/>
      <c r="AY37" s="219"/>
      <c r="AZ37" s="219"/>
      <c r="BA37" s="87" t="s">
        <v>2406</v>
      </c>
      <c r="BB37" s="173" t="s">
        <v>2455</v>
      </c>
      <c r="BC37" s="173" t="s">
        <v>986</v>
      </c>
      <c r="BD37" s="173" t="s">
        <v>2148</v>
      </c>
      <c r="BE37" s="87" t="s">
        <v>1252</v>
      </c>
      <c r="BF37" s="219"/>
      <c r="BG37" s="219"/>
      <c r="BH37" s="173" t="s">
        <v>1328</v>
      </c>
      <c r="BI37" s="87" t="s">
        <v>2456</v>
      </c>
      <c r="BJ37" s="173" t="s">
        <v>2457</v>
      </c>
      <c r="BK37" s="173" t="s">
        <v>2458</v>
      </c>
      <c r="BL37" s="219"/>
      <c r="BM37" s="219"/>
      <c r="BN37" s="219"/>
      <c r="BO37" s="219"/>
      <c r="BP37" s="219"/>
      <c r="BQ37" s="219"/>
      <c r="BR37" s="173" t="s">
        <v>2459</v>
      </c>
      <c r="BS37" s="173" t="s">
        <v>2460</v>
      </c>
      <c r="BT37" s="173" t="s">
        <v>2461</v>
      </c>
      <c r="BU37" s="173" t="s">
        <v>347</v>
      </c>
      <c r="BV37" s="87" t="s">
        <v>2462</v>
      </c>
      <c r="BW37" s="173" t="s">
        <v>2463</v>
      </c>
      <c r="BX37" s="173" t="s">
        <v>2464</v>
      </c>
      <c r="BY37" s="219"/>
      <c r="BZ37" s="173" t="s">
        <v>796</v>
      </c>
      <c r="CA37" s="219"/>
      <c r="CB37" s="219"/>
      <c r="CC37" s="219"/>
      <c r="CD37" s="219"/>
      <c r="CE37" s="219"/>
      <c r="CF37" s="173" t="s">
        <v>2465</v>
      </c>
      <c r="CG37" s="173" t="s">
        <v>2466</v>
      </c>
      <c r="CH37" s="173" t="s">
        <v>1504</v>
      </c>
      <c r="CI37" s="87" t="s">
        <v>2467</v>
      </c>
      <c r="CJ37" s="173" t="s">
        <v>1720</v>
      </c>
      <c r="CK37" s="173" t="s">
        <v>2468</v>
      </c>
      <c r="CL37" s="173" t="s">
        <v>2469</v>
      </c>
      <c r="CM37" s="173" t="s">
        <v>1950</v>
      </c>
      <c r="CN37" s="219"/>
      <c r="CO37" s="219"/>
      <c r="CP37" s="219"/>
      <c r="CQ37" s="219"/>
      <c r="CR37" s="219"/>
      <c r="CS37" s="179"/>
      <c r="CT37" s="87" t="s">
        <v>2470</v>
      </c>
      <c r="CU37" s="173" t="s">
        <v>1274</v>
      </c>
      <c r="CV37" s="173" t="s">
        <v>2471</v>
      </c>
      <c r="CW37" s="173" t="s">
        <v>2472</v>
      </c>
      <c r="CX37" s="173" t="s">
        <v>187</v>
      </c>
      <c r="CY37" s="173" t="s">
        <v>2473</v>
      </c>
      <c r="CZ37" s="173" t="s">
        <v>2474</v>
      </c>
      <c r="DA37" s="173" t="s">
        <v>1069</v>
      </c>
      <c r="DB37" s="219"/>
      <c r="DC37" s="219"/>
      <c r="DD37" s="219"/>
      <c r="DE37" s="219"/>
      <c r="DF37" s="219"/>
      <c r="DG37" s="173" t="s">
        <v>2475</v>
      </c>
      <c r="DH37" s="305"/>
      <c r="DI37" s="305"/>
      <c r="DJ37" s="305"/>
      <c r="DK37" s="219"/>
      <c r="DL37" s="305"/>
      <c r="DM37" s="219"/>
      <c r="DN37" s="219"/>
      <c r="DO37" s="219"/>
      <c r="DP37" s="173" t="s">
        <v>2476</v>
      </c>
      <c r="DQ37" s="173" t="s">
        <v>2477</v>
      </c>
      <c r="DR37" s="219"/>
      <c r="DS37" s="219"/>
      <c r="DT37" s="219"/>
      <c r="DU37" s="219"/>
      <c r="DV37" s="219"/>
      <c r="DW37" s="219"/>
      <c r="DX37" s="219"/>
      <c r="DY37" s="173" t="s">
        <v>401</v>
      </c>
      <c r="DZ37" s="219"/>
      <c r="EA37" s="219"/>
      <c r="EB37" s="276"/>
    </row>
    <row r="38" ht="15.75" customHeight="1">
      <c r="A38" s="385" t="s">
        <v>2478</v>
      </c>
      <c r="B38" s="99" t="s">
        <v>2479</v>
      </c>
      <c r="C38" s="100" t="s">
        <v>1290</v>
      </c>
      <c r="D38" s="101" t="s">
        <v>881</v>
      </c>
      <c r="E38" s="102" t="s">
        <v>1290</v>
      </c>
      <c r="F38" s="103" t="s">
        <v>1893</v>
      </c>
      <c r="G38" s="99" t="s">
        <v>2480</v>
      </c>
      <c r="H38" s="181" t="s">
        <v>2481</v>
      </c>
      <c r="I38" s="184" t="s">
        <v>2482</v>
      </c>
      <c r="J38" s="181" t="s">
        <v>2483</v>
      </c>
      <c r="K38" s="184" t="s">
        <v>1981</v>
      </c>
      <c r="L38" s="181" t="s">
        <v>2484</v>
      </c>
      <c r="M38" s="184" t="s">
        <v>2485</v>
      </c>
      <c r="N38" s="268" t="s">
        <v>2486</v>
      </c>
      <c r="O38" s="181" t="s">
        <v>2487</v>
      </c>
      <c r="P38" s="181" t="s">
        <v>2488</v>
      </c>
      <c r="Q38" s="184" t="str">
        <f>HYPERLINK("https://twitter.com/Qbe_Root/status/1254604046691860480","1:09.56")</f>
        <v>1:09.56</v>
      </c>
      <c r="R38" s="267"/>
      <c r="S38" s="181" t="s">
        <v>2489</v>
      </c>
      <c r="T38" s="267"/>
      <c r="U38" s="181" t="s">
        <v>2490</v>
      </c>
      <c r="V38" s="221" t="s">
        <v>2491</v>
      </c>
      <c r="W38" s="175"/>
      <c r="X38" s="224" t="s">
        <v>2492</v>
      </c>
      <c r="Y38" s="224" t="s">
        <v>2493</v>
      </c>
      <c r="Z38" s="111" t="s">
        <v>2322</v>
      </c>
      <c r="AA38" s="111" t="s">
        <v>2494</v>
      </c>
      <c r="AB38" s="111" t="s">
        <v>1426</v>
      </c>
      <c r="AC38" s="111" t="s">
        <v>2495</v>
      </c>
      <c r="AD38" s="186" t="s">
        <v>2496</v>
      </c>
      <c r="AE38" s="224" t="str">
        <f>HYPERLINK("https://twitter.com/Qbe_Root/status/1156762003857240064","1:33.81")</f>
        <v>1:33.81</v>
      </c>
      <c r="AF38" s="111" t="s">
        <v>2497</v>
      </c>
      <c r="AG38" s="224" t="str">
        <f>HYPERLINK("https://twitter.com/Qbe_Root/status/1161090273696473094","53.98")</f>
        <v>53.98</v>
      </c>
      <c r="AH38" s="270"/>
      <c r="AI38" s="111" t="s">
        <v>2498</v>
      </c>
      <c r="AJ38" s="287"/>
      <c r="AK38" s="175"/>
      <c r="AL38" s="308" t="s">
        <v>2499</v>
      </c>
      <c r="AM38" s="227" t="str">
        <f>HYPERLINK("https://twitter.com/Qbe_Root/status/1121081195205410816","19.98")</f>
        <v>19.98</v>
      </c>
      <c r="AN38" s="195" t="s">
        <v>2500</v>
      </c>
      <c r="AO38" s="195" t="s">
        <v>2501</v>
      </c>
      <c r="AP38" s="195" t="s">
        <v>2502</v>
      </c>
      <c r="AQ38" s="195"/>
      <c r="AR38" s="227" t="str">
        <f>HYPERLINK("https://twitter.com/Qbe_Root/status/1252284526044368897","8.94")</f>
        <v>8.94</v>
      </c>
      <c r="AS38" s="195" t="s">
        <v>2503</v>
      </c>
      <c r="AT38" s="195" t="s">
        <v>2504</v>
      </c>
      <c r="AU38" s="227" t="s">
        <v>2505</v>
      </c>
      <c r="AV38" s="191" t="s">
        <v>315</v>
      </c>
      <c r="AW38" s="253"/>
      <c r="AX38" s="195" t="s">
        <v>2506</v>
      </c>
      <c r="AY38" s="253"/>
      <c r="AZ38" s="253"/>
      <c r="BA38" s="254" t="s">
        <v>2507</v>
      </c>
      <c r="BB38" s="196" t="s">
        <v>2508</v>
      </c>
      <c r="BC38" s="196" t="s">
        <v>1517</v>
      </c>
      <c r="BD38" s="196" t="s">
        <v>2509</v>
      </c>
      <c r="BE38" s="196" t="s">
        <v>2510</v>
      </c>
      <c r="BF38" s="196" t="s">
        <v>2511</v>
      </c>
      <c r="BG38" s="199" t="s">
        <v>2512</v>
      </c>
      <c r="BH38" s="386" t="s">
        <v>2245</v>
      </c>
      <c r="BI38" s="130" t="s">
        <v>2513</v>
      </c>
      <c r="BJ38" s="387"/>
      <c r="BK38" s="196" t="s">
        <v>2514</v>
      </c>
      <c r="BL38" s="196" t="s">
        <v>2515</v>
      </c>
      <c r="BM38" s="199" t="s">
        <v>2516</v>
      </c>
      <c r="BN38" s="199" t="s">
        <v>2517</v>
      </c>
      <c r="BO38" s="230" t="s">
        <v>2518</v>
      </c>
      <c r="BP38" s="230"/>
      <c r="BQ38" s="200" t="s">
        <v>2519</v>
      </c>
      <c r="BR38" s="200" t="s">
        <v>2520</v>
      </c>
      <c r="BS38" s="137" t="s">
        <v>2405</v>
      </c>
      <c r="BT38" s="200" t="str">
        <f>HYPERLINK("https://twitter.com/Qbe_Root/status/1246830752987308033","23.85")</f>
        <v>23.85</v>
      </c>
      <c r="BU38" s="200" t="s">
        <v>2521</v>
      </c>
      <c r="BV38" s="200" t="str">
        <f>HYPERLINK("https://twitter.com/Qbe_Root/status/1173970755526242304","21.44")</f>
        <v>21.44</v>
      </c>
      <c r="BW38" s="236" t="s">
        <v>2522</v>
      </c>
      <c r="BX38" s="200" t="s">
        <v>2523</v>
      </c>
      <c r="BY38" s="256"/>
      <c r="BZ38" s="200" t="str">
        <f>HYPERLINK("https://twitter.com/Qbe_Root/status/1242199278610788353","23.10")</f>
        <v>23.10</v>
      </c>
      <c r="CA38" s="135" t="s">
        <v>2524</v>
      </c>
      <c r="CB38" s="204" t="s">
        <v>652</v>
      </c>
      <c r="CC38" s="204" t="s">
        <v>2525</v>
      </c>
      <c r="CD38" s="256"/>
      <c r="CE38" s="256"/>
      <c r="CF38" s="145" t="s">
        <v>2526</v>
      </c>
      <c r="CG38" s="145" t="s">
        <v>2527</v>
      </c>
      <c r="CH38" s="296" t="s">
        <v>2528</v>
      </c>
      <c r="CI38" s="145" t="s">
        <v>2529</v>
      </c>
      <c r="CJ38" s="238" t="s">
        <v>2530</v>
      </c>
      <c r="CK38" s="145" t="s">
        <v>2531</v>
      </c>
      <c r="CL38" s="145" t="s">
        <v>2083</v>
      </c>
      <c r="CM38" s="145" t="s">
        <v>2532</v>
      </c>
      <c r="CN38" s="273" t="s">
        <v>2533</v>
      </c>
      <c r="CO38" s="296" t="s">
        <v>2534</v>
      </c>
      <c r="CP38" s="296"/>
      <c r="CQ38" s="296" t="s">
        <v>2535</v>
      </c>
      <c r="CR38" s="258"/>
      <c r="CS38" s="179"/>
      <c r="CT38" s="157" t="s">
        <v>2536</v>
      </c>
      <c r="CU38" s="242" t="s">
        <v>2537</v>
      </c>
      <c r="CV38" s="242" t="s">
        <v>1307</v>
      </c>
      <c r="CW38" s="157" t="s">
        <v>318</v>
      </c>
      <c r="CX38" s="157" t="s">
        <v>2538</v>
      </c>
      <c r="CY38" s="157" t="s">
        <v>2539</v>
      </c>
      <c r="CZ38" s="242" t="s">
        <v>2540</v>
      </c>
      <c r="DA38" s="211" t="s">
        <v>2541</v>
      </c>
      <c r="DB38" s="388" t="str">
        <f>HYPERLINK("https://twitter.com/Qbe_Root/status/1400138849058275330", "1:53.21")</f>
        <v>1:53.21</v>
      </c>
      <c r="DC38" s="356" t="s">
        <v>2542</v>
      </c>
      <c r="DD38" s="157" t="s">
        <v>2543</v>
      </c>
      <c r="DE38" s="259" t="s">
        <v>2544</v>
      </c>
      <c r="DF38" s="259"/>
      <c r="DG38" s="171" t="s">
        <v>1107</v>
      </c>
      <c r="DH38" s="215" t="s">
        <v>2545</v>
      </c>
      <c r="DI38" s="261"/>
      <c r="DJ38" s="212" t="s">
        <v>2546</v>
      </c>
      <c r="DK38" s="171" t="s">
        <v>2547</v>
      </c>
      <c r="DL38" s="244" t="s">
        <v>2548</v>
      </c>
      <c r="DM38" s="261"/>
      <c r="DN38" s="261"/>
      <c r="DO38" s="261"/>
      <c r="DP38" s="212" t="s">
        <v>2549</v>
      </c>
      <c r="DQ38" s="275" t="s">
        <v>2243</v>
      </c>
      <c r="DR38" s="389" t="str">
        <f>HYPERLINK("https://twitter.com/Qbe_Root/status/1241798344797798402","11.27")</f>
        <v>11.27</v>
      </c>
      <c r="DS38" s="244" t="s">
        <v>2550</v>
      </c>
      <c r="DT38" s="244" t="s">
        <v>1997</v>
      </c>
      <c r="DU38" s="261"/>
      <c r="DV38" s="244" t="s">
        <v>2551</v>
      </c>
      <c r="DW38" s="244" t="s">
        <v>1713</v>
      </c>
      <c r="DX38" s="244" t="s">
        <v>2552</v>
      </c>
      <c r="DY38" s="212" t="s">
        <v>2553</v>
      </c>
      <c r="DZ38" s="244" t="s">
        <v>267</v>
      </c>
      <c r="EA38" s="244" t="s">
        <v>2554</v>
      </c>
      <c r="EB38" s="275" t="s">
        <v>2555</v>
      </c>
    </row>
    <row r="39" ht="15.75" customHeight="1">
      <c r="A39" s="390" t="s">
        <v>2556</v>
      </c>
      <c r="B39" s="79" t="s">
        <v>2557</v>
      </c>
      <c r="C39" s="80" t="s">
        <v>1291</v>
      </c>
      <c r="D39" s="81" t="s">
        <v>1291</v>
      </c>
      <c r="E39" s="82" t="s">
        <v>1291</v>
      </c>
      <c r="F39" s="83" t="s">
        <v>433</v>
      </c>
      <c r="G39" s="79" t="s">
        <v>1382</v>
      </c>
      <c r="H39" s="174" t="s">
        <v>2558</v>
      </c>
      <c r="I39" s="173" t="s">
        <v>2559</v>
      </c>
      <c r="J39" s="174" t="s">
        <v>446</v>
      </c>
      <c r="K39" s="173" t="s">
        <v>1121</v>
      </c>
      <c r="L39" s="173" t="s">
        <v>692</v>
      </c>
      <c r="M39" s="174" t="s">
        <v>2560</v>
      </c>
      <c r="N39" s="174" t="s">
        <v>2561</v>
      </c>
      <c r="O39" s="173" t="s">
        <v>2562</v>
      </c>
      <c r="P39" s="174" t="s">
        <v>2563</v>
      </c>
      <c r="Q39" s="219"/>
      <c r="R39" s="219"/>
      <c r="S39" s="174" t="s">
        <v>2564</v>
      </c>
      <c r="T39" s="219"/>
      <c r="U39" s="219"/>
      <c r="V39" s="219"/>
      <c r="W39" s="175"/>
      <c r="X39" s="173" t="s">
        <v>1527</v>
      </c>
      <c r="Y39" s="173" t="s">
        <v>2565</v>
      </c>
      <c r="Z39" s="174" t="s">
        <v>2566</v>
      </c>
      <c r="AA39" s="173" t="s">
        <v>2567</v>
      </c>
      <c r="AB39" s="173" t="s">
        <v>2568</v>
      </c>
      <c r="AC39" s="174" t="s">
        <v>2569</v>
      </c>
      <c r="AD39" s="219"/>
      <c r="AE39" s="174" t="s">
        <v>2570</v>
      </c>
      <c r="AF39" s="174" t="s">
        <v>2571</v>
      </c>
      <c r="AG39" s="174" t="s">
        <v>2572</v>
      </c>
      <c r="AH39" s="174"/>
      <c r="AI39" s="174"/>
      <c r="AJ39" s="174" t="s">
        <v>1593</v>
      </c>
      <c r="AK39" s="175"/>
      <c r="AL39" s="219"/>
      <c r="AM39" s="174" t="s">
        <v>2573</v>
      </c>
      <c r="AN39" s="219"/>
      <c r="AO39" s="174" t="s">
        <v>2574</v>
      </c>
      <c r="AP39" s="86" t="str">
        <f>HYPERLINK("https://twitter.com/SSBReed/status/1212701917551497216?s=20","47.36")</f>
        <v>47.36</v>
      </c>
      <c r="AQ39" s="97"/>
      <c r="AR39" s="219"/>
      <c r="AS39" s="219"/>
      <c r="AT39" s="174" t="s">
        <v>2575</v>
      </c>
      <c r="AU39" s="86" t="s">
        <v>2576</v>
      </c>
      <c r="AV39" s="219"/>
      <c r="AW39" s="219"/>
      <c r="AX39" s="174" t="s">
        <v>1846</v>
      </c>
      <c r="AY39" s="174" t="s">
        <v>2577</v>
      </c>
      <c r="AZ39" s="174"/>
      <c r="BA39" s="219"/>
      <c r="BB39" s="174"/>
      <c r="BC39" s="174" t="s">
        <v>2578</v>
      </c>
      <c r="BD39" s="173" t="s">
        <v>2579</v>
      </c>
      <c r="BE39" s="174" t="s">
        <v>2580</v>
      </c>
      <c r="BF39" s="174" t="s">
        <v>2581</v>
      </c>
      <c r="BG39" s="174"/>
      <c r="BH39" s="173" t="s">
        <v>2582</v>
      </c>
      <c r="BI39" s="177"/>
      <c r="BJ39" s="173" t="s">
        <v>2583</v>
      </c>
      <c r="BK39" s="173" t="s">
        <v>579</v>
      </c>
      <c r="BL39" s="174" t="s">
        <v>2056</v>
      </c>
      <c r="BM39" s="174" t="s">
        <v>1524</v>
      </c>
      <c r="BN39" s="174" t="s">
        <v>2584</v>
      </c>
      <c r="BO39" s="174" t="s">
        <v>2585</v>
      </c>
      <c r="BP39" s="174"/>
      <c r="BQ39" s="173"/>
      <c r="BR39" s="174" t="s">
        <v>2008</v>
      </c>
      <c r="BS39" s="174" t="s">
        <v>158</v>
      </c>
      <c r="BT39" s="174" t="s">
        <v>2586</v>
      </c>
      <c r="BU39" s="219"/>
      <c r="BV39" s="174" t="s">
        <v>517</v>
      </c>
      <c r="BW39" s="219"/>
      <c r="BX39" s="174" t="s">
        <v>2587</v>
      </c>
      <c r="BY39" s="174" t="s">
        <v>164</v>
      </c>
      <c r="BZ39" s="174" t="s">
        <v>2548</v>
      </c>
      <c r="CA39" s="219"/>
      <c r="CB39" s="174" t="s">
        <v>1355</v>
      </c>
      <c r="CC39" s="174" t="s">
        <v>2248</v>
      </c>
      <c r="CD39" s="178" t="s">
        <v>2588</v>
      </c>
      <c r="CE39" s="178"/>
      <c r="CF39" s="173" t="s">
        <v>170</v>
      </c>
      <c r="CG39" s="174" t="s">
        <v>569</v>
      </c>
      <c r="CH39" s="174" t="s">
        <v>2589</v>
      </c>
      <c r="CI39" s="174" t="s">
        <v>2590</v>
      </c>
      <c r="CJ39" s="219"/>
      <c r="CK39" s="174" t="s">
        <v>2591</v>
      </c>
      <c r="CL39" s="312" t="s">
        <v>870</v>
      </c>
      <c r="CM39" s="86" t="str">
        <f>HYPERLINK("https://www.youtube.com/watch?v=X66lFoaVyLY","15.60")</f>
        <v>15.60</v>
      </c>
      <c r="CN39" s="219"/>
      <c r="CO39" s="219"/>
      <c r="CP39" s="219"/>
      <c r="CQ39" s="219"/>
      <c r="CR39" s="174" t="s">
        <v>2592</v>
      </c>
      <c r="CS39" s="179"/>
      <c r="CT39" s="219"/>
      <c r="CU39" s="173" t="s">
        <v>1358</v>
      </c>
      <c r="CV39" s="173" t="s">
        <v>2593</v>
      </c>
      <c r="CW39" s="174"/>
      <c r="CX39" s="219"/>
      <c r="CY39" s="174" t="s">
        <v>1713</v>
      </c>
      <c r="CZ39" s="87" t="s">
        <v>189</v>
      </c>
      <c r="DA39" s="174" t="s">
        <v>2268</v>
      </c>
      <c r="DB39" s="174" t="s">
        <v>2594</v>
      </c>
      <c r="DC39" s="219"/>
      <c r="DD39" s="219"/>
      <c r="DE39" s="174" t="s">
        <v>2595</v>
      </c>
      <c r="DF39" s="174"/>
      <c r="DG39" s="174" t="s">
        <v>103</v>
      </c>
      <c r="DH39" s="219"/>
      <c r="DI39" s="219"/>
      <c r="DJ39" s="219"/>
      <c r="DK39" s="174" t="s">
        <v>1498</v>
      </c>
      <c r="DL39" s="219"/>
      <c r="DM39" s="174" t="s">
        <v>2596</v>
      </c>
      <c r="DN39" s="174" t="s">
        <v>2597</v>
      </c>
      <c r="DO39" s="219"/>
      <c r="DP39" s="174" t="s">
        <v>2598</v>
      </c>
      <c r="DQ39" s="173" t="s">
        <v>527</v>
      </c>
      <c r="DR39" s="219"/>
      <c r="DS39" s="219"/>
      <c r="DT39" s="219"/>
      <c r="DU39" s="219"/>
      <c r="DV39" s="174" t="s">
        <v>2323</v>
      </c>
      <c r="DW39" s="219"/>
      <c r="DX39" s="174" t="s">
        <v>2599</v>
      </c>
      <c r="DY39" s="219"/>
      <c r="DZ39" s="219"/>
      <c r="EA39" s="174" t="s">
        <v>2600</v>
      </c>
      <c r="EB39" s="276"/>
    </row>
    <row r="40" ht="15.75" customHeight="1">
      <c r="A40" s="391" t="s">
        <v>2601</v>
      </c>
      <c r="B40" s="99" t="s">
        <v>2602</v>
      </c>
      <c r="C40" s="100" t="s">
        <v>1291</v>
      </c>
      <c r="D40" s="101" t="s">
        <v>1291</v>
      </c>
      <c r="E40" s="102" t="s">
        <v>1291</v>
      </c>
      <c r="F40" s="103" t="s">
        <v>2603</v>
      </c>
      <c r="G40" s="99" t="s">
        <v>2604</v>
      </c>
      <c r="H40" s="221" t="s">
        <v>2605</v>
      </c>
      <c r="I40" s="221" t="s">
        <v>2606</v>
      </c>
      <c r="J40" s="221" t="s">
        <v>2607</v>
      </c>
      <c r="K40" s="181" t="s">
        <v>1296</v>
      </c>
      <c r="L40" s="181" t="s">
        <v>2608</v>
      </c>
      <c r="M40" s="181" t="s">
        <v>845</v>
      </c>
      <c r="N40" s="181" t="s">
        <v>2609</v>
      </c>
      <c r="O40" s="181" t="s">
        <v>2445</v>
      </c>
      <c r="P40" s="181" t="s">
        <v>1498</v>
      </c>
      <c r="Q40" s="392" t="s">
        <v>1281</v>
      </c>
      <c r="R40" s="393" t="s">
        <v>1528</v>
      </c>
      <c r="S40" s="181" t="s">
        <v>110</v>
      </c>
      <c r="T40" s="268" t="s">
        <v>2610</v>
      </c>
      <c r="U40" s="221" t="s">
        <v>1422</v>
      </c>
      <c r="V40" s="221" t="s">
        <v>2611</v>
      </c>
      <c r="W40" s="175"/>
      <c r="X40" s="111" t="s">
        <v>1118</v>
      </c>
      <c r="Y40" s="251" t="s">
        <v>698</v>
      </c>
      <c r="Z40" s="250" t="s">
        <v>2612</v>
      </c>
      <c r="AA40" s="250" t="s">
        <v>2613</v>
      </c>
      <c r="AB40" s="251" t="s">
        <v>2614</v>
      </c>
      <c r="AC40" s="111" t="s">
        <v>2615</v>
      </c>
      <c r="AD40" s="251" t="s">
        <v>2616</v>
      </c>
      <c r="AE40" s="251" t="s">
        <v>2617</v>
      </c>
      <c r="AF40" s="111" t="s">
        <v>1911</v>
      </c>
      <c r="AG40" s="188" t="s">
        <v>2618</v>
      </c>
      <c r="AH40" s="251" t="s">
        <v>2619</v>
      </c>
      <c r="AI40" s="251" t="s">
        <v>2077</v>
      </c>
      <c r="AJ40" s="188" t="s">
        <v>1915</v>
      </c>
      <c r="AK40" s="175"/>
      <c r="AL40" s="288" t="s">
        <v>2620</v>
      </c>
      <c r="AM40" s="191" t="s">
        <v>2116</v>
      </c>
      <c r="AN40" s="288" t="s">
        <v>2621</v>
      </c>
      <c r="AO40" s="195" t="s">
        <v>2622</v>
      </c>
      <c r="AP40" s="288" t="s">
        <v>2623</v>
      </c>
      <c r="AQ40" s="288"/>
      <c r="AR40" s="288" t="s">
        <v>2624</v>
      </c>
      <c r="AS40" s="191" t="s">
        <v>897</v>
      </c>
      <c r="AT40" s="288" t="s">
        <v>2625</v>
      </c>
      <c r="AU40" s="288" t="s">
        <v>2047</v>
      </c>
      <c r="AV40" s="288" t="s">
        <v>2626</v>
      </c>
      <c r="AW40" s="195" t="s">
        <v>1199</v>
      </c>
      <c r="AX40" s="288" t="s">
        <v>1238</v>
      </c>
      <c r="AY40" s="394" t="s">
        <v>2627</v>
      </c>
      <c r="AZ40" s="394"/>
      <c r="BA40" s="196" t="s">
        <v>2628</v>
      </c>
      <c r="BB40" s="230" t="s">
        <v>1417</v>
      </c>
      <c r="BC40" s="196" t="s">
        <v>2629</v>
      </c>
      <c r="BD40" s="196" t="s">
        <v>2630</v>
      </c>
      <c r="BE40" s="230" t="s">
        <v>2631</v>
      </c>
      <c r="BF40" s="230" t="s">
        <v>2632</v>
      </c>
      <c r="BG40" s="255"/>
      <c r="BH40" s="196" t="s">
        <v>322</v>
      </c>
      <c r="BI40" s="230" t="s">
        <v>2633</v>
      </c>
      <c r="BJ40" s="230" t="s">
        <v>2634</v>
      </c>
      <c r="BK40" s="196" t="s">
        <v>2635</v>
      </c>
      <c r="BL40" s="230" t="s">
        <v>2636</v>
      </c>
      <c r="BM40" s="230" t="s">
        <v>2637</v>
      </c>
      <c r="BN40" s="199" t="s">
        <v>2638</v>
      </c>
      <c r="BO40" s="230" t="s">
        <v>2639</v>
      </c>
      <c r="BP40" s="230"/>
      <c r="BQ40" s="137" t="s">
        <v>2640</v>
      </c>
      <c r="BR40" s="137" t="s">
        <v>2641</v>
      </c>
      <c r="BS40" s="137" t="s">
        <v>1644</v>
      </c>
      <c r="BT40" s="137" t="s">
        <v>2642</v>
      </c>
      <c r="BU40" s="137" t="s">
        <v>2643</v>
      </c>
      <c r="BV40" s="137" t="s">
        <v>1591</v>
      </c>
      <c r="BW40" s="256"/>
      <c r="BX40" s="204" t="s">
        <v>1341</v>
      </c>
      <c r="BY40" s="137" t="s">
        <v>2644</v>
      </c>
      <c r="BZ40" s="235" t="s">
        <v>2645</v>
      </c>
      <c r="CA40" s="137" t="s">
        <v>2646</v>
      </c>
      <c r="CB40" s="235" t="s">
        <v>2647</v>
      </c>
      <c r="CC40" s="137" t="s">
        <v>2648</v>
      </c>
      <c r="CD40" s="137" t="s">
        <v>2649</v>
      </c>
      <c r="CE40" s="235"/>
      <c r="CF40" s="145" t="s">
        <v>1327</v>
      </c>
      <c r="CG40" s="273" t="s">
        <v>2434</v>
      </c>
      <c r="CH40" s="273" t="s">
        <v>2650</v>
      </c>
      <c r="CI40" s="273" t="s">
        <v>2651</v>
      </c>
      <c r="CJ40" s="273" t="s">
        <v>2652</v>
      </c>
      <c r="CK40" s="273" t="s">
        <v>1308</v>
      </c>
      <c r="CL40" s="145" t="s">
        <v>1542</v>
      </c>
      <c r="CM40" s="273" t="s">
        <v>2653</v>
      </c>
      <c r="CN40" s="273" t="s">
        <v>2654</v>
      </c>
      <c r="CO40" s="145" t="s">
        <v>2655</v>
      </c>
      <c r="CP40" s="258"/>
      <c r="CQ40" s="258"/>
      <c r="CR40" s="273" t="s">
        <v>2656</v>
      </c>
      <c r="CS40" s="179"/>
      <c r="CT40" s="259" t="s">
        <v>2657</v>
      </c>
      <c r="CU40" s="259" t="s">
        <v>2046</v>
      </c>
      <c r="CV40" s="259" t="s">
        <v>2658</v>
      </c>
      <c r="CW40" s="157" t="s">
        <v>495</v>
      </c>
      <c r="CX40" s="259" t="s">
        <v>2659</v>
      </c>
      <c r="CY40" s="259" t="s">
        <v>118</v>
      </c>
      <c r="CZ40" s="157" t="s">
        <v>2660</v>
      </c>
      <c r="DA40" s="259" t="s">
        <v>2661</v>
      </c>
      <c r="DB40" s="259" t="s">
        <v>2662</v>
      </c>
      <c r="DC40" s="259" t="s">
        <v>1873</v>
      </c>
      <c r="DD40" s="259" t="s">
        <v>2663</v>
      </c>
      <c r="DE40" s="259" t="s">
        <v>2664</v>
      </c>
      <c r="DF40" s="259"/>
      <c r="DG40" s="311" t="s">
        <v>1183</v>
      </c>
      <c r="DH40" s="261"/>
      <c r="DI40" s="261"/>
      <c r="DJ40" s="311"/>
      <c r="DK40" s="212" t="s">
        <v>2368</v>
      </c>
      <c r="DL40" s="311" t="s">
        <v>2665</v>
      </c>
      <c r="DM40" s="311" t="s">
        <v>2666</v>
      </c>
      <c r="DN40" s="311" t="s">
        <v>2667</v>
      </c>
      <c r="DO40" s="311" t="s">
        <v>2668</v>
      </c>
      <c r="DP40" s="311" t="s">
        <v>2669</v>
      </c>
      <c r="DQ40" s="212" t="s">
        <v>2670</v>
      </c>
      <c r="DR40" s="244" t="s">
        <v>2671</v>
      </c>
      <c r="DS40" s="311" t="s">
        <v>2550</v>
      </c>
      <c r="DT40" s="311" t="s">
        <v>2672</v>
      </c>
      <c r="DU40" s="311" t="s">
        <v>2673</v>
      </c>
      <c r="DV40" s="311" t="s">
        <v>2674</v>
      </c>
      <c r="DW40" s="311" t="s">
        <v>1517</v>
      </c>
      <c r="DX40" s="212" t="s">
        <v>2675</v>
      </c>
      <c r="DY40" s="311" t="s">
        <v>986</v>
      </c>
      <c r="DZ40" s="311" t="s">
        <v>1190</v>
      </c>
      <c r="EA40" s="311" t="s">
        <v>835</v>
      </c>
      <c r="EB40" s="275" t="s">
        <v>2676</v>
      </c>
    </row>
    <row r="41" ht="15.75" customHeight="1">
      <c r="A41" s="390" t="s">
        <v>2677</v>
      </c>
      <c r="B41" s="79" t="s">
        <v>2678</v>
      </c>
      <c r="C41" s="80" t="s">
        <v>881</v>
      </c>
      <c r="D41" s="81" t="s">
        <v>881</v>
      </c>
      <c r="E41" s="82" t="s">
        <v>536</v>
      </c>
      <c r="F41" s="83" t="s">
        <v>1677</v>
      </c>
      <c r="G41" s="79" t="s">
        <v>717</v>
      </c>
      <c r="H41" s="173" t="s">
        <v>1431</v>
      </c>
      <c r="I41" s="173" t="s">
        <v>2679</v>
      </c>
      <c r="J41" s="174" t="s">
        <v>2680</v>
      </c>
      <c r="K41" s="173" t="s">
        <v>2681</v>
      </c>
      <c r="L41" s="176" t="s">
        <v>1664</v>
      </c>
      <c r="M41" s="219"/>
      <c r="N41" s="219"/>
      <c r="O41" s="178" t="s">
        <v>2682</v>
      </c>
      <c r="P41" s="174" t="s">
        <v>2683</v>
      </c>
      <c r="Q41" s="174" t="s">
        <v>2684</v>
      </c>
      <c r="R41" s="174"/>
      <c r="S41" s="174" t="s">
        <v>1238</v>
      </c>
      <c r="T41" s="178"/>
      <c r="U41" s="178" t="s">
        <v>2542</v>
      </c>
      <c r="V41" s="94" t="s">
        <v>2685</v>
      </c>
      <c r="W41" s="246"/>
      <c r="X41" s="173" t="s">
        <v>2686</v>
      </c>
      <c r="Y41" s="173" t="s">
        <v>2687</v>
      </c>
      <c r="Z41" s="174" t="s">
        <v>2688</v>
      </c>
      <c r="AA41" s="174" t="s">
        <v>2689</v>
      </c>
      <c r="AB41" s="173" t="s">
        <v>2690</v>
      </c>
      <c r="AC41" s="173" t="s">
        <v>2691</v>
      </c>
      <c r="AD41" s="173"/>
      <c r="AE41" s="174" t="s">
        <v>785</v>
      </c>
      <c r="AF41" s="174" t="s">
        <v>2058</v>
      </c>
      <c r="AG41" s="174" t="s">
        <v>2692</v>
      </c>
      <c r="AH41" s="174"/>
      <c r="AI41" s="174" t="s">
        <v>2693</v>
      </c>
      <c r="AJ41" s="85" t="s">
        <v>2694</v>
      </c>
      <c r="AK41" s="175"/>
      <c r="AL41" s="173" t="s">
        <v>265</v>
      </c>
      <c r="AM41" s="174" t="s">
        <v>2695</v>
      </c>
      <c r="AN41" s="86" t="str">
        <f>HYPERLINK("https://youtu.be/LAskX_epfLA","1:44.25")</f>
        <v>1:44.25</v>
      </c>
      <c r="AO41" s="173" t="s">
        <v>2696</v>
      </c>
      <c r="AP41" s="87" t="s">
        <v>131</v>
      </c>
      <c r="AQ41" s="91"/>
      <c r="AR41" s="219"/>
      <c r="AS41" s="90" t="s">
        <v>2697</v>
      </c>
      <c r="AT41" s="178" t="s">
        <v>2532</v>
      </c>
      <c r="AU41" s="173" t="s">
        <v>688</v>
      </c>
      <c r="AV41" s="173" t="s">
        <v>2698</v>
      </c>
      <c r="AW41" s="87" t="s">
        <v>939</v>
      </c>
      <c r="AX41" s="87" t="s">
        <v>2699</v>
      </c>
      <c r="AY41" s="90" t="s">
        <v>2700</v>
      </c>
      <c r="AZ41" s="97"/>
      <c r="BA41" s="173" t="s">
        <v>2701</v>
      </c>
      <c r="BB41" s="219"/>
      <c r="BC41" s="219"/>
      <c r="BD41" s="173" t="s">
        <v>2702</v>
      </c>
      <c r="BE41" s="173" t="s">
        <v>2703</v>
      </c>
      <c r="BF41" s="85" t="str">
        <f>HYPERLINK("https://youtu.be/V-kufjH1djY","41.22")</f>
        <v>41.22</v>
      </c>
      <c r="BG41" s="219"/>
      <c r="BH41" s="173" t="s">
        <v>455</v>
      </c>
      <c r="BI41" s="177"/>
      <c r="BJ41" s="173" t="s">
        <v>2704</v>
      </c>
      <c r="BK41" s="219"/>
      <c r="BL41" s="219"/>
      <c r="BM41" s="178" t="s">
        <v>259</v>
      </c>
      <c r="BN41" s="174" t="s">
        <v>2371</v>
      </c>
      <c r="BO41" s="174" t="s">
        <v>2705</v>
      </c>
      <c r="BP41" s="174"/>
      <c r="BQ41" s="219"/>
      <c r="BR41" s="178" t="s">
        <v>1091</v>
      </c>
      <c r="BS41" s="174" t="s">
        <v>2706</v>
      </c>
      <c r="BT41" s="87" t="s">
        <v>584</v>
      </c>
      <c r="BU41" s="219"/>
      <c r="BV41" s="174" t="s">
        <v>2105</v>
      </c>
      <c r="BW41" s="173" t="s">
        <v>2074</v>
      </c>
      <c r="BX41" s="174" t="s">
        <v>2707</v>
      </c>
      <c r="BY41" s="173" t="s">
        <v>2708</v>
      </c>
      <c r="BZ41" s="87" t="s">
        <v>2709</v>
      </c>
      <c r="CA41" s="173" t="s">
        <v>2710</v>
      </c>
      <c r="CB41" s="173" t="s">
        <v>1089</v>
      </c>
      <c r="CC41" s="173" t="s">
        <v>692</v>
      </c>
      <c r="CD41" s="94" t="s">
        <v>2711</v>
      </c>
      <c r="CE41" s="91"/>
      <c r="CF41" s="173" t="s">
        <v>2712</v>
      </c>
      <c r="CG41" s="312" t="s">
        <v>171</v>
      </c>
      <c r="CH41" s="90" t="str">
        <f>HYPERLINK("https://youtu.be/Mwnid1_a4L4","42.15")</f>
        <v>42.15</v>
      </c>
      <c r="CI41" s="174" t="s">
        <v>2713</v>
      </c>
      <c r="CJ41" s="173" t="s">
        <v>2714</v>
      </c>
      <c r="CK41" s="87" t="s">
        <v>2715</v>
      </c>
      <c r="CL41" s="173" t="s">
        <v>205</v>
      </c>
      <c r="CM41" s="176" t="s">
        <v>2198</v>
      </c>
      <c r="CN41" s="86" t="str">
        <f>HYPERLINK("https://youtu.be/9t40-1JdpMg","1:12.35")</f>
        <v>1:12.35</v>
      </c>
      <c r="CO41" s="86" t="s">
        <v>2035</v>
      </c>
      <c r="CP41" s="91"/>
      <c r="CQ41" s="95" t="s">
        <v>600</v>
      </c>
      <c r="CR41" s="90" t="s">
        <v>2716</v>
      </c>
      <c r="CS41" s="179"/>
      <c r="CT41" s="219"/>
      <c r="CU41" s="173" t="s">
        <v>2114</v>
      </c>
      <c r="CV41" s="178" t="s">
        <v>118</v>
      </c>
      <c r="CW41" s="173" t="s">
        <v>2717</v>
      </c>
      <c r="CX41" s="219"/>
      <c r="CY41" s="173" t="s">
        <v>712</v>
      </c>
      <c r="CZ41" s="174" t="s">
        <v>2718</v>
      </c>
      <c r="DA41" s="174" t="s">
        <v>2298</v>
      </c>
      <c r="DB41" s="84" t="str">
        <f>HYPERLINK("https://youtu.be/BJNJgSLnXTM","1:18.10")</f>
        <v>1:18.10</v>
      </c>
      <c r="DC41" s="174" t="s">
        <v>2719</v>
      </c>
      <c r="DD41" s="178" t="s">
        <v>2130</v>
      </c>
      <c r="DE41" s="90" t="s">
        <v>1333</v>
      </c>
      <c r="DF41" s="90"/>
      <c r="DG41" s="219"/>
      <c r="DH41" s="173" t="s">
        <v>2181</v>
      </c>
      <c r="DI41" s="219"/>
      <c r="DJ41" s="87" t="s">
        <v>2720</v>
      </c>
      <c r="DK41" s="173" t="s">
        <v>2547</v>
      </c>
      <c r="DL41" s="219"/>
      <c r="DM41" s="86" t="str">
        <f>HYPERLINK("https://www.youtube.com/watch?v=wvfjcRVL5Tg","22.83")</f>
        <v>22.83</v>
      </c>
      <c r="DN41" s="174" t="s">
        <v>279</v>
      </c>
      <c r="DO41" s="219"/>
      <c r="DP41" s="217" t="s">
        <v>2721</v>
      </c>
      <c r="DQ41" s="91"/>
      <c r="DR41" s="174"/>
      <c r="DS41" s="174" t="s">
        <v>2722</v>
      </c>
      <c r="DT41" s="86" t="str">
        <f>HYPERLINK("https://youtu.be/mf09PJ8pEj4","49.81")</f>
        <v>49.81</v>
      </c>
      <c r="DU41" s="219"/>
      <c r="DV41" s="219"/>
      <c r="DW41" s="87" t="s">
        <v>1066</v>
      </c>
      <c r="DX41" s="174" t="s">
        <v>317</v>
      </c>
      <c r="DY41" s="87" t="s">
        <v>2723</v>
      </c>
      <c r="DZ41" s="219"/>
      <c r="EA41" s="174"/>
      <c r="EB41" s="276"/>
    </row>
    <row r="42" ht="15.75" customHeight="1">
      <c r="A42" s="180" t="s">
        <v>2724</v>
      </c>
      <c r="B42" s="99" t="s">
        <v>2725</v>
      </c>
      <c r="C42" s="100" t="s">
        <v>1291</v>
      </c>
      <c r="D42" s="101" t="s">
        <v>1291</v>
      </c>
      <c r="E42" s="102" t="s">
        <v>1290</v>
      </c>
      <c r="F42" s="103" t="s">
        <v>2726</v>
      </c>
      <c r="G42" s="99" t="s">
        <v>2727</v>
      </c>
      <c r="H42" s="181" t="s">
        <v>1679</v>
      </c>
      <c r="I42" s="181" t="s">
        <v>2728</v>
      </c>
      <c r="J42" s="181" t="s">
        <v>1822</v>
      </c>
      <c r="K42" s="221" t="s">
        <v>1773</v>
      </c>
      <c r="L42" s="268" t="s">
        <v>409</v>
      </c>
      <c r="M42" s="181" t="s">
        <v>104</v>
      </c>
      <c r="N42" s="181" t="s">
        <v>2729</v>
      </c>
      <c r="O42" s="221" t="s">
        <v>1179</v>
      </c>
      <c r="P42" s="181" t="s">
        <v>2446</v>
      </c>
      <c r="Q42" s="267"/>
      <c r="R42" s="267"/>
      <c r="S42" s="267"/>
      <c r="T42" s="267"/>
      <c r="U42" s="267"/>
      <c r="V42" s="221"/>
      <c r="W42" s="175"/>
      <c r="X42" s="111" t="s">
        <v>631</v>
      </c>
      <c r="Y42" s="251" t="s">
        <v>2730</v>
      </c>
      <c r="Z42" s="223" t="s">
        <v>2731</v>
      </c>
      <c r="AA42" s="111" t="s">
        <v>966</v>
      </c>
      <c r="AB42" s="251" t="s">
        <v>2732</v>
      </c>
      <c r="AC42" s="111" t="s">
        <v>1436</v>
      </c>
      <c r="AD42" s="251"/>
      <c r="AE42" s="251" t="s">
        <v>2733</v>
      </c>
      <c r="AF42" s="251" t="s">
        <v>2571</v>
      </c>
      <c r="AG42" s="287"/>
      <c r="AH42" s="287"/>
      <c r="AI42" s="287"/>
      <c r="AJ42" s="251"/>
      <c r="AK42" s="175"/>
      <c r="AL42" s="253"/>
      <c r="AM42" s="191" t="s">
        <v>2431</v>
      </c>
      <c r="AN42" s="253"/>
      <c r="AO42" s="253"/>
      <c r="AP42" s="253"/>
      <c r="AQ42" s="253"/>
      <c r="AR42" s="253"/>
      <c r="AS42" s="253"/>
      <c r="AT42" s="288" t="s">
        <v>980</v>
      </c>
      <c r="AU42" s="191" t="s">
        <v>2734</v>
      </c>
      <c r="AV42" s="253"/>
      <c r="AW42" s="253"/>
      <c r="AX42" s="253"/>
      <c r="AY42" s="253"/>
      <c r="AZ42" s="253"/>
      <c r="BA42" s="230" t="s">
        <v>952</v>
      </c>
      <c r="BB42" s="230" t="s">
        <v>1206</v>
      </c>
      <c r="BC42" s="254" t="s">
        <v>371</v>
      </c>
      <c r="BD42" s="386" t="s">
        <v>2735</v>
      </c>
      <c r="BE42" s="230" t="s">
        <v>2736</v>
      </c>
      <c r="BF42" s="230" t="s">
        <v>1131</v>
      </c>
      <c r="BG42" s="255"/>
      <c r="BH42" s="230" t="s">
        <v>1521</v>
      </c>
      <c r="BI42" s="196" t="s">
        <v>2737</v>
      </c>
      <c r="BJ42" s="255"/>
      <c r="BK42" s="196" t="s">
        <v>2458</v>
      </c>
      <c r="BL42" s="255"/>
      <c r="BM42" s="255"/>
      <c r="BN42" s="230"/>
      <c r="BO42" s="255"/>
      <c r="BP42" s="255"/>
      <c r="BQ42" s="235" t="s">
        <v>595</v>
      </c>
      <c r="BR42" s="137" t="s">
        <v>1372</v>
      </c>
      <c r="BS42" s="374" t="s">
        <v>2738</v>
      </c>
      <c r="BT42" s="137" t="s">
        <v>2739</v>
      </c>
      <c r="BU42" s="137" t="s">
        <v>160</v>
      </c>
      <c r="BV42" s="374" t="s">
        <v>1338</v>
      </c>
      <c r="BW42" s="235" t="s">
        <v>2740</v>
      </c>
      <c r="BX42" s="235" t="s">
        <v>2741</v>
      </c>
      <c r="BY42" s="256"/>
      <c r="BZ42" s="137" t="s">
        <v>2742</v>
      </c>
      <c r="CA42" s="256"/>
      <c r="CB42" s="256"/>
      <c r="CC42" s="256"/>
      <c r="CD42" s="256"/>
      <c r="CE42" s="256"/>
      <c r="CF42" s="273" t="s">
        <v>2743</v>
      </c>
      <c r="CG42" s="273" t="s">
        <v>1537</v>
      </c>
      <c r="CH42" s="273" t="s">
        <v>2744</v>
      </c>
      <c r="CI42" s="273" t="s">
        <v>2745</v>
      </c>
      <c r="CJ42" s="273" t="s">
        <v>2746</v>
      </c>
      <c r="CK42" s="273" t="s">
        <v>2747</v>
      </c>
      <c r="CL42" s="395" t="s">
        <v>1949</v>
      </c>
      <c r="CM42" s="145" t="s">
        <v>2429</v>
      </c>
      <c r="CN42" s="258"/>
      <c r="CO42" s="258"/>
      <c r="CP42" s="258"/>
      <c r="CQ42" s="258"/>
      <c r="CR42" s="258"/>
      <c r="CS42" s="179"/>
      <c r="CT42" s="157" t="s">
        <v>2748</v>
      </c>
      <c r="CU42" s="259" t="s">
        <v>2119</v>
      </c>
      <c r="CV42" s="157" t="s">
        <v>2749</v>
      </c>
      <c r="CW42" s="346" t="s">
        <v>1017</v>
      </c>
      <c r="CX42" s="259" t="s">
        <v>2750</v>
      </c>
      <c r="CY42" s="259" t="s">
        <v>2751</v>
      </c>
      <c r="CZ42" s="157" t="s">
        <v>2474</v>
      </c>
      <c r="DA42" s="157" t="s">
        <v>2752</v>
      </c>
      <c r="DB42" s="260"/>
      <c r="DC42" s="259" t="s">
        <v>2753</v>
      </c>
      <c r="DD42" s="260"/>
      <c r="DE42" s="157" t="s">
        <v>2754</v>
      </c>
      <c r="DF42" s="259"/>
      <c r="DG42" s="261"/>
      <c r="DH42" s="261"/>
      <c r="DI42" s="261"/>
      <c r="DJ42" s="261"/>
      <c r="DK42" s="261"/>
      <c r="DL42" s="261"/>
      <c r="DM42" s="261"/>
      <c r="DN42" s="261"/>
      <c r="DO42" s="244"/>
      <c r="DP42" s="396" t="s">
        <v>2755</v>
      </c>
      <c r="DQ42" s="311" t="s">
        <v>2579</v>
      </c>
      <c r="DR42" s="261"/>
      <c r="DS42" s="261"/>
      <c r="DT42" s="261"/>
      <c r="DU42" s="261"/>
      <c r="DV42" s="261"/>
      <c r="DW42" s="261"/>
      <c r="DX42" s="261"/>
      <c r="DY42" s="261"/>
      <c r="DZ42" s="261"/>
      <c r="EA42" s="261"/>
      <c r="EB42" s="275"/>
    </row>
    <row r="43" ht="15.75" customHeight="1">
      <c r="A43" s="172" t="s">
        <v>2756</v>
      </c>
      <c r="B43" s="79" t="s">
        <v>2757</v>
      </c>
      <c r="C43" s="80" t="s">
        <v>1291</v>
      </c>
      <c r="D43" s="81" t="s">
        <v>1291</v>
      </c>
      <c r="E43" s="82" t="s">
        <v>1291</v>
      </c>
      <c r="F43" s="83" t="s">
        <v>1818</v>
      </c>
      <c r="G43" s="79" t="s">
        <v>2140</v>
      </c>
      <c r="H43" s="174"/>
      <c r="I43" s="87" t="s">
        <v>1450</v>
      </c>
      <c r="J43" s="276" t="s">
        <v>2758</v>
      </c>
      <c r="K43" s="173" t="s">
        <v>1773</v>
      </c>
      <c r="L43" s="87" t="s">
        <v>756</v>
      </c>
      <c r="M43" s="174" t="s">
        <v>2759</v>
      </c>
      <c r="N43" s="173" t="s">
        <v>545</v>
      </c>
      <c r="O43" s="87" t="s">
        <v>2760</v>
      </c>
      <c r="P43" s="173" t="s">
        <v>2761</v>
      </c>
      <c r="Q43" s="219"/>
      <c r="R43" s="219"/>
      <c r="S43" s="219"/>
      <c r="T43" s="219"/>
      <c r="U43" s="219"/>
      <c r="V43" s="219"/>
      <c r="W43" s="175"/>
      <c r="X43" s="276" t="s">
        <v>2762</v>
      </c>
      <c r="Y43" s="173" t="s">
        <v>2763</v>
      </c>
      <c r="Z43" s="276" t="s">
        <v>2764</v>
      </c>
      <c r="AA43" s="87" t="s">
        <v>2589</v>
      </c>
      <c r="AB43" s="279" t="s">
        <v>1543</v>
      </c>
      <c r="AC43" s="173" t="s">
        <v>2765</v>
      </c>
      <c r="AD43" s="173"/>
      <c r="AE43" s="173" t="s">
        <v>2766</v>
      </c>
      <c r="AF43" s="173" t="s">
        <v>2767</v>
      </c>
      <c r="AG43" s="219"/>
      <c r="AH43" s="219"/>
      <c r="AI43" s="219"/>
      <c r="AJ43" s="219"/>
      <c r="AK43" s="175"/>
      <c r="AL43" s="219"/>
      <c r="AM43" s="219"/>
      <c r="AN43" s="219"/>
      <c r="AO43" s="219"/>
      <c r="AP43" s="219"/>
      <c r="AQ43" s="219"/>
      <c r="AR43" s="219"/>
      <c r="AS43" s="219"/>
      <c r="AT43" s="173" t="s">
        <v>1692</v>
      </c>
      <c r="AU43" s="87" t="s">
        <v>2223</v>
      </c>
      <c r="AV43" s="219"/>
      <c r="AW43" s="219"/>
      <c r="AX43" s="219"/>
      <c r="AY43" s="219"/>
      <c r="AZ43" s="219"/>
      <c r="BA43" s="174" t="s">
        <v>292</v>
      </c>
      <c r="BB43" s="173" t="s">
        <v>2768</v>
      </c>
      <c r="BC43" s="173" t="s">
        <v>986</v>
      </c>
      <c r="BD43" s="87" t="s">
        <v>2769</v>
      </c>
      <c r="BE43" s="276" t="s">
        <v>751</v>
      </c>
      <c r="BF43" s="219"/>
      <c r="BG43" s="219"/>
      <c r="BH43" s="87" t="s">
        <v>1075</v>
      </c>
      <c r="BI43" s="312" t="s">
        <v>2101</v>
      </c>
      <c r="BJ43" s="87" t="s">
        <v>2229</v>
      </c>
      <c r="BK43" s="173" t="s">
        <v>1969</v>
      </c>
      <c r="BL43" s="219"/>
      <c r="BM43" s="219"/>
      <c r="BN43" s="219"/>
      <c r="BO43" s="219"/>
      <c r="BP43" s="219"/>
      <c r="BQ43" s="276" t="s">
        <v>2770</v>
      </c>
      <c r="BR43" s="86" t="s">
        <v>157</v>
      </c>
      <c r="BS43" s="173" t="s">
        <v>2771</v>
      </c>
      <c r="BT43" s="173" t="s">
        <v>2772</v>
      </c>
      <c r="BU43" s="87" t="s">
        <v>2773</v>
      </c>
      <c r="BV43" s="87" t="s">
        <v>1028</v>
      </c>
      <c r="BW43" s="174" t="s">
        <v>2774</v>
      </c>
      <c r="BX43" s="174" t="s">
        <v>2775</v>
      </c>
      <c r="BY43" s="87" t="s">
        <v>2776</v>
      </c>
      <c r="BZ43" s="173" t="s">
        <v>2777</v>
      </c>
      <c r="CA43" s="219"/>
      <c r="CB43" s="219"/>
      <c r="CC43" s="219"/>
      <c r="CD43" s="219"/>
      <c r="CE43" s="219"/>
      <c r="CF43" s="86" t="s">
        <v>2778</v>
      </c>
      <c r="CG43" s="312" t="s">
        <v>465</v>
      </c>
      <c r="CH43" s="87" t="s">
        <v>1982</v>
      </c>
      <c r="CI43" s="87" t="s">
        <v>173</v>
      </c>
      <c r="CJ43" s="219"/>
      <c r="CK43" s="276" t="s">
        <v>2779</v>
      </c>
      <c r="CL43" s="91" t="s">
        <v>1907</v>
      </c>
      <c r="CM43" s="87" t="s">
        <v>2165</v>
      </c>
      <c r="CN43" s="219"/>
      <c r="CO43" s="219"/>
      <c r="CP43" s="219"/>
      <c r="CQ43" s="219"/>
      <c r="CR43" s="219"/>
      <c r="CS43" s="179"/>
      <c r="CT43" s="173" t="s">
        <v>2780</v>
      </c>
      <c r="CU43" s="219"/>
      <c r="CV43" s="173" t="s">
        <v>2166</v>
      </c>
      <c r="CW43" s="173" t="s">
        <v>2348</v>
      </c>
      <c r="CX43" s="276" t="s">
        <v>2781</v>
      </c>
      <c r="CY43" s="276" t="s">
        <v>835</v>
      </c>
      <c r="CZ43" s="87" t="s">
        <v>2782</v>
      </c>
      <c r="DA43" s="174" t="s">
        <v>2783</v>
      </c>
      <c r="DB43" s="219"/>
      <c r="DC43" s="219"/>
      <c r="DD43" s="219"/>
      <c r="DE43" s="219"/>
      <c r="DF43" s="219"/>
      <c r="DG43" s="87" t="s">
        <v>2784</v>
      </c>
      <c r="DH43" s="219"/>
      <c r="DI43" s="219"/>
      <c r="DJ43" s="219"/>
      <c r="DK43" s="219"/>
      <c r="DL43" s="219"/>
      <c r="DM43" s="219"/>
      <c r="DN43" s="219"/>
      <c r="DO43" s="219"/>
      <c r="DP43" s="173" t="s">
        <v>2785</v>
      </c>
      <c r="DQ43" s="173" t="s">
        <v>2786</v>
      </c>
      <c r="DR43" s="305"/>
      <c r="DS43" s="219"/>
      <c r="DT43" s="219"/>
      <c r="DU43" s="219"/>
      <c r="DV43" s="219"/>
      <c r="DW43" s="219"/>
      <c r="DX43" s="219"/>
      <c r="DY43" s="219"/>
      <c r="DZ43" s="219"/>
      <c r="EA43" s="219"/>
      <c r="EB43" s="276"/>
    </row>
    <row r="44" ht="15.75" customHeight="1">
      <c r="A44" s="180" t="s">
        <v>2787</v>
      </c>
      <c r="B44" s="99" t="s">
        <v>2788</v>
      </c>
      <c r="C44" s="100" t="s">
        <v>1291</v>
      </c>
      <c r="D44" s="101" t="s">
        <v>1290</v>
      </c>
      <c r="E44" s="102" t="s">
        <v>1291</v>
      </c>
      <c r="F44" s="103" t="s">
        <v>331</v>
      </c>
      <c r="G44" s="99" t="s">
        <v>2789</v>
      </c>
      <c r="H44" s="182" t="s">
        <v>2790</v>
      </c>
      <c r="I44" s="222" t="s">
        <v>2791</v>
      </c>
      <c r="J44" s="283" t="s">
        <v>2792</v>
      </c>
      <c r="K44" s="313" t="s">
        <v>2793</v>
      </c>
      <c r="L44" s="283" t="s">
        <v>2784</v>
      </c>
      <c r="M44" s="267"/>
      <c r="N44" s="397" t="s">
        <v>2794</v>
      </c>
      <c r="O44" s="283" t="s">
        <v>2795</v>
      </c>
      <c r="P44" s="182" t="s">
        <v>2383</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1634</v>
      </c>
      <c r="AC44" s="188" t="s">
        <v>2796</v>
      </c>
      <c r="AD44" s="287"/>
      <c r="AE44" s="188" t="s">
        <v>2797</v>
      </c>
      <c r="AF44" s="188" t="s">
        <v>1133</v>
      </c>
      <c r="AG44" s="287"/>
      <c r="AH44" s="287"/>
      <c r="AI44" s="287"/>
      <c r="AJ44" s="287"/>
      <c r="AK44" s="175"/>
      <c r="AL44" s="253"/>
      <c r="AM44" s="195" t="s">
        <v>2116</v>
      </c>
      <c r="AN44" s="253"/>
      <c r="AO44" s="253"/>
      <c r="AP44" s="253"/>
      <c r="AQ44" s="253"/>
      <c r="AR44" s="253"/>
      <c r="AS44" s="253"/>
      <c r="AT44" s="253"/>
      <c r="AU44" s="195" t="s">
        <v>2798</v>
      </c>
      <c r="AV44" s="253"/>
      <c r="AW44" s="227" t="str">
        <f>HYPERLINK("https://youtu.be/6Ivs7QCASPU","42.96")</f>
        <v>42.96</v>
      </c>
      <c r="AX44" s="253"/>
      <c r="AY44" s="253"/>
      <c r="AZ44" s="253"/>
      <c r="BA44" s="199" t="s">
        <v>718</v>
      </c>
      <c r="BB44" s="199" t="s">
        <v>1760</v>
      </c>
      <c r="BC44" s="199" t="s">
        <v>688</v>
      </c>
      <c r="BD44" s="231" t="s">
        <v>2799</v>
      </c>
      <c r="BE44" s="199" t="s">
        <v>1572</v>
      </c>
      <c r="BF44" s="255"/>
      <c r="BG44" s="255"/>
      <c r="BH44" s="199" t="s">
        <v>148</v>
      </c>
      <c r="BI44" s="198"/>
      <c r="BJ44" s="332" t="s">
        <v>2354</v>
      </c>
      <c r="BK44" s="197" t="str">
        <f>HYPERLINK("https://www.twitch.tv/kaffelon/clip/WittyHonestRaccoonSmoocherZ?filter=clips&amp;range=all&amp;sort=time","12.53")</f>
        <v>12.53</v>
      </c>
      <c r="BL44" s="255"/>
      <c r="BM44" s="255"/>
      <c r="BN44" s="255"/>
      <c r="BO44" s="255"/>
      <c r="BP44" s="255"/>
      <c r="BQ44" s="235"/>
      <c r="BR44" s="398" t="s">
        <v>2250</v>
      </c>
      <c r="BS44" s="204" t="s">
        <v>2024</v>
      </c>
      <c r="BT44" s="204" t="s">
        <v>2800</v>
      </c>
      <c r="BU44" s="204" t="s">
        <v>2801</v>
      </c>
      <c r="BV44" s="204" t="s">
        <v>2802</v>
      </c>
      <c r="BW44" s="256"/>
      <c r="BX44" s="256"/>
      <c r="BY44" s="204" t="s">
        <v>2803</v>
      </c>
      <c r="BZ44" s="204" t="s">
        <v>2804</v>
      </c>
      <c r="CA44" s="200" t="str">
        <f>HYPERLINK("https://www.youtube.com/watch?v=PyA-SZuIcJQ","4:26.17")</f>
        <v>4:26.17</v>
      </c>
      <c r="CB44" s="256"/>
      <c r="CC44" s="256"/>
      <c r="CD44" s="256"/>
      <c r="CE44" s="256"/>
      <c r="CF44" s="295" t="s">
        <v>2353</v>
      </c>
      <c r="CG44" s="296" t="s">
        <v>1517</v>
      </c>
      <c r="CH44" s="295" t="s">
        <v>694</v>
      </c>
      <c r="CI44" s="296" t="s">
        <v>2805</v>
      </c>
      <c r="CJ44" s="258"/>
      <c r="CK44" s="296" t="s">
        <v>2806</v>
      </c>
      <c r="CL44" s="296" t="s">
        <v>1543</v>
      </c>
      <c r="CM44" s="296" t="s">
        <v>2807</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2808</v>
      </c>
      <c r="DQ44" s="244"/>
      <c r="DR44" s="261"/>
      <c r="DS44" s="261"/>
      <c r="DT44" s="261"/>
      <c r="DU44" s="261"/>
      <c r="DV44" s="261"/>
      <c r="DW44" s="261"/>
      <c r="DX44" s="244"/>
      <c r="DY44" s="261"/>
      <c r="DZ44" s="261"/>
      <c r="EA44" s="261"/>
      <c r="EB44" s="275"/>
    </row>
    <row r="45" ht="15.75" customHeight="1">
      <c r="A45" s="399" t="s">
        <v>2809</v>
      </c>
      <c r="B45" s="79" t="s">
        <v>2810</v>
      </c>
      <c r="C45" s="80" t="s">
        <v>880</v>
      </c>
      <c r="D45" s="81" t="s">
        <v>1291</v>
      </c>
      <c r="E45" s="82" t="s">
        <v>1291</v>
      </c>
      <c r="F45" s="83" t="s">
        <v>536</v>
      </c>
      <c r="G45" s="79" t="s">
        <v>2811</v>
      </c>
      <c r="H45" s="173" t="s">
        <v>2008</v>
      </c>
      <c r="I45" s="173" t="s">
        <v>2812</v>
      </c>
      <c r="J45" s="173" t="s">
        <v>2813</v>
      </c>
      <c r="K45" s="173" t="s">
        <v>2814</v>
      </c>
      <c r="L45" s="173" t="s">
        <v>989</v>
      </c>
      <c r="M45" s="219"/>
      <c r="N45" s="173" t="s">
        <v>2815</v>
      </c>
      <c r="O45" s="87" t="s">
        <v>2816</v>
      </c>
      <c r="P45" s="173" t="s">
        <v>107</v>
      </c>
      <c r="Q45" s="219"/>
      <c r="R45" s="219"/>
      <c r="S45" s="219"/>
      <c r="T45" s="219"/>
      <c r="U45" s="219"/>
      <c r="V45" s="219"/>
      <c r="W45" s="175"/>
      <c r="X45" s="87" t="s">
        <v>2817</v>
      </c>
      <c r="Y45" s="173" t="s">
        <v>1502</v>
      </c>
      <c r="Z45" s="173" t="s">
        <v>1420</v>
      </c>
      <c r="AA45" s="173" t="s">
        <v>2345</v>
      </c>
      <c r="AB45" s="312" t="s">
        <v>2818</v>
      </c>
      <c r="AC45" s="173" t="s">
        <v>1908</v>
      </c>
      <c r="AD45" s="219"/>
      <c r="AE45" s="173" t="s">
        <v>2819</v>
      </c>
      <c r="AF45" s="173" t="s">
        <v>245</v>
      </c>
      <c r="AG45" s="219"/>
      <c r="AH45" s="219"/>
      <c r="AI45" s="173" t="s">
        <v>2820</v>
      </c>
      <c r="AJ45" s="219"/>
      <c r="AK45" s="175"/>
      <c r="AL45" s="173" t="s">
        <v>2821</v>
      </c>
      <c r="AM45" s="173" t="s">
        <v>1878</v>
      </c>
      <c r="AN45" s="219"/>
      <c r="AO45" s="219"/>
      <c r="AP45" s="219"/>
      <c r="AQ45" s="219"/>
      <c r="AR45" s="219"/>
      <c r="AS45" s="219"/>
      <c r="AT45" s="173" t="s">
        <v>2504</v>
      </c>
      <c r="AU45" s="173" t="s">
        <v>2404</v>
      </c>
      <c r="AV45" s="219"/>
      <c r="AW45" s="219"/>
      <c r="AX45" s="173" t="s">
        <v>725</v>
      </c>
      <c r="AY45" s="219"/>
      <c r="AZ45" s="219"/>
      <c r="BA45" s="173" t="s">
        <v>2822</v>
      </c>
      <c r="BB45" s="173" t="s">
        <v>2172</v>
      </c>
      <c r="BC45" s="173" t="s">
        <v>2404</v>
      </c>
      <c r="BD45" s="173" t="s">
        <v>2823</v>
      </c>
      <c r="BE45" s="173" t="s">
        <v>2824</v>
      </c>
      <c r="BF45" s="94" t="s">
        <v>2248</v>
      </c>
      <c r="BG45" s="219"/>
      <c r="BH45" s="173" t="s">
        <v>1788</v>
      </c>
      <c r="BI45" s="173"/>
      <c r="BJ45" s="173" t="s">
        <v>995</v>
      </c>
      <c r="BK45" s="173" t="s">
        <v>1702</v>
      </c>
      <c r="BL45" s="219"/>
      <c r="BM45" s="173" t="s">
        <v>227</v>
      </c>
      <c r="BN45" s="173" t="s">
        <v>2825</v>
      </c>
      <c r="BO45" s="219"/>
      <c r="BP45" s="219"/>
      <c r="BQ45" s="173" t="s">
        <v>2826</v>
      </c>
      <c r="BR45" s="173" t="s">
        <v>2827</v>
      </c>
      <c r="BS45" s="173" t="s">
        <v>2020</v>
      </c>
      <c r="BT45" s="87" t="s">
        <v>2828</v>
      </c>
      <c r="BU45" s="173" t="s">
        <v>2829</v>
      </c>
      <c r="BV45" s="173" t="s">
        <v>2026</v>
      </c>
      <c r="BW45" s="219"/>
      <c r="BX45" s="219"/>
      <c r="BY45" s="173" t="s">
        <v>1758</v>
      </c>
      <c r="BZ45" s="219"/>
      <c r="CA45" s="219"/>
      <c r="CB45" s="219"/>
      <c r="CC45" s="219"/>
      <c r="CD45" s="219"/>
      <c r="CE45" s="219"/>
      <c r="CF45" s="173" t="s">
        <v>1436</v>
      </c>
      <c r="CG45" s="173" t="s">
        <v>1361</v>
      </c>
      <c r="CH45" s="173" t="s">
        <v>2830</v>
      </c>
      <c r="CI45" s="173" t="s">
        <v>2831</v>
      </c>
      <c r="CJ45" s="219"/>
      <c r="CK45" s="173" t="s">
        <v>2580</v>
      </c>
      <c r="CL45" s="173" t="s">
        <v>2832</v>
      </c>
      <c r="CM45" s="173" t="s">
        <v>2429</v>
      </c>
      <c r="CN45" s="219"/>
      <c r="CO45" s="219"/>
      <c r="CP45" s="219"/>
      <c r="CQ45" s="219"/>
      <c r="CR45" s="219"/>
      <c r="CS45" s="179"/>
      <c r="CT45" s="173" t="s">
        <v>2833</v>
      </c>
      <c r="CU45" s="173" t="s">
        <v>2537</v>
      </c>
      <c r="CV45" s="173" t="s">
        <v>2834</v>
      </c>
      <c r="CW45" s="173" t="s">
        <v>2265</v>
      </c>
      <c r="CX45" s="219"/>
      <c r="CY45" s="173" t="s">
        <v>2835</v>
      </c>
      <c r="CZ45" s="173" t="s">
        <v>2836</v>
      </c>
      <c r="DA45" s="173" t="s">
        <v>359</v>
      </c>
      <c r="DB45" s="219"/>
      <c r="DC45" s="219"/>
      <c r="DD45" s="219"/>
      <c r="DE45" s="219"/>
      <c r="DF45" s="219"/>
      <c r="DG45" s="173" t="s">
        <v>2837</v>
      </c>
      <c r="DH45" s="219"/>
      <c r="DI45" s="219"/>
      <c r="DJ45" s="219"/>
      <c r="DK45" s="94" t="s">
        <v>199</v>
      </c>
      <c r="DL45" s="219"/>
      <c r="DM45" s="219"/>
      <c r="DN45" s="219"/>
      <c r="DO45" s="305"/>
      <c r="DP45" s="173" t="s">
        <v>2838</v>
      </c>
      <c r="DQ45" s="173" t="s">
        <v>2839</v>
      </c>
      <c r="DR45" s="219"/>
      <c r="DS45" s="219"/>
      <c r="DT45" s="219"/>
      <c r="DU45" s="219"/>
      <c r="DV45" s="219"/>
      <c r="DW45" s="219"/>
      <c r="DX45" s="219"/>
      <c r="DY45" s="173" t="s">
        <v>2840</v>
      </c>
      <c r="DZ45" s="219"/>
      <c r="EA45" s="219"/>
      <c r="EB45" s="276"/>
    </row>
    <row r="46" ht="15.75" customHeight="1">
      <c r="A46" s="180" t="s">
        <v>2841</v>
      </c>
      <c r="B46" s="99" t="s">
        <v>2842</v>
      </c>
      <c r="C46" s="100" t="s">
        <v>1291</v>
      </c>
      <c r="D46" s="101" t="s">
        <v>1291</v>
      </c>
      <c r="E46" s="102" t="s">
        <v>1291</v>
      </c>
      <c r="F46" s="103" t="s">
        <v>329</v>
      </c>
      <c r="G46" s="99" t="s">
        <v>630</v>
      </c>
      <c r="H46" s="182" t="s">
        <v>2843</v>
      </c>
      <c r="I46" s="182" t="s">
        <v>1363</v>
      </c>
      <c r="J46" s="221" t="s">
        <v>2844</v>
      </c>
      <c r="K46" s="181" t="s">
        <v>2072</v>
      </c>
      <c r="L46" s="181" t="s">
        <v>2845</v>
      </c>
      <c r="M46" s="182" t="s">
        <v>2846</v>
      </c>
      <c r="N46" s="221" t="s">
        <v>2847</v>
      </c>
      <c r="O46" s="182" t="s">
        <v>2848</v>
      </c>
      <c r="P46" s="182" t="s">
        <v>2849</v>
      </c>
      <c r="Q46" s="181" t="s">
        <v>1683</v>
      </c>
      <c r="R46" s="221" t="s">
        <v>2850</v>
      </c>
      <c r="S46" s="221" t="s">
        <v>2851</v>
      </c>
      <c r="T46" s="182" t="s">
        <v>2852</v>
      </c>
      <c r="U46" s="182" t="s">
        <v>2853</v>
      </c>
      <c r="V46" s="280" t="s">
        <v>2854</v>
      </c>
      <c r="W46" s="249"/>
      <c r="X46" s="251" t="s">
        <v>2855</v>
      </c>
      <c r="Y46" s="251" t="s">
        <v>2856</v>
      </c>
      <c r="Z46" s="251" t="s">
        <v>1881</v>
      </c>
      <c r="AA46" s="251" t="s">
        <v>2048</v>
      </c>
      <c r="AB46" s="188" t="s">
        <v>2857</v>
      </c>
      <c r="AC46" s="251" t="s">
        <v>2858</v>
      </c>
      <c r="AD46" s="251" t="s">
        <v>2859</v>
      </c>
      <c r="AE46" s="251" t="s">
        <v>2860</v>
      </c>
      <c r="AF46" s="188" t="s">
        <v>2861</v>
      </c>
      <c r="AG46" s="251" t="s">
        <v>2862</v>
      </c>
      <c r="AH46" s="251" t="s">
        <v>2863</v>
      </c>
      <c r="AI46" s="251" t="s">
        <v>2659</v>
      </c>
      <c r="AJ46" s="251" t="s">
        <v>2864</v>
      </c>
      <c r="AK46" s="175"/>
      <c r="AL46" s="288" t="s">
        <v>2865</v>
      </c>
      <c r="AM46" s="288" t="s">
        <v>2866</v>
      </c>
      <c r="AN46" s="288" t="s">
        <v>2867</v>
      </c>
      <c r="AO46" s="195" t="s">
        <v>2868</v>
      </c>
      <c r="AP46" s="195" t="s">
        <v>2869</v>
      </c>
      <c r="AQ46" s="288" t="s">
        <v>2870</v>
      </c>
      <c r="AR46" s="288" t="s">
        <v>2871</v>
      </c>
      <c r="AS46" s="195"/>
      <c r="AT46" s="195" t="s">
        <v>2872</v>
      </c>
      <c r="AU46" s="191" t="s">
        <v>2873</v>
      </c>
      <c r="AV46" s="288" t="s">
        <v>207</v>
      </c>
      <c r="AW46" s="195"/>
      <c r="AX46" s="195" t="s">
        <v>889</v>
      </c>
      <c r="AY46" s="288" t="s">
        <v>2874</v>
      </c>
      <c r="AZ46" s="288"/>
      <c r="BA46" s="230" t="s">
        <v>187</v>
      </c>
      <c r="BB46" s="196" t="s">
        <v>2470</v>
      </c>
      <c r="BC46" s="196" t="s">
        <v>2014</v>
      </c>
      <c r="BD46" s="230" t="s">
        <v>2875</v>
      </c>
      <c r="BE46" s="230" t="s">
        <v>2876</v>
      </c>
      <c r="BF46" s="230" t="s">
        <v>1990</v>
      </c>
      <c r="BG46" s="199" t="s">
        <v>2877</v>
      </c>
      <c r="BH46" s="196" t="s">
        <v>1844</v>
      </c>
      <c r="BI46" s="230" t="s">
        <v>2878</v>
      </c>
      <c r="BJ46" s="230" t="s">
        <v>2879</v>
      </c>
      <c r="BK46" s="199" t="s">
        <v>2880</v>
      </c>
      <c r="BL46" s="199"/>
      <c r="BM46" s="230" t="s">
        <v>2881</v>
      </c>
      <c r="BN46" s="230" t="s">
        <v>2882</v>
      </c>
      <c r="BO46" s="230" t="s">
        <v>2883</v>
      </c>
      <c r="BP46" s="230"/>
      <c r="BQ46" s="137" t="s">
        <v>2884</v>
      </c>
      <c r="BR46" s="235" t="s">
        <v>2885</v>
      </c>
      <c r="BS46" s="235" t="s">
        <v>2886</v>
      </c>
      <c r="BT46" s="235" t="s">
        <v>2887</v>
      </c>
      <c r="BU46" s="235" t="s">
        <v>2174</v>
      </c>
      <c r="BV46" s="235" t="s">
        <v>2888</v>
      </c>
      <c r="BW46" s="235" t="s">
        <v>2889</v>
      </c>
      <c r="BX46" s="204" t="s">
        <v>2890</v>
      </c>
      <c r="BY46" s="235" t="s">
        <v>2891</v>
      </c>
      <c r="BZ46" s="204" t="s">
        <v>2892</v>
      </c>
      <c r="CA46" s="235" t="s">
        <v>1860</v>
      </c>
      <c r="CB46" s="235" t="s">
        <v>2893</v>
      </c>
      <c r="CC46" s="204" t="s">
        <v>2894</v>
      </c>
      <c r="CD46" s="235" t="s">
        <v>2895</v>
      </c>
      <c r="CE46" s="235"/>
      <c r="CF46" s="273" t="s">
        <v>2896</v>
      </c>
      <c r="CG46" s="272" t="s">
        <v>470</v>
      </c>
      <c r="CH46" s="273" t="s">
        <v>767</v>
      </c>
      <c r="CI46" s="273" t="s">
        <v>2897</v>
      </c>
      <c r="CJ46" s="273" t="s">
        <v>2898</v>
      </c>
      <c r="CK46" s="273" t="s">
        <v>2899</v>
      </c>
      <c r="CL46" s="273" t="s">
        <v>2614</v>
      </c>
      <c r="CM46" s="273" t="s">
        <v>1840</v>
      </c>
      <c r="CN46" s="296" t="s">
        <v>2900</v>
      </c>
      <c r="CO46" s="273" t="s">
        <v>2901</v>
      </c>
      <c r="CP46" s="296"/>
      <c r="CQ46" s="273" t="s">
        <v>2902</v>
      </c>
      <c r="CR46" s="273" t="s">
        <v>2903</v>
      </c>
      <c r="CS46" s="179"/>
      <c r="CT46" s="259" t="s">
        <v>2904</v>
      </c>
      <c r="CU46" s="211" t="s">
        <v>2324</v>
      </c>
      <c r="CV46" s="157" t="s">
        <v>1426</v>
      </c>
      <c r="CW46" s="211" t="s">
        <v>2905</v>
      </c>
      <c r="CX46" s="356" t="s">
        <v>2906</v>
      </c>
      <c r="CY46" s="211" t="s">
        <v>1465</v>
      </c>
      <c r="CZ46" s="346" t="s">
        <v>2907</v>
      </c>
      <c r="DA46" s="157" t="s">
        <v>2541</v>
      </c>
      <c r="DB46" s="211" t="s">
        <v>2908</v>
      </c>
      <c r="DC46" s="211" t="s">
        <v>2909</v>
      </c>
      <c r="DD46" s="259" t="s">
        <v>909</v>
      </c>
      <c r="DE46" s="259" t="s">
        <v>2910</v>
      </c>
      <c r="DF46" s="259"/>
      <c r="DG46" s="311" t="s">
        <v>2911</v>
      </c>
      <c r="DH46" s="311"/>
      <c r="DI46" s="311" t="s">
        <v>2912</v>
      </c>
      <c r="DJ46" s="311" t="s">
        <v>2913</v>
      </c>
      <c r="DK46" s="311" t="s">
        <v>2914</v>
      </c>
      <c r="DL46" s="244" t="s">
        <v>2915</v>
      </c>
      <c r="DM46" s="244" t="s">
        <v>161</v>
      </c>
      <c r="DN46" s="244" t="s">
        <v>2916</v>
      </c>
      <c r="DO46" s="244" t="s">
        <v>2917</v>
      </c>
      <c r="DP46" s="311" t="s">
        <v>2918</v>
      </c>
      <c r="DQ46" s="311" t="s">
        <v>2919</v>
      </c>
      <c r="DR46" s="244" t="s">
        <v>2920</v>
      </c>
      <c r="DS46" s="311" t="s">
        <v>2217</v>
      </c>
      <c r="DT46" s="311" t="s">
        <v>1505</v>
      </c>
      <c r="DU46" s="311" t="s">
        <v>2921</v>
      </c>
      <c r="DV46" s="244" t="s">
        <v>2922</v>
      </c>
      <c r="DW46" s="244" t="s">
        <v>2593</v>
      </c>
      <c r="DX46" s="244" t="s">
        <v>2923</v>
      </c>
      <c r="DY46" s="244" t="s">
        <v>317</v>
      </c>
      <c r="DZ46" s="311" t="s">
        <v>2924</v>
      </c>
      <c r="EA46" s="244" t="s">
        <v>253</v>
      </c>
      <c r="EB46" s="275" t="s">
        <v>2925</v>
      </c>
    </row>
    <row r="47" ht="15.75" customHeight="1">
      <c r="A47" s="172" t="s">
        <v>2926</v>
      </c>
      <c r="B47" s="79" t="s">
        <v>2927</v>
      </c>
      <c r="C47" s="80" t="s">
        <v>1291</v>
      </c>
      <c r="D47" s="81" t="s">
        <v>1291</v>
      </c>
      <c r="E47" s="82" t="s">
        <v>1291</v>
      </c>
      <c r="F47" s="83" t="s">
        <v>330</v>
      </c>
      <c r="G47" s="79" t="s">
        <v>2928</v>
      </c>
      <c r="H47" s="174" t="s">
        <v>264</v>
      </c>
      <c r="I47" s="174" t="s">
        <v>2929</v>
      </c>
      <c r="J47" s="87" t="s">
        <v>2930</v>
      </c>
      <c r="K47" s="87" t="s">
        <v>2931</v>
      </c>
      <c r="L47" s="173" t="s">
        <v>342</v>
      </c>
      <c r="M47" s="174" t="s">
        <v>2932</v>
      </c>
      <c r="N47" s="87" t="s">
        <v>2933</v>
      </c>
      <c r="O47" s="279" t="s">
        <v>2934</v>
      </c>
      <c r="P47" s="174" t="s">
        <v>444</v>
      </c>
      <c r="Q47" s="219"/>
      <c r="R47" s="219"/>
      <c r="S47" s="219"/>
      <c r="T47" s="219"/>
      <c r="U47" s="219"/>
      <c r="V47" s="219"/>
      <c r="W47" s="175"/>
      <c r="X47" s="174" t="s">
        <v>2935</v>
      </c>
      <c r="Y47" s="173" t="s">
        <v>2936</v>
      </c>
      <c r="Z47" s="174" t="s">
        <v>1994</v>
      </c>
      <c r="AA47" s="173" t="s">
        <v>2937</v>
      </c>
      <c r="AB47" s="173" t="s">
        <v>212</v>
      </c>
      <c r="AC47" s="174" t="s">
        <v>2938</v>
      </c>
      <c r="AD47" s="173"/>
      <c r="AE47" s="174" t="s">
        <v>1999</v>
      </c>
      <c r="AF47" s="173" t="s">
        <v>2939</v>
      </c>
      <c r="AG47" s="219"/>
      <c r="AH47" s="219"/>
      <c r="AI47" s="219"/>
      <c r="AJ47" s="219"/>
      <c r="AK47" s="175"/>
      <c r="AL47" s="219"/>
      <c r="AM47" s="174" t="s">
        <v>2940</v>
      </c>
      <c r="AN47" s="219"/>
      <c r="AO47" s="219"/>
      <c r="AP47" s="219"/>
      <c r="AQ47" s="219"/>
      <c r="AR47" s="219"/>
      <c r="AS47" s="219"/>
      <c r="AT47" s="174" t="s">
        <v>135</v>
      </c>
      <c r="AU47" s="174" t="s">
        <v>2941</v>
      </c>
      <c r="AV47" s="219"/>
      <c r="AW47" s="219"/>
      <c r="AX47" s="219"/>
      <c r="AY47" s="219"/>
      <c r="AZ47" s="219"/>
      <c r="BA47" s="174" t="s">
        <v>1813</v>
      </c>
      <c r="BB47" s="173" t="s">
        <v>2403</v>
      </c>
      <c r="BC47" s="173" t="s">
        <v>688</v>
      </c>
      <c r="BD47" s="174" t="s">
        <v>2942</v>
      </c>
      <c r="BE47" s="173" t="s">
        <v>1325</v>
      </c>
      <c r="BF47" s="219"/>
      <c r="BG47" s="219"/>
      <c r="BH47" s="173" t="s">
        <v>1604</v>
      </c>
      <c r="BI47" s="173" t="s">
        <v>2943</v>
      </c>
      <c r="BJ47" s="174"/>
      <c r="BK47" s="174" t="s">
        <v>2944</v>
      </c>
      <c r="BL47" s="219"/>
      <c r="BM47" s="219"/>
      <c r="BN47" s="219"/>
      <c r="BO47" s="219"/>
      <c r="BP47" s="219"/>
      <c r="BQ47" s="173" t="s">
        <v>2945</v>
      </c>
      <c r="BR47" s="87" t="s">
        <v>2946</v>
      </c>
      <c r="BS47" s="174" t="s">
        <v>2148</v>
      </c>
      <c r="BT47" s="174" t="s">
        <v>2947</v>
      </c>
      <c r="BU47" s="174" t="s">
        <v>1813</v>
      </c>
      <c r="BV47" s="87" t="s">
        <v>2948</v>
      </c>
      <c r="BW47" s="219"/>
      <c r="BX47" s="173" t="s">
        <v>2949</v>
      </c>
      <c r="BY47" s="219"/>
      <c r="BZ47" s="173" t="s">
        <v>2950</v>
      </c>
      <c r="CA47" s="219"/>
      <c r="CB47" s="219"/>
      <c r="CC47" s="219"/>
      <c r="CD47" s="219"/>
      <c r="CE47" s="219"/>
      <c r="CF47" s="174" t="s">
        <v>2951</v>
      </c>
      <c r="CG47" s="174" t="s">
        <v>1845</v>
      </c>
      <c r="CH47" s="173" t="s">
        <v>2952</v>
      </c>
      <c r="CI47" s="174" t="s">
        <v>2953</v>
      </c>
      <c r="CJ47" s="174" t="s">
        <v>1391</v>
      </c>
      <c r="CK47" s="174" t="s">
        <v>396</v>
      </c>
      <c r="CL47" s="87" t="s">
        <v>730</v>
      </c>
      <c r="CM47" s="279" t="s">
        <v>402</v>
      </c>
      <c r="CN47" s="219"/>
      <c r="CO47" s="219"/>
      <c r="CP47" s="219"/>
      <c r="CQ47" s="219"/>
      <c r="CR47" s="219"/>
      <c r="CS47" s="179"/>
      <c r="CT47" s="173" t="s">
        <v>2954</v>
      </c>
      <c r="CU47" s="174" t="s">
        <v>2119</v>
      </c>
      <c r="CV47" s="87" t="s">
        <v>2955</v>
      </c>
      <c r="CW47" s="174" t="s">
        <v>2956</v>
      </c>
      <c r="CX47" s="174" t="s">
        <v>2957</v>
      </c>
      <c r="CY47" s="174" t="s">
        <v>2958</v>
      </c>
      <c r="CZ47" s="87" t="s">
        <v>2959</v>
      </c>
      <c r="DA47" s="174" t="s">
        <v>2541</v>
      </c>
      <c r="DB47" s="219"/>
      <c r="DC47" s="173"/>
      <c r="DD47" s="219"/>
      <c r="DE47" s="219"/>
      <c r="DF47" s="219"/>
      <c r="DG47" s="174" t="s">
        <v>2960</v>
      </c>
      <c r="DH47" s="219"/>
      <c r="DI47" s="219"/>
      <c r="DJ47" s="174"/>
      <c r="DK47" s="174" t="s">
        <v>2263</v>
      </c>
      <c r="DL47" s="174" t="s">
        <v>2961</v>
      </c>
      <c r="DM47" s="219"/>
      <c r="DN47" s="219"/>
      <c r="DO47" s="219"/>
      <c r="DP47" s="174" t="s">
        <v>2962</v>
      </c>
      <c r="DQ47" s="174"/>
      <c r="DR47" s="219"/>
      <c r="DS47" s="219"/>
      <c r="DT47" s="219"/>
      <c r="DU47" s="219"/>
      <c r="DV47" s="219"/>
      <c r="DW47" s="219"/>
      <c r="DX47" s="219"/>
      <c r="DY47" s="219"/>
      <c r="DZ47" s="219"/>
      <c r="EA47" s="219"/>
      <c r="EB47" s="276"/>
    </row>
    <row r="48" ht="15.75" customHeight="1">
      <c r="A48" s="180" t="s">
        <v>2963</v>
      </c>
      <c r="B48" s="99" t="s">
        <v>2964</v>
      </c>
      <c r="C48" s="100" t="s">
        <v>1291</v>
      </c>
      <c r="D48" s="101" t="s">
        <v>1291</v>
      </c>
      <c r="E48" s="102" t="s">
        <v>1291</v>
      </c>
      <c r="F48" s="103" t="s">
        <v>2965</v>
      </c>
      <c r="G48" s="99" t="s">
        <v>2928</v>
      </c>
      <c r="H48" s="181" t="s">
        <v>2966</v>
      </c>
      <c r="I48" s="181" t="s">
        <v>2967</v>
      </c>
      <c r="J48" s="181" t="s">
        <v>2071</v>
      </c>
      <c r="K48" s="184" t="s">
        <v>337</v>
      </c>
      <c r="L48" s="181" t="s">
        <v>123</v>
      </c>
      <c r="M48" s="182" t="s">
        <v>2968</v>
      </c>
      <c r="N48" s="182" t="s">
        <v>2969</v>
      </c>
      <c r="O48" s="221" t="s">
        <v>2875</v>
      </c>
      <c r="P48" s="221" t="s">
        <v>2446</v>
      </c>
      <c r="Q48" s="182" t="s">
        <v>2970</v>
      </c>
      <c r="R48" s="267"/>
      <c r="S48" s="267"/>
      <c r="T48" s="267"/>
      <c r="U48" s="267"/>
      <c r="V48" s="182" t="s">
        <v>2971</v>
      </c>
      <c r="W48" s="175"/>
      <c r="X48" s="111" t="s">
        <v>2972</v>
      </c>
      <c r="Y48" s="251" t="s">
        <v>452</v>
      </c>
      <c r="Z48" s="111" t="s">
        <v>1625</v>
      </c>
      <c r="AA48" s="251" t="s">
        <v>2345</v>
      </c>
      <c r="AB48" s="251" t="s">
        <v>870</v>
      </c>
      <c r="AC48" s="286" t="s">
        <v>1835</v>
      </c>
      <c r="AD48" s="287"/>
      <c r="AE48" s="251" t="s">
        <v>2570</v>
      </c>
      <c r="AF48" s="188" t="s">
        <v>1304</v>
      </c>
      <c r="AG48" s="287"/>
      <c r="AH48" s="287"/>
      <c r="AI48" s="287"/>
      <c r="AJ48" s="287"/>
      <c r="AK48" s="175"/>
      <c r="AL48" s="253"/>
      <c r="AM48" s="195" t="s">
        <v>2973</v>
      </c>
      <c r="AN48" s="195" t="s">
        <v>2974</v>
      </c>
      <c r="AO48" s="253"/>
      <c r="AP48" s="195" t="s">
        <v>812</v>
      </c>
      <c r="AQ48" s="195"/>
      <c r="AR48" s="253"/>
      <c r="AS48" s="253"/>
      <c r="AT48" s="191" t="s">
        <v>2975</v>
      </c>
      <c r="AU48" s="191" t="s">
        <v>1310</v>
      </c>
      <c r="AV48" s="253"/>
      <c r="AW48" s="253"/>
      <c r="AX48" s="253"/>
      <c r="AY48" s="253"/>
      <c r="AZ48" s="253"/>
      <c r="BA48" s="255"/>
      <c r="BB48" s="230" t="s">
        <v>2976</v>
      </c>
      <c r="BC48" s="196" t="s">
        <v>1143</v>
      </c>
      <c r="BD48" s="196" t="s">
        <v>2977</v>
      </c>
      <c r="BE48" s="199" t="s">
        <v>1345</v>
      </c>
      <c r="BF48" s="255"/>
      <c r="BG48" s="255"/>
      <c r="BH48" s="199" t="s">
        <v>2978</v>
      </c>
      <c r="BI48" s="198"/>
      <c r="BJ48" s="199" t="s">
        <v>2979</v>
      </c>
      <c r="BK48" s="199" t="s">
        <v>1545</v>
      </c>
      <c r="BL48" s="255"/>
      <c r="BM48" s="255"/>
      <c r="BN48" s="255"/>
      <c r="BO48" s="255"/>
      <c r="BP48" s="255"/>
      <c r="BQ48" s="235"/>
      <c r="BR48" s="235" t="s">
        <v>643</v>
      </c>
      <c r="BS48" s="235" t="s">
        <v>2738</v>
      </c>
      <c r="BT48" s="235" t="s">
        <v>1754</v>
      </c>
      <c r="BU48" s="204" t="s">
        <v>2980</v>
      </c>
      <c r="BV48" s="204" t="s">
        <v>2981</v>
      </c>
      <c r="BW48" s="256"/>
      <c r="BX48" s="256"/>
      <c r="BY48" s="256"/>
      <c r="BZ48" s="235" t="s">
        <v>2982</v>
      </c>
      <c r="CA48" s="204" t="s">
        <v>2983</v>
      </c>
      <c r="CB48" s="256"/>
      <c r="CC48" s="256"/>
      <c r="CD48" s="256"/>
      <c r="CE48" s="256"/>
      <c r="CF48" s="296" t="s">
        <v>2984</v>
      </c>
      <c r="CG48" s="145" t="s">
        <v>2985</v>
      </c>
      <c r="CH48" s="238" t="str">
        <f>HYPERLINK("https://youtu.be/weD44uJQ8hg","45.93")</f>
        <v>45.93</v>
      </c>
      <c r="CI48" s="258"/>
      <c r="CJ48" s="258"/>
      <c r="CK48" s="145" t="s">
        <v>2986</v>
      </c>
      <c r="CL48" s="296" t="s">
        <v>2614</v>
      </c>
      <c r="CM48" s="296" t="s">
        <v>2987</v>
      </c>
      <c r="CN48" s="258"/>
      <c r="CO48" s="296" t="s">
        <v>2988</v>
      </c>
      <c r="CP48" s="296"/>
      <c r="CQ48" s="296" t="s">
        <v>2989</v>
      </c>
      <c r="CR48" s="258"/>
      <c r="CS48" s="179"/>
      <c r="CT48" s="211" t="s">
        <v>1504</v>
      </c>
      <c r="CU48" s="260"/>
      <c r="CV48" s="157" t="s">
        <v>1351</v>
      </c>
      <c r="CW48" s="211" t="s">
        <v>2325</v>
      </c>
      <c r="CX48" s="259"/>
      <c r="CY48" s="259" t="s">
        <v>1637</v>
      </c>
      <c r="CZ48" s="211" t="s">
        <v>2990</v>
      </c>
      <c r="DA48" s="211" t="s">
        <v>2091</v>
      </c>
      <c r="DB48" s="260"/>
      <c r="DC48" s="260"/>
      <c r="DD48" s="260"/>
      <c r="DE48" s="260"/>
      <c r="DF48" s="260"/>
      <c r="DG48" s="261"/>
      <c r="DH48" s="261"/>
      <c r="DI48" s="261"/>
      <c r="DJ48" s="261"/>
      <c r="DK48" s="261"/>
      <c r="DL48" s="261"/>
      <c r="DM48" s="261"/>
      <c r="DN48" s="261"/>
      <c r="DO48" s="261"/>
      <c r="DP48" s="244" t="s">
        <v>2991</v>
      </c>
      <c r="DQ48" s="244"/>
      <c r="DR48" s="261"/>
      <c r="DS48" s="261"/>
      <c r="DT48" s="261"/>
      <c r="DU48" s="261"/>
      <c r="DV48" s="261"/>
      <c r="DW48" s="261"/>
      <c r="DX48" s="244" t="s">
        <v>2992</v>
      </c>
      <c r="DY48" s="244" t="s">
        <v>2993</v>
      </c>
      <c r="DZ48" s="244" t="s">
        <v>2994</v>
      </c>
      <c r="EA48" s="261"/>
      <c r="EB48" s="275"/>
    </row>
    <row r="49" ht="15.75" customHeight="1">
      <c r="A49" s="172" t="s">
        <v>2995</v>
      </c>
      <c r="B49" s="79" t="s">
        <v>2996</v>
      </c>
      <c r="C49" s="80" t="s">
        <v>1291</v>
      </c>
      <c r="D49" s="81" t="s">
        <v>1291</v>
      </c>
      <c r="E49" s="82" t="s">
        <v>1291</v>
      </c>
      <c r="F49" s="83" t="s">
        <v>536</v>
      </c>
      <c r="G49" s="79" t="s">
        <v>2997</v>
      </c>
      <c r="H49" s="219"/>
      <c r="I49" s="174" t="s">
        <v>991</v>
      </c>
      <c r="J49" s="174" t="s">
        <v>2813</v>
      </c>
      <c r="K49" s="277" t="s">
        <v>2072</v>
      </c>
      <c r="L49" s="174" t="s">
        <v>495</v>
      </c>
      <c r="M49" s="348" t="s">
        <v>1236</v>
      </c>
      <c r="N49" s="174" t="s">
        <v>2998</v>
      </c>
      <c r="O49" s="174" t="s">
        <v>2999</v>
      </c>
      <c r="P49" s="174" t="s">
        <v>1962</v>
      </c>
      <c r="Q49" s="219"/>
      <c r="R49" s="219"/>
      <c r="S49" s="219"/>
      <c r="T49" s="219"/>
      <c r="U49" s="219"/>
      <c r="V49" s="219"/>
      <c r="W49" s="175"/>
      <c r="X49" s="173" t="s">
        <v>1803</v>
      </c>
      <c r="Y49" s="174" t="s">
        <v>3000</v>
      </c>
      <c r="Z49" s="174" t="s">
        <v>2688</v>
      </c>
      <c r="AA49" s="174" t="s">
        <v>3001</v>
      </c>
      <c r="AB49" s="174" t="s">
        <v>1907</v>
      </c>
      <c r="AC49" s="174" t="s">
        <v>3002</v>
      </c>
      <c r="AD49" s="174"/>
      <c r="AE49" s="400" t="s">
        <v>3003</v>
      </c>
      <c r="AF49" s="174" t="s">
        <v>122</v>
      </c>
      <c r="AG49" s="219"/>
      <c r="AH49" s="219"/>
      <c r="AI49" s="219"/>
      <c r="AJ49" s="219"/>
      <c r="AK49" s="175"/>
      <c r="AL49" s="219"/>
      <c r="AM49" s="219"/>
      <c r="AN49" s="219"/>
      <c r="AO49" s="219"/>
      <c r="AP49" s="219"/>
      <c r="AQ49" s="219"/>
      <c r="AR49" s="219"/>
      <c r="AS49" s="219"/>
      <c r="AT49" s="174" t="s">
        <v>3004</v>
      </c>
      <c r="AU49" s="86" t="str">
        <f>HYPERLINK("https://www.youtube.com/watch?v=fLOf7TJX7c0","29.95")</f>
        <v>29.95</v>
      </c>
      <c r="AV49" s="219"/>
      <c r="AW49" s="219"/>
      <c r="AX49" s="219"/>
      <c r="AY49" s="219"/>
      <c r="AZ49" s="219"/>
      <c r="BA49" s="174" t="s">
        <v>3005</v>
      </c>
      <c r="BB49" s="174" t="s">
        <v>830</v>
      </c>
      <c r="BC49" s="174" t="s">
        <v>2014</v>
      </c>
      <c r="BD49" s="174" t="s">
        <v>3006</v>
      </c>
      <c r="BE49" s="401" t="s">
        <v>3007</v>
      </c>
      <c r="BF49" s="219"/>
      <c r="BG49" s="219"/>
      <c r="BH49" s="174" t="s">
        <v>3008</v>
      </c>
      <c r="BI49" s="277" t="s">
        <v>3009</v>
      </c>
      <c r="BJ49" s="277"/>
      <c r="BK49" s="174" t="s">
        <v>1969</v>
      </c>
      <c r="BL49" s="219"/>
      <c r="BM49" s="219"/>
      <c r="BN49" s="219"/>
      <c r="BO49" s="219"/>
      <c r="BP49" s="219"/>
      <c r="BQ49" s="217"/>
      <c r="BR49" s="174" t="s">
        <v>3010</v>
      </c>
      <c r="BS49" s="174" t="s">
        <v>3011</v>
      </c>
      <c r="BT49" s="174" t="s">
        <v>3012</v>
      </c>
      <c r="BU49" s="174" t="s">
        <v>2386</v>
      </c>
      <c r="BV49" s="174" t="s">
        <v>2888</v>
      </c>
      <c r="BW49" s="174" t="s">
        <v>3013</v>
      </c>
      <c r="BX49" s="86" t="str">
        <f>HYPERLINK("https://clips.twitch.tv/EnergeticWrongManateeKlappa","2:32.84")</f>
        <v>2:32.84</v>
      </c>
      <c r="BY49" s="174" t="s">
        <v>3014</v>
      </c>
      <c r="BZ49" s="174" t="s">
        <v>841</v>
      </c>
      <c r="CA49" s="219"/>
      <c r="CB49" s="219"/>
      <c r="CC49" s="219"/>
      <c r="CD49" s="219"/>
      <c r="CE49" s="219"/>
      <c r="CF49" s="86" t="s">
        <v>119</v>
      </c>
      <c r="CG49" s="174" t="s">
        <v>2751</v>
      </c>
      <c r="CH49" s="174" t="s">
        <v>3015</v>
      </c>
      <c r="CI49" s="174" t="s">
        <v>3016</v>
      </c>
      <c r="CJ49" s="174" t="s">
        <v>1702</v>
      </c>
      <c r="CK49" s="174" t="s">
        <v>2115</v>
      </c>
      <c r="CL49" s="174" t="s">
        <v>3017</v>
      </c>
      <c r="CM49" s="86" t="str">
        <f>HYPERLINK("https://www.youtube.com/watch?v=LpklkoraHfQ","15.53")</f>
        <v>15.53</v>
      </c>
      <c r="CN49" s="219"/>
      <c r="CO49" s="174"/>
      <c r="CP49" s="219"/>
      <c r="CQ49" s="219"/>
      <c r="CR49" s="219"/>
      <c r="CS49" s="179"/>
      <c r="CT49" s="174" t="s">
        <v>3018</v>
      </c>
      <c r="CU49" s="174" t="s">
        <v>3019</v>
      </c>
      <c r="CV49" s="174" t="s">
        <v>3020</v>
      </c>
      <c r="CW49" s="87" t="s">
        <v>3021</v>
      </c>
      <c r="CX49" s="277" t="s">
        <v>3022</v>
      </c>
      <c r="CY49" s="277" t="s">
        <v>3023</v>
      </c>
      <c r="CZ49" s="174" t="s">
        <v>3024</v>
      </c>
      <c r="DA49" s="174" t="s">
        <v>3025</v>
      </c>
      <c r="DB49" s="219"/>
      <c r="DC49" s="219"/>
      <c r="DD49" s="219"/>
      <c r="DE49" s="219"/>
      <c r="DF49" s="219"/>
      <c r="DG49" s="174" t="s">
        <v>3026</v>
      </c>
      <c r="DH49" s="219"/>
      <c r="DI49" s="219"/>
      <c r="DJ49" s="219"/>
      <c r="DK49" s="219"/>
      <c r="DL49" s="219"/>
      <c r="DM49" s="219"/>
      <c r="DN49" s="219"/>
      <c r="DO49" s="219"/>
      <c r="DP49" s="174" t="s">
        <v>1951</v>
      </c>
      <c r="DQ49" s="174"/>
      <c r="DR49" s="219"/>
      <c r="DS49" s="219"/>
      <c r="DT49" s="219"/>
      <c r="DU49" s="219"/>
      <c r="DV49" s="219"/>
      <c r="DW49" s="219"/>
      <c r="DX49" s="219"/>
      <c r="DY49" s="219"/>
      <c r="DZ49" s="219"/>
      <c r="EA49" s="219"/>
      <c r="EB49" s="276"/>
    </row>
    <row r="50" ht="15.75" customHeight="1">
      <c r="A50" s="180" t="s">
        <v>3027</v>
      </c>
      <c r="B50" s="99" t="s">
        <v>3028</v>
      </c>
      <c r="C50" s="100" t="s">
        <v>1291</v>
      </c>
      <c r="D50" s="101" t="s">
        <v>1291</v>
      </c>
      <c r="E50" s="102" t="s">
        <v>1291</v>
      </c>
      <c r="F50" s="103" t="s">
        <v>3029</v>
      </c>
      <c r="G50" s="99" t="s">
        <v>3030</v>
      </c>
      <c r="H50" s="267"/>
      <c r="I50" s="268" t="s">
        <v>3031</v>
      </c>
      <c r="J50" s="181" t="s">
        <v>2942</v>
      </c>
      <c r="K50" s="181" t="s">
        <v>885</v>
      </c>
      <c r="L50" s="268" t="s">
        <v>3032</v>
      </c>
      <c r="M50" s="267"/>
      <c r="N50" s="181" t="s">
        <v>3033</v>
      </c>
      <c r="O50" s="181" t="s">
        <v>1825</v>
      </c>
      <c r="P50" s="181" t="s">
        <v>444</v>
      </c>
      <c r="Q50" s="267"/>
      <c r="R50" s="267"/>
      <c r="S50" s="267"/>
      <c r="T50" s="267"/>
      <c r="U50" s="267"/>
      <c r="V50" s="267"/>
      <c r="W50" s="175"/>
      <c r="X50" s="111" t="s">
        <v>676</v>
      </c>
      <c r="Y50" s="111" t="s">
        <v>3034</v>
      </c>
      <c r="Z50" s="111" t="s">
        <v>1832</v>
      </c>
      <c r="AA50" s="111" t="s">
        <v>3035</v>
      </c>
      <c r="AB50" s="111" t="s">
        <v>426</v>
      </c>
      <c r="AC50" s="111" t="s">
        <v>3036</v>
      </c>
      <c r="AD50" s="287"/>
      <c r="AE50" s="287"/>
      <c r="AF50" s="111" t="s">
        <v>2293</v>
      </c>
      <c r="AG50" s="287"/>
      <c r="AH50" s="270"/>
      <c r="AI50" s="111" t="s">
        <v>3037</v>
      </c>
      <c r="AJ50" s="287"/>
      <c r="AK50" s="175"/>
      <c r="AL50" s="253"/>
      <c r="AM50" s="191" t="s">
        <v>3038</v>
      </c>
      <c r="AN50" s="253"/>
      <c r="AO50" s="253"/>
      <c r="AP50" s="253"/>
      <c r="AQ50" s="253"/>
      <c r="AR50" s="253"/>
      <c r="AS50" s="253"/>
      <c r="AT50" s="191" t="s">
        <v>3004</v>
      </c>
      <c r="AU50" s="191" t="s">
        <v>3039</v>
      </c>
      <c r="AV50" s="253"/>
      <c r="AW50" s="253"/>
      <c r="AX50" s="253"/>
      <c r="AY50" s="253"/>
      <c r="AZ50" s="253"/>
      <c r="BA50" s="196" t="s">
        <v>597</v>
      </c>
      <c r="BB50" s="234" t="s">
        <v>440</v>
      </c>
      <c r="BC50" s="196" t="s">
        <v>143</v>
      </c>
      <c r="BD50" s="196" t="s">
        <v>3040</v>
      </c>
      <c r="BE50" s="196" t="s">
        <v>3041</v>
      </c>
      <c r="BF50" s="196" t="s">
        <v>3042</v>
      </c>
      <c r="BG50" s="255"/>
      <c r="BH50" s="196" t="s">
        <v>1864</v>
      </c>
      <c r="BI50" s="196" t="s">
        <v>3043</v>
      </c>
      <c r="BJ50" s="387"/>
      <c r="BK50" s="196" t="s">
        <v>3044</v>
      </c>
      <c r="BL50" s="255"/>
      <c r="BM50" s="255"/>
      <c r="BN50" s="255"/>
      <c r="BO50" s="255"/>
      <c r="BP50" s="255"/>
      <c r="BQ50" s="256"/>
      <c r="BR50" s="137" t="s">
        <v>3045</v>
      </c>
      <c r="BS50" s="137" t="s">
        <v>3046</v>
      </c>
      <c r="BT50" s="137" t="s">
        <v>566</v>
      </c>
      <c r="BU50" s="135" t="s">
        <v>946</v>
      </c>
      <c r="BV50" s="137" t="s">
        <v>1530</v>
      </c>
      <c r="BW50" s="256"/>
      <c r="BX50" s="256"/>
      <c r="BY50" s="256"/>
      <c r="BZ50" s="137" t="s">
        <v>1709</v>
      </c>
      <c r="CA50" s="256"/>
      <c r="CB50" s="256"/>
      <c r="CC50" s="256"/>
      <c r="CD50" s="256"/>
      <c r="CE50" s="256"/>
      <c r="CF50" s="272" t="s">
        <v>3047</v>
      </c>
      <c r="CG50" s="272" t="s">
        <v>1659</v>
      </c>
      <c r="CH50" s="258"/>
      <c r="CI50" s="258"/>
      <c r="CJ50" s="258"/>
      <c r="CK50" s="258"/>
      <c r="CL50" s="145" t="s">
        <v>3048</v>
      </c>
      <c r="CM50" s="145" t="s">
        <v>1352</v>
      </c>
      <c r="CN50" s="258"/>
      <c r="CO50" s="258"/>
      <c r="CP50" s="258"/>
      <c r="CQ50" s="258"/>
      <c r="CR50" s="258"/>
      <c r="CS50" s="179"/>
      <c r="CT50" s="260"/>
      <c r="CU50" s="157" t="s">
        <v>184</v>
      </c>
      <c r="CV50" s="157" t="s">
        <v>1777</v>
      </c>
      <c r="CW50" s="157" t="s">
        <v>2427</v>
      </c>
      <c r="CX50" s="260"/>
      <c r="CY50" s="260"/>
      <c r="CZ50" s="209" t="s">
        <v>1509</v>
      </c>
      <c r="DA50" s="157" t="s">
        <v>1748</v>
      </c>
      <c r="DB50" s="260"/>
      <c r="DC50" s="260"/>
      <c r="DD50" s="260"/>
      <c r="DE50" s="157" t="s">
        <v>3049</v>
      </c>
      <c r="DF50" s="157"/>
      <c r="DG50" s="261"/>
      <c r="DH50" s="261"/>
      <c r="DI50" s="261"/>
      <c r="DJ50" s="213"/>
      <c r="DK50" s="261"/>
      <c r="DL50" s="212" t="s">
        <v>3050</v>
      </c>
      <c r="DM50" s="261"/>
      <c r="DN50" s="261"/>
      <c r="DO50" s="261"/>
      <c r="DP50" s="212" t="s">
        <v>1295</v>
      </c>
      <c r="DQ50" s="396"/>
      <c r="DR50" s="261"/>
      <c r="DS50" s="212" t="s">
        <v>3051</v>
      </c>
      <c r="DT50" s="261"/>
      <c r="DU50" s="212" t="s">
        <v>2828</v>
      </c>
      <c r="DV50" s="261"/>
      <c r="DW50" s="261"/>
      <c r="DX50" s="261"/>
      <c r="DY50" s="261"/>
      <c r="DZ50" s="261"/>
      <c r="EA50" s="261"/>
      <c r="EB50" s="275"/>
    </row>
    <row r="51" ht="15.75" customHeight="1">
      <c r="A51" s="402" t="s">
        <v>3052</v>
      </c>
      <c r="B51" s="79" t="s">
        <v>3053</v>
      </c>
      <c r="C51" s="80" t="s">
        <v>1291</v>
      </c>
      <c r="D51" s="81" t="s">
        <v>1291</v>
      </c>
      <c r="E51" s="82" t="s">
        <v>1291</v>
      </c>
      <c r="F51" s="83" t="s">
        <v>3054</v>
      </c>
      <c r="G51" s="79" t="s">
        <v>3055</v>
      </c>
      <c r="H51" s="87" t="s">
        <v>1372</v>
      </c>
      <c r="I51" s="173" t="s">
        <v>3056</v>
      </c>
      <c r="J51" s="87" t="s">
        <v>3057</v>
      </c>
      <c r="K51" s="173" t="s">
        <v>3058</v>
      </c>
      <c r="L51" s="87" t="s">
        <v>752</v>
      </c>
      <c r="M51" s="87" t="s">
        <v>3059</v>
      </c>
      <c r="N51" s="312" t="s">
        <v>3060</v>
      </c>
      <c r="O51" s="87" t="s">
        <v>782</v>
      </c>
      <c r="P51" s="87" t="s">
        <v>2563</v>
      </c>
      <c r="Q51" s="173"/>
      <c r="R51" s="87" t="s">
        <v>3061</v>
      </c>
      <c r="S51" s="87" t="s">
        <v>2309</v>
      </c>
      <c r="T51" s="173" t="s">
        <v>1201</v>
      </c>
      <c r="U51" s="312" t="s">
        <v>998</v>
      </c>
      <c r="V51" s="173" t="s">
        <v>3062</v>
      </c>
      <c r="W51" s="175"/>
      <c r="X51" s="173" t="s">
        <v>2422</v>
      </c>
      <c r="Y51" s="87" t="s">
        <v>1280</v>
      </c>
      <c r="Z51" s="87" t="s">
        <v>773</v>
      </c>
      <c r="AA51" s="312" t="s">
        <v>3063</v>
      </c>
      <c r="AB51" s="217" t="s">
        <v>3064</v>
      </c>
      <c r="AC51" s="173" t="s">
        <v>3065</v>
      </c>
      <c r="AD51" s="173" t="s">
        <v>3066</v>
      </c>
      <c r="AE51" s="173" t="s">
        <v>3067</v>
      </c>
      <c r="AF51" s="87" t="s">
        <v>3068</v>
      </c>
      <c r="AG51" s="87" t="s">
        <v>3069</v>
      </c>
      <c r="AH51" s="219"/>
      <c r="AI51" s="219"/>
      <c r="AJ51" s="87" t="s">
        <v>3070</v>
      </c>
      <c r="AK51" s="175"/>
      <c r="AL51" s="87" t="s">
        <v>1466</v>
      </c>
      <c r="AM51" s="87" t="s">
        <v>1840</v>
      </c>
      <c r="AN51" s="87" t="s">
        <v>3071</v>
      </c>
      <c r="AO51" s="173" t="s">
        <v>3072</v>
      </c>
      <c r="AP51" s="174" t="s">
        <v>3073</v>
      </c>
      <c r="AQ51" s="87" t="s">
        <v>2220</v>
      </c>
      <c r="AR51" s="173" t="s">
        <v>3074</v>
      </c>
      <c r="AS51" s="219"/>
      <c r="AT51" s="87" t="s">
        <v>3075</v>
      </c>
      <c r="AU51" s="87" t="s">
        <v>3076</v>
      </c>
      <c r="AV51" s="87" t="s">
        <v>3077</v>
      </c>
      <c r="AW51" s="219"/>
      <c r="AX51" s="173" t="s">
        <v>3078</v>
      </c>
      <c r="AY51" s="312" t="s">
        <v>3079</v>
      </c>
      <c r="AZ51" s="312"/>
      <c r="BA51" s="87" t="s">
        <v>1044</v>
      </c>
      <c r="BB51" s="173" t="s">
        <v>3080</v>
      </c>
      <c r="BC51" s="174" t="s">
        <v>3081</v>
      </c>
      <c r="BD51" s="87" t="s">
        <v>3082</v>
      </c>
      <c r="BE51" s="173" t="s">
        <v>3083</v>
      </c>
      <c r="BF51" s="174" t="s">
        <v>3084</v>
      </c>
      <c r="BG51" s="87" t="s">
        <v>3085</v>
      </c>
      <c r="BH51" s="173" t="s">
        <v>2985</v>
      </c>
      <c r="BI51" s="173" t="s">
        <v>3086</v>
      </c>
      <c r="BJ51" s="312" t="s">
        <v>3087</v>
      </c>
      <c r="BK51" s="312" t="s">
        <v>3088</v>
      </c>
      <c r="BL51" s="219"/>
      <c r="BM51" s="173" t="s">
        <v>1528</v>
      </c>
      <c r="BN51" s="173" t="s">
        <v>1020</v>
      </c>
      <c r="BO51" s="173" t="s">
        <v>3089</v>
      </c>
      <c r="BP51" s="173"/>
      <c r="BQ51" s="87" t="s">
        <v>3090</v>
      </c>
      <c r="BR51" s="173" t="s">
        <v>2096</v>
      </c>
      <c r="BS51" s="87" t="s">
        <v>1988</v>
      </c>
      <c r="BT51" s="87" t="s">
        <v>3091</v>
      </c>
      <c r="BU51" s="173" t="s">
        <v>1863</v>
      </c>
      <c r="BV51" s="173" t="s">
        <v>3092</v>
      </c>
      <c r="BW51" s="174" t="s">
        <v>3093</v>
      </c>
      <c r="BX51" s="174" t="s">
        <v>892</v>
      </c>
      <c r="BY51" s="87" t="s">
        <v>3094</v>
      </c>
      <c r="BZ51" s="87" t="s">
        <v>1859</v>
      </c>
      <c r="CA51" s="87" t="s">
        <v>3095</v>
      </c>
      <c r="CB51" s="173" t="s">
        <v>3096</v>
      </c>
      <c r="CC51" s="312" t="s">
        <v>3097</v>
      </c>
      <c r="CD51" s="173" t="s">
        <v>3098</v>
      </c>
      <c r="CE51" s="173"/>
      <c r="CF51" s="312" t="s">
        <v>1405</v>
      </c>
      <c r="CG51" s="87" t="s">
        <v>604</v>
      </c>
      <c r="CH51" s="173" t="s">
        <v>3099</v>
      </c>
      <c r="CI51" s="173" t="s">
        <v>3100</v>
      </c>
      <c r="CJ51" s="173" t="s">
        <v>3101</v>
      </c>
      <c r="CK51" s="312" t="s">
        <v>2747</v>
      </c>
      <c r="CL51" s="87" t="s">
        <v>205</v>
      </c>
      <c r="CM51" s="87" t="s">
        <v>3102</v>
      </c>
      <c r="CN51" s="219"/>
      <c r="CO51" s="219"/>
      <c r="CP51" s="219"/>
      <c r="CQ51" s="173" t="s">
        <v>3103</v>
      </c>
      <c r="CR51" s="173" t="s">
        <v>561</v>
      </c>
      <c r="CS51" s="179"/>
      <c r="CT51" s="173" t="s">
        <v>3099</v>
      </c>
      <c r="CU51" s="173" t="s">
        <v>2793</v>
      </c>
      <c r="CV51" s="87" t="s">
        <v>205</v>
      </c>
      <c r="CW51" s="173" t="s">
        <v>3104</v>
      </c>
      <c r="CX51" s="87" t="s">
        <v>3105</v>
      </c>
      <c r="CY51" s="87" t="s">
        <v>2121</v>
      </c>
      <c r="CZ51" s="87" t="s">
        <v>3106</v>
      </c>
      <c r="DA51" s="87" t="s">
        <v>2454</v>
      </c>
      <c r="DB51" s="87" t="s">
        <v>3107</v>
      </c>
      <c r="DC51" s="87" t="s">
        <v>3108</v>
      </c>
      <c r="DD51" s="87" t="s">
        <v>1620</v>
      </c>
      <c r="DE51" s="87" t="s">
        <v>3109</v>
      </c>
      <c r="DF51" s="87"/>
      <c r="DG51" s="87" t="s">
        <v>3110</v>
      </c>
      <c r="DH51" s="87" t="s">
        <v>3111</v>
      </c>
      <c r="DI51" s="174" t="s">
        <v>3112</v>
      </c>
      <c r="DJ51" s="91"/>
      <c r="DK51" s="87" t="s">
        <v>177</v>
      </c>
      <c r="DL51" s="87" t="s">
        <v>3113</v>
      </c>
      <c r="DM51" s="87" t="s">
        <v>3114</v>
      </c>
      <c r="DN51" s="87" t="s">
        <v>3115</v>
      </c>
      <c r="DO51" s="87" t="s">
        <v>2861</v>
      </c>
      <c r="DP51" s="87" t="s">
        <v>3116</v>
      </c>
      <c r="DQ51" s="87" t="s">
        <v>3117</v>
      </c>
      <c r="DR51" s="87" t="s">
        <v>2793</v>
      </c>
      <c r="DS51" s="87" t="s">
        <v>2564</v>
      </c>
      <c r="DT51" s="87" t="s">
        <v>3118</v>
      </c>
      <c r="DU51" s="87" t="s">
        <v>3119</v>
      </c>
      <c r="DV51" s="87" t="s">
        <v>3120</v>
      </c>
      <c r="DW51" s="87" t="s">
        <v>2593</v>
      </c>
      <c r="DX51" s="87" t="s">
        <v>3121</v>
      </c>
      <c r="DY51" s="87" t="s">
        <v>3122</v>
      </c>
      <c r="DZ51" s="87" t="s">
        <v>3123</v>
      </c>
      <c r="EA51" s="87" t="s">
        <v>2331</v>
      </c>
      <c r="EB51" s="86" t="s">
        <v>3124</v>
      </c>
    </row>
    <row r="52" ht="15.75" customHeight="1">
      <c r="A52" s="403" t="s">
        <v>3125</v>
      </c>
      <c r="B52" s="99" t="s">
        <v>3126</v>
      </c>
      <c r="C52" s="100" t="s">
        <v>1291</v>
      </c>
      <c r="D52" s="101" t="s">
        <v>1291</v>
      </c>
      <c r="E52" s="102" t="s">
        <v>1291</v>
      </c>
      <c r="F52" s="103" t="s">
        <v>1292</v>
      </c>
      <c r="G52" s="99" t="s">
        <v>1734</v>
      </c>
      <c r="H52" s="181" t="s">
        <v>2520</v>
      </c>
      <c r="I52" s="181" t="s">
        <v>3127</v>
      </c>
      <c r="J52" s="221" t="s">
        <v>959</v>
      </c>
      <c r="K52" s="221" t="s">
        <v>3128</v>
      </c>
      <c r="L52" s="328" t="str">
        <f>hyperlink("https://www.twitch.tv/videos/642998947","44.64")</f>
        <v>44.64</v>
      </c>
      <c r="M52" s="181" t="s">
        <v>3129</v>
      </c>
      <c r="N52" s="328" t="str">
        <f>hyperlink("https://www.twitch.tv/videos/642995088","1:11.81")</f>
        <v>1:11.81</v>
      </c>
      <c r="O52" s="182" t="s">
        <v>3130</v>
      </c>
      <c r="P52" s="221" t="s">
        <v>1498</v>
      </c>
      <c r="Q52" s="221" t="s">
        <v>2609</v>
      </c>
      <c r="R52" s="267"/>
      <c r="S52" s="221" t="s">
        <v>1988</v>
      </c>
      <c r="T52" s="267"/>
      <c r="U52" s="221" t="s">
        <v>3131</v>
      </c>
      <c r="V52" s="221" t="s">
        <v>3132</v>
      </c>
      <c r="W52" s="175"/>
      <c r="X52" s="188" t="s">
        <v>1752</v>
      </c>
      <c r="Y52" s="188" t="s">
        <v>3133</v>
      </c>
      <c r="Z52" s="188" t="s">
        <v>1574</v>
      </c>
      <c r="AA52" s="224" t="str">
        <f>hyperlink("https://www.twitch.tv/videos/777078691","45.31")</f>
        <v>45.31</v>
      </c>
      <c r="AB52" s="251" t="s">
        <v>3134</v>
      </c>
      <c r="AC52" s="188" t="s">
        <v>3135</v>
      </c>
      <c r="AD52" s="111" t="s">
        <v>3136</v>
      </c>
      <c r="AE52" s="111" t="s">
        <v>785</v>
      </c>
      <c r="AF52" s="251" t="s">
        <v>458</v>
      </c>
      <c r="AG52" s="287"/>
      <c r="AH52" s="287"/>
      <c r="AI52" s="287"/>
      <c r="AJ52" s="251" t="s">
        <v>3137</v>
      </c>
      <c r="AK52" s="175"/>
      <c r="AL52" s="191" t="s">
        <v>3138</v>
      </c>
      <c r="AM52" s="191" t="s">
        <v>1552</v>
      </c>
      <c r="AN52" s="253"/>
      <c r="AO52" s="253"/>
      <c r="AP52" s="191" t="s">
        <v>3139</v>
      </c>
      <c r="AQ52" s="228"/>
      <c r="AR52" s="253"/>
      <c r="AS52" s="288" t="s">
        <v>3140</v>
      </c>
      <c r="AT52" s="288" t="s">
        <v>2504</v>
      </c>
      <c r="AU52" s="191" t="s">
        <v>905</v>
      </c>
      <c r="AV52" s="253"/>
      <c r="AW52" s="253"/>
      <c r="AX52" s="226" t="s">
        <v>2418</v>
      </c>
      <c r="AY52" s="253"/>
      <c r="AZ52" s="253"/>
      <c r="BA52" s="230" t="s">
        <v>3141</v>
      </c>
      <c r="BB52" s="230" t="s">
        <v>2976</v>
      </c>
      <c r="BC52" s="255"/>
      <c r="BD52" s="196" t="s">
        <v>1528</v>
      </c>
      <c r="BE52" s="230" t="s">
        <v>3142</v>
      </c>
      <c r="BF52" s="255"/>
      <c r="BG52" s="255"/>
      <c r="BH52" s="199" t="s">
        <v>574</v>
      </c>
      <c r="BI52" s="255"/>
      <c r="BJ52" s="230" t="s">
        <v>3143</v>
      </c>
      <c r="BK52" s="196" t="s">
        <v>2514</v>
      </c>
      <c r="BL52" s="255"/>
      <c r="BM52" s="255"/>
      <c r="BN52" s="255"/>
      <c r="BO52" s="255"/>
      <c r="BP52" s="255"/>
      <c r="BQ52" s="256"/>
      <c r="BR52" s="235" t="s">
        <v>3144</v>
      </c>
      <c r="BS52" s="204" t="s">
        <v>3145</v>
      </c>
      <c r="BT52" s="135" t="s">
        <v>210</v>
      </c>
      <c r="BU52" s="235" t="s">
        <v>3146</v>
      </c>
      <c r="BV52" s="137" t="s">
        <v>1591</v>
      </c>
      <c r="BW52" s="256"/>
      <c r="BX52" s="256"/>
      <c r="BY52" s="235" t="s">
        <v>2361</v>
      </c>
      <c r="BZ52" s="204" t="s">
        <v>3147</v>
      </c>
      <c r="CA52" s="256"/>
      <c r="CB52" s="256"/>
      <c r="CC52" s="256"/>
      <c r="CD52" s="235" t="s">
        <v>3148</v>
      </c>
      <c r="CE52" s="235"/>
      <c r="CF52" s="145" t="s">
        <v>1184</v>
      </c>
      <c r="CG52" s="404" t="str">
        <f>hyperlink("https://twitter.com/Reborn_Frog/status/1364932529577357313","28.55")</f>
        <v>28.55</v>
      </c>
      <c r="CH52" s="296" t="s">
        <v>3149</v>
      </c>
      <c r="CI52" s="273" t="s">
        <v>3150</v>
      </c>
      <c r="CJ52" s="258"/>
      <c r="CK52" s="296" t="s">
        <v>2037</v>
      </c>
      <c r="CL52" s="296" t="s">
        <v>3077</v>
      </c>
      <c r="CM52" s="273" t="s">
        <v>3151</v>
      </c>
      <c r="CN52" s="258"/>
      <c r="CO52" s="258"/>
      <c r="CP52" s="258"/>
      <c r="CQ52" s="258"/>
      <c r="CR52" s="258"/>
      <c r="CS52" s="179"/>
      <c r="CT52" s="157" t="s">
        <v>2613</v>
      </c>
      <c r="CU52" s="211" t="s">
        <v>2119</v>
      </c>
      <c r="CV52" s="157" t="s">
        <v>3152</v>
      </c>
      <c r="CW52" s="157" t="s">
        <v>3153</v>
      </c>
      <c r="CX52" s="260"/>
      <c r="CY52" s="260"/>
      <c r="CZ52" s="157" t="s">
        <v>3154</v>
      </c>
      <c r="DA52" s="211" t="s">
        <v>3155</v>
      </c>
      <c r="DB52" s="260"/>
      <c r="DC52" s="260"/>
      <c r="DD52" s="260"/>
      <c r="DE52" s="356" t="s">
        <v>2616</v>
      </c>
      <c r="DF52" s="356"/>
      <c r="DG52" s="261"/>
      <c r="DH52" s="261"/>
      <c r="DI52" s="261"/>
      <c r="DJ52" s="213"/>
      <c r="DK52" s="261"/>
      <c r="DL52" s="212" t="s">
        <v>869</v>
      </c>
      <c r="DM52" s="261"/>
      <c r="DN52" s="261"/>
      <c r="DO52" s="261"/>
      <c r="DP52" s="396" t="s">
        <v>3156</v>
      </c>
      <c r="DQ52" s="405" t="str">
        <f>hyperlink("https://www.twitch.tv/videos/777078690","31.58")</f>
        <v>31.58</v>
      </c>
      <c r="DR52" s="261"/>
      <c r="DS52" s="261"/>
      <c r="DT52" s="261"/>
      <c r="DU52" s="261"/>
      <c r="DV52" s="261"/>
      <c r="DW52" s="261"/>
      <c r="DX52" s="261"/>
      <c r="DY52" s="261"/>
      <c r="DZ52" s="261"/>
      <c r="EA52" s="261"/>
      <c r="EB52" s="275"/>
    </row>
    <row r="53" ht="15.75" customHeight="1">
      <c r="A53" s="172" t="s">
        <v>3157</v>
      </c>
      <c r="B53" s="79" t="s">
        <v>3158</v>
      </c>
      <c r="C53" s="80" t="s">
        <v>1291</v>
      </c>
      <c r="D53" s="81" t="s">
        <v>1291</v>
      </c>
      <c r="E53" s="82" t="s">
        <v>1291</v>
      </c>
      <c r="F53" s="83" t="s">
        <v>2726</v>
      </c>
      <c r="G53" s="79" t="s">
        <v>1614</v>
      </c>
      <c r="H53" s="173" t="s">
        <v>3159</v>
      </c>
      <c r="I53" s="173" t="s">
        <v>3160</v>
      </c>
      <c r="J53" s="87" t="s">
        <v>2792</v>
      </c>
      <c r="K53" s="87" t="s">
        <v>1981</v>
      </c>
      <c r="L53" s="173" t="s">
        <v>3161</v>
      </c>
      <c r="M53" s="173" t="s">
        <v>3162</v>
      </c>
      <c r="N53" s="173" t="s">
        <v>3163</v>
      </c>
      <c r="O53" s="173" t="s">
        <v>2663</v>
      </c>
      <c r="P53" s="87" t="s">
        <v>2039</v>
      </c>
      <c r="Q53" s="219"/>
      <c r="R53" s="219"/>
      <c r="S53" s="174" t="s">
        <v>3011</v>
      </c>
      <c r="T53" s="219"/>
      <c r="U53" s="174" t="s">
        <v>3164</v>
      </c>
      <c r="V53" s="219"/>
      <c r="W53" s="175"/>
      <c r="X53" s="377" t="s">
        <v>157</v>
      </c>
      <c r="Y53" s="173" t="s">
        <v>3165</v>
      </c>
      <c r="Z53" s="173" t="s">
        <v>1574</v>
      </c>
      <c r="AA53" s="87" t="s">
        <v>3166</v>
      </c>
      <c r="AB53" s="87" t="s">
        <v>2568</v>
      </c>
      <c r="AC53" s="87" t="s">
        <v>3167</v>
      </c>
      <c r="AD53" s="219"/>
      <c r="AE53" s="173" t="s">
        <v>3168</v>
      </c>
      <c r="AF53" s="173" t="s">
        <v>3169</v>
      </c>
      <c r="AG53" s="219"/>
      <c r="AH53" s="219"/>
      <c r="AI53" s="219"/>
      <c r="AJ53" s="219"/>
      <c r="AK53" s="175"/>
      <c r="AL53" s="173" t="s">
        <v>3170</v>
      </c>
      <c r="AM53" s="87" t="s">
        <v>3171</v>
      </c>
      <c r="AN53" s="219"/>
      <c r="AO53" s="219"/>
      <c r="AP53" s="219"/>
      <c r="AQ53" s="219"/>
      <c r="AR53" s="219"/>
      <c r="AS53" s="219"/>
      <c r="AT53" s="173" t="s">
        <v>2005</v>
      </c>
      <c r="AU53" s="87" t="s">
        <v>1010</v>
      </c>
      <c r="AV53" s="219"/>
      <c r="AW53" s="219"/>
      <c r="AX53" s="219"/>
      <c r="AY53" s="219"/>
      <c r="AZ53" s="219"/>
      <c r="BA53" s="87" t="s">
        <v>3172</v>
      </c>
      <c r="BB53" s="87" t="s">
        <v>3173</v>
      </c>
      <c r="BC53" s="87" t="s">
        <v>3174</v>
      </c>
      <c r="BD53" s="87" t="s">
        <v>3130</v>
      </c>
      <c r="BE53" s="173" t="s">
        <v>3175</v>
      </c>
      <c r="BF53" s="219"/>
      <c r="BG53" s="219"/>
      <c r="BH53" s="87" t="s">
        <v>3176</v>
      </c>
      <c r="BI53" s="177"/>
      <c r="BJ53" s="173" t="s">
        <v>3177</v>
      </c>
      <c r="BK53" s="173" t="s">
        <v>3074</v>
      </c>
      <c r="BL53" s="219"/>
      <c r="BM53" s="219"/>
      <c r="BN53" s="219"/>
      <c r="BO53" s="219"/>
      <c r="BP53" s="219"/>
      <c r="BQ53" s="173" t="s">
        <v>3178</v>
      </c>
      <c r="BR53" s="87" t="s">
        <v>575</v>
      </c>
      <c r="BS53" s="87" t="s">
        <v>3179</v>
      </c>
      <c r="BT53" s="173" t="s">
        <v>3180</v>
      </c>
      <c r="BU53" s="87" t="s">
        <v>3181</v>
      </c>
      <c r="BV53" s="87" t="s">
        <v>3182</v>
      </c>
      <c r="BW53" s="219"/>
      <c r="BX53" s="174" t="s">
        <v>3183</v>
      </c>
      <c r="BY53" s="219"/>
      <c r="BZ53" s="87" t="s">
        <v>3184</v>
      </c>
      <c r="CA53" s="219"/>
      <c r="CB53" s="219"/>
      <c r="CC53" s="219"/>
      <c r="CD53" s="219"/>
      <c r="CE53" s="219"/>
      <c r="CF53" s="173" t="s">
        <v>3185</v>
      </c>
      <c r="CG53" s="173" t="s">
        <v>3186</v>
      </c>
      <c r="CH53" s="87" t="s">
        <v>3187</v>
      </c>
      <c r="CI53" s="173" t="s">
        <v>3188</v>
      </c>
      <c r="CJ53" s="219"/>
      <c r="CK53" s="173" t="s">
        <v>3189</v>
      </c>
      <c r="CL53" s="87" t="s">
        <v>2321</v>
      </c>
      <c r="CM53" s="173" t="s">
        <v>3190</v>
      </c>
      <c r="CN53" s="219"/>
      <c r="CO53" s="219"/>
      <c r="CP53" s="219"/>
      <c r="CQ53" s="219"/>
      <c r="CR53" s="219"/>
      <c r="CS53" s="179"/>
      <c r="CT53" s="173" t="s">
        <v>3191</v>
      </c>
      <c r="CU53" s="173" t="s">
        <v>2652</v>
      </c>
      <c r="CV53" s="173" t="s">
        <v>475</v>
      </c>
      <c r="CW53" s="173" t="s">
        <v>3192</v>
      </c>
      <c r="CX53" s="87" t="s">
        <v>3193</v>
      </c>
      <c r="CY53" s="87" t="s">
        <v>2121</v>
      </c>
      <c r="CZ53" s="87" t="s">
        <v>3194</v>
      </c>
      <c r="DA53" s="173" t="s">
        <v>3195</v>
      </c>
      <c r="DB53" s="219"/>
      <c r="DC53" s="219"/>
      <c r="DD53" s="219"/>
      <c r="DE53" s="219"/>
      <c r="DF53" s="219"/>
      <c r="DG53" s="173" t="s">
        <v>3196</v>
      </c>
      <c r="DH53" s="219"/>
      <c r="DI53" s="219"/>
      <c r="DJ53" s="219"/>
      <c r="DK53" s="219"/>
      <c r="DL53" s="219"/>
      <c r="DM53" s="173" t="s">
        <v>392</v>
      </c>
      <c r="DN53" s="173" t="s">
        <v>3197</v>
      </c>
      <c r="DO53" s="173" t="s">
        <v>3198</v>
      </c>
      <c r="DP53" s="173" t="s">
        <v>3199</v>
      </c>
      <c r="DQ53" s="173" t="s">
        <v>3200</v>
      </c>
      <c r="DR53" s="219"/>
      <c r="DS53" s="219"/>
      <c r="DT53" s="219"/>
      <c r="DU53" s="219"/>
      <c r="DV53" s="219"/>
      <c r="DW53" s="219"/>
      <c r="DX53" s="219"/>
      <c r="DY53" s="219"/>
      <c r="DZ53" s="219"/>
      <c r="EA53" s="219"/>
      <c r="EB53" s="276"/>
    </row>
    <row r="54">
      <c r="A54" s="98" t="s">
        <v>3201</v>
      </c>
      <c r="B54" s="406" t="s">
        <v>3202</v>
      </c>
      <c r="C54" s="407" t="s">
        <v>1290</v>
      </c>
      <c r="D54" s="408" t="s">
        <v>880</v>
      </c>
      <c r="E54" s="409" t="s">
        <v>1290</v>
      </c>
      <c r="F54" s="410" t="s">
        <v>3203</v>
      </c>
      <c r="G54" s="406" t="s">
        <v>1172</v>
      </c>
      <c r="H54" s="411" t="s">
        <v>3204</v>
      </c>
      <c r="I54" s="411" t="s">
        <v>2340</v>
      </c>
      <c r="J54" s="411" t="s">
        <v>3205</v>
      </c>
      <c r="K54" s="411" t="s">
        <v>102</v>
      </c>
      <c r="L54" s="411" t="s">
        <v>1122</v>
      </c>
      <c r="M54" s="411" t="s">
        <v>2254</v>
      </c>
      <c r="N54" s="412" t="s">
        <v>3206</v>
      </c>
      <c r="O54" s="412" t="s">
        <v>3207</v>
      </c>
      <c r="P54" s="413" t="s">
        <v>639</v>
      </c>
      <c r="Q54" s="412"/>
      <c r="R54" s="414"/>
      <c r="S54" s="414"/>
      <c r="T54" s="414"/>
      <c r="U54" s="414"/>
      <c r="V54" s="414"/>
      <c r="W54" s="415"/>
      <c r="X54" s="416" t="s">
        <v>1770</v>
      </c>
      <c r="Y54" s="416" t="s">
        <v>3208</v>
      </c>
      <c r="Z54" s="190" t="s">
        <v>3128</v>
      </c>
      <c r="AA54" s="416" t="s">
        <v>1865</v>
      </c>
      <c r="AB54" s="416" t="s">
        <v>730</v>
      </c>
      <c r="AC54" s="417" t="s">
        <v>3209</v>
      </c>
      <c r="AD54" s="416" t="s">
        <v>1573</v>
      </c>
      <c r="AE54" s="417" t="s">
        <v>3210</v>
      </c>
      <c r="AF54" s="416" t="s">
        <v>1133</v>
      </c>
      <c r="AG54" s="418"/>
      <c r="AH54" s="418"/>
      <c r="AI54" s="418"/>
      <c r="AJ54" s="418"/>
      <c r="AK54" s="415"/>
      <c r="AL54" s="419" t="s">
        <v>3211</v>
      </c>
      <c r="AM54" s="420" t="s">
        <v>2532</v>
      </c>
      <c r="AN54" s="421"/>
      <c r="AO54" s="421"/>
      <c r="AP54" s="421"/>
      <c r="AQ54" s="421"/>
      <c r="AR54" s="422" t="s">
        <v>3212</v>
      </c>
      <c r="AS54" s="421"/>
      <c r="AT54" s="420" t="s">
        <v>3213</v>
      </c>
      <c r="AU54" s="420" t="s">
        <v>3214</v>
      </c>
      <c r="AV54" s="421"/>
      <c r="AW54" s="421"/>
      <c r="AX54" s="421"/>
      <c r="AY54" s="421"/>
      <c r="AZ54" s="423"/>
      <c r="BA54" s="323" t="s">
        <v>3215</v>
      </c>
      <c r="BB54" s="323" t="s">
        <v>985</v>
      </c>
      <c r="BC54" s="424" t="s">
        <v>986</v>
      </c>
      <c r="BD54" s="424" t="s">
        <v>476</v>
      </c>
      <c r="BE54" s="323" t="s">
        <v>3069</v>
      </c>
      <c r="BF54" s="425"/>
      <c r="BG54" s="425"/>
      <c r="BH54" s="424" t="s">
        <v>1596</v>
      </c>
      <c r="BI54" s="425"/>
      <c r="BJ54" s="424" t="s">
        <v>3216</v>
      </c>
      <c r="BK54" s="424" t="s">
        <v>1130</v>
      </c>
      <c r="BL54" s="425"/>
      <c r="BM54" s="425"/>
      <c r="BN54" s="425"/>
      <c r="BO54" s="425"/>
      <c r="BP54" s="426"/>
      <c r="BQ54" s="427"/>
      <c r="BR54" s="428" t="s">
        <v>3217</v>
      </c>
      <c r="BS54" s="429" t="s">
        <v>2771</v>
      </c>
      <c r="BT54" s="427"/>
      <c r="BU54" s="428"/>
      <c r="BV54" s="428" t="s">
        <v>1672</v>
      </c>
      <c r="BW54" s="427"/>
      <c r="BX54" s="427"/>
      <c r="BY54" s="427"/>
      <c r="BZ54" s="428"/>
      <c r="CA54" s="427"/>
      <c r="CB54" s="427"/>
      <c r="CC54" s="427"/>
      <c r="CD54" s="427"/>
      <c r="CE54" s="430"/>
      <c r="CF54" s="431" t="s">
        <v>3218</v>
      </c>
      <c r="CG54" s="206" t="s">
        <v>1195</v>
      </c>
      <c r="CH54" s="432"/>
      <c r="CI54" s="432"/>
      <c r="CJ54" s="432"/>
      <c r="CK54" s="433"/>
      <c r="CL54" s="431" t="s">
        <v>1439</v>
      </c>
      <c r="CM54" s="434" t="s">
        <v>3219</v>
      </c>
      <c r="CN54" s="432"/>
      <c r="CO54" s="432"/>
      <c r="CP54" s="432"/>
      <c r="CQ54" s="432"/>
      <c r="CR54" s="432"/>
      <c r="CS54" s="415"/>
      <c r="CT54" s="435"/>
      <c r="CU54" s="436"/>
      <c r="CV54" s="437" t="s">
        <v>257</v>
      </c>
      <c r="CW54" s="436"/>
      <c r="CX54" s="435"/>
      <c r="CY54" s="436"/>
      <c r="CZ54" s="438" t="s">
        <v>3059</v>
      </c>
      <c r="DA54" s="436"/>
      <c r="DB54" s="436"/>
      <c r="DC54" s="436"/>
      <c r="DD54" s="436"/>
      <c r="DE54" s="435"/>
      <c r="DF54" s="438"/>
      <c r="DG54" s="439" t="s">
        <v>692</v>
      </c>
      <c r="DH54" s="440"/>
      <c r="DI54" s="441"/>
      <c r="DJ54" s="442"/>
      <c r="DK54" s="443" t="s">
        <v>177</v>
      </c>
      <c r="DL54" s="444" t="s">
        <v>1028</v>
      </c>
      <c r="DM54" s="441"/>
      <c r="DN54" s="213"/>
      <c r="DO54" s="440"/>
      <c r="DP54" s="444" t="s">
        <v>3220</v>
      </c>
      <c r="DQ54" s="441"/>
      <c r="DR54" s="445"/>
      <c r="DS54" s="441"/>
      <c r="DT54" s="441"/>
      <c r="DU54" s="444" t="s">
        <v>209</v>
      </c>
      <c r="DV54" s="441"/>
      <c r="DW54" s="441"/>
      <c r="DX54" s="441"/>
      <c r="DY54" s="261"/>
      <c r="DZ54" s="261"/>
      <c r="EA54" s="261"/>
      <c r="EB54" s="441"/>
    </row>
    <row r="55" ht="15.75" customHeight="1">
      <c r="A55" s="446" t="s">
        <v>3221</v>
      </c>
      <c r="B55" s="447" t="s">
        <v>3222</v>
      </c>
      <c r="C55" s="448" t="s">
        <v>1291</v>
      </c>
      <c r="D55" s="449" t="s">
        <v>1291</v>
      </c>
      <c r="E55" s="450" t="s">
        <v>1291</v>
      </c>
      <c r="F55" s="451" t="s">
        <v>3223</v>
      </c>
      <c r="G55" s="447" t="s">
        <v>538</v>
      </c>
      <c r="H55" s="452" t="s">
        <v>1883</v>
      </c>
      <c r="I55" s="452" t="s">
        <v>3224</v>
      </c>
      <c r="J55" s="377" t="s">
        <v>1178</v>
      </c>
      <c r="K55" s="453" t="s">
        <v>2746</v>
      </c>
      <c r="L55" s="452" t="s">
        <v>2905</v>
      </c>
      <c r="M55" s="453" t="s">
        <v>3225</v>
      </c>
      <c r="N55" s="377" t="s">
        <v>3226</v>
      </c>
      <c r="O55" s="377" t="s">
        <v>3207</v>
      </c>
      <c r="P55" s="452" t="s">
        <v>2128</v>
      </c>
      <c r="Q55" s="452" t="s">
        <v>3227</v>
      </c>
      <c r="R55" s="453" t="s">
        <v>3228</v>
      </c>
      <c r="S55" s="452" t="s">
        <v>3229</v>
      </c>
      <c r="T55" s="452" t="s">
        <v>2442</v>
      </c>
      <c r="U55" s="452" t="s">
        <v>2608</v>
      </c>
      <c r="V55" s="452" t="s">
        <v>3230</v>
      </c>
      <c r="W55" s="110"/>
      <c r="X55" s="377" t="s">
        <v>3047</v>
      </c>
      <c r="Y55" s="452" t="s">
        <v>3231</v>
      </c>
      <c r="Z55" s="453" t="s">
        <v>1602</v>
      </c>
      <c r="AA55" s="377" t="s">
        <v>1787</v>
      </c>
      <c r="AB55" s="377" t="s">
        <v>118</v>
      </c>
      <c r="AC55" s="377" t="s">
        <v>3232</v>
      </c>
      <c r="AD55" s="452" t="s">
        <v>3233</v>
      </c>
      <c r="AE55" s="452" t="s">
        <v>1158</v>
      </c>
      <c r="AF55" s="452" t="s">
        <v>2086</v>
      </c>
      <c r="AG55" s="452" t="s">
        <v>2526</v>
      </c>
      <c r="AH55" s="377" t="s">
        <v>3234</v>
      </c>
      <c r="AI55" s="452" t="s">
        <v>3235</v>
      </c>
      <c r="AJ55" s="452" t="s">
        <v>3236</v>
      </c>
      <c r="AK55" s="110"/>
      <c r="AL55" s="452" t="s">
        <v>3237</v>
      </c>
      <c r="AM55" s="454" t="s">
        <v>3238</v>
      </c>
      <c r="AN55" s="455" t="s">
        <v>3239</v>
      </c>
      <c r="AO55" s="453" t="s">
        <v>3240</v>
      </c>
      <c r="AP55" s="452" t="s">
        <v>3241</v>
      </c>
      <c r="AQ55" s="452"/>
      <c r="AR55" s="452" t="s">
        <v>3242</v>
      </c>
      <c r="AS55" s="452" t="s">
        <v>3243</v>
      </c>
      <c r="AT55" s="455" t="s">
        <v>2541</v>
      </c>
      <c r="AU55" s="377" t="s">
        <v>253</v>
      </c>
      <c r="AV55" s="452" t="s">
        <v>2835</v>
      </c>
      <c r="AW55" s="452" t="s">
        <v>2432</v>
      </c>
      <c r="AX55" s="452" t="s">
        <v>3244</v>
      </c>
      <c r="AY55" s="452" t="s">
        <v>3245</v>
      </c>
      <c r="AZ55" s="452"/>
      <c r="BA55" s="453" t="s">
        <v>3246</v>
      </c>
      <c r="BB55" s="453" t="s">
        <v>3247</v>
      </c>
      <c r="BC55" s="452" t="s">
        <v>1926</v>
      </c>
      <c r="BD55" s="452" t="s">
        <v>109</v>
      </c>
      <c r="BE55" s="453" t="s">
        <v>3248</v>
      </c>
      <c r="BF55" s="454" t="s">
        <v>3249</v>
      </c>
      <c r="BG55" s="377" t="s">
        <v>3250</v>
      </c>
      <c r="BH55" s="454" t="s">
        <v>1652</v>
      </c>
      <c r="BI55" s="377" t="s">
        <v>3251</v>
      </c>
      <c r="BJ55" s="377" t="s">
        <v>3252</v>
      </c>
      <c r="BK55" s="452" t="s">
        <v>3242</v>
      </c>
      <c r="BL55" s="452" t="s">
        <v>3253</v>
      </c>
      <c r="BM55" s="452" t="s">
        <v>3254</v>
      </c>
      <c r="BN55" s="452" t="s">
        <v>155</v>
      </c>
      <c r="BO55" s="452" t="s">
        <v>3255</v>
      </c>
      <c r="BP55" s="452"/>
      <c r="BQ55" s="377" t="s">
        <v>3256</v>
      </c>
      <c r="BR55" s="377" t="s">
        <v>3257</v>
      </c>
      <c r="BS55" s="377" t="s">
        <v>3258</v>
      </c>
      <c r="BT55" s="455" t="s">
        <v>3259</v>
      </c>
      <c r="BU55" s="452" t="s">
        <v>3260</v>
      </c>
      <c r="BV55" s="452" t="s">
        <v>283</v>
      </c>
      <c r="BW55" s="453" t="s">
        <v>3261</v>
      </c>
      <c r="BX55" s="377" t="s">
        <v>2028</v>
      </c>
      <c r="BY55" s="377" t="s">
        <v>3262</v>
      </c>
      <c r="BZ55" s="453" t="s">
        <v>3263</v>
      </c>
      <c r="CA55" s="452" t="s">
        <v>3264</v>
      </c>
      <c r="CB55" s="452" t="s">
        <v>234</v>
      </c>
      <c r="CC55" s="452" t="s">
        <v>3265</v>
      </c>
      <c r="CD55" s="377" t="s">
        <v>3266</v>
      </c>
      <c r="CE55" s="456"/>
      <c r="CF55" s="452" t="s">
        <v>2010</v>
      </c>
      <c r="CG55" s="452" t="s">
        <v>2220</v>
      </c>
      <c r="CH55" s="452" t="s">
        <v>3267</v>
      </c>
      <c r="CI55" s="452" t="s">
        <v>3268</v>
      </c>
      <c r="CJ55" s="452" t="s">
        <v>3269</v>
      </c>
      <c r="CK55" s="452" t="s">
        <v>3270</v>
      </c>
      <c r="CL55" s="377" t="s">
        <v>3271</v>
      </c>
      <c r="CM55" s="377" t="s">
        <v>3272</v>
      </c>
      <c r="CN55" s="453" t="s">
        <v>3273</v>
      </c>
      <c r="CO55" s="452" t="s">
        <v>3274</v>
      </c>
      <c r="CP55" s="452"/>
      <c r="CQ55" s="452" t="s">
        <v>3275</v>
      </c>
      <c r="CR55" s="452" t="s">
        <v>2803</v>
      </c>
      <c r="CS55" s="154"/>
      <c r="CT55" s="453" t="s">
        <v>3276</v>
      </c>
      <c r="CU55" s="453" t="s">
        <v>3277</v>
      </c>
      <c r="CV55" s="452" t="s">
        <v>3278</v>
      </c>
      <c r="CW55" s="452" t="s">
        <v>3279</v>
      </c>
      <c r="CX55" s="452" t="s">
        <v>3280</v>
      </c>
      <c r="CY55" s="453" t="s">
        <v>3281</v>
      </c>
      <c r="CZ55" s="377" t="s">
        <v>3282</v>
      </c>
      <c r="DA55" s="452" t="s">
        <v>3283</v>
      </c>
      <c r="DB55" s="452" t="s">
        <v>3284</v>
      </c>
      <c r="DC55" s="452" t="s">
        <v>3285</v>
      </c>
      <c r="DD55" s="452" t="s">
        <v>1714</v>
      </c>
      <c r="DE55" s="452" t="s">
        <v>3286</v>
      </c>
      <c r="DF55" s="452"/>
      <c r="DG55" s="452" t="s">
        <v>1699</v>
      </c>
      <c r="DH55" s="452"/>
      <c r="DI55" s="453" t="s">
        <v>3287</v>
      </c>
      <c r="DJ55" s="452"/>
      <c r="DK55" s="453" t="s">
        <v>2547</v>
      </c>
      <c r="DL55" s="452" t="s">
        <v>3288</v>
      </c>
      <c r="DM55" s="452" t="s">
        <v>313</v>
      </c>
      <c r="DN55" s="452" t="s">
        <v>3289</v>
      </c>
      <c r="DO55" s="453" t="s">
        <v>2914</v>
      </c>
      <c r="DP55" s="452" t="s">
        <v>2991</v>
      </c>
      <c r="DQ55" s="452" t="s">
        <v>3290</v>
      </c>
      <c r="DR55" s="452" t="s">
        <v>3291</v>
      </c>
      <c r="DS55" s="452" t="s">
        <v>193</v>
      </c>
      <c r="DT55" s="454" t="s">
        <v>3292</v>
      </c>
      <c r="DU55" s="457" t="s">
        <v>525</v>
      </c>
      <c r="DV55" s="452" t="s">
        <v>3293</v>
      </c>
      <c r="DW55" s="452" t="s">
        <v>2751</v>
      </c>
      <c r="DX55" s="452" t="s">
        <v>2870</v>
      </c>
      <c r="DY55" s="452" t="s">
        <v>2813</v>
      </c>
      <c r="DZ55" s="452" t="s">
        <v>3294</v>
      </c>
      <c r="EA55" s="452" t="s">
        <v>1010</v>
      </c>
      <c r="EB55" s="276" t="s">
        <v>3295</v>
      </c>
    </row>
    <row r="56" ht="15.75" customHeight="1">
      <c r="A56" s="180" t="s">
        <v>3296</v>
      </c>
      <c r="B56" s="99" t="s">
        <v>3297</v>
      </c>
      <c r="C56" s="100" t="s">
        <v>1291</v>
      </c>
      <c r="D56" s="101" t="s">
        <v>1291</v>
      </c>
      <c r="E56" s="102" t="s">
        <v>1291</v>
      </c>
      <c r="F56" s="103" t="s">
        <v>1291</v>
      </c>
      <c r="G56" s="99" t="s">
        <v>3298</v>
      </c>
      <c r="H56" s="182" t="s">
        <v>1252</v>
      </c>
      <c r="I56" s="182" t="s">
        <v>3299</v>
      </c>
      <c r="J56" s="221" t="s">
        <v>3300</v>
      </c>
      <c r="K56" s="182" t="s">
        <v>2426</v>
      </c>
      <c r="L56" s="221" t="s">
        <v>3301</v>
      </c>
      <c r="M56" s="221" t="s">
        <v>412</v>
      </c>
      <c r="N56" s="182" t="s">
        <v>3302</v>
      </c>
      <c r="O56" s="221" t="s">
        <v>3303</v>
      </c>
      <c r="P56" s="221" t="s">
        <v>3304</v>
      </c>
      <c r="Q56" s="221" t="s">
        <v>3305</v>
      </c>
      <c r="R56" s="267"/>
      <c r="S56" s="182" t="s">
        <v>3306</v>
      </c>
      <c r="T56" s="267"/>
      <c r="U56" s="267"/>
      <c r="V56" s="221" t="s">
        <v>3307</v>
      </c>
      <c r="W56" s="175"/>
      <c r="X56" s="188" t="s">
        <v>1252</v>
      </c>
      <c r="Y56" s="251" t="s">
        <v>698</v>
      </c>
      <c r="Z56" s="251" t="s">
        <v>1352</v>
      </c>
      <c r="AA56" s="251" t="s">
        <v>3308</v>
      </c>
      <c r="AB56" s="251" t="s">
        <v>3309</v>
      </c>
      <c r="AC56" s="188" t="s">
        <v>3310</v>
      </c>
      <c r="AD56" s="251"/>
      <c r="AE56" s="188" t="s">
        <v>770</v>
      </c>
      <c r="AF56" s="188" t="s">
        <v>3311</v>
      </c>
      <c r="AG56" s="188" t="s">
        <v>3312</v>
      </c>
      <c r="AH56" s="188"/>
      <c r="AI56" s="188" t="s">
        <v>3313</v>
      </c>
      <c r="AJ56" s="188" t="s">
        <v>2523</v>
      </c>
      <c r="AK56" s="175"/>
      <c r="AL56" s="195" t="s">
        <v>3001</v>
      </c>
      <c r="AM56" s="195" t="s">
        <v>3314</v>
      </c>
      <c r="AN56" s="195" t="s">
        <v>3315</v>
      </c>
      <c r="AO56" s="195" t="s">
        <v>3316</v>
      </c>
      <c r="AP56" s="195" t="s">
        <v>251</v>
      </c>
      <c r="AQ56" s="195"/>
      <c r="AR56" s="195" t="s">
        <v>226</v>
      </c>
      <c r="AS56" s="195" t="s">
        <v>3317</v>
      </c>
      <c r="AT56" s="195" t="s">
        <v>790</v>
      </c>
      <c r="AU56" s="195" t="s">
        <v>815</v>
      </c>
      <c r="AV56" s="288" t="s">
        <v>2850</v>
      </c>
      <c r="AW56" s="253"/>
      <c r="AX56" s="253"/>
      <c r="AY56" s="195" t="s">
        <v>3318</v>
      </c>
      <c r="AZ56" s="195"/>
      <c r="BA56" s="230" t="s">
        <v>3217</v>
      </c>
      <c r="BB56" s="230" t="s">
        <v>2126</v>
      </c>
      <c r="BC56" s="199" t="s">
        <v>1845</v>
      </c>
      <c r="BD56" s="199" t="s">
        <v>3319</v>
      </c>
      <c r="BE56" s="199" t="s">
        <v>3320</v>
      </c>
      <c r="BF56" s="230" t="s">
        <v>303</v>
      </c>
      <c r="BG56" s="230" t="s">
        <v>3321</v>
      </c>
      <c r="BH56" s="230" t="s">
        <v>3322</v>
      </c>
      <c r="BI56" s="230" t="s">
        <v>3323</v>
      </c>
      <c r="BJ56" s="230" t="s">
        <v>3324</v>
      </c>
      <c r="BK56" s="199" t="s">
        <v>2898</v>
      </c>
      <c r="BL56" s="230" t="s">
        <v>3325</v>
      </c>
      <c r="BM56" s="255"/>
      <c r="BN56" s="255"/>
      <c r="BO56" s="255"/>
      <c r="BP56" s="255"/>
      <c r="BQ56" s="235" t="s">
        <v>2260</v>
      </c>
      <c r="BR56" s="204" t="s">
        <v>3326</v>
      </c>
      <c r="BS56" s="204" t="s">
        <v>3327</v>
      </c>
      <c r="BT56" s="204" t="s">
        <v>3263</v>
      </c>
      <c r="BU56" s="204" t="s">
        <v>3328</v>
      </c>
      <c r="BV56" s="235" t="s">
        <v>1190</v>
      </c>
      <c r="BW56" s="204" t="s">
        <v>3329</v>
      </c>
      <c r="BX56" s="204" t="s">
        <v>3330</v>
      </c>
      <c r="BY56" s="204" t="s">
        <v>3331</v>
      </c>
      <c r="BZ56" s="204" t="s">
        <v>2981</v>
      </c>
      <c r="CA56" s="204" t="s">
        <v>3332</v>
      </c>
      <c r="CB56" s="256"/>
      <c r="CC56" s="256"/>
      <c r="CD56" s="256"/>
      <c r="CE56" s="256"/>
      <c r="CF56" s="296" t="s">
        <v>3333</v>
      </c>
      <c r="CG56" s="296" t="s">
        <v>3334</v>
      </c>
      <c r="CH56" s="296" t="s">
        <v>3335</v>
      </c>
      <c r="CI56" s="296" t="s">
        <v>3336</v>
      </c>
      <c r="CJ56" s="296" t="s">
        <v>954</v>
      </c>
      <c r="CK56" s="296" t="s">
        <v>1137</v>
      </c>
      <c r="CL56" s="273" t="s">
        <v>944</v>
      </c>
      <c r="CM56" s="296" t="s">
        <v>1840</v>
      </c>
      <c r="CN56" s="273" t="s">
        <v>3337</v>
      </c>
      <c r="CO56" s="273" t="s">
        <v>3338</v>
      </c>
      <c r="CP56" s="258"/>
      <c r="CQ56" s="258"/>
      <c r="CR56" s="258"/>
      <c r="CS56" s="179"/>
      <c r="CT56" s="211" t="s">
        <v>3339</v>
      </c>
      <c r="CU56" s="211" t="s">
        <v>3340</v>
      </c>
      <c r="CV56" s="211" t="s">
        <v>3341</v>
      </c>
      <c r="CW56" s="211" t="s">
        <v>1904</v>
      </c>
      <c r="CX56" s="211" t="s">
        <v>3342</v>
      </c>
      <c r="CY56" s="211" t="s">
        <v>3343</v>
      </c>
      <c r="CZ56" s="211" t="s">
        <v>3344</v>
      </c>
      <c r="DA56" s="259" t="s">
        <v>3345</v>
      </c>
      <c r="DB56" s="259"/>
      <c r="DC56" s="260"/>
      <c r="DD56" s="260"/>
      <c r="DE56" s="260"/>
      <c r="DF56" s="260"/>
      <c r="DG56" s="244" t="s">
        <v>3346</v>
      </c>
      <c r="DH56" s="261"/>
      <c r="DI56" s="244" t="s">
        <v>3347</v>
      </c>
      <c r="DJ56" s="244"/>
      <c r="DK56" s="244" t="s">
        <v>3348</v>
      </c>
      <c r="DL56" s="244" t="s">
        <v>3349</v>
      </c>
      <c r="DM56" s="244" t="s">
        <v>3350</v>
      </c>
      <c r="DN56" s="244" t="s">
        <v>568</v>
      </c>
      <c r="DO56" s="244" t="s">
        <v>3351</v>
      </c>
      <c r="DP56" s="244" t="s">
        <v>2055</v>
      </c>
      <c r="DQ56" s="311" t="s">
        <v>3352</v>
      </c>
      <c r="DR56" s="244" t="s">
        <v>1994</v>
      </c>
      <c r="DS56" s="244" t="s">
        <v>3353</v>
      </c>
      <c r="DT56" s="244" t="s">
        <v>3354</v>
      </c>
      <c r="DU56" s="244" t="s">
        <v>868</v>
      </c>
      <c r="DV56" s="244" t="s">
        <v>667</v>
      </c>
      <c r="DW56" s="244" t="s">
        <v>465</v>
      </c>
      <c r="DX56" s="244" t="s">
        <v>3207</v>
      </c>
      <c r="DY56" s="311" t="s">
        <v>3355</v>
      </c>
      <c r="DZ56" s="244" t="s">
        <v>3356</v>
      </c>
      <c r="EA56" s="244" t="s">
        <v>3357</v>
      </c>
      <c r="EB56" s="275" t="s">
        <v>3358</v>
      </c>
    </row>
    <row r="57" ht="15.75" customHeight="1">
      <c r="A57" s="172" t="s">
        <v>3359</v>
      </c>
      <c r="B57" s="79" t="s">
        <v>3360</v>
      </c>
      <c r="C57" s="80" t="s">
        <v>1291</v>
      </c>
      <c r="D57" s="81" t="s">
        <v>1291</v>
      </c>
      <c r="E57" s="82" t="s">
        <v>1291</v>
      </c>
      <c r="F57" s="83" t="s">
        <v>331</v>
      </c>
      <c r="G57" s="79" t="s">
        <v>3361</v>
      </c>
      <c r="H57" s="86" t="str">
        <f>HYPERLINK("https://clips.twitch.tv/LachrymoseCourteousDelicataSeemsGood","51.28")</f>
        <v>51.28</v>
      </c>
      <c r="I57" s="178" t="s">
        <v>3362</v>
      </c>
      <c r="J57" s="178" t="s">
        <v>699</v>
      </c>
      <c r="K57" s="174" t="s">
        <v>1121</v>
      </c>
      <c r="L57" s="178" t="s">
        <v>2379</v>
      </c>
      <c r="M57" s="174" t="s">
        <v>3363</v>
      </c>
      <c r="N57" s="174" t="s">
        <v>3364</v>
      </c>
      <c r="O57" s="178" t="s">
        <v>265</v>
      </c>
      <c r="P57" s="86" t="str">
        <f>HYPERLINK("https://clips.twitch.tv/OpenFastVelociraptorPastaThat","16.00")</f>
        <v>16.00</v>
      </c>
      <c r="Q57" s="219"/>
      <c r="R57" s="219"/>
      <c r="S57" s="219"/>
      <c r="T57" s="219"/>
      <c r="U57" s="219"/>
      <c r="V57" s="219"/>
      <c r="W57" s="175"/>
      <c r="X57" s="174" t="s">
        <v>175</v>
      </c>
      <c r="Y57" s="178" t="s">
        <v>3365</v>
      </c>
      <c r="Z57" s="86" t="str">
        <f>HYPERLINK("https://youtu.be/DcWVHDR229E","14.90")</f>
        <v>14.90</v>
      </c>
      <c r="AA57" s="174" t="s">
        <v>1800</v>
      </c>
      <c r="AB57" s="86" t="str">
        <f>HYPERLINK("https://clips.twitch.tv/DifferentUninterestedGerbilHassaanChop","30.28")</f>
        <v>30.28</v>
      </c>
      <c r="AC57" s="86" t="str">
        <f>HYPERLINK("https://clips.twitch.tv/RenownedTiredGnatBigBrother","57.66")</f>
        <v>57.66</v>
      </c>
      <c r="AD57" s="219"/>
      <c r="AE57" s="174" t="s">
        <v>3366</v>
      </c>
      <c r="AF57" s="178" t="s">
        <v>2571</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3367</v>
      </c>
      <c r="AU57" s="178" t="s">
        <v>3368</v>
      </c>
      <c r="AV57" s="219"/>
      <c r="AW57" s="219"/>
      <c r="AX57" s="219"/>
      <c r="AY57" s="219"/>
      <c r="AZ57" s="219"/>
      <c r="BA57" s="247" t="str">
        <f>HYPERLINK("https://clips.twitch.tv/BovineSecretiveTireItsBoshyTime","49.95")</f>
        <v>49.95</v>
      </c>
      <c r="BB57" s="174" t="s">
        <v>830</v>
      </c>
      <c r="BC57" s="86" t="str">
        <f>HYPERLINK("https://youtu.be/TzgOslc32vU","28.68")</f>
        <v>28.68</v>
      </c>
      <c r="BD57" s="174" t="s">
        <v>3369</v>
      </c>
      <c r="BE57" s="174" t="s">
        <v>1786</v>
      </c>
      <c r="BF57" s="219"/>
      <c r="BG57" s="219"/>
      <c r="BH57" s="174"/>
      <c r="BI57" s="177"/>
      <c r="BJ57" s="173" t="s">
        <v>938</v>
      </c>
      <c r="BK57" s="174" t="s">
        <v>3370</v>
      </c>
      <c r="BL57" s="219"/>
      <c r="BM57" s="219"/>
      <c r="BN57" s="219"/>
      <c r="BO57" s="219"/>
      <c r="BP57" s="219"/>
      <c r="BQ57" s="173"/>
      <c r="BR57" s="178" t="s">
        <v>683</v>
      </c>
      <c r="BS57" s="174" t="s">
        <v>3371</v>
      </c>
      <c r="BT57" s="174" t="s">
        <v>526</v>
      </c>
      <c r="BU57" s="174" t="s">
        <v>3372</v>
      </c>
      <c r="BV57" s="178" t="s">
        <v>3373</v>
      </c>
      <c r="BW57" s="219"/>
      <c r="BX57" s="219"/>
      <c r="BY57" s="178"/>
      <c r="BZ57" s="178" t="s">
        <v>3374</v>
      </c>
      <c r="CA57" s="174" t="s">
        <v>3375</v>
      </c>
      <c r="CB57" s="219"/>
      <c r="CC57" s="219"/>
      <c r="CD57" s="219"/>
      <c r="CE57" s="219"/>
      <c r="CF57" s="174" t="s">
        <v>3376</v>
      </c>
      <c r="CG57" s="86" t="str">
        <f>HYPERLINK("https://youtu.be/AR9q0_E3gEQ","28.75")</f>
        <v>28.75</v>
      </c>
      <c r="CH57" s="174" t="s">
        <v>3377</v>
      </c>
      <c r="CI57" s="174"/>
      <c r="CJ57" s="219"/>
      <c r="CK57" s="174" t="s">
        <v>1928</v>
      </c>
      <c r="CL57" s="178" t="s">
        <v>3378</v>
      </c>
      <c r="CM57" s="174" t="s">
        <v>3379</v>
      </c>
      <c r="CN57" s="219"/>
      <c r="CO57" s="219"/>
      <c r="CP57" s="219"/>
      <c r="CQ57" s="219"/>
      <c r="CR57" s="219"/>
      <c r="CS57" s="179"/>
      <c r="CT57" s="174" t="s">
        <v>3380</v>
      </c>
      <c r="CU57" s="219"/>
      <c r="CV57" s="174" t="s">
        <v>3381</v>
      </c>
      <c r="CW57" s="174" t="s">
        <v>3382</v>
      </c>
      <c r="CX57" s="174"/>
      <c r="CY57" s="173"/>
      <c r="CZ57" s="86" t="str">
        <f>HYPERLINK("https://youtu.be/XTRC8xLEK0E","2:15.69")</f>
        <v>2:15.69</v>
      </c>
      <c r="DA57" s="174" t="s">
        <v>3383</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3384</v>
      </c>
      <c r="DQ57" s="174"/>
      <c r="DR57" s="219"/>
      <c r="DS57" s="219"/>
      <c r="DT57" s="219"/>
      <c r="DU57" s="219"/>
      <c r="DV57" s="219"/>
      <c r="DW57" s="219"/>
      <c r="DX57" s="219"/>
      <c r="DY57" s="219"/>
      <c r="DZ57" s="219"/>
      <c r="EA57" s="219"/>
      <c r="EB57" s="276"/>
    </row>
    <row r="58" ht="15.75" customHeight="1">
      <c r="A58" s="180" t="s">
        <v>3385</v>
      </c>
      <c r="B58" s="99" t="s">
        <v>3386</v>
      </c>
      <c r="C58" s="100" t="s">
        <v>1291</v>
      </c>
      <c r="D58" s="101" t="s">
        <v>1290</v>
      </c>
      <c r="E58" s="102" t="s">
        <v>1291</v>
      </c>
      <c r="F58" s="103" t="s">
        <v>880</v>
      </c>
      <c r="G58" s="99" t="s">
        <v>1614</v>
      </c>
      <c r="H58" s="182" t="s">
        <v>1252</v>
      </c>
      <c r="I58" s="182" t="s">
        <v>1951</v>
      </c>
      <c r="J58" s="182" t="s">
        <v>2143</v>
      </c>
      <c r="K58" s="182" t="s">
        <v>439</v>
      </c>
      <c r="L58" s="182" t="s">
        <v>368</v>
      </c>
      <c r="M58" s="182" t="s">
        <v>3387</v>
      </c>
      <c r="N58" s="182" t="s">
        <v>2847</v>
      </c>
      <c r="O58" s="182" t="s">
        <v>2294</v>
      </c>
      <c r="P58" s="182" t="s">
        <v>444</v>
      </c>
      <c r="Q58" s="267"/>
      <c r="R58" s="267"/>
      <c r="S58" s="267"/>
      <c r="T58" s="267"/>
      <c r="U58" s="267"/>
      <c r="V58" s="267"/>
      <c r="W58" s="175"/>
      <c r="X58" s="188" t="s">
        <v>2410</v>
      </c>
      <c r="Y58" s="188" t="s">
        <v>3388</v>
      </c>
      <c r="Z58" s="330" t="s">
        <v>239</v>
      </c>
      <c r="AA58" s="188" t="s">
        <v>3389</v>
      </c>
      <c r="AB58" s="188" t="s">
        <v>3390</v>
      </c>
      <c r="AC58" s="188" t="s">
        <v>3391</v>
      </c>
      <c r="AD58" s="188" t="s">
        <v>3392</v>
      </c>
      <c r="AE58" s="188" t="s">
        <v>3233</v>
      </c>
      <c r="AF58" s="188" t="s">
        <v>3393</v>
      </c>
      <c r="AG58" s="287"/>
      <c r="AH58" s="188"/>
      <c r="AI58" s="188" t="s">
        <v>3394</v>
      </c>
      <c r="AJ58" s="287"/>
      <c r="AK58" s="175"/>
      <c r="AL58" s="195" t="s">
        <v>3395</v>
      </c>
      <c r="AM58" s="195" t="s">
        <v>214</v>
      </c>
      <c r="AN58" s="253"/>
      <c r="AO58" s="195" t="s">
        <v>3396</v>
      </c>
      <c r="AP58" s="253"/>
      <c r="AQ58" s="253"/>
      <c r="AR58" s="195" t="s">
        <v>3397</v>
      </c>
      <c r="AS58" s="253"/>
      <c r="AT58" s="195" t="s">
        <v>656</v>
      </c>
      <c r="AU58" s="195" t="s">
        <v>1517</v>
      </c>
      <c r="AV58" s="195" t="s">
        <v>3398</v>
      </c>
      <c r="AW58" s="253"/>
      <c r="AX58" s="253"/>
      <c r="AY58" s="253"/>
      <c r="AZ58" s="253"/>
      <c r="BA58" s="199" t="s">
        <v>1501</v>
      </c>
      <c r="BB58" s="199" t="s">
        <v>1743</v>
      </c>
      <c r="BC58" s="199" t="s">
        <v>505</v>
      </c>
      <c r="BD58" s="199" t="s">
        <v>1579</v>
      </c>
      <c r="BE58" s="199" t="s">
        <v>3399</v>
      </c>
      <c r="BF58" s="199" t="s">
        <v>1897</v>
      </c>
      <c r="BG58" s="255"/>
      <c r="BH58" s="199" t="s">
        <v>3322</v>
      </c>
      <c r="BI58" s="198"/>
      <c r="BJ58" s="199" t="s">
        <v>3400</v>
      </c>
      <c r="BK58" s="199" t="s">
        <v>2714</v>
      </c>
      <c r="BL58" s="255"/>
      <c r="BM58" s="255"/>
      <c r="BN58" s="255"/>
      <c r="BO58" s="255"/>
      <c r="BP58" s="255"/>
      <c r="BQ58" s="235"/>
      <c r="BR58" s="235" t="s">
        <v>3401</v>
      </c>
      <c r="BS58" s="204" t="s">
        <v>1886</v>
      </c>
      <c r="BT58" s="204" t="s">
        <v>1267</v>
      </c>
      <c r="BU58" s="204" t="s">
        <v>3402</v>
      </c>
      <c r="BV58" s="204" t="s">
        <v>3403</v>
      </c>
      <c r="BW58" s="256"/>
      <c r="BX58" s="256"/>
      <c r="BY58" s="204" t="s">
        <v>3404</v>
      </c>
      <c r="BZ58" s="204" t="s">
        <v>3405</v>
      </c>
      <c r="CA58" s="204" t="s">
        <v>3406</v>
      </c>
      <c r="CB58" s="256"/>
      <c r="CC58" s="256"/>
      <c r="CD58" s="256"/>
      <c r="CE58" s="256"/>
      <c r="CF58" s="296" t="s">
        <v>3321</v>
      </c>
      <c r="CG58" s="296" t="s">
        <v>1972</v>
      </c>
      <c r="CH58" s="296" t="s">
        <v>1007</v>
      </c>
      <c r="CI58" s="296" t="s">
        <v>3407</v>
      </c>
      <c r="CJ58" s="296" t="s">
        <v>2196</v>
      </c>
      <c r="CK58" s="296" t="s">
        <v>3083</v>
      </c>
      <c r="CL58" s="296" t="s">
        <v>3408</v>
      </c>
      <c r="CM58" s="238" t="str">
        <f>HYPERLINK("https://youtu.be/eT1ltwCFNY0","15.59")</f>
        <v>15.59</v>
      </c>
      <c r="CN58" s="258"/>
      <c r="CO58" s="258"/>
      <c r="CP58" s="240" t="s">
        <v>3409</v>
      </c>
      <c r="CQ58" s="241"/>
      <c r="CR58" s="258"/>
      <c r="CS58" s="179"/>
      <c r="CT58" s="211" t="s">
        <v>3410</v>
      </c>
      <c r="CU58" s="211" t="s">
        <v>2426</v>
      </c>
      <c r="CV58" s="211" t="s">
        <v>2038</v>
      </c>
      <c r="CW58" s="211" t="s">
        <v>3276</v>
      </c>
      <c r="CX58" s="211" t="s">
        <v>3411</v>
      </c>
      <c r="CY58" s="259"/>
      <c r="CZ58" s="211" t="s">
        <v>3412</v>
      </c>
      <c r="DA58" s="211" t="s">
        <v>3413</v>
      </c>
      <c r="DB58" s="260"/>
      <c r="DC58" s="260"/>
      <c r="DD58" s="260"/>
      <c r="DE58" s="260"/>
      <c r="DF58" s="260"/>
      <c r="DG58" s="261"/>
      <c r="DH58" s="261"/>
      <c r="DI58" s="261"/>
      <c r="DJ58" s="261"/>
      <c r="DK58" s="261"/>
      <c r="DL58" s="261"/>
      <c r="DM58" s="261"/>
      <c r="DN58" s="261"/>
      <c r="DO58" s="261"/>
      <c r="DP58" s="311" t="s">
        <v>3414</v>
      </c>
      <c r="DQ58" s="311"/>
      <c r="DR58" s="261"/>
      <c r="DS58" s="261"/>
      <c r="DT58" s="261"/>
      <c r="DU58" s="261"/>
      <c r="DV58" s="261"/>
      <c r="DW58" s="261"/>
      <c r="DX58" s="261"/>
      <c r="DY58" s="261"/>
      <c r="DZ58" s="261"/>
      <c r="EA58" s="261"/>
      <c r="EB58" s="275"/>
    </row>
    <row r="59" ht="15.75" customHeight="1">
      <c r="A59" s="172" t="s">
        <v>3415</v>
      </c>
      <c r="B59" s="79" t="s">
        <v>3416</v>
      </c>
      <c r="C59" s="80" t="s">
        <v>1290</v>
      </c>
      <c r="D59" s="81" t="s">
        <v>1291</v>
      </c>
      <c r="E59" s="82" t="s">
        <v>1290</v>
      </c>
      <c r="F59" s="83" t="s">
        <v>881</v>
      </c>
      <c r="G59" s="79" t="s">
        <v>2811</v>
      </c>
      <c r="H59" s="174" t="s">
        <v>668</v>
      </c>
      <c r="I59" s="178" t="s">
        <v>3417</v>
      </c>
      <c r="J59" s="178" t="s">
        <v>1779</v>
      </c>
      <c r="K59" s="174" t="s">
        <v>2072</v>
      </c>
      <c r="L59" s="178" t="s">
        <v>3418</v>
      </c>
      <c r="M59" s="219"/>
      <c r="N59" s="178" t="s">
        <v>3419</v>
      </c>
      <c r="O59" s="178" t="s">
        <v>3420</v>
      </c>
      <c r="P59" s="174" t="s">
        <v>107</v>
      </c>
      <c r="Q59" s="219"/>
      <c r="R59" s="219"/>
      <c r="S59" s="174" t="s">
        <v>3421</v>
      </c>
      <c r="T59" s="174" t="s">
        <v>1021</v>
      </c>
      <c r="U59" s="219"/>
      <c r="V59" s="219"/>
      <c r="W59" s="175"/>
      <c r="X59" s="174" t="s">
        <v>3422</v>
      </c>
      <c r="Y59" s="174" t="s">
        <v>3423</v>
      </c>
      <c r="Z59" s="174" t="s">
        <v>3269</v>
      </c>
      <c r="AA59" s="174" t="s">
        <v>3424</v>
      </c>
      <c r="AB59" s="174" t="s">
        <v>3425</v>
      </c>
      <c r="AC59" s="174" t="s">
        <v>3426</v>
      </c>
      <c r="AD59" s="219"/>
      <c r="AE59" s="174"/>
      <c r="AF59" s="174" t="s">
        <v>2920</v>
      </c>
      <c r="AG59" s="219"/>
      <c r="AH59" s="174"/>
      <c r="AI59" s="174" t="s">
        <v>992</v>
      </c>
      <c r="AJ59" s="219"/>
      <c r="AK59" s="175"/>
      <c r="AL59" s="174" t="s">
        <v>2306</v>
      </c>
      <c r="AM59" s="174" t="s">
        <v>3427</v>
      </c>
      <c r="AN59" s="219"/>
      <c r="AO59" s="174" t="s">
        <v>3428</v>
      </c>
      <c r="AP59" s="219"/>
      <c r="AQ59" s="219"/>
      <c r="AR59" s="219"/>
      <c r="AS59" s="219"/>
      <c r="AT59" s="174" t="s">
        <v>3429</v>
      </c>
      <c r="AU59" s="174" t="s">
        <v>2258</v>
      </c>
      <c r="AV59" s="174"/>
      <c r="AW59" s="219"/>
      <c r="AX59" s="174" t="s">
        <v>562</v>
      </c>
      <c r="AY59" s="219"/>
      <c r="AZ59" s="219"/>
      <c r="BA59" s="174" t="s">
        <v>3430</v>
      </c>
      <c r="BB59" s="174" t="s">
        <v>342</v>
      </c>
      <c r="BC59" s="174" t="s">
        <v>2404</v>
      </c>
      <c r="BD59" s="178" t="s">
        <v>3431</v>
      </c>
      <c r="BE59" s="174" t="s">
        <v>1345</v>
      </c>
      <c r="BF59" s="219"/>
      <c r="BG59" s="219"/>
      <c r="BH59" s="174" t="s">
        <v>3432</v>
      </c>
      <c r="BI59" s="174"/>
      <c r="BJ59" s="174"/>
      <c r="BK59" s="174" t="s">
        <v>1640</v>
      </c>
      <c r="BL59" s="219"/>
      <c r="BM59" s="174" t="s">
        <v>2863</v>
      </c>
      <c r="BN59" s="174" t="s">
        <v>3433</v>
      </c>
      <c r="BO59" s="219"/>
      <c r="BP59" s="219"/>
      <c r="BQ59" s="173"/>
      <c r="BR59" s="178" t="s">
        <v>3434</v>
      </c>
      <c r="BS59" s="174" t="s">
        <v>3046</v>
      </c>
      <c r="BT59" s="174" t="s">
        <v>3435</v>
      </c>
      <c r="BU59" s="174" t="s">
        <v>3411</v>
      </c>
      <c r="BV59" s="174" t="s">
        <v>714</v>
      </c>
      <c r="BW59" s="94" t="s">
        <v>3436</v>
      </c>
      <c r="BX59" s="219"/>
      <c r="BY59" s="174" t="s">
        <v>3437</v>
      </c>
      <c r="BZ59" s="174" t="s">
        <v>3438</v>
      </c>
      <c r="CA59" s="178" t="s">
        <v>3439</v>
      </c>
      <c r="CB59" s="174" t="s">
        <v>3440</v>
      </c>
      <c r="CC59" s="174" t="s">
        <v>146</v>
      </c>
      <c r="CD59" s="219"/>
      <c r="CE59" s="219"/>
      <c r="CF59" s="178" t="s">
        <v>3441</v>
      </c>
      <c r="CG59" s="174" t="s">
        <v>3442</v>
      </c>
      <c r="CH59" s="178"/>
      <c r="CI59" s="88" t="s">
        <v>3443</v>
      </c>
      <c r="CJ59" s="219"/>
      <c r="CK59" s="174" t="s">
        <v>2103</v>
      </c>
      <c r="CL59" s="174" t="s">
        <v>1226</v>
      </c>
      <c r="CM59" s="174" t="s">
        <v>2446</v>
      </c>
      <c r="CN59" s="219"/>
      <c r="CO59" s="219"/>
      <c r="CP59" s="219"/>
      <c r="CQ59" s="219"/>
      <c r="CR59" s="219"/>
      <c r="CS59" s="179"/>
      <c r="CT59" s="174" t="s">
        <v>3444</v>
      </c>
      <c r="CU59" s="219"/>
      <c r="CV59" s="174" t="s">
        <v>1542</v>
      </c>
      <c r="CW59" s="174" t="s">
        <v>3445</v>
      </c>
      <c r="CX59" s="219"/>
      <c r="CY59" s="219"/>
      <c r="CZ59" s="174" t="s">
        <v>1509</v>
      </c>
      <c r="DA59" s="86" t="str">
        <f>HYPERLINK("https://www.youtube.com/watch?v=lJ0vz6bQQE0","18.10")</f>
        <v>18.10</v>
      </c>
      <c r="DB59" s="219"/>
      <c r="DC59" s="174" t="s">
        <v>3446</v>
      </c>
      <c r="DD59" s="219"/>
      <c r="DE59" s="219"/>
      <c r="DF59" s="219"/>
      <c r="DG59" s="219"/>
      <c r="DH59" s="219"/>
      <c r="DI59" s="219"/>
      <c r="DJ59" s="219"/>
      <c r="DK59" s="219"/>
      <c r="DL59" s="219"/>
      <c r="DM59" s="219"/>
      <c r="DN59" s="219"/>
      <c r="DO59" s="219"/>
      <c r="DP59" s="174" t="s">
        <v>3447</v>
      </c>
      <c r="DQ59" s="174"/>
      <c r="DR59" s="219"/>
      <c r="DS59" s="219"/>
      <c r="DT59" s="174" t="s">
        <v>3448</v>
      </c>
      <c r="DU59" s="219"/>
      <c r="DV59" s="219"/>
      <c r="DW59" s="219"/>
      <c r="DX59" s="219"/>
      <c r="DY59" s="174" t="s">
        <v>860</v>
      </c>
      <c r="DZ59" s="219"/>
      <c r="EA59" s="219"/>
      <c r="EB59" s="276"/>
    </row>
    <row r="60" ht="15.75" customHeight="1">
      <c r="A60" s="458" t="s">
        <v>3449</v>
      </c>
      <c r="B60" s="99" t="s">
        <v>3450</v>
      </c>
      <c r="C60" s="100" t="s">
        <v>1291</v>
      </c>
      <c r="D60" s="101" t="s">
        <v>1291</v>
      </c>
      <c r="E60" s="102" t="s">
        <v>1291</v>
      </c>
      <c r="F60" s="103" t="s">
        <v>2811</v>
      </c>
      <c r="G60" s="99" t="s">
        <v>3451</v>
      </c>
      <c r="H60" s="181" t="s">
        <v>1600</v>
      </c>
      <c r="I60" s="181" t="s">
        <v>2900</v>
      </c>
      <c r="J60" s="181" t="s">
        <v>3452</v>
      </c>
      <c r="K60" s="181" t="s">
        <v>1296</v>
      </c>
      <c r="L60" s="181" t="s">
        <v>1897</v>
      </c>
      <c r="M60" s="182" t="s">
        <v>3453</v>
      </c>
      <c r="N60" s="181" t="s">
        <v>3454</v>
      </c>
      <c r="O60" s="181" t="s">
        <v>1388</v>
      </c>
      <c r="P60" s="181" t="s">
        <v>2563</v>
      </c>
      <c r="Q60" s="182" t="s">
        <v>3455</v>
      </c>
      <c r="R60" s="267"/>
      <c r="S60" s="181" t="s">
        <v>3456</v>
      </c>
      <c r="T60" s="267"/>
      <c r="U60" s="181" t="s">
        <v>3457</v>
      </c>
      <c r="V60" s="221" t="s">
        <v>3458</v>
      </c>
      <c r="W60" s="175"/>
      <c r="X60" s="188" t="s">
        <v>3459</v>
      </c>
      <c r="Y60" s="111" t="s">
        <v>3460</v>
      </c>
      <c r="Z60" s="111" t="s">
        <v>3461</v>
      </c>
      <c r="AA60" s="111" t="s">
        <v>3462</v>
      </c>
      <c r="AB60" s="111" t="s">
        <v>1310</v>
      </c>
      <c r="AC60" s="111" t="s">
        <v>3463</v>
      </c>
      <c r="AD60" s="270"/>
      <c r="AE60" s="111" t="s">
        <v>2883</v>
      </c>
      <c r="AF60" s="111" t="s">
        <v>2571</v>
      </c>
      <c r="AG60" s="287"/>
      <c r="AH60" s="287"/>
      <c r="AI60" s="111" t="s">
        <v>1627</v>
      </c>
      <c r="AJ60" s="251" t="s">
        <v>3464</v>
      </c>
      <c r="AK60" s="175"/>
      <c r="AL60" s="253"/>
      <c r="AM60" s="191" t="s">
        <v>586</v>
      </c>
      <c r="AN60" s="253"/>
      <c r="AO60" s="191" t="s">
        <v>3465</v>
      </c>
      <c r="AP60" s="288" t="s">
        <v>3466</v>
      </c>
      <c r="AQ60" s="288"/>
      <c r="AR60" s="288" t="s">
        <v>3467</v>
      </c>
      <c r="AS60" s="288" t="s">
        <v>3468</v>
      </c>
      <c r="AT60" s="191" t="s">
        <v>980</v>
      </c>
      <c r="AU60" s="191" t="s">
        <v>3274</v>
      </c>
      <c r="AV60" s="253"/>
      <c r="AW60" s="253"/>
      <c r="AX60" s="191" t="s">
        <v>3469</v>
      </c>
      <c r="AY60" s="288" t="s">
        <v>3470</v>
      </c>
      <c r="AZ60" s="288"/>
      <c r="BA60" s="196" t="s">
        <v>2542</v>
      </c>
      <c r="BB60" s="196" t="s">
        <v>3471</v>
      </c>
      <c r="BC60" s="196" t="s">
        <v>931</v>
      </c>
      <c r="BD60" s="234" t="s">
        <v>2848</v>
      </c>
      <c r="BE60" s="196" t="s">
        <v>3310</v>
      </c>
      <c r="BF60" s="196" t="s">
        <v>3472</v>
      </c>
      <c r="BG60" s="255"/>
      <c r="BH60" s="196" t="s">
        <v>1604</v>
      </c>
      <c r="BI60" s="199" t="s">
        <v>3473</v>
      </c>
      <c r="BJ60" s="199"/>
      <c r="BK60" s="196" t="s">
        <v>3088</v>
      </c>
      <c r="BL60" s="255"/>
      <c r="BM60" s="196" t="s">
        <v>2309</v>
      </c>
      <c r="BN60" s="199" t="s">
        <v>3474</v>
      </c>
      <c r="BO60" s="255"/>
      <c r="BP60" s="255"/>
      <c r="BQ60" s="137" t="s">
        <v>3475</v>
      </c>
      <c r="BR60" s="137" t="s">
        <v>1156</v>
      </c>
      <c r="BS60" s="137" t="s">
        <v>3476</v>
      </c>
      <c r="BT60" s="137" t="s">
        <v>3180</v>
      </c>
      <c r="BU60" s="137" t="s">
        <v>3477</v>
      </c>
      <c r="BV60" s="137" t="s">
        <v>1338</v>
      </c>
      <c r="BW60" s="256"/>
      <c r="BX60" s="137" t="s">
        <v>3478</v>
      </c>
      <c r="BY60" s="256"/>
      <c r="BZ60" s="137" t="s">
        <v>3479</v>
      </c>
      <c r="CA60" s="204" t="s">
        <v>3480</v>
      </c>
      <c r="CB60" s="137" t="s">
        <v>3481</v>
      </c>
      <c r="CC60" s="204" t="s">
        <v>3482</v>
      </c>
      <c r="CD60" s="235" t="s">
        <v>3483</v>
      </c>
      <c r="CE60" s="235"/>
      <c r="CF60" s="145" t="s">
        <v>3484</v>
      </c>
      <c r="CG60" s="145" t="s">
        <v>2399</v>
      </c>
      <c r="CH60" s="145" t="s">
        <v>3485</v>
      </c>
      <c r="CI60" s="273" t="s">
        <v>3486</v>
      </c>
      <c r="CJ60" s="145" t="s">
        <v>2203</v>
      </c>
      <c r="CK60" s="145" t="s">
        <v>3487</v>
      </c>
      <c r="CL60" s="145" t="s">
        <v>3425</v>
      </c>
      <c r="CM60" s="145" t="s">
        <v>2429</v>
      </c>
      <c r="CN60" s="258"/>
      <c r="CO60" s="258"/>
      <c r="CP60" s="296"/>
      <c r="CQ60" s="296" t="s">
        <v>3488</v>
      </c>
      <c r="CR60" s="258"/>
      <c r="CS60" s="179"/>
      <c r="CT60" s="157" t="s">
        <v>3489</v>
      </c>
      <c r="CU60" s="157" t="s">
        <v>3019</v>
      </c>
      <c r="CV60" s="157" t="s">
        <v>3490</v>
      </c>
      <c r="CW60" s="157" t="s">
        <v>3491</v>
      </c>
      <c r="CX60" s="157" t="s">
        <v>1958</v>
      </c>
      <c r="CY60" s="211" t="s">
        <v>3492</v>
      </c>
      <c r="CZ60" s="157" t="s">
        <v>3493</v>
      </c>
      <c r="DA60" s="157" t="s">
        <v>980</v>
      </c>
      <c r="DB60" s="260"/>
      <c r="DC60" s="260"/>
      <c r="DD60" s="260"/>
      <c r="DE60" s="259" t="s">
        <v>3494</v>
      </c>
      <c r="DF60" s="259"/>
      <c r="DG60" s="212" t="s">
        <v>2073</v>
      </c>
      <c r="DH60" s="261"/>
      <c r="DI60" s="261"/>
      <c r="DJ60" s="261"/>
      <c r="DK60" s="212" t="s">
        <v>1352</v>
      </c>
      <c r="DL60" s="261"/>
      <c r="DM60" s="261"/>
      <c r="DN60" s="261"/>
      <c r="DO60" s="261"/>
      <c r="DP60" s="212" t="s">
        <v>3495</v>
      </c>
      <c r="DQ60" s="244"/>
      <c r="DR60" s="244" t="s">
        <v>1831</v>
      </c>
      <c r="DS60" s="261"/>
      <c r="DT60" s="261"/>
      <c r="DU60" s="261"/>
      <c r="DV60" s="261"/>
      <c r="DW60" s="261"/>
      <c r="DX60" s="261"/>
      <c r="DY60" s="212" t="s">
        <v>3496</v>
      </c>
      <c r="DZ60" s="261"/>
      <c r="EA60" s="212" t="s">
        <v>3356</v>
      </c>
      <c r="EB60" s="275" t="s">
        <v>3497</v>
      </c>
    </row>
    <row r="61" ht="15.75" customHeight="1">
      <c r="A61" s="172" t="s">
        <v>3498</v>
      </c>
      <c r="B61" s="79" t="s">
        <v>3499</v>
      </c>
      <c r="C61" s="80" t="s">
        <v>1291</v>
      </c>
      <c r="D61" s="81" t="s">
        <v>1290</v>
      </c>
      <c r="E61" s="82" t="s">
        <v>1290</v>
      </c>
      <c r="F61" s="83" t="s">
        <v>1818</v>
      </c>
      <c r="G61" s="79" t="s">
        <v>2811</v>
      </c>
      <c r="H61" s="87" t="s">
        <v>3204</v>
      </c>
      <c r="I61" s="219"/>
      <c r="J61" s="219"/>
      <c r="K61" s="219"/>
      <c r="L61" s="174" t="s">
        <v>109</v>
      </c>
      <c r="M61" s="219"/>
      <c r="N61" s="219"/>
      <c r="O61" s="173" t="s">
        <v>2015</v>
      </c>
      <c r="P61" s="173" t="s">
        <v>2446</v>
      </c>
      <c r="Q61" s="85" t="s">
        <v>546</v>
      </c>
      <c r="R61" s="219"/>
      <c r="S61" s="219"/>
      <c r="T61" s="173" t="s">
        <v>960</v>
      </c>
      <c r="U61" s="173" t="s">
        <v>2862</v>
      </c>
      <c r="V61" s="87" t="s">
        <v>3500</v>
      </c>
      <c r="W61" s="175"/>
      <c r="X61" s="219"/>
      <c r="Y61" s="173" t="s">
        <v>2387</v>
      </c>
      <c r="Z61" s="86" t="str">
        <f>HYPERLINK("https://youtu.be/esd_xoh2Wlk","14.77")</f>
        <v>14.77</v>
      </c>
      <c r="AA61" s="219"/>
      <c r="AB61" s="87" t="s">
        <v>2832</v>
      </c>
      <c r="AC61" s="173" t="s">
        <v>3501</v>
      </c>
      <c r="AD61" s="219"/>
      <c r="AE61" s="219"/>
      <c r="AF61" s="173" t="s">
        <v>3068</v>
      </c>
      <c r="AG61" s="174" t="s">
        <v>3502</v>
      </c>
      <c r="AH61" s="174"/>
      <c r="AI61" s="173" t="s">
        <v>1914</v>
      </c>
      <c r="AJ61" s="87" t="s">
        <v>3503</v>
      </c>
      <c r="AK61" s="175"/>
      <c r="AL61" s="219"/>
      <c r="AM61" s="219"/>
      <c r="AN61" s="88" t="s">
        <v>3504</v>
      </c>
      <c r="AO61" s="219"/>
      <c r="AP61" s="312" t="s">
        <v>261</v>
      </c>
      <c r="AQ61" s="87" t="s">
        <v>3505</v>
      </c>
      <c r="AR61" s="219"/>
      <c r="AS61" s="174" t="s">
        <v>3065</v>
      </c>
      <c r="AT61" s="173" t="s">
        <v>1395</v>
      </c>
      <c r="AU61" s="87" t="s">
        <v>136</v>
      </c>
      <c r="AV61" s="87" t="s">
        <v>2047</v>
      </c>
      <c r="AW61" s="219"/>
      <c r="AX61" s="219"/>
      <c r="AY61" s="219"/>
      <c r="AZ61" s="219"/>
      <c r="BA61" s="219"/>
      <c r="BB61" s="219"/>
      <c r="BC61" s="173"/>
      <c r="BD61" s="87" t="s">
        <v>2919</v>
      </c>
      <c r="BE61" s="219"/>
      <c r="BF61" s="87" t="s">
        <v>3471</v>
      </c>
      <c r="BG61" s="219"/>
      <c r="BH61" s="87" t="s">
        <v>1973</v>
      </c>
      <c r="BI61" s="219"/>
      <c r="BJ61" s="219"/>
      <c r="BK61" s="173" t="s">
        <v>2099</v>
      </c>
      <c r="BL61" s="219"/>
      <c r="BM61" s="219"/>
      <c r="BN61" s="219"/>
      <c r="BO61" s="173" t="s">
        <v>3506</v>
      </c>
      <c r="BP61" s="173"/>
      <c r="BQ61" s="219"/>
      <c r="BR61" s="219"/>
      <c r="BS61" s="173" t="s">
        <v>3507</v>
      </c>
      <c r="BT61" s="459">
        <v>23.56</v>
      </c>
      <c r="BU61" s="219"/>
      <c r="BV61" s="173" t="s">
        <v>3508</v>
      </c>
      <c r="BW61" s="219"/>
      <c r="BX61" s="219"/>
      <c r="BY61" s="219"/>
      <c r="BZ61" s="219"/>
      <c r="CA61" s="87" t="s">
        <v>3509</v>
      </c>
      <c r="CB61" s="173" t="s">
        <v>3510</v>
      </c>
      <c r="CC61" s="174" t="s">
        <v>259</v>
      </c>
      <c r="CD61" s="173" t="s">
        <v>3511</v>
      </c>
      <c r="CE61" s="174"/>
      <c r="CF61" s="174" t="s">
        <v>1505</v>
      </c>
      <c r="CG61" s="87" t="s">
        <v>3512</v>
      </c>
      <c r="CH61" s="217" t="s">
        <v>1865</v>
      </c>
      <c r="CI61" s="173" t="s">
        <v>2118</v>
      </c>
      <c r="CJ61" s="173" t="s">
        <v>3074</v>
      </c>
      <c r="CK61" s="173" t="s">
        <v>908</v>
      </c>
      <c r="CL61" s="173" t="s">
        <v>1487</v>
      </c>
      <c r="CM61" s="219"/>
      <c r="CN61" s="219"/>
      <c r="CO61" s="312" t="s">
        <v>1307</v>
      </c>
      <c r="CP61" s="219"/>
      <c r="CQ61" s="219"/>
      <c r="CR61" s="174" t="s">
        <v>3513</v>
      </c>
      <c r="CS61" s="179"/>
      <c r="CT61" s="219"/>
      <c r="CU61" s="219"/>
      <c r="CV61" s="219"/>
      <c r="CW61" s="219"/>
      <c r="CX61" s="219"/>
      <c r="CY61" s="173" t="s">
        <v>3048</v>
      </c>
      <c r="CZ61" s="174" t="s">
        <v>3514</v>
      </c>
      <c r="DA61" s="219"/>
      <c r="DB61" s="312" t="s">
        <v>511</v>
      </c>
      <c r="DC61" s="173"/>
      <c r="DD61" s="173" t="s">
        <v>249</v>
      </c>
      <c r="DE61" s="174" t="s">
        <v>3515</v>
      </c>
      <c r="DF61" s="174"/>
      <c r="DG61" s="305"/>
      <c r="DH61" s="305"/>
      <c r="DI61" s="305"/>
      <c r="DJ61" s="305"/>
      <c r="DK61" s="173" t="s">
        <v>177</v>
      </c>
      <c r="DL61" s="305"/>
      <c r="DM61" s="173" t="s">
        <v>3516</v>
      </c>
      <c r="DN61" s="173" t="s">
        <v>3517</v>
      </c>
      <c r="DO61" s="219"/>
      <c r="DP61" s="219"/>
      <c r="DQ61" s="87" t="s">
        <v>3048</v>
      </c>
      <c r="DR61" s="219"/>
      <c r="DS61" s="219"/>
      <c r="DT61" s="173" t="s">
        <v>2643</v>
      </c>
      <c r="DU61" s="219"/>
      <c r="DV61" s="219"/>
      <c r="DW61" s="173" t="s">
        <v>3518</v>
      </c>
      <c r="DX61" s="86" t="s">
        <v>2670</v>
      </c>
      <c r="DY61" s="86" t="str">
        <f>HYPERLINK("https://youtu.be/cSRvv7G0qWk","25.28")</f>
        <v>25.28</v>
      </c>
      <c r="DZ61" s="173" t="s">
        <v>3519</v>
      </c>
      <c r="EA61" s="173" t="s">
        <v>3520</v>
      </c>
      <c r="EB61" s="276"/>
    </row>
    <row r="62" ht="15.75" customHeight="1">
      <c r="A62" s="180" t="s">
        <v>3521</v>
      </c>
      <c r="B62" s="99" t="s">
        <v>3522</v>
      </c>
      <c r="C62" s="100" t="s">
        <v>1291</v>
      </c>
      <c r="D62" s="101" t="s">
        <v>1291</v>
      </c>
      <c r="E62" s="102" t="s">
        <v>1291</v>
      </c>
      <c r="F62" s="103" t="s">
        <v>881</v>
      </c>
      <c r="G62" s="99" t="s">
        <v>1893</v>
      </c>
      <c r="H62" s="182" t="s">
        <v>516</v>
      </c>
      <c r="I62" s="182" t="s">
        <v>3523</v>
      </c>
      <c r="J62" s="182" t="s">
        <v>3524</v>
      </c>
      <c r="K62" s="182" t="s">
        <v>2072</v>
      </c>
      <c r="L62" s="221" t="s">
        <v>3525</v>
      </c>
      <c r="M62" s="182" t="s">
        <v>3526</v>
      </c>
      <c r="N62" s="221" t="s">
        <v>3527</v>
      </c>
      <c r="O62" s="221" t="s">
        <v>1862</v>
      </c>
      <c r="P62" s="221" t="s">
        <v>2446</v>
      </c>
      <c r="Q62" s="267"/>
      <c r="R62" s="267"/>
      <c r="S62" s="181" t="s">
        <v>3528</v>
      </c>
      <c r="T62" s="267"/>
      <c r="U62" s="221" t="s">
        <v>3529</v>
      </c>
      <c r="V62" s="267"/>
      <c r="W62" s="175"/>
      <c r="X62" s="251" t="s">
        <v>2715</v>
      </c>
      <c r="Y62" s="188" t="s">
        <v>3530</v>
      </c>
      <c r="Z62" s="188" t="s">
        <v>2039</v>
      </c>
      <c r="AA62" s="251" t="s">
        <v>3531</v>
      </c>
      <c r="AB62" s="251" t="s">
        <v>3532</v>
      </c>
      <c r="AC62" s="251" t="s">
        <v>3313</v>
      </c>
      <c r="AD62" s="287"/>
      <c r="AE62" s="251" t="s">
        <v>3533</v>
      </c>
      <c r="AF62" s="251" t="s">
        <v>3534</v>
      </c>
      <c r="AG62" s="287"/>
      <c r="AH62" s="188"/>
      <c r="AI62" s="188" t="s">
        <v>2096</v>
      </c>
      <c r="AJ62" s="287"/>
      <c r="AK62" s="175"/>
      <c r="AL62" s="195" t="s">
        <v>1347</v>
      </c>
      <c r="AM62" s="288" t="s">
        <v>2165</v>
      </c>
      <c r="AN62" s="253"/>
      <c r="AO62" s="253"/>
      <c r="AP62" s="253"/>
      <c r="AQ62" s="253"/>
      <c r="AR62" s="253"/>
      <c r="AS62" s="253"/>
      <c r="AT62" s="191" t="s">
        <v>2872</v>
      </c>
      <c r="AU62" s="288" t="s">
        <v>1543</v>
      </c>
      <c r="AV62" s="195" t="s">
        <v>1082</v>
      </c>
      <c r="AW62" s="253"/>
      <c r="AX62" s="195" t="s">
        <v>2343</v>
      </c>
      <c r="AY62" s="253"/>
      <c r="AZ62" s="253"/>
      <c r="BA62" s="255"/>
      <c r="BB62" s="230" t="s">
        <v>613</v>
      </c>
      <c r="BC62" s="230" t="s">
        <v>1784</v>
      </c>
      <c r="BD62" s="230" t="s">
        <v>3207</v>
      </c>
      <c r="BE62" s="199" t="s">
        <v>3402</v>
      </c>
      <c r="BF62" s="199" t="s">
        <v>1201</v>
      </c>
      <c r="BG62" s="255"/>
      <c r="BH62" s="199" t="s">
        <v>2245</v>
      </c>
      <c r="BI62" s="198"/>
      <c r="BJ62" s="199" t="s">
        <v>1507</v>
      </c>
      <c r="BK62" s="199" t="s">
        <v>2409</v>
      </c>
      <c r="BL62" s="255"/>
      <c r="BM62" s="196" t="s">
        <v>3535</v>
      </c>
      <c r="BN62" s="199" t="s">
        <v>3536</v>
      </c>
      <c r="BO62" s="255"/>
      <c r="BP62" s="255"/>
      <c r="BQ62" s="235"/>
      <c r="BR62" s="204" t="s">
        <v>3537</v>
      </c>
      <c r="BS62" s="235" t="s">
        <v>3538</v>
      </c>
      <c r="BT62" s="235" t="s">
        <v>1488</v>
      </c>
      <c r="BU62" s="204" t="s">
        <v>3399</v>
      </c>
      <c r="BV62" s="204" t="s">
        <v>3539</v>
      </c>
      <c r="BW62" s="256"/>
      <c r="BX62" s="256"/>
      <c r="BY62" s="235" t="s">
        <v>1341</v>
      </c>
      <c r="BZ62" s="235" t="s">
        <v>868</v>
      </c>
      <c r="CA62" s="204" t="s">
        <v>3540</v>
      </c>
      <c r="CB62" s="235" t="s">
        <v>3541</v>
      </c>
      <c r="CC62" s="204" t="s">
        <v>548</v>
      </c>
      <c r="CD62" s="256"/>
      <c r="CE62" s="256"/>
      <c r="CF62" s="273" t="s">
        <v>3542</v>
      </c>
      <c r="CG62" s="296" t="s">
        <v>1478</v>
      </c>
      <c r="CH62" s="296" t="s">
        <v>3543</v>
      </c>
      <c r="CI62" s="258"/>
      <c r="CJ62" s="258"/>
      <c r="CK62" s="273" t="s">
        <v>3544</v>
      </c>
      <c r="CL62" s="296" t="s">
        <v>2958</v>
      </c>
      <c r="CM62" s="273" t="s">
        <v>3151</v>
      </c>
      <c r="CN62" s="258"/>
      <c r="CO62" s="258"/>
      <c r="CP62" s="273"/>
      <c r="CQ62" s="273" t="s">
        <v>1861</v>
      </c>
      <c r="CR62" s="258"/>
      <c r="CS62" s="179"/>
      <c r="CT62" s="259" t="s">
        <v>3545</v>
      </c>
      <c r="CU62" s="211" t="s">
        <v>2793</v>
      </c>
      <c r="CV62" s="211" t="s">
        <v>2038</v>
      </c>
      <c r="CW62" s="259" t="s">
        <v>3546</v>
      </c>
      <c r="CX62" s="259" t="s">
        <v>3547</v>
      </c>
      <c r="CY62" s="211" t="s">
        <v>3548</v>
      </c>
      <c r="CZ62" s="259" t="s">
        <v>3549</v>
      </c>
      <c r="DA62" s="259" t="s">
        <v>2349</v>
      </c>
      <c r="DB62" s="260"/>
      <c r="DC62" s="260"/>
      <c r="DD62" s="260"/>
      <c r="DE62" s="260"/>
      <c r="DF62" s="260"/>
      <c r="DG62" s="244" t="s">
        <v>2511</v>
      </c>
      <c r="DH62" s="261"/>
      <c r="DI62" s="261"/>
      <c r="DJ62" s="311"/>
      <c r="DK62" s="261"/>
      <c r="DL62" s="311" t="s">
        <v>2994</v>
      </c>
      <c r="DM62" s="261"/>
      <c r="DN62" s="261"/>
      <c r="DO62" s="261"/>
      <c r="DP62" s="244" t="s">
        <v>3550</v>
      </c>
      <c r="DQ62" s="244"/>
      <c r="DR62" s="261"/>
      <c r="DS62" s="261"/>
      <c r="DT62" s="311" t="s">
        <v>3463</v>
      </c>
      <c r="DU62" s="261"/>
      <c r="DV62" s="261"/>
      <c r="DW62" s="261"/>
      <c r="DX62" s="261"/>
      <c r="DY62" s="311" t="s">
        <v>3551</v>
      </c>
      <c r="DZ62" s="261"/>
      <c r="EA62" s="261"/>
      <c r="EB62" s="275" t="s">
        <v>3552</v>
      </c>
    </row>
    <row r="63" ht="15.75" customHeight="1">
      <c r="A63" s="172" t="s">
        <v>3553</v>
      </c>
      <c r="B63" s="79" t="s">
        <v>3554</v>
      </c>
      <c r="C63" s="80" t="s">
        <v>1291</v>
      </c>
      <c r="D63" s="81" t="s">
        <v>1291</v>
      </c>
      <c r="E63" s="82" t="s">
        <v>1291</v>
      </c>
      <c r="F63" s="83" t="s">
        <v>3555</v>
      </c>
      <c r="G63" s="79" t="s">
        <v>1043</v>
      </c>
      <c r="H63" s="173" t="s">
        <v>3556</v>
      </c>
      <c r="I63" s="173" t="s">
        <v>3224</v>
      </c>
      <c r="J63" s="173" t="s">
        <v>3557</v>
      </c>
      <c r="K63" s="173" t="s">
        <v>3558</v>
      </c>
      <c r="L63" s="312" t="s">
        <v>2904</v>
      </c>
      <c r="M63" s="173" t="s">
        <v>3559</v>
      </c>
      <c r="N63" s="173" t="s">
        <v>3560</v>
      </c>
      <c r="O63" s="173" t="s">
        <v>3561</v>
      </c>
      <c r="P63" s="87" t="s">
        <v>2383</v>
      </c>
      <c r="Q63" s="173" t="s">
        <v>3562</v>
      </c>
      <c r="R63" s="173" t="s">
        <v>205</v>
      </c>
      <c r="S63" s="173" t="s">
        <v>3563</v>
      </c>
      <c r="T63" s="219"/>
      <c r="U63" s="87" t="s">
        <v>1990</v>
      </c>
      <c r="V63" s="173" t="s">
        <v>3564</v>
      </c>
      <c r="W63" s="175"/>
      <c r="X63" s="87" t="s">
        <v>3565</v>
      </c>
      <c r="Y63" s="173" t="s">
        <v>3566</v>
      </c>
      <c r="Z63" s="173" t="s">
        <v>3461</v>
      </c>
      <c r="AA63" s="173" t="s">
        <v>3319</v>
      </c>
      <c r="AB63" s="174" t="s">
        <v>2988</v>
      </c>
      <c r="AC63" s="173" t="s">
        <v>3209</v>
      </c>
      <c r="AD63" s="173"/>
      <c r="AE63" s="173" t="s">
        <v>3567</v>
      </c>
      <c r="AF63" s="173" t="s">
        <v>2571</v>
      </c>
      <c r="AG63" s="173" t="s">
        <v>3568</v>
      </c>
      <c r="AH63" s="173"/>
      <c r="AI63" s="173" t="s">
        <v>3569</v>
      </c>
      <c r="AJ63" s="87" t="s">
        <v>3570</v>
      </c>
      <c r="AK63" s="175"/>
      <c r="AL63" s="173" t="s">
        <v>3571</v>
      </c>
      <c r="AM63" s="174" t="s">
        <v>3572</v>
      </c>
      <c r="AN63" s="219"/>
      <c r="AO63" s="173" t="s">
        <v>3573</v>
      </c>
      <c r="AP63" s="174" t="s">
        <v>3574</v>
      </c>
      <c r="AQ63" s="173" t="s">
        <v>2771</v>
      </c>
      <c r="AR63" s="219"/>
      <c r="AS63" s="219"/>
      <c r="AT63" s="173" t="s">
        <v>2532</v>
      </c>
      <c r="AU63" s="173" t="s">
        <v>521</v>
      </c>
      <c r="AV63" s="173" t="s">
        <v>3575</v>
      </c>
      <c r="AW63" s="219"/>
      <c r="AX63" s="173" t="s">
        <v>2230</v>
      </c>
      <c r="AY63" s="173" t="s">
        <v>3576</v>
      </c>
      <c r="AZ63" s="173"/>
      <c r="BA63" s="87" t="s">
        <v>1435</v>
      </c>
      <c r="BB63" s="173" t="s">
        <v>1417</v>
      </c>
      <c r="BC63" s="87" t="s">
        <v>1926</v>
      </c>
      <c r="BD63" s="87" t="s">
        <v>1365</v>
      </c>
      <c r="BE63" s="173" t="s">
        <v>2703</v>
      </c>
      <c r="BF63" s="173" t="s">
        <v>114</v>
      </c>
      <c r="BG63" s="173" t="s">
        <v>1327</v>
      </c>
      <c r="BH63" s="173" t="s">
        <v>1517</v>
      </c>
      <c r="BI63" s="173" t="s">
        <v>3577</v>
      </c>
      <c r="BJ63" s="173" t="s">
        <v>3578</v>
      </c>
      <c r="BK63" s="173" t="s">
        <v>3044</v>
      </c>
      <c r="BL63" s="87" t="s">
        <v>3579</v>
      </c>
      <c r="BM63" s="87" t="s">
        <v>3580</v>
      </c>
      <c r="BN63" s="173" t="s">
        <v>2124</v>
      </c>
      <c r="BO63" s="173" t="s">
        <v>3581</v>
      </c>
      <c r="BP63" s="173"/>
      <c r="BQ63" s="173" t="s">
        <v>3582</v>
      </c>
      <c r="BR63" s="173" t="s">
        <v>3583</v>
      </c>
      <c r="BS63" s="87" t="s">
        <v>3469</v>
      </c>
      <c r="BT63" s="174" t="s">
        <v>3584</v>
      </c>
      <c r="BU63" s="173" t="s">
        <v>3585</v>
      </c>
      <c r="BV63" s="174" t="s">
        <v>2213</v>
      </c>
      <c r="BW63" s="219"/>
      <c r="BX63" s="173" t="s">
        <v>3586</v>
      </c>
      <c r="BY63" s="173" t="s">
        <v>3094</v>
      </c>
      <c r="BZ63" s="173" t="s">
        <v>1888</v>
      </c>
      <c r="CA63" s="174" t="s">
        <v>3587</v>
      </c>
      <c r="CB63" s="87" t="s">
        <v>3588</v>
      </c>
      <c r="CC63" s="173" t="s">
        <v>2418</v>
      </c>
      <c r="CD63" s="87" t="s">
        <v>3589</v>
      </c>
      <c r="CE63" s="173"/>
      <c r="CF63" s="87" t="s">
        <v>3065</v>
      </c>
      <c r="CG63" s="87" t="s">
        <v>176</v>
      </c>
      <c r="CH63" s="312" t="s">
        <v>3099</v>
      </c>
      <c r="CI63" s="173" t="s">
        <v>3590</v>
      </c>
      <c r="CJ63" s="219"/>
      <c r="CK63" s="279" t="s">
        <v>3591</v>
      </c>
      <c r="CL63" s="87" t="s">
        <v>3592</v>
      </c>
      <c r="CM63" s="173" t="s">
        <v>3593</v>
      </c>
      <c r="CN63" s="219"/>
      <c r="CO63" s="173" t="s">
        <v>2104</v>
      </c>
      <c r="CP63" s="174"/>
      <c r="CQ63" s="173" t="s">
        <v>3594</v>
      </c>
      <c r="CR63" s="173" t="s">
        <v>3595</v>
      </c>
      <c r="CS63" s="179"/>
      <c r="CT63" s="173" t="s">
        <v>3596</v>
      </c>
      <c r="CU63" s="173" t="s">
        <v>1994</v>
      </c>
      <c r="CV63" s="173" t="s">
        <v>3597</v>
      </c>
      <c r="CW63" s="173" t="s">
        <v>3276</v>
      </c>
      <c r="CX63" s="173" t="s">
        <v>3598</v>
      </c>
      <c r="CY63" s="173" t="s">
        <v>3599</v>
      </c>
      <c r="CZ63" s="87" t="s">
        <v>3600</v>
      </c>
      <c r="DA63" s="173" t="s">
        <v>3601</v>
      </c>
      <c r="DB63" s="173" t="s">
        <v>3602</v>
      </c>
      <c r="DC63" s="173" t="s">
        <v>2765</v>
      </c>
      <c r="DD63" s="173" t="s">
        <v>193</v>
      </c>
      <c r="DE63" s="173" t="s">
        <v>3603</v>
      </c>
      <c r="DF63" s="173"/>
      <c r="DG63" s="173" t="s">
        <v>554</v>
      </c>
      <c r="DH63" s="174" t="s">
        <v>857</v>
      </c>
      <c r="DI63" s="219"/>
      <c r="DJ63" s="173"/>
      <c r="DK63" s="173" t="s">
        <v>3151</v>
      </c>
      <c r="DL63" s="173" t="s">
        <v>3604</v>
      </c>
      <c r="DM63" s="174" t="s">
        <v>1030</v>
      </c>
      <c r="DN63" s="173" t="s">
        <v>3198</v>
      </c>
      <c r="DO63" s="219"/>
      <c r="DP63" s="173" t="s">
        <v>3605</v>
      </c>
      <c r="DQ63" s="173" t="s">
        <v>3606</v>
      </c>
      <c r="DR63" s="219"/>
      <c r="DS63" s="219"/>
      <c r="DT63" s="173" t="s">
        <v>3607</v>
      </c>
      <c r="DU63" s="174" t="s">
        <v>2828</v>
      </c>
      <c r="DV63" s="173" t="s">
        <v>3608</v>
      </c>
      <c r="DW63" s="173" t="s">
        <v>1354</v>
      </c>
      <c r="DX63" s="173" t="s">
        <v>2509</v>
      </c>
      <c r="DY63" s="174" t="s">
        <v>3609</v>
      </c>
      <c r="DZ63" s="173" t="s">
        <v>3610</v>
      </c>
      <c r="EA63" s="87" t="s">
        <v>3611</v>
      </c>
      <c r="EB63" s="276" t="s">
        <v>3612</v>
      </c>
    </row>
    <row r="64" ht="15.75" customHeight="1">
      <c r="A64" s="180" t="s">
        <v>3613</v>
      </c>
      <c r="B64" s="99" t="s">
        <v>3614</v>
      </c>
      <c r="C64" s="100" t="s">
        <v>1291</v>
      </c>
      <c r="D64" s="101" t="s">
        <v>1291</v>
      </c>
      <c r="E64" s="102" t="s">
        <v>1291</v>
      </c>
      <c r="F64" s="103" t="s">
        <v>329</v>
      </c>
      <c r="G64" s="99" t="s">
        <v>3029</v>
      </c>
      <c r="H64" s="182"/>
      <c r="I64" s="221" t="s">
        <v>3615</v>
      </c>
      <c r="J64" s="267" t="s">
        <v>3616</v>
      </c>
      <c r="K64" s="280" t="s">
        <v>3617</v>
      </c>
      <c r="L64" s="181" t="s">
        <v>851</v>
      </c>
      <c r="M64" s="350" t="s">
        <v>1823</v>
      </c>
      <c r="N64" s="267"/>
      <c r="O64" s="342" t="s">
        <v>343</v>
      </c>
      <c r="P64" s="181" t="s">
        <v>2446</v>
      </c>
      <c r="Q64" s="267"/>
      <c r="R64" s="182"/>
      <c r="S64" s="182"/>
      <c r="T64" s="267"/>
      <c r="U64" s="267"/>
      <c r="V64" s="267"/>
      <c r="W64" s="175"/>
      <c r="X64" s="111" t="s">
        <v>3618</v>
      </c>
      <c r="Y64" s="251" t="s">
        <v>3460</v>
      </c>
      <c r="Z64" s="111" t="s">
        <v>1130</v>
      </c>
      <c r="AA64" s="251" t="s">
        <v>622</v>
      </c>
      <c r="AB64" s="111" t="s">
        <v>3619</v>
      </c>
      <c r="AC64" s="251" t="s">
        <v>2320</v>
      </c>
      <c r="AD64" s="287"/>
      <c r="AE64" s="188"/>
      <c r="AF64" s="287"/>
      <c r="AG64" s="287"/>
      <c r="AH64" s="287"/>
      <c r="AI64" s="287"/>
      <c r="AJ64" s="287"/>
      <c r="AK64" s="175"/>
      <c r="AL64" s="253"/>
      <c r="AM64" s="253"/>
      <c r="AN64" s="195" t="s">
        <v>3620</v>
      </c>
      <c r="AO64" s="253"/>
      <c r="AP64" s="253"/>
      <c r="AQ64" s="253"/>
      <c r="AR64" s="253"/>
      <c r="AS64" s="195" t="s">
        <v>3621</v>
      </c>
      <c r="AT64" s="460" t="s">
        <v>3622</v>
      </c>
      <c r="AU64" s="253"/>
      <c r="AV64" s="253"/>
      <c r="AW64" s="253"/>
      <c r="AX64" s="253"/>
      <c r="AY64" s="253"/>
      <c r="AZ64" s="253"/>
      <c r="BA64" s="255"/>
      <c r="BB64" s="255"/>
      <c r="BC64" s="230" t="s">
        <v>688</v>
      </c>
      <c r="BD64" s="230" t="s">
        <v>1105</v>
      </c>
      <c r="BE64" s="230" t="s">
        <v>2450</v>
      </c>
      <c r="BF64" s="255"/>
      <c r="BG64" s="255"/>
      <c r="BH64" s="230" t="s">
        <v>1319</v>
      </c>
      <c r="BI64" s="230" t="s">
        <v>3623</v>
      </c>
      <c r="BJ64" s="199"/>
      <c r="BK64" s="255"/>
      <c r="BL64" s="255"/>
      <c r="BM64" s="255"/>
      <c r="BN64" s="255"/>
      <c r="BO64" s="255"/>
      <c r="BP64" s="255"/>
      <c r="BQ64" s="235" t="s">
        <v>3624</v>
      </c>
      <c r="BR64" s="382" t="s">
        <v>3625</v>
      </c>
      <c r="BS64" s="204" t="s">
        <v>2104</v>
      </c>
      <c r="BT64" s="137" t="s">
        <v>2892</v>
      </c>
      <c r="BU64" s="256"/>
      <c r="BV64" s="137" t="s">
        <v>618</v>
      </c>
      <c r="BW64" s="256"/>
      <c r="BX64" s="204" t="s">
        <v>3626</v>
      </c>
      <c r="BY64" s="256"/>
      <c r="BZ64" s="256"/>
      <c r="CA64" s="256"/>
      <c r="CB64" s="256"/>
      <c r="CC64" s="256"/>
      <c r="CD64" s="256"/>
      <c r="CE64" s="256"/>
      <c r="CF64" s="273" t="s">
        <v>648</v>
      </c>
      <c r="CG64" s="238" t="str">
        <f>HYPERLINK("https://www.youtube.com/watch?v=UbZGpsQP5wY","28.32")</f>
        <v>28.32</v>
      </c>
      <c r="CH64" s="296" t="s">
        <v>3627</v>
      </c>
      <c r="CI64" s="258"/>
      <c r="CJ64" s="258"/>
      <c r="CK64" s="273" t="s">
        <v>592</v>
      </c>
      <c r="CL64" s="273" t="s">
        <v>212</v>
      </c>
      <c r="CM64" s="145" t="s">
        <v>3628</v>
      </c>
      <c r="CN64" s="258"/>
      <c r="CO64" s="258"/>
      <c r="CP64" s="258"/>
      <c r="CQ64" s="258"/>
      <c r="CR64" s="258"/>
      <c r="CS64" s="179"/>
      <c r="CT64" s="259" t="s">
        <v>3629</v>
      </c>
      <c r="CU64" s="260"/>
      <c r="CV64" s="461" t="s">
        <v>730</v>
      </c>
      <c r="CW64" s="259" t="s">
        <v>3630</v>
      </c>
      <c r="CX64" s="259" t="s">
        <v>1350</v>
      </c>
      <c r="CY64" s="259" t="s">
        <v>367</v>
      </c>
      <c r="CZ64" s="157" t="s">
        <v>3631</v>
      </c>
      <c r="DA64" s="260"/>
      <c r="DB64" s="260"/>
      <c r="DC64" s="260"/>
      <c r="DD64" s="260"/>
      <c r="DE64" s="260"/>
      <c r="DF64" s="260"/>
      <c r="DG64" s="261"/>
      <c r="DH64" s="261"/>
      <c r="DI64" s="261"/>
      <c r="DJ64" s="261"/>
      <c r="DK64" s="274"/>
      <c r="DL64" s="261"/>
      <c r="DM64" s="261"/>
      <c r="DN64" s="261"/>
      <c r="DO64" s="261"/>
      <c r="DP64" s="244" t="s">
        <v>3632</v>
      </c>
      <c r="DQ64" s="244"/>
      <c r="DR64" s="274"/>
      <c r="DS64" s="274"/>
      <c r="DT64" s="261"/>
      <c r="DU64" s="261"/>
      <c r="DV64" s="261"/>
      <c r="DW64" s="261"/>
      <c r="DX64" s="261"/>
      <c r="DY64" s="261"/>
      <c r="DZ64" s="261"/>
      <c r="EA64" s="261"/>
      <c r="EB64" s="275"/>
    </row>
    <row r="65" ht="15.75" customHeight="1">
      <c r="A65" s="172" t="s">
        <v>3633</v>
      </c>
      <c r="B65" s="79" t="s">
        <v>3634</v>
      </c>
      <c r="C65" s="80" t="s">
        <v>1290</v>
      </c>
      <c r="D65" s="81" t="s">
        <v>1291</v>
      </c>
      <c r="E65" s="82" t="s">
        <v>1291</v>
      </c>
      <c r="F65" s="83" t="s">
        <v>3635</v>
      </c>
      <c r="G65" s="79" t="s">
        <v>1448</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3636</v>
      </c>
      <c r="AP65" s="347" t="str">
        <f>HYPERLINK("https://www.twitch.tv/videos/849060214","1:02.08")</f>
        <v>1:02.08</v>
      </c>
      <c r="AQ65" s="173"/>
      <c r="AR65" s="174" t="s">
        <v>1631</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3637</v>
      </c>
      <c r="B66" s="99" t="s">
        <v>3638</v>
      </c>
      <c r="C66" s="100" t="s">
        <v>1291</v>
      </c>
      <c r="D66" s="101" t="s">
        <v>1291</v>
      </c>
      <c r="E66" s="102" t="s">
        <v>1291</v>
      </c>
      <c r="F66" s="103" t="s">
        <v>1291</v>
      </c>
      <c r="G66" s="99" t="s">
        <v>2480</v>
      </c>
      <c r="H66" s="221" t="s">
        <v>3639</v>
      </c>
      <c r="I66" s="221" t="s">
        <v>3640</v>
      </c>
      <c r="J66" s="221" t="s">
        <v>3641</v>
      </c>
      <c r="K66" s="221" t="s">
        <v>3642</v>
      </c>
      <c r="L66" s="221" t="s">
        <v>3643</v>
      </c>
      <c r="M66" s="221" t="s">
        <v>3644</v>
      </c>
      <c r="N66" s="221" t="s">
        <v>3645</v>
      </c>
      <c r="O66" s="221" t="s">
        <v>259</v>
      </c>
      <c r="P66" s="221" t="s">
        <v>2849</v>
      </c>
      <c r="Q66" s="267"/>
      <c r="R66" s="221" t="s">
        <v>513</v>
      </c>
      <c r="S66" s="221" t="s">
        <v>3646</v>
      </c>
      <c r="T66" s="267"/>
      <c r="U66" s="267"/>
      <c r="V66" s="221" t="s">
        <v>3647</v>
      </c>
      <c r="W66" s="175"/>
      <c r="X66" s="251" t="s">
        <v>3648</v>
      </c>
      <c r="Y66" s="251" t="s">
        <v>3649</v>
      </c>
      <c r="Z66" s="251" t="s">
        <v>3650</v>
      </c>
      <c r="AA66" s="251" t="s">
        <v>3651</v>
      </c>
      <c r="AB66" s="251" t="s">
        <v>3592</v>
      </c>
      <c r="AC66" s="251" t="s">
        <v>3652</v>
      </c>
      <c r="AD66" s="251" t="s">
        <v>3653</v>
      </c>
      <c r="AE66" s="251" t="s">
        <v>3654</v>
      </c>
      <c r="AF66" s="251" t="s">
        <v>3655</v>
      </c>
      <c r="AG66" s="251" t="s">
        <v>3656</v>
      </c>
      <c r="AH66" s="251"/>
      <c r="AI66" s="251" t="s">
        <v>2002</v>
      </c>
      <c r="AJ66" s="251" t="s">
        <v>3657</v>
      </c>
      <c r="AK66" s="175"/>
      <c r="AL66" s="288" t="s">
        <v>2845</v>
      </c>
      <c r="AM66" s="288" t="s">
        <v>3658</v>
      </c>
      <c r="AN66" s="288" t="s">
        <v>3659</v>
      </c>
      <c r="AO66" s="288" t="s">
        <v>3660</v>
      </c>
      <c r="AP66" s="288" t="s">
        <v>3661</v>
      </c>
      <c r="AQ66" s="288"/>
      <c r="AR66" s="288" t="s">
        <v>133</v>
      </c>
      <c r="AS66" s="288" t="s">
        <v>3662</v>
      </c>
      <c r="AT66" s="288" t="s">
        <v>529</v>
      </c>
      <c r="AU66" s="288" t="s">
        <v>3663</v>
      </c>
      <c r="AV66" s="288" t="s">
        <v>3664</v>
      </c>
      <c r="AW66" s="288" t="s">
        <v>3665</v>
      </c>
      <c r="AX66" s="288" t="s">
        <v>3616</v>
      </c>
      <c r="AY66" s="288" t="s">
        <v>3666</v>
      </c>
      <c r="AZ66" s="288"/>
      <c r="BA66" s="230" t="s">
        <v>485</v>
      </c>
      <c r="BB66" s="230" t="s">
        <v>289</v>
      </c>
      <c r="BC66" s="230" t="s">
        <v>2629</v>
      </c>
      <c r="BD66" s="230" t="s">
        <v>573</v>
      </c>
      <c r="BE66" s="230" t="s">
        <v>3463</v>
      </c>
      <c r="BF66" s="230" t="s">
        <v>1990</v>
      </c>
      <c r="BG66" s="230" t="s">
        <v>2691</v>
      </c>
      <c r="BH66" s="230" t="s">
        <v>408</v>
      </c>
      <c r="BI66" s="198"/>
      <c r="BJ66" s="230" t="s">
        <v>3667</v>
      </c>
      <c r="BK66" s="230" t="s">
        <v>3668</v>
      </c>
      <c r="BL66" s="255"/>
      <c r="BM66" s="230" t="s">
        <v>3254</v>
      </c>
      <c r="BN66" s="230" t="s">
        <v>3433</v>
      </c>
      <c r="BO66" s="230" t="s">
        <v>3669</v>
      </c>
      <c r="BP66" s="230"/>
      <c r="BQ66" s="235"/>
      <c r="BR66" s="235" t="s">
        <v>3670</v>
      </c>
      <c r="BS66" s="235" t="s">
        <v>2702</v>
      </c>
      <c r="BT66" s="235" t="s">
        <v>3671</v>
      </c>
      <c r="BU66" s="235" t="s">
        <v>3672</v>
      </c>
      <c r="BV66" s="235" t="s">
        <v>3673</v>
      </c>
      <c r="BW66" s="235" t="s">
        <v>3674</v>
      </c>
      <c r="BX66" s="256"/>
      <c r="BY66" s="235" t="s">
        <v>3675</v>
      </c>
      <c r="BZ66" s="235" t="s">
        <v>3676</v>
      </c>
      <c r="CA66" s="235" t="s">
        <v>3677</v>
      </c>
      <c r="CB66" s="235" t="s">
        <v>3678</v>
      </c>
      <c r="CC66" s="235" t="s">
        <v>3679</v>
      </c>
      <c r="CD66" s="235" t="s">
        <v>3680</v>
      </c>
      <c r="CE66" s="235"/>
      <c r="CF66" s="273" t="s">
        <v>3681</v>
      </c>
      <c r="CG66" s="273" t="s">
        <v>3682</v>
      </c>
      <c r="CH66" s="273" t="s">
        <v>3683</v>
      </c>
      <c r="CI66" s="273" t="s">
        <v>3684</v>
      </c>
      <c r="CJ66" s="273" t="s">
        <v>553</v>
      </c>
      <c r="CK66" s="258"/>
      <c r="CL66" s="273" t="s">
        <v>307</v>
      </c>
      <c r="CM66" s="273" t="s">
        <v>1840</v>
      </c>
      <c r="CN66" s="258"/>
      <c r="CO66" s="273" t="s">
        <v>1753</v>
      </c>
      <c r="CP66" s="273"/>
      <c r="CQ66" s="273" t="s">
        <v>3685</v>
      </c>
      <c r="CR66" s="273" t="s">
        <v>3686</v>
      </c>
      <c r="CS66" s="179"/>
      <c r="CT66" s="259" t="s">
        <v>2657</v>
      </c>
      <c r="CU66" s="259" t="s">
        <v>3687</v>
      </c>
      <c r="CV66" s="259" t="s">
        <v>3688</v>
      </c>
      <c r="CW66" s="259" t="s">
        <v>1225</v>
      </c>
      <c r="CX66" s="259" t="s">
        <v>3689</v>
      </c>
      <c r="CY66" s="259" t="s">
        <v>3690</v>
      </c>
      <c r="CZ66" s="259" t="s">
        <v>3691</v>
      </c>
      <c r="DA66" s="259" t="s">
        <v>1629</v>
      </c>
      <c r="DB66" s="259" t="s">
        <v>701</v>
      </c>
      <c r="DC66" s="259" t="s">
        <v>2498</v>
      </c>
      <c r="DD66" s="259" t="s">
        <v>183</v>
      </c>
      <c r="DE66" s="259" t="s">
        <v>3692</v>
      </c>
      <c r="DF66" s="259"/>
      <c r="DG66" s="311" t="s">
        <v>3693</v>
      </c>
      <c r="DH66" s="311" t="s">
        <v>194</v>
      </c>
      <c r="DI66" s="311" t="s">
        <v>3694</v>
      </c>
      <c r="DJ66" s="311"/>
      <c r="DK66" s="311" t="s">
        <v>3272</v>
      </c>
      <c r="DL66" s="311" t="s">
        <v>3695</v>
      </c>
      <c r="DM66" s="311" t="s">
        <v>283</v>
      </c>
      <c r="DN66" s="311" t="s">
        <v>3696</v>
      </c>
      <c r="DO66" s="261"/>
      <c r="DP66" s="311" t="s">
        <v>3697</v>
      </c>
      <c r="DQ66" s="311"/>
      <c r="DR66" s="261"/>
      <c r="DS66" s="311" t="s">
        <v>3698</v>
      </c>
      <c r="DT66" s="311" t="s">
        <v>3699</v>
      </c>
      <c r="DU66" s="311" t="s">
        <v>868</v>
      </c>
      <c r="DV66" s="261"/>
      <c r="DW66" s="311" t="s">
        <v>2063</v>
      </c>
      <c r="DX66" s="311" t="s">
        <v>2148</v>
      </c>
      <c r="DY66" s="311" t="s">
        <v>2466</v>
      </c>
      <c r="DZ66" s="311" t="s">
        <v>3700</v>
      </c>
      <c r="EA66" s="311" t="s">
        <v>3438</v>
      </c>
      <c r="EB66" s="275" t="s">
        <v>3701</v>
      </c>
    </row>
    <row r="67" ht="15.75" customHeight="1">
      <c r="A67" s="465" t="s">
        <v>3702</v>
      </c>
      <c r="B67" s="79" t="s">
        <v>3703</v>
      </c>
      <c r="C67" s="80" t="s">
        <v>1291</v>
      </c>
      <c r="D67" s="81" t="s">
        <v>1291</v>
      </c>
      <c r="E67" s="82" t="s">
        <v>1291</v>
      </c>
      <c r="F67" s="83" t="s">
        <v>804</v>
      </c>
      <c r="G67" s="79" t="s">
        <v>3704</v>
      </c>
      <c r="H67" s="87" t="s">
        <v>3705</v>
      </c>
      <c r="I67" s="174" t="s">
        <v>3706</v>
      </c>
      <c r="J67" s="174" t="s">
        <v>3707</v>
      </c>
      <c r="K67" s="174" t="s">
        <v>3708</v>
      </c>
      <c r="L67" s="174" t="s">
        <v>3709</v>
      </c>
      <c r="M67" s="174" t="s">
        <v>3710</v>
      </c>
      <c r="N67" s="173" t="s">
        <v>3711</v>
      </c>
      <c r="O67" s="174" t="s">
        <v>3712</v>
      </c>
      <c r="P67" s="174" t="s">
        <v>2383</v>
      </c>
      <c r="Q67" s="174" t="s">
        <v>3268</v>
      </c>
      <c r="R67" s="87" t="s">
        <v>3456</v>
      </c>
      <c r="S67" s="87" t="s">
        <v>3616</v>
      </c>
      <c r="T67" s="219"/>
      <c r="U67" s="173" t="s">
        <v>1807</v>
      </c>
      <c r="V67" s="173" t="s">
        <v>3713</v>
      </c>
      <c r="W67" s="175"/>
      <c r="X67" s="174" t="s">
        <v>3422</v>
      </c>
      <c r="Y67" s="174" t="s">
        <v>3714</v>
      </c>
      <c r="Z67" s="174" t="s">
        <v>3715</v>
      </c>
      <c r="AA67" s="173" t="s">
        <v>3716</v>
      </c>
      <c r="AB67" s="174" t="s">
        <v>2840</v>
      </c>
      <c r="AC67" s="174" t="s">
        <v>3717</v>
      </c>
      <c r="AD67" s="219"/>
      <c r="AE67" s="174" t="s">
        <v>3718</v>
      </c>
      <c r="AF67" s="174" t="s">
        <v>3719</v>
      </c>
      <c r="AG67" s="219"/>
      <c r="AH67" s="173"/>
      <c r="AI67" s="173" t="s">
        <v>3720</v>
      </c>
      <c r="AJ67" s="219"/>
      <c r="AK67" s="175"/>
      <c r="AL67" s="174" t="s">
        <v>3721</v>
      </c>
      <c r="AM67" s="173" t="s">
        <v>616</v>
      </c>
      <c r="AN67" s="174" t="s">
        <v>3722</v>
      </c>
      <c r="AO67" s="173" t="s">
        <v>3723</v>
      </c>
      <c r="AP67" s="219"/>
      <c r="AQ67" s="219"/>
      <c r="AR67" s="219"/>
      <c r="AS67" s="219"/>
      <c r="AT67" s="174" t="s">
        <v>3724</v>
      </c>
      <c r="AU67" s="174" t="s">
        <v>3725</v>
      </c>
      <c r="AV67" s="174" t="s">
        <v>987</v>
      </c>
      <c r="AW67" s="219"/>
      <c r="AX67" s="173" t="s">
        <v>889</v>
      </c>
      <c r="AY67" s="219"/>
      <c r="AZ67" s="219"/>
      <c r="BA67" s="174" t="s">
        <v>1318</v>
      </c>
      <c r="BB67" s="174" t="s">
        <v>1544</v>
      </c>
      <c r="BC67" s="174" t="s">
        <v>712</v>
      </c>
      <c r="BD67" s="178" t="s">
        <v>3663</v>
      </c>
      <c r="BE67" s="173" t="s">
        <v>3726</v>
      </c>
      <c r="BF67" s="174" t="s">
        <v>3727</v>
      </c>
      <c r="BG67" s="174"/>
      <c r="BH67" s="174" t="s">
        <v>1945</v>
      </c>
      <c r="BI67" s="174" t="s">
        <v>3728</v>
      </c>
      <c r="BJ67" s="174"/>
      <c r="BK67" s="174" t="s">
        <v>1931</v>
      </c>
      <c r="BL67" s="174" t="s">
        <v>1207</v>
      </c>
      <c r="BM67" s="173" t="s">
        <v>2550</v>
      </c>
      <c r="BN67" s="174" t="s">
        <v>3729</v>
      </c>
      <c r="BO67" s="174" t="s">
        <v>339</v>
      </c>
      <c r="BP67" s="174"/>
      <c r="BQ67" s="173"/>
      <c r="BR67" s="87" t="s">
        <v>3730</v>
      </c>
      <c r="BS67" s="173" t="s">
        <v>3731</v>
      </c>
      <c r="BT67" s="174" t="s">
        <v>3732</v>
      </c>
      <c r="BU67" s="174" t="s">
        <v>3733</v>
      </c>
      <c r="BV67" s="174" t="s">
        <v>3734</v>
      </c>
      <c r="BW67" s="174" t="s">
        <v>3735</v>
      </c>
      <c r="BX67" s="174" t="s">
        <v>3736</v>
      </c>
      <c r="BY67" s="219"/>
      <c r="BZ67" s="174" t="s">
        <v>2739</v>
      </c>
      <c r="CA67" s="174" t="s">
        <v>3737</v>
      </c>
      <c r="CB67" s="174" t="s">
        <v>124</v>
      </c>
      <c r="CC67" s="173" t="s">
        <v>2384</v>
      </c>
      <c r="CD67" s="219"/>
      <c r="CE67" s="219"/>
      <c r="CF67" s="86" t="str">
        <f>HYPERLINK("https://www.youtube.com/watch?v=3HfPcnPS_pk","56.84")</f>
        <v>56.84</v>
      </c>
      <c r="CG67" s="174" t="s">
        <v>257</v>
      </c>
      <c r="CH67" s="173" t="s">
        <v>3738</v>
      </c>
      <c r="CI67" s="174" t="s">
        <v>3739</v>
      </c>
      <c r="CJ67" s="219"/>
      <c r="CK67" s="173" t="s">
        <v>3740</v>
      </c>
      <c r="CL67" s="174" t="s">
        <v>1968</v>
      </c>
      <c r="CM67" s="176" t="s">
        <v>3741</v>
      </c>
      <c r="CN67" s="219"/>
      <c r="CO67" s="174" t="s">
        <v>3742</v>
      </c>
      <c r="CP67" s="219"/>
      <c r="CQ67" s="219"/>
      <c r="CR67" s="219"/>
      <c r="CS67" s="179"/>
      <c r="CT67" s="173" t="s">
        <v>3743</v>
      </c>
      <c r="CU67" s="173" t="s">
        <v>3744</v>
      </c>
      <c r="CV67" s="86" t="str">
        <f>HYPERLINK("https://youtu.be/1NiHXh4G_7o","31.54")</f>
        <v>31.54</v>
      </c>
      <c r="CW67" s="173" t="s">
        <v>3745</v>
      </c>
      <c r="CX67" s="174" t="s">
        <v>3746</v>
      </c>
      <c r="CY67" s="174" t="s">
        <v>3747</v>
      </c>
      <c r="CZ67" s="174" t="s">
        <v>3748</v>
      </c>
      <c r="DA67" s="174" t="s">
        <v>128</v>
      </c>
      <c r="DB67" s="219"/>
      <c r="DC67" s="219"/>
      <c r="DD67" s="174" t="s">
        <v>3749</v>
      </c>
      <c r="DE67" s="219"/>
      <c r="DF67" s="219"/>
      <c r="DG67" s="219"/>
      <c r="DH67" s="173"/>
      <c r="DI67" s="174" t="s">
        <v>1369</v>
      </c>
      <c r="DJ67" s="174"/>
      <c r="DK67" s="174" t="s">
        <v>3750</v>
      </c>
      <c r="DL67" s="174" t="s">
        <v>2436</v>
      </c>
      <c r="DM67" s="174" t="s">
        <v>705</v>
      </c>
      <c r="DN67" s="174" t="s">
        <v>3751</v>
      </c>
      <c r="DO67" s="174" t="s">
        <v>2916</v>
      </c>
      <c r="DP67" s="174" t="s">
        <v>3752</v>
      </c>
      <c r="DQ67" s="174"/>
      <c r="DR67" s="174" t="s">
        <v>337</v>
      </c>
      <c r="DS67" s="174" t="s">
        <v>3753</v>
      </c>
      <c r="DT67" s="174" t="s">
        <v>3754</v>
      </c>
      <c r="DU67" s="174" t="s">
        <v>3012</v>
      </c>
      <c r="DV67" s="174" t="s">
        <v>3755</v>
      </c>
      <c r="DW67" s="174" t="s">
        <v>3756</v>
      </c>
      <c r="DX67" s="174" t="s">
        <v>3757</v>
      </c>
      <c r="DY67" s="174" t="s">
        <v>3758</v>
      </c>
      <c r="DZ67" s="174" t="s">
        <v>870</v>
      </c>
      <c r="EA67" s="174" t="s">
        <v>1465</v>
      </c>
      <c r="EB67" s="276" t="s">
        <v>3759</v>
      </c>
    </row>
    <row r="68">
      <c r="A68" s="172" t="s">
        <v>3760</v>
      </c>
      <c r="B68" s="99" t="s">
        <v>3761</v>
      </c>
      <c r="C68" s="100" t="s">
        <v>1291</v>
      </c>
      <c r="D68" s="101" t="s">
        <v>1291</v>
      </c>
      <c r="E68" s="102" t="s">
        <v>1291</v>
      </c>
      <c r="F68" s="103" t="s">
        <v>2997</v>
      </c>
      <c r="G68" s="99" t="s">
        <v>1117</v>
      </c>
      <c r="H68" s="466" t="s">
        <v>1345</v>
      </c>
      <c r="I68" s="466" t="s">
        <v>3762</v>
      </c>
      <c r="J68" s="466" t="s">
        <v>2230</v>
      </c>
      <c r="K68" s="466" t="s">
        <v>954</v>
      </c>
      <c r="L68" s="467" t="s">
        <v>1657</v>
      </c>
      <c r="M68" s="468" t="s">
        <v>3763</v>
      </c>
      <c r="N68" s="469" t="s">
        <v>3764</v>
      </c>
      <c r="O68" s="470" t="s">
        <v>343</v>
      </c>
      <c r="P68" s="466" t="s">
        <v>3102</v>
      </c>
      <c r="Q68" s="471"/>
      <c r="R68" s="471"/>
      <c r="S68" s="471"/>
      <c r="T68" s="471"/>
      <c r="U68" s="471"/>
      <c r="V68" s="471"/>
      <c r="W68" s="110"/>
      <c r="X68" s="472" t="s">
        <v>3765</v>
      </c>
      <c r="Y68" s="472" t="s">
        <v>3208</v>
      </c>
      <c r="Z68" s="472" t="s">
        <v>3766</v>
      </c>
      <c r="AA68" s="472" t="s">
        <v>3767</v>
      </c>
      <c r="AB68" s="472" t="s">
        <v>3152</v>
      </c>
      <c r="AC68" s="472" t="s">
        <v>3768</v>
      </c>
      <c r="AD68" s="473"/>
      <c r="AE68" s="474"/>
      <c r="AF68" s="472" t="s">
        <v>1625</v>
      </c>
      <c r="AG68" s="473"/>
      <c r="AH68" s="473"/>
      <c r="AI68" s="473"/>
      <c r="AJ68" s="473"/>
      <c r="AK68" s="110"/>
      <c r="AL68" s="475" t="s">
        <v>1535</v>
      </c>
      <c r="AM68" s="475" t="s">
        <v>2866</v>
      </c>
      <c r="AN68" s="476"/>
      <c r="AO68" s="476"/>
      <c r="AP68" s="476"/>
      <c r="AQ68" s="476"/>
      <c r="AR68" s="476"/>
      <c r="AS68" s="476"/>
      <c r="AT68" s="475" t="s">
        <v>1840</v>
      </c>
      <c r="AU68" s="477" t="s">
        <v>3769</v>
      </c>
      <c r="AV68" s="476"/>
      <c r="AW68" s="476"/>
      <c r="AX68" s="476"/>
      <c r="AY68" s="476"/>
      <c r="AZ68" s="476"/>
      <c r="BA68" s="478" t="s">
        <v>3770</v>
      </c>
      <c r="BB68" s="478" t="s">
        <v>3771</v>
      </c>
      <c r="BC68" s="478" t="s">
        <v>1848</v>
      </c>
      <c r="BD68" s="478" t="s">
        <v>3772</v>
      </c>
      <c r="BE68" s="478" t="s">
        <v>3652</v>
      </c>
      <c r="BF68" s="478" t="s">
        <v>1225</v>
      </c>
      <c r="BG68" s="479"/>
      <c r="BH68" s="478" t="s">
        <v>598</v>
      </c>
      <c r="BI68" s="480" t="s">
        <v>3773</v>
      </c>
      <c r="BJ68" s="480" t="s">
        <v>3774</v>
      </c>
      <c r="BK68" s="478" t="s">
        <v>1640</v>
      </c>
      <c r="BL68" s="479"/>
      <c r="BM68" s="479"/>
      <c r="BN68" s="479"/>
      <c r="BO68" s="479"/>
      <c r="BP68" s="479"/>
      <c r="BQ68" s="481" t="s">
        <v>3775</v>
      </c>
      <c r="BR68" s="481" t="s">
        <v>3776</v>
      </c>
      <c r="BS68" s="481" t="s">
        <v>1988</v>
      </c>
      <c r="BT68" s="481" t="s">
        <v>3184</v>
      </c>
      <c r="BU68" s="481" t="s">
        <v>3777</v>
      </c>
      <c r="BV68" s="481" t="s">
        <v>711</v>
      </c>
      <c r="BW68" s="482" t="s">
        <v>3778</v>
      </c>
      <c r="BX68" s="482" t="s">
        <v>3779</v>
      </c>
      <c r="BY68" s="482" t="s">
        <v>3780</v>
      </c>
      <c r="BZ68" s="481" t="s">
        <v>3781</v>
      </c>
      <c r="CA68" s="483"/>
      <c r="CB68" s="483"/>
      <c r="CC68" s="483"/>
      <c r="CD68" s="483"/>
      <c r="CE68" s="483"/>
      <c r="CF68" s="484" t="s">
        <v>3782</v>
      </c>
      <c r="CG68" s="484" t="s">
        <v>1351</v>
      </c>
      <c r="CH68" s="484" t="s">
        <v>3783</v>
      </c>
      <c r="CI68" s="485" t="s">
        <v>3784</v>
      </c>
      <c r="CJ68" s="486">
        <v>14.75</v>
      </c>
      <c r="CK68" s="484" t="s">
        <v>2398</v>
      </c>
      <c r="CL68" s="487" t="s">
        <v>3785</v>
      </c>
      <c r="CM68" s="484" t="s">
        <v>1352</v>
      </c>
      <c r="CN68" s="488"/>
      <c r="CO68" s="488"/>
      <c r="CP68" s="488"/>
      <c r="CQ68" s="488"/>
      <c r="CR68" s="488"/>
      <c r="CS68" s="154"/>
      <c r="CT68" s="489" t="s">
        <v>908</v>
      </c>
      <c r="CU68" s="490">
        <v>14.79</v>
      </c>
      <c r="CV68" s="489" t="s">
        <v>3786</v>
      </c>
      <c r="CW68" s="489" t="s">
        <v>1707</v>
      </c>
      <c r="CX68" s="489" t="s">
        <v>1060</v>
      </c>
      <c r="CY68" s="489" t="s">
        <v>193</v>
      </c>
      <c r="CZ68" s="489" t="s">
        <v>3787</v>
      </c>
      <c r="DA68" s="489" t="s">
        <v>128</v>
      </c>
      <c r="DB68" s="491"/>
      <c r="DC68" s="491"/>
      <c r="DD68" s="491"/>
      <c r="DE68" s="491"/>
      <c r="DF68" s="491"/>
      <c r="DG68" s="492" t="s">
        <v>1347</v>
      </c>
      <c r="DH68" s="493"/>
      <c r="DI68" s="493"/>
      <c r="DJ68" s="493"/>
      <c r="DK68" s="492" t="s">
        <v>177</v>
      </c>
      <c r="DL68" s="492" t="s">
        <v>3050</v>
      </c>
      <c r="DM68" s="492" t="s">
        <v>202</v>
      </c>
      <c r="DN68" s="492" t="s">
        <v>2423</v>
      </c>
      <c r="DO68" s="494"/>
      <c r="DP68" s="495" t="s">
        <v>1334</v>
      </c>
      <c r="DQ68" s="495">
        <v>40.12</v>
      </c>
      <c r="DR68" s="493"/>
      <c r="DS68" s="492" t="s">
        <v>3788</v>
      </c>
      <c r="DT68" s="493"/>
      <c r="DU68" s="492" t="s">
        <v>3789</v>
      </c>
      <c r="DV68" s="493"/>
      <c r="DW68" s="493"/>
      <c r="DX68" s="493"/>
      <c r="DY68" s="493"/>
      <c r="DZ68" s="493"/>
      <c r="EA68" s="493"/>
      <c r="EB68" s="496" t="s">
        <v>3701</v>
      </c>
    </row>
    <row r="69" ht="15.75" customHeight="1">
      <c r="A69" s="172" t="s">
        <v>3790</v>
      </c>
      <c r="B69" s="79" t="s">
        <v>3791</v>
      </c>
      <c r="C69" s="80" t="s">
        <v>1291</v>
      </c>
      <c r="D69" s="81" t="s">
        <v>1291</v>
      </c>
      <c r="E69" s="82" t="s">
        <v>1291</v>
      </c>
      <c r="F69" s="83" t="s">
        <v>3030</v>
      </c>
      <c r="G69" s="79" t="s">
        <v>538</v>
      </c>
      <c r="H69" s="87" t="s">
        <v>3792</v>
      </c>
      <c r="I69" s="87" t="s">
        <v>3550</v>
      </c>
      <c r="J69" s="279" t="s">
        <v>723</v>
      </c>
      <c r="K69" s="87" t="s">
        <v>3793</v>
      </c>
      <c r="L69" s="87" t="s">
        <v>606</v>
      </c>
      <c r="M69" s="87" t="s">
        <v>3794</v>
      </c>
      <c r="N69" s="87" t="s">
        <v>3795</v>
      </c>
      <c r="O69" s="87" t="s">
        <v>3796</v>
      </c>
      <c r="P69" s="87" t="s">
        <v>2761</v>
      </c>
      <c r="Q69" s="87" t="s">
        <v>3797</v>
      </c>
      <c r="R69" s="173" t="s">
        <v>1639</v>
      </c>
      <c r="S69" s="173" t="s">
        <v>3371</v>
      </c>
      <c r="T69" s="173" t="s">
        <v>1012</v>
      </c>
      <c r="U69" s="173" t="s">
        <v>3798</v>
      </c>
      <c r="V69" s="173" t="s">
        <v>3799</v>
      </c>
      <c r="W69" s="175"/>
      <c r="X69" s="87" t="s">
        <v>1156</v>
      </c>
      <c r="Y69" s="87" t="s">
        <v>359</v>
      </c>
      <c r="Z69" s="87" t="s">
        <v>3800</v>
      </c>
      <c r="AA69" s="173" t="s">
        <v>3738</v>
      </c>
      <c r="AB69" s="173" t="s">
        <v>2400</v>
      </c>
      <c r="AC69" s="87" t="s">
        <v>2125</v>
      </c>
      <c r="AD69" s="87" t="s">
        <v>3801</v>
      </c>
      <c r="AE69" s="87" t="s">
        <v>3802</v>
      </c>
      <c r="AF69" s="87" t="s">
        <v>1498</v>
      </c>
      <c r="AG69" s="173" t="s">
        <v>3803</v>
      </c>
      <c r="AH69" s="173" t="s">
        <v>198</v>
      </c>
      <c r="AI69" s="173" t="s">
        <v>1627</v>
      </c>
      <c r="AJ69" s="173" t="s">
        <v>3804</v>
      </c>
      <c r="AK69" s="175"/>
      <c r="AL69" s="173" t="s">
        <v>692</v>
      </c>
      <c r="AM69" s="173" t="s">
        <v>3805</v>
      </c>
      <c r="AN69" s="173" t="s">
        <v>3806</v>
      </c>
      <c r="AO69" s="173" t="s">
        <v>3807</v>
      </c>
      <c r="AP69" s="173" t="s">
        <v>3808</v>
      </c>
      <c r="AQ69" s="173"/>
      <c r="AR69" s="173" t="s">
        <v>3467</v>
      </c>
      <c r="AS69" s="173" t="s">
        <v>2639</v>
      </c>
      <c r="AT69" s="87" t="s">
        <v>2123</v>
      </c>
      <c r="AU69" s="87" t="s">
        <v>179</v>
      </c>
      <c r="AV69" s="87" t="s">
        <v>3592</v>
      </c>
      <c r="AW69" s="173" t="s">
        <v>3809</v>
      </c>
      <c r="AX69" s="173" t="s">
        <v>1394</v>
      </c>
      <c r="AY69" s="173" t="s">
        <v>3810</v>
      </c>
      <c r="AZ69" s="173"/>
      <c r="BA69" s="87" t="s">
        <v>592</v>
      </c>
      <c r="BB69" s="87" t="s">
        <v>289</v>
      </c>
      <c r="BC69" s="87" t="s">
        <v>1249</v>
      </c>
      <c r="BD69" s="87" t="s">
        <v>3811</v>
      </c>
      <c r="BE69" s="173" t="s">
        <v>3812</v>
      </c>
      <c r="BF69" s="173" t="s">
        <v>3813</v>
      </c>
      <c r="BG69" s="173" t="s">
        <v>3814</v>
      </c>
      <c r="BH69" s="87" t="s">
        <v>470</v>
      </c>
      <c r="BI69" s="173" t="s">
        <v>3815</v>
      </c>
      <c r="BJ69" s="173"/>
      <c r="BK69" s="87" t="s">
        <v>3816</v>
      </c>
      <c r="BL69" s="173" t="s">
        <v>3817</v>
      </c>
      <c r="BM69" s="173" t="s">
        <v>193</v>
      </c>
      <c r="BN69" s="87" t="s">
        <v>3818</v>
      </c>
      <c r="BO69" s="173" t="s">
        <v>3819</v>
      </c>
      <c r="BP69" s="173"/>
      <c r="BQ69" s="305"/>
      <c r="BR69" s="173" t="s">
        <v>1796</v>
      </c>
      <c r="BS69" s="87" t="s">
        <v>3820</v>
      </c>
      <c r="BT69" s="87" t="s">
        <v>2554</v>
      </c>
      <c r="BU69" s="87" t="s">
        <v>3821</v>
      </c>
      <c r="BV69" s="87" t="s">
        <v>3822</v>
      </c>
      <c r="BW69" s="173" t="s">
        <v>3570</v>
      </c>
      <c r="BX69" s="173" t="s">
        <v>3823</v>
      </c>
      <c r="BY69" s="219"/>
      <c r="BZ69" s="87" t="s">
        <v>3824</v>
      </c>
      <c r="CA69" s="87" t="s">
        <v>3825</v>
      </c>
      <c r="CB69" s="87" t="s">
        <v>891</v>
      </c>
      <c r="CC69" s="173" t="s">
        <v>110</v>
      </c>
      <c r="CD69" s="173" t="s">
        <v>3826</v>
      </c>
      <c r="CE69" s="173"/>
      <c r="CF69" s="279" t="s">
        <v>3827</v>
      </c>
      <c r="CG69" s="87" t="s">
        <v>896</v>
      </c>
      <c r="CH69" s="87" t="s">
        <v>3828</v>
      </c>
      <c r="CI69" s="173" t="s">
        <v>3829</v>
      </c>
      <c r="CJ69" s="87" t="s">
        <v>3340</v>
      </c>
      <c r="CK69" s="87" t="s">
        <v>3830</v>
      </c>
      <c r="CL69" s="87" t="s">
        <v>3831</v>
      </c>
      <c r="CM69" s="87" t="s">
        <v>1352</v>
      </c>
      <c r="CN69" s="173" t="s">
        <v>3832</v>
      </c>
      <c r="CO69" s="173" t="s">
        <v>750</v>
      </c>
      <c r="CP69" s="173" t="s">
        <v>1897</v>
      </c>
      <c r="CQ69" s="173" t="s">
        <v>3833</v>
      </c>
      <c r="CR69" s="173" t="s">
        <v>162</v>
      </c>
      <c r="CS69" s="179"/>
      <c r="CT69" s="279" t="s">
        <v>3834</v>
      </c>
      <c r="CU69" s="87" t="s">
        <v>1948</v>
      </c>
      <c r="CV69" s="173" t="s">
        <v>1644</v>
      </c>
      <c r="CW69" s="173" t="s">
        <v>3835</v>
      </c>
      <c r="CX69" s="173" t="s">
        <v>437</v>
      </c>
      <c r="CY69" s="173" t="s">
        <v>3290</v>
      </c>
      <c r="CZ69" s="87" t="s">
        <v>3836</v>
      </c>
      <c r="DA69" s="173" t="s">
        <v>250</v>
      </c>
      <c r="DB69" s="173" t="s">
        <v>3837</v>
      </c>
      <c r="DC69" s="173" t="s">
        <v>556</v>
      </c>
      <c r="DD69" s="173" t="s">
        <v>1802</v>
      </c>
      <c r="DE69" s="173" t="s">
        <v>3838</v>
      </c>
      <c r="DF69" s="173"/>
      <c r="DG69" s="173" t="s">
        <v>3839</v>
      </c>
      <c r="DH69" s="173" t="s">
        <v>3840</v>
      </c>
      <c r="DI69" s="173" t="s">
        <v>3841</v>
      </c>
      <c r="DJ69" s="87" t="s">
        <v>1013</v>
      </c>
      <c r="DK69" s="87" t="s">
        <v>3272</v>
      </c>
      <c r="DL69" s="173" t="s">
        <v>3842</v>
      </c>
      <c r="DM69" s="173" t="s">
        <v>3843</v>
      </c>
      <c r="DN69" s="173" t="s">
        <v>2370</v>
      </c>
      <c r="DO69" s="173" t="s">
        <v>3351</v>
      </c>
      <c r="DP69" s="87" t="s">
        <v>3844</v>
      </c>
      <c r="DQ69" s="87" t="s">
        <v>2637</v>
      </c>
      <c r="DR69" s="87" t="s">
        <v>3101</v>
      </c>
      <c r="DS69" s="173" t="s">
        <v>3845</v>
      </c>
      <c r="DT69" s="173" t="s">
        <v>3846</v>
      </c>
      <c r="DU69" s="87" t="s">
        <v>2132</v>
      </c>
      <c r="DV69" s="173" t="s">
        <v>2024</v>
      </c>
      <c r="DW69" s="173" t="s">
        <v>1010</v>
      </c>
      <c r="DX69" s="173" t="s">
        <v>1923</v>
      </c>
      <c r="DY69" s="173" t="s">
        <v>1642</v>
      </c>
      <c r="DZ69" s="173" t="s">
        <v>3847</v>
      </c>
      <c r="EA69" s="173" t="s">
        <v>3848</v>
      </c>
      <c r="EB69" s="276" t="s">
        <v>3849</v>
      </c>
    </row>
    <row r="70" ht="15.75" customHeight="1">
      <c r="A70" s="180" t="s">
        <v>3850</v>
      </c>
      <c r="B70" s="99" t="s">
        <v>3851</v>
      </c>
      <c r="C70" s="100" t="s">
        <v>1291</v>
      </c>
      <c r="D70" s="101" t="s">
        <v>1291</v>
      </c>
      <c r="E70" s="102" t="s">
        <v>1291</v>
      </c>
      <c r="F70" s="103" t="s">
        <v>1290</v>
      </c>
      <c r="G70" s="99" t="s">
        <v>1733</v>
      </c>
      <c r="H70" s="267"/>
      <c r="I70" s="182" t="s">
        <v>3852</v>
      </c>
      <c r="J70" s="182" t="s">
        <v>3853</v>
      </c>
      <c r="K70" s="182" t="s">
        <v>3854</v>
      </c>
      <c r="L70" s="182" t="s">
        <v>2904</v>
      </c>
      <c r="M70" s="182" t="s">
        <v>3855</v>
      </c>
      <c r="N70" s="182" t="s">
        <v>3856</v>
      </c>
      <c r="O70" s="182" t="s">
        <v>3207</v>
      </c>
      <c r="P70" s="182" t="s">
        <v>3857</v>
      </c>
      <c r="Q70" s="267"/>
      <c r="R70" s="267"/>
      <c r="S70" s="267"/>
      <c r="T70" s="267"/>
      <c r="U70" s="267"/>
      <c r="V70" s="267"/>
      <c r="W70" s="175"/>
      <c r="X70" s="188" t="s">
        <v>751</v>
      </c>
      <c r="Y70" s="188" t="s">
        <v>3858</v>
      </c>
      <c r="Z70" s="188" t="s">
        <v>2731</v>
      </c>
      <c r="AA70" s="188" t="s">
        <v>3859</v>
      </c>
      <c r="AB70" s="188" t="s">
        <v>2047</v>
      </c>
      <c r="AC70" s="188" t="s">
        <v>3860</v>
      </c>
      <c r="AD70" s="287"/>
      <c r="AE70" s="224" t="str">
        <f>HYPERLINK("https://www.youtube.com/watch?v=_LpPl0z5bco&amp;ab_channel=Taggo","1:33.83")</f>
        <v>1:33.83</v>
      </c>
      <c r="AF70" s="188" t="s">
        <v>3034</v>
      </c>
      <c r="AG70" s="287"/>
      <c r="AH70" s="287"/>
      <c r="AI70" s="287"/>
      <c r="AJ70" s="287"/>
      <c r="AK70" s="175"/>
      <c r="AL70" s="253"/>
      <c r="AM70" s="253"/>
      <c r="AN70" s="253"/>
      <c r="AO70" s="253"/>
      <c r="AP70" s="253"/>
      <c r="AQ70" s="253"/>
      <c r="AR70" s="253"/>
      <c r="AS70" s="253"/>
      <c r="AT70" s="195" t="s">
        <v>1227</v>
      </c>
      <c r="AU70" s="195" t="s">
        <v>2193</v>
      </c>
      <c r="AV70" s="253"/>
      <c r="AW70" s="253"/>
      <c r="AX70" s="253"/>
      <c r="AY70" s="253"/>
      <c r="AZ70" s="253"/>
      <c r="BA70" s="231" t="s">
        <v>3131</v>
      </c>
      <c r="BB70" s="199" t="s">
        <v>3861</v>
      </c>
      <c r="BC70" s="199" t="s">
        <v>1637</v>
      </c>
      <c r="BD70" s="199" t="s">
        <v>3862</v>
      </c>
      <c r="BE70" s="199" t="s">
        <v>3426</v>
      </c>
      <c r="BF70" s="255"/>
      <c r="BG70" s="255"/>
      <c r="BH70" s="199" t="s">
        <v>2133</v>
      </c>
      <c r="BI70" s="199" t="s">
        <v>3863</v>
      </c>
      <c r="BJ70" s="199" t="s">
        <v>3864</v>
      </c>
      <c r="BK70" s="199" t="s">
        <v>3088</v>
      </c>
      <c r="BL70" s="255"/>
      <c r="BM70" s="255"/>
      <c r="BN70" s="255"/>
      <c r="BO70" s="255"/>
      <c r="BP70" s="255"/>
      <c r="BQ70" s="235"/>
      <c r="BR70" s="204" t="s">
        <v>1266</v>
      </c>
      <c r="BS70" s="204" t="s">
        <v>2516</v>
      </c>
      <c r="BT70" s="204" t="s">
        <v>3865</v>
      </c>
      <c r="BU70" s="204" t="s">
        <v>3010</v>
      </c>
      <c r="BV70" s="204" t="s">
        <v>3866</v>
      </c>
      <c r="BW70" s="204" t="s">
        <v>3867</v>
      </c>
      <c r="BX70" s="204" t="s">
        <v>3868</v>
      </c>
      <c r="BY70" s="204" t="s">
        <v>3869</v>
      </c>
      <c r="BZ70" s="204" t="s">
        <v>2888</v>
      </c>
      <c r="CA70" s="256"/>
      <c r="CB70" s="256"/>
      <c r="CC70" s="256"/>
      <c r="CD70" s="256"/>
      <c r="CE70" s="256"/>
      <c r="CF70" s="296" t="s">
        <v>2672</v>
      </c>
      <c r="CG70" s="296" t="s">
        <v>2434</v>
      </c>
      <c r="CH70" s="296" t="s">
        <v>966</v>
      </c>
      <c r="CI70" s="296" t="s">
        <v>3870</v>
      </c>
      <c r="CJ70" s="296" t="s">
        <v>3871</v>
      </c>
      <c r="CK70" s="296" t="s">
        <v>3872</v>
      </c>
      <c r="CL70" s="296" t="s">
        <v>3278</v>
      </c>
      <c r="CM70" s="296" t="s">
        <v>2807</v>
      </c>
      <c r="CN70" s="258"/>
      <c r="CO70" s="258"/>
      <c r="CP70" s="258"/>
      <c r="CQ70" s="258"/>
      <c r="CR70" s="258"/>
      <c r="CS70" s="179"/>
      <c r="CT70" s="211" t="s">
        <v>1946</v>
      </c>
      <c r="CU70" s="211" t="s">
        <v>3873</v>
      </c>
      <c r="CV70" s="211" t="s">
        <v>3874</v>
      </c>
      <c r="CW70" s="211" t="s">
        <v>3502</v>
      </c>
      <c r="CX70" s="211" t="s">
        <v>3875</v>
      </c>
      <c r="CY70" s="259"/>
      <c r="CZ70" s="211" t="s">
        <v>3876</v>
      </c>
      <c r="DA70" s="211" t="s">
        <v>3877</v>
      </c>
      <c r="DB70" s="260"/>
      <c r="DC70" s="260"/>
      <c r="DD70" s="260"/>
      <c r="DE70" s="260"/>
      <c r="DF70" s="260"/>
      <c r="DG70" s="261"/>
      <c r="DH70" s="261"/>
      <c r="DI70" s="261"/>
      <c r="DJ70" s="261"/>
      <c r="DK70" s="261"/>
      <c r="DL70" s="261"/>
      <c r="DM70" s="261"/>
      <c r="DN70" s="261"/>
      <c r="DO70" s="261"/>
      <c r="DP70" s="244" t="s">
        <v>3878</v>
      </c>
      <c r="DQ70" s="244"/>
      <c r="DR70" s="274"/>
      <c r="DS70" s="261"/>
      <c r="DT70" s="261"/>
      <c r="DU70" s="261"/>
      <c r="DV70" s="261"/>
      <c r="DW70" s="261"/>
      <c r="DX70" s="261"/>
      <c r="DY70" s="261"/>
      <c r="DZ70" s="261"/>
      <c r="EA70" s="261"/>
      <c r="EB70" s="275"/>
    </row>
    <row r="71" ht="15.75" customHeight="1">
      <c r="A71" s="172" t="s">
        <v>3879</v>
      </c>
      <c r="B71" s="79" t="s">
        <v>3880</v>
      </c>
      <c r="C71" s="80" t="s">
        <v>1291</v>
      </c>
      <c r="D71" s="81" t="s">
        <v>1291</v>
      </c>
      <c r="E71" s="82" t="s">
        <v>1291</v>
      </c>
      <c r="F71" s="83" t="s">
        <v>880</v>
      </c>
      <c r="G71" s="79" t="s">
        <v>3881</v>
      </c>
      <c r="H71" s="174"/>
      <c r="I71" s="173" t="s">
        <v>3882</v>
      </c>
      <c r="J71" s="174" t="s">
        <v>2071</v>
      </c>
      <c r="K71" s="173" t="s">
        <v>3708</v>
      </c>
      <c r="L71" s="174" t="s">
        <v>3883</v>
      </c>
      <c r="M71" s="219"/>
      <c r="N71" s="173" t="s">
        <v>3884</v>
      </c>
      <c r="O71" s="174" t="s">
        <v>3885</v>
      </c>
      <c r="P71" s="173" t="s">
        <v>2761</v>
      </c>
      <c r="Q71" s="219"/>
      <c r="R71" s="219"/>
      <c r="S71" s="219"/>
      <c r="T71" s="219"/>
      <c r="U71" s="219"/>
      <c r="V71" s="219"/>
      <c r="W71" s="175"/>
      <c r="X71" s="174" t="s">
        <v>3777</v>
      </c>
      <c r="Y71" s="174" t="s">
        <v>468</v>
      </c>
      <c r="Z71" s="173" t="s">
        <v>2039</v>
      </c>
      <c r="AA71" s="173" t="s">
        <v>3886</v>
      </c>
      <c r="AB71" s="174" t="s">
        <v>2857</v>
      </c>
      <c r="AC71" s="174" t="s">
        <v>3887</v>
      </c>
      <c r="AD71" s="219"/>
      <c r="AE71" s="219"/>
      <c r="AF71" s="174" t="s">
        <v>3888</v>
      </c>
      <c r="AG71" s="219"/>
      <c r="AH71" s="219"/>
      <c r="AI71" s="219"/>
      <c r="AJ71" s="219"/>
      <c r="AK71" s="175"/>
      <c r="AL71" s="219"/>
      <c r="AM71" s="219"/>
      <c r="AN71" s="219"/>
      <c r="AO71" s="219"/>
      <c r="AP71" s="219"/>
      <c r="AQ71" s="219"/>
      <c r="AR71" s="219"/>
      <c r="AS71" s="219"/>
      <c r="AT71" s="174" t="s">
        <v>2752</v>
      </c>
      <c r="AU71" s="173" t="s">
        <v>1270</v>
      </c>
      <c r="AV71" s="219"/>
      <c r="AW71" s="219"/>
      <c r="AX71" s="219"/>
      <c r="AY71" s="219"/>
      <c r="AZ71" s="219"/>
      <c r="BA71" s="219"/>
      <c r="BB71" s="174" t="s">
        <v>1240</v>
      </c>
      <c r="BC71" s="174" t="s">
        <v>1143</v>
      </c>
      <c r="BD71" s="174" t="s">
        <v>3889</v>
      </c>
      <c r="BE71" s="174" t="s">
        <v>3890</v>
      </c>
      <c r="BF71" s="219"/>
      <c r="BG71" s="219"/>
      <c r="BH71" s="173" t="s">
        <v>744</v>
      </c>
      <c r="BI71" s="177"/>
      <c r="BJ71" s="173" t="s">
        <v>3891</v>
      </c>
      <c r="BK71" s="173" t="s">
        <v>603</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556</v>
      </c>
      <c r="CG71" s="174" t="s">
        <v>426</v>
      </c>
      <c r="CH71" s="87" t="s">
        <v>1763</v>
      </c>
      <c r="CI71" s="174" t="s">
        <v>3892</v>
      </c>
      <c r="CJ71" s="219"/>
      <c r="CK71" s="174" t="s">
        <v>3459</v>
      </c>
      <c r="CL71" s="173" t="s">
        <v>3893</v>
      </c>
      <c r="CM71" s="174" t="s">
        <v>3894</v>
      </c>
      <c r="CN71" s="219"/>
      <c r="CO71" s="219"/>
      <c r="CP71" s="219"/>
      <c r="CQ71" s="219"/>
      <c r="CR71" s="219"/>
      <c r="CS71" s="179"/>
      <c r="CT71" s="174" t="s">
        <v>1017</v>
      </c>
      <c r="CU71" s="219"/>
      <c r="CV71" s="174" t="s">
        <v>1010</v>
      </c>
      <c r="CW71" s="87" t="s">
        <v>2210</v>
      </c>
      <c r="CX71" s="174" t="s">
        <v>3782</v>
      </c>
      <c r="CY71" s="174" t="s">
        <v>3895</v>
      </c>
      <c r="CZ71" s="174" t="s">
        <v>3896</v>
      </c>
      <c r="DA71" s="174" t="s">
        <v>2123</v>
      </c>
      <c r="DB71" s="219"/>
      <c r="DC71" s="219"/>
      <c r="DD71" s="219"/>
      <c r="DE71" s="219"/>
      <c r="DF71" s="219"/>
      <c r="DG71" s="219"/>
      <c r="DH71" s="219"/>
      <c r="DI71" s="219"/>
      <c r="DJ71" s="219"/>
      <c r="DK71" s="219"/>
      <c r="DL71" s="219"/>
      <c r="DM71" s="219"/>
      <c r="DN71" s="219"/>
      <c r="DO71" s="219"/>
      <c r="DP71" s="173" t="s">
        <v>1450</v>
      </c>
      <c r="DQ71" s="173"/>
      <c r="DR71" s="219"/>
      <c r="DS71" s="219"/>
      <c r="DT71" s="219"/>
      <c r="DU71" s="219"/>
      <c r="DV71" s="219"/>
      <c r="DW71" s="219"/>
      <c r="DX71" s="219"/>
      <c r="DY71" s="219"/>
      <c r="DZ71" s="219"/>
      <c r="EA71" s="219"/>
      <c r="EB71" s="276"/>
    </row>
    <row r="72" ht="15.75" customHeight="1">
      <c r="A72" s="180" t="s">
        <v>3897</v>
      </c>
      <c r="B72" s="99" t="s">
        <v>3898</v>
      </c>
      <c r="C72" s="100" t="s">
        <v>1291</v>
      </c>
      <c r="D72" s="101" t="s">
        <v>1291</v>
      </c>
      <c r="E72" s="102" t="s">
        <v>1291</v>
      </c>
      <c r="F72" s="103" t="s">
        <v>1291</v>
      </c>
      <c r="G72" s="99" t="s">
        <v>2727</v>
      </c>
      <c r="H72" s="182"/>
      <c r="I72" s="221" t="s">
        <v>3899</v>
      </c>
      <c r="J72" s="182" t="s">
        <v>3900</v>
      </c>
      <c r="K72" s="182" t="s">
        <v>3901</v>
      </c>
      <c r="L72" s="221" t="s">
        <v>3902</v>
      </c>
      <c r="M72" s="267"/>
      <c r="N72" s="182" t="s">
        <v>3903</v>
      </c>
      <c r="O72" s="182" t="s">
        <v>2015</v>
      </c>
      <c r="P72" s="182" t="s">
        <v>3904</v>
      </c>
      <c r="Q72" s="267"/>
      <c r="R72" s="267"/>
      <c r="S72" s="182" t="s">
        <v>3905</v>
      </c>
      <c r="T72" s="267"/>
      <c r="U72" s="182" t="s">
        <v>3906</v>
      </c>
      <c r="V72" s="267"/>
      <c r="W72" s="175"/>
      <c r="X72" s="188" t="s">
        <v>1541</v>
      </c>
      <c r="Y72" s="188" t="s">
        <v>698</v>
      </c>
      <c r="Z72" s="188" t="s">
        <v>3907</v>
      </c>
      <c r="AA72" s="188" t="s">
        <v>3908</v>
      </c>
      <c r="AB72" s="188" t="s">
        <v>1542</v>
      </c>
      <c r="AC72" s="188" t="s">
        <v>3591</v>
      </c>
      <c r="AD72" s="287"/>
      <c r="AE72" s="188" t="s">
        <v>2391</v>
      </c>
      <c r="AF72" s="287"/>
      <c r="AG72" s="287"/>
      <c r="AH72" s="188"/>
      <c r="AI72" s="188" t="s">
        <v>2385</v>
      </c>
      <c r="AJ72" s="287"/>
      <c r="AK72" s="175"/>
      <c r="AL72" s="253"/>
      <c r="AM72" s="195" t="s">
        <v>3367</v>
      </c>
      <c r="AN72" s="253"/>
      <c r="AO72" s="195" t="s">
        <v>3909</v>
      </c>
      <c r="AP72" s="253"/>
      <c r="AQ72" s="253"/>
      <c r="AR72" s="253"/>
      <c r="AS72" s="253"/>
      <c r="AT72" s="195" t="s">
        <v>2532</v>
      </c>
      <c r="AU72" s="288" t="s">
        <v>3910</v>
      </c>
      <c r="AV72" s="253"/>
      <c r="AW72" s="195"/>
      <c r="AX72" s="195" t="s">
        <v>2525</v>
      </c>
      <c r="AY72" s="253"/>
      <c r="AZ72" s="253"/>
      <c r="BA72" s="199" t="s">
        <v>3911</v>
      </c>
      <c r="BB72" s="199" t="s">
        <v>3418</v>
      </c>
      <c r="BC72" s="255"/>
      <c r="BD72" s="230" t="s">
        <v>1127</v>
      </c>
      <c r="BE72" s="199" t="s">
        <v>1184</v>
      </c>
      <c r="BF72" s="255"/>
      <c r="BG72" s="255"/>
      <c r="BH72" s="199" t="s">
        <v>927</v>
      </c>
      <c r="BI72" s="199" t="s">
        <v>3912</v>
      </c>
      <c r="BJ72" s="199"/>
      <c r="BK72" s="255"/>
      <c r="BL72" s="255"/>
      <c r="BM72" s="199" t="s">
        <v>2851</v>
      </c>
      <c r="BN72" s="255"/>
      <c r="BO72" s="255"/>
      <c r="BP72" s="255"/>
      <c r="BQ72" s="235" t="s">
        <v>3913</v>
      </c>
      <c r="BR72" s="204" t="s">
        <v>2843</v>
      </c>
      <c r="BS72" s="204" t="s">
        <v>3914</v>
      </c>
      <c r="BT72" s="204" t="s">
        <v>3915</v>
      </c>
      <c r="BU72" s="204" t="s">
        <v>2302</v>
      </c>
      <c r="BV72" s="204" t="s">
        <v>3012</v>
      </c>
      <c r="BW72" s="256"/>
      <c r="BX72" s="204" t="s">
        <v>1759</v>
      </c>
      <c r="BY72" s="204" t="s">
        <v>3916</v>
      </c>
      <c r="BZ72" s="204"/>
      <c r="CA72" s="256"/>
      <c r="CB72" s="204" t="s">
        <v>3917</v>
      </c>
      <c r="CC72" s="204" t="s">
        <v>548</v>
      </c>
      <c r="CD72" s="256"/>
      <c r="CE72" s="256"/>
      <c r="CF72" s="296" t="s">
        <v>2154</v>
      </c>
      <c r="CG72" s="273" t="s">
        <v>401</v>
      </c>
      <c r="CH72" s="296" t="s">
        <v>2780</v>
      </c>
      <c r="CI72" s="296" t="s">
        <v>3918</v>
      </c>
      <c r="CJ72" s="258"/>
      <c r="CK72" s="296" t="s">
        <v>3919</v>
      </c>
      <c r="CL72" s="296" t="s">
        <v>2321</v>
      </c>
      <c r="CM72" s="258"/>
      <c r="CN72" s="258"/>
      <c r="CO72" s="258"/>
      <c r="CP72" s="296"/>
      <c r="CQ72" s="296" t="s">
        <v>3920</v>
      </c>
      <c r="CR72" s="258"/>
      <c r="CS72" s="179"/>
      <c r="CT72" s="211" t="s">
        <v>3018</v>
      </c>
      <c r="CU72" s="260"/>
      <c r="CV72" s="211" t="s">
        <v>3921</v>
      </c>
      <c r="CW72" s="259" t="s">
        <v>3922</v>
      </c>
      <c r="CX72" s="259" t="s">
        <v>3426</v>
      </c>
      <c r="CY72" s="260"/>
      <c r="CZ72" s="211" t="s">
        <v>3923</v>
      </c>
      <c r="DA72" s="259" t="s">
        <v>3924</v>
      </c>
      <c r="DB72" s="260"/>
      <c r="DC72" s="211" t="s">
        <v>2765</v>
      </c>
      <c r="DD72" s="260"/>
      <c r="DE72" s="260"/>
      <c r="DF72" s="260"/>
      <c r="DG72" s="261"/>
      <c r="DH72" s="261"/>
      <c r="DI72" s="261"/>
      <c r="DJ72" s="261"/>
      <c r="DK72" s="244" t="s">
        <v>1962</v>
      </c>
      <c r="DL72" s="261"/>
      <c r="DM72" s="261"/>
      <c r="DN72" s="261"/>
      <c r="DO72" s="261"/>
      <c r="DP72" s="261"/>
      <c r="DQ72" s="261"/>
      <c r="DR72" s="244" t="s">
        <v>1391</v>
      </c>
      <c r="DS72" s="261"/>
      <c r="DT72" s="261"/>
      <c r="DU72" s="244" t="s">
        <v>3925</v>
      </c>
      <c r="DV72" s="261"/>
      <c r="DW72" s="261"/>
      <c r="DX72" s="244" t="s">
        <v>3926</v>
      </c>
      <c r="DY72" s="244" t="s">
        <v>3927</v>
      </c>
      <c r="DZ72" s="261"/>
      <c r="EA72" s="261"/>
      <c r="EB72" s="275"/>
    </row>
    <row r="73" ht="15.75" customHeight="1">
      <c r="A73" s="172" t="s">
        <v>3928</v>
      </c>
      <c r="B73" s="79" t="s">
        <v>3929</v>
      </c>
      <c r="C73" s="80" t="s">
        <v>1291</v>
      </c>
      <c r="D73" s="81" t="s">
        <v>1291</v>
      </c>
      <c r="E73" s="82" t="s">
        <v>1291</v>
      </c>
      <c r="F73" s="83" t="s">
        <v>3029</v>
      </c>
      <c r="G73" s="79" t="s">
        <v>3361</v>
      </c>
      <c r="H73" s="174" t="s">
        <v>3930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3731</v>
      </c>
      <c r="BE73" s="86" t="str">
        <f>HYPERLINK("https://www.twitch.tv/videos/212002831","53.30")</f>
        <v>53.30</v>
      </c>
      <c r="BF73" s="219"/>
      <c r="BG73" s="219"/>
      <c r="BH73" s="86" t="str">
        <f>HYPERLINK("https://clips.twitch.tv/ImpossibleLitigiousElephantSpicyBoy","28.85")</f>
        <v>28.85</v>
      </c>
      <c r="BI73" s="177"/>
      <c r="BJ73" s="178" t="s">
        <v>3931</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1005</v>
      </c>
      <c r="CG73" s="178" t="s">
        <v>3932</v>
      </c>
      <c r="CH73" s="86" t="str">
        <f>HYPERLINK("https://clips.twitch.tv/VenomousSavoryOtterPeteZaroll","48.70")</f>
        <v>48.70</v>
      </c>
      <c r="CI73" s="247" t="str">
        <f>HYPERLINK("https://www.twitch.tv/videos/203127903","1:35.90")</f>
        <v>1:35.90</v>
      </c>
      <c r="CJ73" s="219"/>
      <c r="CK73" s="178" t="s">
        <v>1536</v>
      </c>
      <c r="CL73" s="178" t="s">
        <v>1949</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1351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3933</v>
      </c>
      <c r="B74" s="498" t="s">
        <v>3934</v>
      </c>
      <c r="C74" s="499" t="s">
        <v>1291</v>
      </c>
      <c r="D74" s="500" t="s">
        <v>1291</v>
      </c>
      <c r="E74" s="501" t="s">
        <v>1290</v>
      </c>
      <c r="F74" s="502" t="s">
        <v>3935</v>
      </c>
      <c r="G74" s="498" t="s">
        <v>3936</v>
      </c>
      <c r="H74" s="503" t="s">
        <v>3937</v>
      </c>
      <c r="I74" s="504" t="s">
        <v>3938</v>
      </c>
      <c r="J74" s="503" t="s">
        <v>3939</v>
      </c>
      <c r="K74" s="503" t="s">
        <v>2681</v>
      </c>
      <c r="L74" s="503" t="s">
        <v>2542</v>
      </c>
      <c r="M74" s="505" t="s">
        <v>3940</v>
      </c>
      <c r="N74" s="504" t="s">
        <v>3941</v>
      </c>
      <c r="O74" s="505" t="s">
        <v>259</v>
      </c>
      <c r="P74" s="506" t="s">
        <v>3719</v>
      </c>
      <c r="Q74" s="506" t="s">
        <v>3942</v>
      </c>
      <c r="R74" s="506" t="s">
        <v>1478</v>
      </c>
      <c r="S74" s="506" t="s">
        <v>3943</v>
      </c>
      <c r="T74" s="506" t="s">
        <v>1499</v>
      </c>
      <c r="U74" s="506" t="s">
        <v>3944</v>
      </c>
      <c r="V74" s="505" t="s">
        <v>3945</v>
      </c>
      <c r="W74" s="507"/>
      <c r="X74" s="508" t="s">
        <v>1091</v>
      </c>
      <c r="Y74" s="509" t="s">
        <v>3946</v>
      </c>
      <c r="Z74" s="510" t="s">
        <v>402</v>
      </c>
      <c r="AA74" s="510" t="s">
        <v>3947</v>
      </c>
      <c r="AB74" s="508" t="s">
        <v>907</v>
      </c>
      <c r="AC74" s="510" t="s">
        <v>3948</v>
      </c>
      <c r="AD74" s="509"/>
      <c r="AE74" s="509" t="s">
        <v>3949</v>
      </c>
      <c r="AF74" s="269" t="s">
        <v>3950</v>
      </c>
      <c r="AG74" s="508" t="s">
        <v>1600</v>
      </c>
      <c r="AH74" s="511" t="s">
        <v>3951</v>
      </c>
      <c r="AI74" s="111" t="s">
        <v>2693</v>
      </c>
      <c r="AJ74" s="511" t="s">
        <v>3952</v>
      </c>
      <c r="AK74" s="507"/>
      <c r="AL74" s="512" t="s">
        <v>3153</v>
      </c>
      <c r="AM74" s="512" t="s">
        <v>1530</v>
      </c>
      <c r="AN74" s="513" t="s">
        <v>3953</v>
      </c>
      <c r="AO74" s="514" t="s">
        <v>3954</v>
      </c>
      <c r="AP74" s="514" t="s">
        <v>3955</v>
      </c>
      <c r="AQ74" s="515"/>
      <c r="AR74" s="512" t="s">
        <v>3956</v>
      </c>
      <c r="AS74" s="514" t="s">
        <v>3957</v>
      </c>
      <c r="AT74" s="514" t="s">
        <v>2214</v>
      </c>
      <c r="AU74" s="516" t="s">
        <v>1970</v>
      </c>
      <c r="AV74" s="512" t="s">
        <v>3352</v>
      </c>
      <c r="AW74" s="514" t="s">
        <v>570</v>
      </c>
      <c r="AX74" s="514" t="s">
        <v>725</v>
      </c>
      <c r="AY74" s="514" t="s">
        <v>3958</v>
      </c>
      <c r="AZ74" s="515"/>
      <c r="BA74" s="517" t="s">
        <v>3959</v>
      </c>
      <c r="BB74" s="518" t="s">
        <v>308</v>
      </c>
      <c r="BC74" s="517" t="s">
        <v>505</v>
      </c>
      <c r="BD74" s="519" t="s">
        <v>258</v>
      </c>
      <c r="BE74" s="517" t="s">
        <v>3960</v>
      </c>
      <c r="BF74" s="517" t="s">
        <v>3961</v>
      </c>
      <c r="BG74" s="517" t="s">
        <v>3962</v>
      </c>
      <c r="BH74" s="517" t="s">
        <v>1907</v>
      </c>
      <c r="BI74" s="520" t="s">
        <v>3963</v>
      </c>
      <c r="BJ74" s="230"/>
      <c r="BK74" s="521" t="s">
        <v>1931</v>
      </c>
      <c r="BL74" s="522"/>
      <c r="BM74" s="522"/>
      <c r="BN74" s="522"/>
      <c r="BO74" s="522"/>
      <c r="BP74" s="522"/>
      <c r="BQ74" s="523"/>
      <c r="BR74" s="524" t="s">
        <v>3964</v>
      </c>
      <c r="BS74" s="525" t="s">
        <v>3965</v>
      </c>
      <c r="BT74" s="524" t="s">
        <v>3966</v>
      </c>
      <c r="BU74" s="525" t="s">
        <v>3962</v>
      </c>
      <c r="BV74" s="525" t="s">
        <v>3403</v>
      </c>
      <c r="BW74" s="525" t="s">
        <v>3967</v>
      </c>
      <c r="BX74" s="526" t="s">
        <v>3968</v>
      </c>
      <c r="BY74" s="523"/>
      <c r="BZ74" s="527" t="s">
        <v>3969</v>
      </c>
      <c r="CA74" s="523"/>
      <c r="CB74" s="523"/>
      <c r="CC74" s="523"/>
      <c r="CD74" s="523"/>
      <c r="CE74" s="523"/>
      <c r="CF74" s="528" t="s">
        <v>3970</v>
      </c>
      <c r="CG74" s="529" t="s">
        <v>794</v>
      </c>
      <c r="CH74" s="530" t="s">
        <v>3971</v>
      </c>
      <c r="CI74" s="529" t="s">
        <v>3972</v>
      </c>
      <c r="CJ74" s="528" t="s">
        <v>3973</v>
      </c>
      <c r="CK74" s="529" t="s">
        <v>3974</v>
      </c>
      <c r="CL74" s="529" t="s">
        <v>3975</v>
      </c>
      <c r="CM74" s="530" t="s">
        <v>3976</v>
      </c>
      <c r="CN74" s="531"/>
      <c r="CO74" s="530" t="s">
        <v>3977</v>
      </c>
      <c r="CP74" s="532" t="s">
        <v>180</v>
      </c>
      <c r="CQ74" s="533"/>
      <c r="CR74" s="533"/>
      <c r="CS74" s="534"/>
      <c r="CT74" s="535" t="s">
        <v>3813</v>
      </c>
      <c r="CU74" s="536" t="s">
        <v>1540</v>
      </c>
      <c r="CV74" s="537" t="s">
        <v>3978</v>
      </c>
      <c r="CW74" s="536" t="s">
        <v>3979</v>
      </c>
      <c r="CX74" s="537" t="s">
        <v>3980</v>
      </c>
      <c r="CY74" s="538" t="s">
        <v>3981</v>
      </c>
      <c r="CZ74" s="539" t="s">
        <v>3982</v>
      </c>
      <c r="DA74" s="540" t="s">
        <v>3983</v>
      </c>
      <c r="DB74" s="541"/>
      <c r="DC74" s="541"/>
      <c r="DD74" s="541"/>
      <c r="DE74" s="541"/>
      <c r="DF74" s="541"/>
      <c r="DG74" s="542" t="s">
        <v>3709</v>
      </c>
      <c r="DH74" s="543"/>
      <c r="DI74" s="542" t="s">
        <v>3984</v>
      </c>
      <c r="DJ74" s="542"/>
      <c r="DK74" s="544" t="s">
        <v>3985</v>
      </c>
      <c r="DL74" s="542" t="s">
        <v>3986</v>
      </c>
      <c r="DM74" s="542" t="s">
        <v>1411</v>
      </c>
      <c r="DN74" s="542" t="s">
        <v>1368</v>
      </c>
      <c r="DO74" s="542" t="s">
        <v>3987</v>
      </c>
      <c r="DP74" s="542" t="s">
        <v>3988</v>
      </c>
      <c r="DQ74" s="545" t="s">
        <v>3076</v>
      </c>
      <c r="DR74" s="546" t="s">
        <v>1773</v>
      </c>
      <c r="DS74" s="542" t="s">
        <v>997</v>
      </c>
      <c r="DT74" s="547"/>
      <c r="DU74" s="544" t="s">
        <v>1859</v>
      </c>
      <c r="DV74" s="543"/>
      <c r="DW74" s="544" t="s">
        <v>1036</v>
      </c>
      <c r="DX74" s="542" t="s">
        <v>3989</v>
      </c>
      <c r="DY74" s="547"/>
      <c r="DZ74" s="542" t="s">
        <v>1028</v>
      </c>
      <c r="EA74" s="547"/>
      <c r="EB74" s="171" t="s">
        <v>3990</v>
      </c>
    </row>
    <row r="75" ht="15.75" customHeight="1">
      <c r="A75" s="172" t="s">
        <v>3991</v>
      </c>
      <c r="B75" s="79" t="s">
        <v>3992</v>
      </c>
      <c r="C75" s="80" t="s">
        <v>1291</v>
      </c>
      <c r="D75" s="81" t="s">
        <v>1291</v>
      </c>
      <c r="E75" s="82" t="s">
        <v>1291</v>
      </c>
      <c r="F75" s="83" t="s">
        <v>1291</v>
      </c>
      <c r="G75" s="79" t="s">
        <v>2997</v>
      </c>
      <c r="H75" s="219"/>
      <c r="I75" s="173" t="s">
        <v>3993</v>
      </c>
      <c r="J75" s="173" t="s">
        <v>3557</v>
      </c>
      <c r="K75" s="174" t="s">
        <v>3994</v>
      </c>
      <c r="L75" s="173" t="s">
        <v>1897</v>
      </c>
      <c r="M75" s="219"/>
      <c r="N75" s="174" t="s">
        <v>3995</v>
      </c>
      <c r="O75" s="174" t="s">
        <v>3173</v>
      </c>
      <c r="P75" s="174" t="s">
        <v>3996</v>
      </c>
      <c r="Q75" s="219"/>
      <c r="R75" s="173" t="s">
        <v>3061</v>
      </c>
      <c r="S75" s="173" t="s">
        <v>1178</v>
      </c>
      <c r="T75" s="219"/>
      <c r="U75" s="219"/>
      <c r="V75" s="219"/>
      <c r="W75" s="175"/>
      <c r="X75" s="173" t="s">
        <v>3041</v>
      </c>
      <c r="Y75" s="174" t="s">
        <v>250</v>
      </c>
      <c r="Z75" s="174" t="s">
        <v>2446</v>
      </c>
      <c r="AA75" s="348" t="s">
        <v>3997</v>
      </c>
      <c r="AB75" s="548" t="s">
        <v>3425</v>
      </c>
      <c r="AC75" s="173" t="s">
        <v>3998</v>
      </c>
      <c r="AD75" s="173"/>
      <c r="AE75" s="174" t="s">
        <v>3999</v>
      </c>
      <c r="AF75" s="174" t="s">
        <v>4000</v>
      </c>
      <c r="AG75" s="219"/>
      <c r="AH75" s="219"/>
      <c r="AI75" s="219"/>
      <c r="AJ75" s="173" t="s">
        <v>4001</v>
      </c>
      <c r="AK75" s="175"/>
      <c r="AL75" s="174"/>
      <c r="AM75" s="174" t="s">
        <v>1793</v>
      </c>
      <c r="AN75" s="219"/>
      <c r="AO75" s="174" t="s">
        <v>1111</v>
      </c>
      <c r="AP75" s="219"/>
      <c r="AQ75" s="219"/>
      <c r="AR75" s="219"/>
      <c r="AS75" s="219"/>
      <c r="AT75" s="219"/>
      <c r="AU75" s="174" t="s">
        <v>408</v>
      </c>
      <c r="AV75" s="219"/>
      <c r="AW75" s="219"/>
      <c r="AX75" s="174" t="s">
        <v>1453</v>
      </c>
      <c r="AY75" s="219"/>
      <c r="AZ75" s="219"/>
      <c r="BA75" s="219"/>
      <c r="BB75" s="219"/>
      <c r="BC75" s="174" t="s">
        <v>2629</v>
      </c>
      <c r="BD75" s="548" t="s">
        <v>4002</v>
      </c>
      <c r="BE75" s="174" t="s">
        <v>4003</v>
      </c>
      <c r="BF75" s="219"/>
      <c r="BG75" s="219"/>
      <c r="BH75" s="174" t="s">
        <v>986</v>
      </c>
      <c r="BI75" s="174" t="s">
        <v>4004</v>
      </c>
      <c r="BJ75" s="174"/>
      <c r="BK75" s="219"/>
      <c r="BL75" s="219"/>
      <c r="BM75" s="174" t="s">
        <v>2334</v>
      </c>
      <c r="BN75" s="219"/>
      <c r="BO75" s="219"/>
      <c r="BP75" s="219"/>
      <c r="BQ75" s="173" t="s">
        <v>4005</v>
      </c>
      <c r="BR75" s="173" t="s">
        <v>2843</v>
      </c>
      <c r="BS75" s="174" t="s">
        <v>2516</v>
      </c>
      <c r="BT75" s="173" t="s">
        <v>3520</v>
      </c>
      <c r="BU75" s="174" t="s">
        <v>2619</v>
      </c>
      <c r="BV75" s="174" t="s">
        <v>2413</v>
      </c>
      <c r="BW75" s="219"/>
      <c r="BX75" s="174" t="s">
        <v>4006</v>
      </c>
      <c r="BY75" s="174"/>
      <c r="BZ75" s="174" t="s">
        <v>4007</v>
      </c>
      <c r="CA75" s="219"/>
      <c r="CB75" s="219"/>
      <c r="CC75" s="219"/>
      <c r="CD75" s="276" t="s">
        <v>4008</v>
      </c>
      <c r="CE75" s="276"/>
      <c r="CF75" s="174" t="s">
        <v>2346</v>
      </c>
      <c r="CG75" s="174" t="s">
        <v>3921</v>
      </c>
      <c r="CH75" s="219"/>
      <c r="CI75" s="174" t="s">
        <v>4009</v>
      </c>
      <c r="CJ75" s="219"/>
      <c r="CK75" s="173" t="s">
        <v>4010</v>
      </c>
      <c r="CL75" s="173" t="s">
        <v>2670</v>
      </c>
      <c r="CM75" s="174" t="s">
        <v>324</v>
      </c>
      <c r="CN75" s="219"/>
      <c r="CO75" s="219"/>
      <c r="CP75" s="219"/>
      <c r="CQ75" s="219"/>
      <c r="CR75" s="173" t="s">
        <v>4011</v>
      </c>
      <c r="CS75" s="179"/>
      <c r="CT75" s="173" t="s">
        <v>4012</v>
      </c>
      <c r="CU75" s="219"/>
      <c r="CV75" s="174" t="s">
        <v>3244</v>
      </c>
      <c r="CW75" s="219"/>
      <c r="CX75" s="174" t="s">
        <v>4013</v>
      </c>
      <c r="CY75" s="174" t="s">
        <v>831</v>
      </c>
      <c r="CZ75" s="173" t="s">
        <v>4014</v>
      </c>
      <c r="DA75" s="173" t="s">
        <v>3601</v>
      </c>
      <c r="DB75" s="219"/>
      <c r="DC75" s="219"/>
      <c r="DD75" s="219"/>
      <c r="DE75" s="173" t="s">
        <v>4015</v>
      </c>
      <c r="DF75" s="173"/>
      <c r="DG75" s="174" t="s">
        <v>814</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4016</v>
      </c>
      <c r="B76" s="99" t="s">
        <v>4017</v>
      </c>
      <c r="C76" s="100" t="s">
        <v>1291</v>
      </c>
      <c r="D76" s="101" t="s">
        <v>1291</v>
      </c>
      <c r="E76" s="102" t="s">
        <v>1291</v>
      </c>
      <c r="F76" s="103" t="s">
        <v>534</v>
      </c>
      <c r="G76" s="99" t="s">
        <v>3054</v>
      </c>
      <c r="H76" s="550"/>
      <c r="I76" s="267"/>
      <c r="J76" s="221" t="s">
        <v>1062</v>
      </c>
      <c r="K76" s="221" t="s">
        <v>3128</v>
      </c>
      <c r="L76" s="221" t="s">
        <v>4018</v>
      </c>
      <c r="M76" s="221" t="s">
        <v>4019</v>
      </c>
      <c r="N76" s="221" t="s">
        <v>4020</v>
      </c>
      <c r="O76" s="221" t="s">
        <v>4021</v>
      </c>
      <c r="P76" s="181" t="s">
        <v>2383</v>
      </c>
      <c r="Q76" s="267"/>
      <c r="R76" s="267"/>
      <c r="S76" s="267"/>
      <c r="T76" s="267"/>
      <c r="U76" s="267"/>
      <c r="V76" s="221" t="s">
        <v>4022</v>
      </c>
      <c r="W76" s="175"/>
      <c r="X76" s="250" t="s">
        <v>4023</v>
      </c>
      <c r="Y76" s="251" t="s">
        <v>3566</v>
      </c>
      <c r="Z76" s="111" t="s">
        <v>3766</v>
      </c>
      <c r="AA76" s="111" t="s">
        <v>4024</v>
      </c>
      <c r="AB76" s="111" t="s">
        <v>1543</v>
      </c>
      <c r="AC76" s="250" t="s">
        <v>2498</v>
      </c>
      <c r="AD76" s="251"/>
      <c r="AE76" s="223" t="s">
        <v>2819</v>
      </c>
      <c r="AF76" s="111" t="s">
        <v>1625</v>
      </c>
      <c r="AG76" s="287"/>
      <c r="AH76" s="287"/>
      <c r="AI76" s="287"/>
      <c r="AJ76" s="251" t="s">
        <v>4025</v>
      </c>
      <c r="AK76" s="175"/>
      <c r="AL76" s="290"/>
      <c r="AM76" s="290"/>
      <c r="AN76" s="290"/>
      <c r="AO76" s="290"/>
      <c r="AP76" s="288" t="s">
        <v>549</v>
      </c>
      <c r="AQ76" s="288"/>
      <c r="AR76" s="253"/>
      <c r="AS76" s="253"/>
      <c r="AT76" s="288" t="s">
        <v>876</v>
      </c>
      <c r="AU76" s="291" t="s">
        <v>3786</v>
      </c>
      <c r="AV76" s="253"/>
      <c r="AW76" s="253"/>
      <c r="AX76" s="191" t="s">
        <v>230</v>
      </c>
      <c r="AY76" s="288" t="s">
        <v>4026</v>
      </c>
      <c r="AZ76" s="288"/>
      <c r="BA76" s="230" t="s">
        <v>4027</v>
      </c>
      <c r="BB76" s="230" t="s">
        <v>1367</v>
      </c>
      <c r="BC76" s="230" t="s">
        <v>1481</v>
      </c>
      <c r="BD76" s="196" t="s">
        <v>265</v>
      </c>
      <c r="BE76" s="230" t="s">
        <v>1405</v>
      </c>
      <c r="BF76" s="255"/>
      <c r="BG76" s="255"/>
      <c r="BH76" s="386" t="s">
        <v>598</v>
      </c>
      <c r="BI76" s="255"/>
      <c r="BJ76" s="230" t="s">
        <v>4028</v>
      </c>
      <c r="BK76" s="255"/>
      <c r="BL76" s="230"/>
      <c r="BM76" s="230" t="s">
        <v>3977</v>
      </c>
      <c r="BN76" s="230" t="s">
        <v>4029</v>
      </c>
      <c r="BO76" s="255"/>
      <c r="BP76" s="255"/>
      <c r="BQ76" s="256"/>
      <c r="BR76" s="235" t="s">
        <v>4030</v>
      </c>
      <c r="BS76" s="200" t="s">
        <v>3145</v>
      </c>
      <c r="BT76" s="235" t="s">
        <v>1673</v>
      </c>
      <c r="BU76" s="235" t="s">
        <v>4031</v>
      </c>
      <c r="BV76" s="235" t="s">
        <v>2723</v>
      </c>
      <c r="BW76" s="256"/>
      <c r="BX76" s="256"/>
      <c r="BY76" s="256"/>
      <c r="BZ76" s="137" t="s">
        <v>3969</v>
      </c>
      <c r="CA76" s="137" t="s">
        <v>4032</v>
      </c>
      <c r="CB76" s="256"/>
      <c r="CC76" s="137" t="s">
        <v>2418</v>
      </c>
      <c r="CD76" s="235" t="s">
        <v>4033</v>
      </c>
      <c r="CE76" s="235"/>
      <c r="CF76" s="273" t="s">
        <v>4034</v>
      </c>
      <c r="CG76" s="145" t="s">
        <v>4035</v>
      </c>
      <c r="CH76" s="273" t="s">
        <v>4036</v>
      </c>
      <c r="CI76" s="273" t="s">
        <v>4037</v>
      </c>
      <c r="CJ76" s="258"/>
      <c r="CK76" s="258"/>
      <c r="CL76" s="273" t="s">
        <v>4038</v>
      </c>
      <c r="CM76" s="145" t="s">
        <v>3151</v>
      </c>
      <c r="CN76" s="258"/>
      <c r="CO76" s="273"/>
      <c r="CP76" s="258"/>
      <c r="CQ76" s="258"/>
      <c r="CR76" s="273" t="s">
        <v>4039</v>
      </c>
      <c r="CS76" s="179"/>
      <c r="CT76" s="259" t="s">
        <v>3944</v>
      </c>
      <c r="CU76" s="260"/>
      <c r="CV76" s="346" t="s">
        <v>4040</v>
      </c>
      <c r="CW76" s="259" t="s">
        <v>3859</v>
      </c>
      <c r="CX76" s="259" t="s">
        <v>4041</v>
      </c>
      <c r="CY76" s="259" t="s">
        <v>4042</v>
      </c>
      <c r="CZ76" s="346" t="s">
        <v>3923</v>
      </c>
      <c r="DA76" s="259" t="s">
        <v>3601</v>
      </c>
      <c r="DB76" s="346" t="s">
        <v>4043</v>
      </c>
      <c r="DC76" s="260"/>
      <c r="DD76" s="260"/>
      <c r="DE76" s="157" t="s">
        <v>4044</v>
      </c>
      <c r="DF76" s="157"/>
      <c r="DG76" s="261"/>
      <c r="DH76" s="261"/>
      <c r="DI76" s="261"/>
      <c r="DJ76" s="311"/>
      <c r="DK76" s="261"/>
      <c r="DL76" s="311" t="s">
        <v>4045</v>
      </c>
      <c r="DM76" s="261"/>
      <c r="DN76" s="261"/>
      <c r="DO76" s="261"/>
      <c r="DP76" s="311" t="s">
        <v>4046</v>
      </c>
      <c r="DQ76" s="261"/>
      <c r="DR76" s="311" t="s">
        <v>4047</v>
      </c>
      <c r="DS76" s="261"/>
      <c r="DT76" s="261"/>
      <c r="DU76" s="261"/>
      <c r="DV76" s="261"/>
      <c r="DW76" s="261"/>
      <c r="DX76" s="261"/>
      <c r="DY76" s="311" t="s">
        <v>277</v>
      </c>
      <c r="DZ76" s="261"/>
      <c r="EA76" s="261"/>
      <c r="EB76" s="275" t="s">
        <v>4048</v>
      </c>
    </row>
    <row r="77">
      <c r="A77" s="172" t="s">
        <v>4049</v>
      </c>
      <c r="B77" s="79" t="s">
        <v>4050</v>
      </c>
      <c r="C77" s="80" t="s">
        <v>1291</v>
      </c>
      <c r="D77" s="81" t="s">
        <v>1291</v>
      </c>
      <c r="E77" s="82" t="s">
        <v>1291</v>
      </c>
      <c r="F77" s="83" t="s">
        <v>1291</v>
      </c>
      <c r="G77" s="79" t="s">
        <v>3361</v>
      </c>
      <c r="H77" s="219"/>
      <c r="I77" s="173" t="s">
        <v>4051</v>
      </c>
      <c r="J77" s="173" t="s">
        <v>106</v>
      </c>
      <c r="K77" s="173" t="s">
        <v>3854</v>
      </c>
      <c r="L77" s="173" t="s">
        <v>2345</v>
      </c>
      <c r="M77" s="173" t="s">
        <v>4052</v>
      </c>
      <c r="N77" s="173" t="s">
        <v>3560</v>
      </c>
      <c r="O77" s="173" t="s">
        <v>548</v>
      </c>
      <c r="P77" s="173" t="s">
        <v>4053</v>
      </c>
      <c r="Q77" s="219"/>
      <c r="R77" s="219"/>
      <c r="S77" s="219"/>
      <c r="T77" s="219"/>
      <c r="U77" s="219"/>
      <c r="V77" s="219"/>
      <c r="W77" s="175"/>
      <c r="X77" s="173" t="s">
        <v>2097</v>
      </c>
      <c r="Y77" s="173" t="s">
        <v>4054</v>
      </c>
      <c r="Z77" s="173" t="s">
        <v>4055</v>
      </c>
      <c r="AA77" s="173" t="s">
        <v>4056</v>
      </c>
      <c r="AB77" s="173" t="s">
        <v>2321</v>
      </c>
      <c r="AC77" s="173" t="s">
        <v>4057</v>
      </c>
      <c r="AD77" s="219"/>
      <c r="AE77" s="173" t="s">
        <v>4058</v>
      </c>
      <c r="AF77" s="173" t="s">
        <v>1571</v>
      </c>
      <c r="AG77" s="219"/>
      <c r="AH77" s="219"/>
      <c r="AI77" s="219"/>
      <c r="AJ77" s="219"/>
      <c r="AK77" s="175"/>
      <c r="AL77" s="219"/>
      <c r="AM77" s="219"/>
      <c r="AN77" s="219"/>
      <c r="AO77" s="219"/>
      <c r="AP77" s="219"/>
      <c r="AQ77" s="219"/>
      <c r="AR77" s="219"/>
      <c r="AS77" s="219"/>
      <c r="AT77" s="173" t="s">
        <v>2872</v>
      </c>
      <c r="AU77" s="173" t="s">
        <v>4059</v>
      </c>
      <c r="AV77" s="219"/>
      <c r="AW77" s="219"/>
      <c r="AX77" s="219"/>
      <c r="AY77" s="219"/>
      <c r="AZ77" s="219"/>
      <c r="BA77" s="219"/>
      <c r="BB77" s="173" t="s">
        <v>1760</v>
      </c>
      <c r="BC77" s="173" t="s">
        <v>2751</v>
      </c>
      <c r="BD77" s="173" t="s">
        <v>2020</v>
      </c>
      <c r="BE77" s="173" t="s">
        <v>4060</v>
      </c>
      <c r="BF77" s="219"/>
      <c r="BG77" s="219"/>
      <c r="BH77" s="173" t="s">
        <v>4061</v>
      </c>
      <c r="BI77" s="219"/>
      <c r="BJ77" s="173" t="s">
        <v>4062</v>
      </c>
      <c r="BK77" s="173" t="s">
        <v>4063</v>
      </c>
      <c r="BL77" s="219"/>
      <c r="BM77" s="219"/>
      <c r="BN77" s="219"/>
      <c r="BO77" s="219"/>
      <c r="BP77" s="219"/>
      <c r="BQ77" s="219"/>
      <c r="BR77" s="173" t="s">
        <v>2025</v>
      </c>
      <c r="BS77" s="173" t="s">
        <v>3061</v>
      </c>
      <c r="BT77" s="173" t="s">
        <v>4064</v>
      </c>
      <c r="BU77" s="173" t="s">
        <v>2747</v>
      </c>
      <c r="BV77" s="173" t="s">
        <v>1590</v>
      </c>
      <c r="BW77" s="173" t="s">
        <v>4065</v>
      </c>
      <c r="BX77" s="219"/>
      <c r="BY77" s="173" t="s">
        <v>4066</v>
      </c>
      <c r="BZ77" s="173" t="s">
        <v>4067</v>
      </c>
      <c r="CA77" s="219"/>
      <c r="CB77" s="219"/>
      <c r="CC77" s="219"/>
      <c r="CD77" s="219"/>
      <c r="CE77" s="219"/>
      <c r="CF77" s="173" t="s">
        <v>3248</v>
      </c>
      <c r="CG77" s="173" t="s">
        <v>1161</v>
      </c>
      <c r="CH77" s="173" t="s">
        <v>4068</v>
      </c>
      <c r="CI77" s="173" t="s">
        <v>4069</v>
      </c>
      <c r="CJ77" s="173" t="s">
        <v>4070</v>
      </c>
      <c r="CK77" s="173" t="s">
        <v>4071</v>
      </c>
      <c r="CL77" s="173" t="s">
        <v>3682</v>
      </c>
      <c r="CM77" s="219"/>
      <c r="CN77" s="219"/>
      <c r="CO77" s="219"/>
      <c r="CP77" s="219"/>
      <c r="CQ77" s="219"/>
      <c r="CR77" s="219"/>
      <c r="CS77" s="179"/>
      <c r="CT77" s="173" t="s">
        <v>4072</v>
      </c>
      <c r="CU77" s="173" t="s">
        <v>3901</v>
      </c>
      <c r="CV77" s="173" t="s">
        <v>2839</v>
      </c>
      <c r="CW77" s="173" t="s">
        <v>3922</v>
      </c>
      <c r="CX77" s="219"/>
      <c r="CY77" s="173" t="s">
        <v>4073</v>
      </c>
      <c r="CZ77" s="173" t="s">
        <v>4074</v>
      </c>
      <c r="DA77" s="173" t="s">
        <v>1629</v>
      </c>
      <c r="DB77" s="219"/>
      <c r="DC77" s="219"/>
      <c r="DD77" s="219"/>
      <c r="DE77" s="219"/>
      <c r="DF77" s="219"/>
      <c r="DG77" s="219"/>
      <c r="DH77" s="219"/>
      <c r="DI77" s="219"/>
      <c r="DJ77" s="219"/>
      <c r="DK77" s="219"/>
      <c r="DL77" s="219"/>
      <c r="DM77" s="219"/>
      <c r="DN77" s="219"/>
      <c r="DO77" s="219"/>
      <c r="DP77" s="219"/>
      <c r="DQ77" s="219"/>
      <c r="DR77" s="219"/>
      <c r="DS77" s="219"/>
      <c r="DT77" s="219"/>
      <c r="DU77" s="219"/>
      <c r="DV77" s="219"/>
      <c r="DW77" s="219"/>
      <c r="DX77" s="173" t="s">
        <v>4075</v>
      </c>
      <c r="DY77" s="219"/>
      <c r="DZ77" s="219"/>
      <c r="EA77" s="219"/>
      <c r="EB77" s="551"/>
    </row>
    <row r="78" ht="15.75" customHeight="1">
      <c r="A78" s="180" t="s">
        <v>4076</v>
      </c>
      <c r="B78" s="99" t="s">
        <v>4077</v>
      </c>
      <c r="C78" s="100" t="s">
        <v>1290</v>
      </c>
      <c r="D78" s="101" t="s">
        <v>1290</v>
      </c>
      <c r="E78" s="102" t="s">
        <v>1290</v>
      </c>
      <c r="F78" s="103" t="s">
        <v>434</v>
      </c>
      <c r="G78" s="99" t="s">
        <v>220</v>
      </c>
      <c r="H78" s="267"/>
      <c r="I78" s="267"/>
      <c r="J78" s="267"/>
      <c r="K78" s="283" t="s">
        <v>102</v>
      </c>
      <c r="L78" s="182"/>
      <c r="M78" s="267"/>
      <c r="N78" s="552" t="s">
        <v>4078</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2749</v>
      </c>
      <c r="AC78" s="287"/>
      <c r="AD78" s="287"/>
      <c r="AE78" s="558" t="s">
        <v>733</v>
      </c>
      <c r="AF78" s="557" t="s">
        <v>1574</v>
      </c>
      <c r="AG78" s="287"/>
      <c r="AH78" s="287"/>
      <c r="AI78" s="287"/>
      <c r="AJ78" s="287"/>
      <c r="AK78" s="175"/>
      <c r="AL78" s="253"/>
      <c r="AM78" s="253"/>
      <c r="AN78" s="253"/>
      <c r="AO78" s="253"/>
      <c r="AP78" s="253"/>
      <c r="AQ78" s="253"/>
      <c r="AR78" s="253"/>
      <c r="AS78" s="253"/>
      <c r="AT78" s="559" t="s">
        <v>2298</v>
      </c>
      <c r="AU78" s="195" t="s">
        <v>1578</v>
      </c>
      <c r="AV78" s="253"/>
      <c r="AW78" s="253"/>
      <c r="AX78" s="253"/>
      <c r="AY78" s="253"/>
      <c r="AZ78" s="253"/>
      <c r="BA78" s="255"/>
      <c r="BB78" s="199"/>
      <c r="BC78" s="199"/>
      <c r="BD78" s="199"/>
      <c r="BE78" s="560" t="s">
        <v>1698</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4"/>
      <c r="BU78" s="256"/>
      <c r="BV78" s="562" t="str">
        <f>HYPERLINK("https://www.youtube.com/watch?v=M4YsVEbtlSY&amp;feature=youtu.be","20.70")</f>
        <v>20.70</v>
      </c>
      <c r="BW78" s="256"/>
      <c r="BX78" s="204"/>
      <c r="BY78" s="256"/>
      <c r="BZ78" s="256"/>
      <c r="CA78" s="256"/>
      <c r="CB78" s="256"/>
      <c r="CC78" s="256"/>
      <c r="CD78" s="256"/>
      <c r="CE78" s="256"/>
      <c r="CF78" s="296"/>
      <c r="CG78" s="563" t="str">
        <f>HYPERLINK("https://youtu.be/WrtP8ZKcFfA","27.54")</f>
        <v>27.54</v>
      </c>
      <c r="CH78" s="258"/>
      <c r="CI78" s="258"/>
      <c r="CJ78" s="258"/>
      <c r="CK78" s="258"/>
      <c r="CL78" s="297" t="s">
        <v>1784</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4079</v>
      </c>
      <c r="B79" s="79" t="s">
        <v>4080</v>
      </c>
      <c r="C79" s="80" t="s">
        <v>1291</v>
      </c>
      <c r="D79" s="81" t="s">
        <v>1291</v>
      </c>
      <c r="E79" s="82" t="s">
        <v>1291</v>
      </c>
      <c r="F79" s="83" t="s">
        <v>536</v>
      </c>
      <c r="G79" s="79" t="s">
        <v>4081</v>
      </c>
      <c r="H79" s="219"/>
      <c r="I79" s="174" t="s">
        <v>2679</v>
      </c>
      <c r="J79" s="174" t="s">
        <v>959</v>
      </c>
      <c r="K79" s="174" t="s">
        <v>1981</v>
      </c>
      <c r="L79" s="217" t="s">
        <v>4082</v>
      </c>
      <c r="M79" s="219"/>
      <c r="N79" s="174" t="s">
        <v>4083</v>
      </c>
      <c r="O79" s="174" t="s">
        <v>4084</v>
      </c>
      <c r="P79" s="174" t="s">
        <v>2383</v>
      </c>
      <c r="Q79" s="219"/>
      <c r="R79" s="219"/>
      <c r="S79" s="219"/>
      <c r="T79" s="219"/>
      <c r="U79" s="219"/>
      <c r="V79" s="219"/>
      <c r="W79" s="175"/>
      <c r="X79" s="174" t="s">
        <v>4085</v>
      </c>
      <c r="Y79" s="174" t="s">
        <v>2493</v>
      </c>
      <c r="Z79" s="174" t="s">
        <v>4086</v>
      </c>
      <c r="AA79" s="174" t="s">
        <v>1504</v>
      </c>
      <c r="AB79" s="87" t="s">
        <v>455</v>
      </c>
      <c r="AC79" s="174" t="s">
        <v>4087</v>
      </c>
      <c r="AD79" s="219"/>
      <c r="AE79" s="219"/>
      <c r="AF79" s="219"/>
      <c r="AG79" s="219"/>
      <c r="AH79" s="219"/>
      <c r="AI79" s="219"/>
      <c r="AJ79" s="219"/>
      <c r="AK79" s="175"/>
      <c r="AL79" s="305"/>
      <c r="AM79" s="219"/>
      <c r="AN79" s="219"/>
      <c r="AO79" s="219"/>
      <c r="AP79" s="219"/>
      <c r="AQ79" s="219"/>
      <c r="AR79" s="219"/>
      <c r="AS79" s="219"/>
      <c r="AT79" s="219"/>
      <c r="AU79" s="219"/>
      <c r="AV79" s="219"/>
      <c r="AW79" s="219"/>
      <c r="AX79" s="219"/>
      <c r="AY79" s="219"/>
      <c r="AZ79" s="219"/>
      <c r="BA79" s="219"/>
      <c r="BB79" s="219"/>
      <c r="BC79" s="219"/>
      <c r="BD79" s="566" t="s">
        <v>486</v>
      </c>
      <c r="BE79" s="219"/>
      <c r="BF79" s="87" t="s">
        <v>1875</v>
      </c>
      <c r="BG79" s="219"/>
      <c r="BH79" s="87" t="s">
        <v>1788</v>
      </c>
      <c r="BI79" s="219"/>
      <c r="BJ79" s="219"/>
      <c r="BK79" s="219"/>
      <c r="BL79" s="219"/>
      <c r="BM79" s="219"/>
      <c r="BN79" s="219"/>
      <c r="BO79" s="219"/>
      <c r="BP79" s="219"/>
      <c r="BQ79" s="219"/>
      <c r="BR79" s="174" t="s">
        <v>2115</v>
      </c>
      <c r="BS79" s="174" t="s">
        <v>4088</v>
      </c>
      <c r="BT79" s="174" t="s">
        <v>4089</v>
      </c>
      <c r="BU79" s="174" t="s">
        <v>4090</v>
      </c>
      <c r="BV79" s="174" t="s">
        <v>3147</v>
      </c>
      <c r="BW79" s="219"/>
      <c r="BX79" s="219"/>
      <c r="BY79" s="174" t="s">
        <v>4091</v>
      </c>
      <c r="BZ79" s="219"/>
      <c r="CA79" s="219"/>
      <c r="CB79" s="219"/>
      <c r="CC79" s="219"/>
      <c r="CD79" s="219"/>
      <c r="CE79" s="219"/>
      <c r="CF79" s="174" t="s">
        <v>3399</v>
      </c>
      <c r="CG79" s="87" t="s">
        <v>1537</v>
      </c>
      <c r="CH79" s="219"/>
      <c r="CI79" s="219"/>
      <c r="CJ79" s="219"/>
      <c r="CK79" s="219"/>
      <c r="CL79" s="566" t="s">
        <v>4092</v>
      </c>
      <c r="CM79" s="219"/>
      <c r="CN79" s="219"/>
      <c r="CO79" s="219"/>
      <c r="CP79" s="219"/>
      <c r="CQ79" s="219"/>
      <c r="CR79" s="219"/>
      <c r="CS79" s="179"/>
      <c r="CT79" s="174" t="s">
        <v>1083</v>
      </c>
      <c r="CU79" s="219"/>
      <c r="CV79" s="219"/>
      <c r="CW79" s="219"/>
      <c r="CX79" s="174" t="s">
        <v>4093</v>
      </c>
      <c r="CY79" s="219"/>
      <c r="CZ79" s="87" t="s">
        <v>4094</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76"/>
    </row>
    <row r="80" ht="15.75" customHeight="1">
      <c r="A80" s="567" t="s">
        <v>4095</v>
      </c>
      <c r="B80" s="99" t="s">
        <v>4096</v>
      </c>
      <c r="C80" s="100" t="s">
        <v>1291</v>
      </c>
      <c r="D80" s="101" t="s">
        <v>1291</v>
      </c>
      <c r="E80" s="102" t="s">
        <v>1291</v>
      </c>
      <c r="F80" s="103" t="s">
        <v>536</v>
      </c>
      <c r="G80" s="99" t="s">
        <v>1733</v>
      </c>
      <c r="H80" s="267"/>
      <c r="I80" s="221" t="s">
        <v>4097</v>
      </c>
      <c r="J80" s="221" t="s">
        <v>1497</v>
      </c>
      <c r="K80" s="182" t="s">
        <v>646</v>
      </c>
      <c r="L80" s="221" t="s">
        <v>2175</v>
      </c>
      <c r="M80" s="267"/>
      <c r="N80" s="181" t="s">
        <v>4098</v>
      </c>
      <c r="O80" s="221" t="s">
        <v>1580</v>
      </c>
      <c r="P80" s="182" t="s">
        <v>4099</v>
      </c>
      <c r="Q80" s="267"/>
      <c r="R80" s="267"/>
      <c r="S80" s="267"/>
      <c r="T80" s="267"/>
      <c r="U80" s="267"/>
      <c r="V80" s="267"/>
      <c r="W80" s="175"/>
      <c r="X80" s="251" t="s">
        <v>2779</v>
      </c>
      <c r="Y80" s="251" t="s">
        <v>4100</v>
      </c>
      <c r="Z80" s="251" t="s">
        <v>1502</v>
      </c>
      <c r="AA80" s="251" t="s">
        <v>4101</v>
      </c>
      <c r="AB80" s="251" t="s">
        <v>4102</v>
      </c>
      <c r="AC80" s="251" t="s">
        <v>4103</v>
      </c>
      <c r="AD80" s="287"/>
      <c r="AE80" s="251" t="s">
        <v>3210</v>
      </c>
      <c r="AF80" s="188" t="s">
        <v>2288</v>
      </c>
      <c r="AG80" s="287"/>
      <c r="AH80" s="287"/>
      <c r="AI80" s="287"/>
      <c r="AJ80" s="287"/>
      <c r="AK80" s="175"/>
      <c r="AL80" s="253"/>
      <c r="AM80" s="288" t="s">
        <v>876</v>
      </c>
      <c r="AN80" s="253"/>
      <c r="AO80" s="253"/>
      <c r="AP80" s="253"/>
      <c r="AQ80" s="253"/>
      <c r="AR80" s="253"/>
      <c r="AS80" s="253"/>
      <c r="AT80" s="195" t="s">
        <v>3038</v>
      </c>
      <c r="AU80" s="288" t="s">
        <v>2321</v>
      </c>
      <c r="AV80" s="253"/>
      <c r="AW80" s="253"/>
      <c r="AX80" s="253"/>
      <c r="AY80" s="253"/>
      <c r="AZ80" s="253"/>
      <c r="BA80" s="199" t="s">
        <v>1716</v>
      </c>
      <c r="BB80" s="199" t="s">
        <v>289</v>
      </c>
      <c r="BC80" s="199" t="s">
        <v>688</v>
      </c>
      <c r="BD80" s="230" t="s">
        <v>4104</v>
      </c>
      <c r="BE80" s="199" t="s">
        <v>3118</v>
      </c>
      <c r="BF80" s="255"/>
      <c r="BG80" s="255"/>
      <c r="BH80" s="230" t="s">
        <v>2582</v>
      </c>
      <c r="BI80" s="199" t="s">
        <v>3067</v>
      </c>
      <c r="BJ80" s="199"/>
      <c r="BK80" s="199" t="s">
        <v>4105</v>
      </c>
      <c r="BL80" s="255"/>
      <c r="BM80" s="255"/>
      <c r="BN80" s="255"/>
      <c r="BO80" s="255"/>
      <c r="BP80" s="255"/>
      <c r="BQ80" s="235"/>
      <c r="BR80" s="204" t="s">
        <v>4106</v>
      </c>
      <c r="BS80" s="235" t="s">
        <v>4107</v>
      </c>
      <c r="BT80" s="204" t="s">
        <v>4108</v>
      </c>
      <c r="BU80" s="235" t="s">
        <v>4109</v>
      </c>
      <c r="BV80" s="235" t="s">
        <v>4110</v>
      </c>
      <c r="BW80" s="256"/>
      <c r="BX80" s="204" t="s">
        <v>4111</v>
      </c>
      <c r="BY80" s="235" t="s">
        <v>4112</v>
      </c>
      <c r="BZ80" s="256"/>
      <c r="CA80" s="256"/>
      <c r="CB80" s="256"/>
      <c r="CC80" s="256"/>
      <c r="CD80" s="256"/>
      <c r="CE80" s="256"/>
      <c r="CF80" s="273" t="s">
        <v>4113</v>
      </c>
      <c r="CG80" s="273" t="s">
        <v>2568</v>
      </c>
      <c r="CH80" s="296" t="s">
        <v>2299</v>
      </c>
      <c r="CI80" s="296" t="s">
        <v>4114</v>
      </c>
      <c r="CJ80" s="258"/>
      <c r="CK80" s="273" t="s">
        <v>2320</v>
      </c>
      <c r="CL80" s="273" t="s">
        <v>4115</v>
      </c>
      <c r="CM80" s="273" t="s">
        <v>324</v>
      </c>
      <c r="CN80" s="258"/>
      <c r="CO80" s="258"/>
      <c r="CP80" s="258"/>
      <c r="CQ80" s="258"/>
      <c r="CR80" s="258"/>
      <c r="CS80" s="179"/>
      <c r="CT80" s="211" t="s">
        <v>4116</v>
      </c>
      <c r="CU80" s="260"/>
      <c r="CV80" s="259" t="s">
        <v>1880</v>
      </c>
      <c r="CW80" s="259" t="s">
        <v>4117</v>
      </c>
      <c r="CX80" s="211" t="s">
        <v>1180</v>
      </c>
      <c r="CY80" s="211" t="s">
        <v>3290</v>
      </c>
      <c r="CZ80" s="157" t="s">
        <v>4118</v>
      </c>
      <c r="DA80" s="211" t="s">
        <v>1227</v>
      </c>
      <c r="DB80" s="260"/>
      <c r="DC80" s="260"/>
      <c r="DD80" s="260"/>
      <c r="DE80" s="260"/>
      <c r="DF80" s="260"/>
      <c r="DG80" s="244" t="s">
        <v>1519</v>
      </c>
      <c r="DH80" s="261"/>
      <c r="DI80" s="261"/>
      <c r="DJ80" s="261"/>
      <c r="DK80" s="261"/>
      <c r="DL80" s="261"/>
      <c r="DM80" s="212" t="s">
        <v>2802</v>
      </c>
      <c r="DN80" s="212" t="s">
        <v>4119</v>
      </c>
      <c r="DO80" s="261"/>
      <c r="DP80" s="311" t="s">
        <v>4120</v>
      </c>
      <c r="DQ80" s="244"/>
      <c r="DR80" s="261"/>
      <c r="DS80" s="261"/>
      <c r="DT80" s="261"/>
      <c r="DU80" s="261"/>
      <c r="DV80" s="212" t="s">
        <v>4121</v>
      </c>
      <c r="DW80" s="261"/>
      <c r="DX80" s="261"/>
      <c r="DY80" s="261"/>
      <c r="DZ80" s="261"/>
      <c r="EA80" s="261"/>
      <c r="EB80" s="275"/>
    </row>
    <row r="81" ht="15.75" customHeight="1">
      <c r="A81" s="568" t="s">
        <v>4122</v>
      </c>
      <c r="B81" s="79" t="s">
        <v>4123</v>
      </c>
      <c r="C81" s="80" t="s">
        <v>1290</v>
      </c>
      <c r="D81" s="81" t="s">
        <v>1291</v>
      </c>
      <c r="E81" s="82" t="s">
        <v>1291</v>
      </c>
      <c r="F81" s="83" t="s">
        <v>433</v>
      </c>
      <c r="G81" s="79" t="s">
        <v>4124</v>
      </c>
      <c r="H81" s="219"/>
      <c r="I81" s="173" t="s">
        <v>3852</v>
      </c>
      <c r="J81" s="279" t="s">
        <v>4125</v>
      </c>
      <c r="K81" s="87" t="s">
        <v>1296</v>
      </c>
      <c r="L81" s="173" t="s">
        <v>4126</v>
      </c>
      <c r="M81" s="173" t="s">
        <v>4127</v>
      </c>
      <c r="N81" s="173" t="s">
        <v>1632</v>
      </c>
      <c r="O81" s="173" t="s">
        <v>1933</v>
      </c>
      <c r="P81" s="174" t="s">
        <v>4128</v>
      </c>
      <c r="Q81" s="219"/>
      <c r="R81" s="219"/>
      <c r="S81" s="219"/>
      <c r="T81" s="219"/>
      <c r="U81" s="219"/>
      <c r="V81" s="219"/>
      <c r="W81" s="175"/>
      <c r="X81" s="276" t="s">
        <v>2402</v>
      </c>
      <c r="Y81" s="219"/>
      <c r="Z81" s="87" t="s">
        <v>2497</v>
      </c>
      <c r="AA81" s="173" t="s">
        <v>3308</v>
      </c>
      <c r="AB81" s="173" t="s">
        <v>3017</v>
      </c>
      <c r="AC81" s="173" t="s">
        <v>4129</v>
      </c>
      <c r="AD81" s="219"/>
      <c r="AE81" s="279" t="s">
        <v>582</v>
      </c>
      <c r="AF81" s="174" t="s">
        <v>4130</v>
      </c>
      <c r="AG81" s="219"/>
      <c r="AH81" s="219"/>
      <c r="AI81" s="219"/>
      <c r="AJ81" s="219"/>
      <c r="AK81" s="175"/>
      <c r="AL81" s="219"/>
      <c r="AM81" s="173" t="s">
        <v>279</v>
      </c>
      <c r="AN81" s="219"/>
      <c r="AO81" s="219"/>
      <c r="AP81" s="219"/>
      <c r="AQ81" s="219"/>
      <c r="AR81" s="219"/>
      <c r="AS81" s="219"/>
      <c r="AT81" s="173" t="s">
        <v>820</v>
      </c>
      <c r="AU81" s="174" t="s">
        <v>1518</v>
      </c>
      <c r="AV81" s="219"/>
      <c r="AW81" s="219"/>
      <c r="AX81" s="219"/>
      <c r="AY81" s="219"/>
      <c r="AZ81" s="219"/>
      <c r="BA81" s="174"/>
      <c r="BB81" s="173" t="s">
        <v>939</v>
      </c>
      <c r="BC81" s="173" t="s">
        <v>688</v>
      </c>
      <c r="BD81" s="219"/>
      <c r="BE81" s="173" t="s">
        <v>3720</v>
      </c>
      <c r="BF81" s="219"/>
      <c r="BG81" s="219"/>
      <c r="BH81" s="86" t="s">
        <v>1254</v>
      </c>
      <c r="BI81" s="173" t="s">
        <v>4131</v>
      </c>
      <c r="BJ81" s="174"/>
      <c r="BK81" s="173" t="s">
        <v>1931</v>
      </c>
      <c r="BL81" s="219"/>
      <c r="BM81" s="219"/>
      <c r="BN81" s="219"/>
      <c r="BO81" s="219"/>
      <c r="BP81" s="219"/>
      <c r="BQ81" s="173" t="s">
        <v>4132</v>
      </c>
      <c r="BR81" s="173" t="s">
        <v>4133</v>
      </c>
      <c r="BS81" s="279" t="s">
        <v>3538</v>
      </c>
      <c r="BT81" s="279" t="s">
        <v>4134</v>
      </c>
      <c r="BU81" s="173" t="s">
        <v>4135</v>
      </c>
      <c r="BV81" s="569" t="s">
        <v>4045</v>
      </c>
      <c r="BW81" s="219"/>
      <c r="BX81" s="279" t="s">
        <v>4136</v>
      </c>
      <c r="BY81" s="219"/>
      <c r="BZ81" s="173" t="s">
        <v>3732</v>
      </c>
      <c r="CA81" s="219"/>
      <c r="CB81" s="219"/>
      <c r="CC81" s="173" t="s">
        <v>2699</v>
      </c>
      <c r="CD81" s="219"/>
      <c r="CE81" s="219"/>
      <c r="CF81" s="173" t="s">
        <v>4137</v>
      </c>
      <c r="CG81" s="173" t="s">
        <v>2593</v>
      </c>
      <c r="CH81" s="174" t="s">
        <v>4138</v>
      </c>
      <c r="CI81" s="219"/>
      <c r="CJ81" s="219"/>
      <c r="CK81" s="219"/>
      <c r="CL81" s="173" t="s">
        <v>2698</v>
      </c>
      <c r="CM81" s="173" t="s">
        <v>2612</v>
      </c>
      <c r="CN81" s="219"/>
      <c r="CO81" s="219"/>
      <c r="CP81" s="219"/>
      <c r="CQ81" s="219"/>
      <c r="CR81" s="219"/>
      <c r="CS81" s="179"/>
      <c r="CT81" s="173" t="s">
        <v>1277</v>
      </c>
      <c r="CU81" s="173" t="s">
        <v>3793</v>
      </c>
      <c r="CV81" s="173" t="s">
        <v>4139</v>
      </c>
      <c r="CW81" s="219"/>
      <c r="CX81" s="219"/>
      <c r="CY81" s="219"/>
      <c r="CZ81" s="173" t="s">
        <v>4140</v>
      </c>
      <c r="DA81" s="94" t="s">
        <v>4141</v>
      </c>
      <c r="DB81" s="219"/>
      <c r="DC81" s="219"/>
      <c r="DD81" s="219"/>
      <c r="DE81" s="219"/>
      <c r="DF81" s="219"/>
      <c r="DG81" s="219"/>
      <c r="DH81" s="219"/>
      <c r="DI81" s="219"/>
      <c r="DJ81" s="219"/>
      <c r="DK81" s="219"/>
      <c r="DL81" s="219"/>
      <c r="DM81" s="219"/>
      <c r="DN81" s="219"/>
      <c r="DO81" s="219"/>
      <c r="DP81" s="279" t="s">
        <v>4142</v>
      </c>
      <c r="DQ81" s="566"/>
      <c r="DR81" s="305"/>
      <c r="DS81" s="219"/>
      <c r="DT81" s="219"/>
      <c r="DU81" s="219"/>
      <c r="DV81" s="219"/>
      <c r="DW81" s="219"/>
      <c r="DX81" s="219"/>
      <c r="DY81" s="219"/>
      <c r="DZ81" s="219"/>
      <c r="EA81" s="219"/>
      <c r="EB81" s="276"/>
    </row>
    <row r="82" ht="15.75" customHeight="1">
      <c r="A82" s="180" t="s">
        <v>4143</v>
      </c>
      <c r="B82" s="99" t="s">
        <v>4144</v>
      </c>
      <c r="C82" s="100" t="s">
        <v>1291</v>
      </c>
      <c r="D82" s="101" t="s">
        <v>1291</v>
      </c>
      <c r="E82" s="102" t="s">
        <v>1291</v>
      </c>
      <c r="F82" s="103" t="s">
        <v>880</v>
      </c>
      <c r="G82" s="99" t="s">
        <v>3029</v>
      </c>
      <c r="H82" s="182" t="s">
        <v>4145</v>
      </c>
      <c r="I82" s="267"/>
      <c r="J82" s="182" t="s">
        <v>2881</v>
      </c>
      <c r="K82" s="182" t="s">
        <v>4146</v>
      </c>
      <c r="L82" s="182" t="s">
        <v>4147</v>
      </c>
      <c r="M82" s="182" t="s">
        <v>4148</v>
      </c>
      <c r="N82" s="182" t="s">
        <v>4149</v>
      </c>
      <c r="O82" s="182" t="s">
        <v>139</v>
      </c>
      <c r="P82" s="182" t="s">
        <v>3025</v>
      </c>
      <c r="Q82" s="267"/>
      <c r="R82" s="267"/>
      <c r="S82" s="267"/>
      <c r="T82" s="267"/>
      <c r="U82" s="267"/>
      <c r="V82" s="267"/>
      <c r="W82" s="175"/>
      <c r="X82" s="287"/>
      <c r="Y82" s="188" t="s">
        <v>2730</v>
      </c>
      <c r="Z82" s="188" t="s">
        <v>1352</v>
      </c>
      <c r="AA82" s="286" t="s">
        <v>1657</v>
      </c>
      <c r="AB82" s="188" t="s">
        <v>3152</v>
      </c>
      <c r="AC82" s="188" t="s">
        <v>4150</v>
      </c>
      <c r="AD82" s="287"/>
      <c r="AE82" s="287"/>
      <c r="AF82" s="188" t="s">
        <v>2861</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1985</v>
      </c>
      <c r="AV82" s="253"/>
      <c r="AW82" s="253"/>
      <c r="AX82" s="253"/>
      <c r="AY82" s="253"/>
      <c r="AZ82" s="253"/>
      <c r="BA82" s="255"/>
      <c r="BB82" s="199" t="s">
        <v>3001</v>
      </c>
      <c r="BC82" s="199" t="s">
        <v>1514</v>
      </c>
      <c r="BD82" s="199" t="s">
        <v>1192</v>
      </c>
      <c r="BE82" s="199"/>
      <c r="BF82" s="199" t="s">
        <v>968</v>
      </c>
      <c r="BG82" s="255"/>
      <c r="BH82" s="197" t="str">
        <f>HYPERLINK("https://www.youtube.com/watch?v=D3qit_yrtB8&amp;feature=youtu.be","27.76")</f>
        <v>27.76</v>
      </c>
      <c r="BI82" s="199" t="s">
        <v>4151</v>
      </c>
      <c r="BJ82" s="199"/>
      <c r="BK82" s="199" t="s">
        <v>4063</v>
      </c>
      <c r="BL82" s="255"/>
      <c r="BM82" s="199" t="s">
        <v>4152</v>
      </c>
      <c r="BN82" s="255"/>
      <c r="BO82" s="255"/>
      <c r="BP82" s="255"/>
      <c r="BQ82" s="256"/>
      <c r="BR82" s="204" t="s">
        <v>4153</v>
      </c>
      <c r="BS82" s="204" t="s">
        <v>2149</v>
      </c>
      <c r="BT82" s="204" t="s">
        <v>3866</v>
      </c>
      <c r="BU82" s="256"/>
      <c r="BV82" s="204" t="s">
        <v>2358</v>
      </c>
      <c r="BW82" s="256"/>
      <c r="BX82" s="204" t="s">
        <v>4154</v>
      </c>
      <c r="BY82" s="256"/>
      <c r="BZ82" s="204" t="s">
        <v>4155</v>
      </c>
      <c r="CA82" s="204" t="s">
        <v>4156</v>
      </c>
      <c r="CB82" s="256"/>
      <c r="CC82" s="256"/>
      <c r="CD82" s="256"/>
      <c r="CE82" s="256"/>
      <c r="CF82" s="296" t="s">
        <v>4157</v>
      </c>
      <c r="CG82" s="295" t="s">
        <v>1547</v>
      </c>
      <c r="CH82" s="296"/>
      <c r="CI82" s="258"/>
      <c r="CJ82" s="296" t="s">
        <v>439</v>
      </c>
      <c r="CK82" s="258"/>
      <c r="CL82" s="295" t="s">
        <v>3425</v>
      </c>
      <c r="CM82" s="296" t="s">
        <v>4158</v>
      </c>
      <c r="CN82" s="258"/>
      <c r="CO82" s="258"/>
      <c r="CP82" s="258"/>
      <c r="CQ82" s="258"/>
      <c r="CR82" s="258"/>
      <c r="CS82" s="179"/>
      <c r="CT82" s="211" t="s">
        <v>4159</v>
      </c>
      <c r="CU82" s="211"/>
      <c r="CV82" s="211" t="s">
        <v>3597</v>
      </c>
      <c r="CW82" s="260"/>
      <c r="CX82" s="260"/>
      <c r="CY82" s="260"/>
      <c r="CZ82" s="211" t="s">
        <v>4160</v>
      </c>
      <c r="DA82" s="211" t="s">
        <v>656</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4161</v>
      </c>
      <c r="B83" s="79" t="s">
        <v>4162</v>
      </c>
      <c r="C83" s="80" t="s">
        <v>1291</v>
      </c>
      <c r="D83" s="81" t="s">
        <v>1291</v>
      </c>
      <c r="E83" s="82" t="s">
        <v>1291</v>
      </c>
      <c r="F83" s="83" t="s">
        <v>1290</v>
      </c>
      <c r="G83" s="79" t="s">
        <v>4163</v>
      </c>
      <c r="H83" s="174" t="s">
        <v>4164</v>
      </c>
      <c r="I83" s="174" t="s">
        <v>3337</v>
      </c>
      <c r="J83" s="174" t="s">
        <v>1902</v>
      </c>
      <c r="K83" s="178" t="s">
        <v>3871</v>
      </c>
      <c r="L83" s="174" t="s">
        <v>605</v>
      </c>
      <c r="M83" s="219"/>
      <c r="N83" s="174" t="s">
        <v>2998</v>
      </c>
      <c r="O83" s="174" t="s">
        <v>2999</v>
      </c>
      <c r="P83" s="174" t="s">
        <v>3423</v>
      </c>
      <c r="Q83" s="174" t="s">
        <v>4165</v>
      </c>
      <c r="R83" s="174"/>
      <c r="S83" s="174" t="s">
        <v>4166</v>
      </c>
      <c r="T83" s="219"/>
      <c r="U83" s="174" t="s">
        <v>2310</v>
      </c>
      <c r="V83" s="174" t="s">
        <v>4167</v>
      </c>
      <c r="W83" s="175"/>
      <c r="X83" s="174" t="s">
        <v>4168</v>
      </c>
      <c r="Y83" s="178" t="s">
        <v>2565</v>
      </c>
      <c r="Z83" s="174" t="s">
        <v>2058</v>
      </c>
      <c r="AA83" s="174" t="s">
        <v>4169</v>
      </c>
      <c r="AB83" s="174" t="s">
        <v>944</v>
      </c>
      <c r="AC83" s="174" t="s">
        <v>3430</v>
      </c>
      <c r="AD83" s="174" t="s">
        <v>3774</v>
      </c>
      <c r="AE83" s="174" t="s">
        <v>4170</v>
      </c>
      <c r="AF83" s="178" t="s">
        <v>4171</v>
      </c>
      <c r="AG83" s="219"/>
      <c r="AH83" s="97"/>
      <c r="AI83" s="86" t="str">
        <f>HYPERLINK("https://www.youtube.com/watch?v=KtPfnnrz_CQ","1:01.05")</f>
        <v>1:01.05</v>
      </c>
      <c r="AJ83" s="219"/>
      <c r="AK83" s="175"/>
      <c r="AL83" s="174" t="s">
        <v>3173</v>
      </c>
      <c r="AM83" s="219"/>
      <c r="AN83" s="219"/>
      <c r="AO83" s="219"/>
      <c r="AP83" s="219"/>
      <c r="AQ83" s="219"/>
      <c r="AR83" s="219"/>
      <c r="AS83" s="219"/>
      <c r="AT83" s="178"/>
      <c r="AU83" s="219"/>
      <c r="AV83" s="219"/>
      <c r="AW83" s="219"/>
      <c r="AX83" s="174" t="s">
        <v>1500</v>
      </c>
      <c r="AY83" s="219"/>
      <c r="AZ83" s="219"/>
      <c r="BA83" s="174" t="s">
        <v>4172</v>
      </c>
      <c r="BB83" s="174" t="s">
        <v>2300</v>
      </c>
      <c r="BC83" s="174" t="s">
        <v>3123</v>
      </c>
      <c r="BD83" s="174" t="s">
        <v>4173</v>
      </c>
      <c r="BE83" s="219"/>
      <c r="BF83" s="219"/>
      <c r="BG83" s="219"/>
      <c r="BH83" s="174" t="s">
        <v>4174</v>
      </c>
      <c r="BI83" s="177"/>
      <c r="BJ83" s="219"/>
      <c r="BK83" s="219"/>
      <c r="BL83" s="219"/>
      <c r="BM83" s="174" t="s">
        <v>4175</v>
      </c>
      <c r="BN83" s="174" t="s">
        <v>2371</v>
      </c>
      <c r="BO83" s="219"/>
      <c r="BP83" s="219"/>
      <c r="BQ83" s="219"/>
      <c r="BR83" s="174"/>
      <c r="BS83" s="174" t="s">
        <v>4176</v>
      </c>
      <c r="BT83" s="174" t="s">
        <v>4177</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4178</v>
      </c>
      <c r="CW83" s="219"/>
      <c r="CX83" s="219"/>
      <c r="CY83" s="219"/>
      <c r="CZ83" s="174" t="s">
        <v>4179</v>
      </c>
      <c r="DA83" s="219"/>
      <c r="DB83" s="219"/>
      <c r="DC83" s="219"/>
      <c r="DD83" s="219"/>
      <c r="DE83" s="219"/>
      <c r="DF83" s="219"/>
      <c r="DG83" s="219"/>
      <c r="DH83" s="219"/>
      <c r="DI83" s="219"/>
      <c r="DJ83" s="219"/>
      <c r="DK83" s="219"/>
      <c r="DL83" s="219"/>
      <c r="DM83" s="174" t="s">
        <v>4180</v>
      </c>
      <c r="DN83" s="174" t="s">
        <v>1966</v>
      </c>
      <c r="DO83" s="178"/>
      <c r="DP83" s="219"/>
      <c r="DQ83" s="219"/>
      <c r="DR83" s="219"/>
      <c r="DS83" s="219"/>
      <c r="DT83" s="219"/>
      <c r="DU83" s="219"/>
      <c r="DV83" s="219"/>
      <c r="DW83" s="219"/>
      <c r="DX83" s="219"/>
      <c r="DY83" s="219"/>
      <c r="DZ83" s="219"/>
      <c r="EA83" s="219"/>
      <c r="EB83" s="276"/>
    </row>
    <row r="84" ht="15.75" customHeight="1">
      <c r="A84" s="180" t="s">
        <v>4181</v>
      </c>
      <c r="B84" s="99" t="s">
        <v>4182</v>
      </c>
      <c r="C84" s="100" t="s">
        <v>1291</v>
      </c>
      <c r="D84" s="101" t="s">
        <v>1291</v>
      </c>
      <c r="E84" s="102" t="s">
        <v>1291</v>
      </c>
      <c r="F84" s="103" t="s">
        <v>433</v>
      </c>
      <c r="G84" s="99" t="s">
        <v>4183</v>
      </c>
      <c r="H84" s="182" t="s">
        <v>2266</v>
      </c>
      <c r="I84" s="182" t="s">
        <v>3287</v>
      </c>
      <c r="J84" s="182" t="s">
        <v>4184</v>
      </c>
      <c r="K84" s="182" t="s">
        <v>2746</v>
      </c>
      <c r="L84" s="182" t="s">
        <v>3161</v>
      </c>
      <c r="M84" s="182" t="s">
        <v>4185</v>
      </c>
      <c r="N84" s="182" t="s">
        <v>4186</v>
      </c>
      <c r="O84" s="182" t="s">
        <v>4187</v>
      </c>
      <c r="P84" s="182" t="s">
        <v>2563</v>
      </c>
      <c r="Q84" s="267"/>
      <c r="R84" s="267"/>
      <c r="S84" s="267"/>
      <c r="T84" s="267"/>
      <c r="U84" s="267"/>
      <c r="V84" s="267"/>
      <c r="W84" s="175"/>
      <c r="X84" s="188" t="s">
        <v>2906</v>
      </c>
      <c r="Y84" s="188" t="s">
        <v>3004</v>
      </c>
      <c r="Z84" s="188" t="s">
        <v>4188</v>
      </c>
      <c r="AA84" s="224" t="str">
        <f>HYPERLINK("https://youtu.be/qJ6N4MrS6B4","48.05")</f>
        <v>48.05</v>
      </c>
      <c r="AB84" s="188" t="s">
        <v>1907</v>
      </c>
      <c r="AC84" s="224" t="str">
        <f>HYPERLINK("https://www.twitch.tv/videos/230818041","57.20")</f>
        <v>57.20</v>
      </c>
      <c r="AD84" s="287"/>
      <c r="AE84" s="188" t="s">
        <v>3366</v>
      </c>
      <c r="AF84" s="188" t="s">
        <v>3719</v>
      </c>
      <c r="AG84" s="287"/>
      <c r="AH84" s="287"/>
      <c r="AI84" s="287"/>
      <c r="AJ84" s="287"/>
      <c r="AK84" s="175"/>
      <c r="AL84" s="253"/>
      <c r="AM84" s="253"/>
      <c r="AN84" s="253"/>
      <c r="AO84" s="253"/>
      <c r="AP84" s="253"/>
      <c r="AQ84" s="253"/>
      <c r="AR84" s="253"/>
      <c r="AS84" s="253"/>
      <c r="AT84" s="195" t="s">
        <v>4189</v>
      </c>
      <c r="AU84" s="195" t="s">
        <v>2130</v>
      </c>
      <c r="AV84" s="253"/>
      <c r="AW84" s="253"/>
      <c r="AX84" s="253"/>
      <c r="AY84" s="253"/>
      <c r="AZ84" s="253"/>
      <c r="BA84" s="199"/>
      <c r="BB84" s="199" t="s">
        <v>1131</v>
      </c>
      <c r="BC84" s="197" t="str">
        <f>HYPERLINK("https://youtu.be/jzNyA3Lqtt4","28.84")</f>
        <v>28.84</v>
      </c>
      <c r="BD84" s="199" t="s">
        <v>4190</v>
      </c>
      <c r="BE84" s="199" t="s">
        <v>4191</v>
      </c>
      <c r="BF84" s="255"/>
      <c r="BG84" s="255"/>
      <c r="BH84" s="199" t="s">
        <v>1713</v>
      </c>
      <c r="BI84" s="198"/>
      <c r="BJ84" s="199" t="s">
        <v>4192</v>
      </c>
      <c r="BK84" s="199" t="s">
        <v>4193</v>
      </c>
      <c r="BL84" s="255"/>
      <c r="BM84" s="255"/>
      <c r="BN84" s="255"/>
      <c r="BO84" s="255"/>
      <c r="BP84" s="255"/>
      <c r="BQ84" s="293"/>
      <c r="BR84" s="256"/>
      <c r="BS84" s="204" t="s">
        <v>1105</v>
      </c>
      <c r="BT84" s="204" t="s">
        <v>4194</v>
      </c>
      <c r="BU84" s="204" t="s">
        <v>1838</v>
      </c>
      <c r="BV84" s="200" t="str">
        <f>HYPERLINK("https://www.youtube.com/watch?v=HaeMpTna7bY","21.54")</f>
        <v>21.54</v>
      </c>
      <c r="BW84" s="256"/>
      <c r="BX84" s="382"/>
      <c r="BY84" s="382"/>
      <c r="BZ84" s="256"/>
      <c r="CA84" s="256"/>
      <c r="CB84" s="256"/>
      <c r="CC84" s="256"/>
      <c r="CD84" s="256"/>
      <c r="CE84" s="256"/>
      <c r="CF84" s="296" t="s">
        <v>4027</v>
      </c>
      <c r="CG84" s="296" t="s">
        <v>241</v>
      </c>
      <c r="CH84" s="296" t="s">
        <v>4195</v>
      </c>
      <c r="CI84" s="258"/>
      <c r="CJ84" s="258"/>
      <c r="CK84" s="296" t="s">
        <v>3463</v>
      </c>
      <c r="CL84" s="296" t="s">
        <v>2840</v>
      </c>
      <c r="CM84" s="258"/>
      <c r="CN84" s="258"/>
      <c r="CO84" s="258"/>
      <c r="CP84" s="258"/>
      <c r="CQ84" s="258"/>
      <c r="CR84" s="258"/>
      <c r="CS84" s="179"/>
      <c r="CT84" s="211" t="s">
        <v>4196</v>
      </c>
      <c r="CU84" s="260"/>
      <c r="CV84" s="211" t="s">
        <v>4197</v>
      </c>
      <c r="CW84" s="211" t="s">
        <v>2204</v>
      </c>
      <c r="CX84" s="259"/>
      <c r="CY84" s="570"/>
      <c r="CZ84" s="211" t="s">
        <v>4198</v>
      </c>
      <c r="DA84" s="211" t="s">
        <v>4199</v>
      </c>
      <c r="DB84" s="260"/>
      <c r="DC84" s="260"/>
      <c r="DD84" s="260"/>
      <c r="DE84" s="260"/>
      <c r="DF84" s="260"/>
      <c r="DG84" s="261"/>
      <c r="DH84" s="261"/>
      <c r="DI84" s="261"/>
      <c r="DJ84" s="261"/>
      <c r="DK84" s="274"/>
      <c r="DL84" s="261"/>
      <c r="DM84" s="261"/>
      <c r="DN84" s="261"/>
      <c r="DO84" s="261"/>
      <c r="DP84" s="244" t="s">
        <v>4200</v>
      </c>
      <c r="DQ84" s="244"/>
      <c r="DR84" s="274"/>
      <c r="DS84" s="261"/>
      <c r="DT84" s="261"/>
      <c r="DU84" s="261"/>
      <c r="DV84" s="261"/>
      <c r="DW84" s="261"/>
      <c r="DX84" s="261"/>
      <c r="DY84" s="261"/>
      <c r="DZ84" s="261"/>
      <c r="EA84" s="261"/>
      <c r="EB84" s="275"/>
    </row>
    <row r="85" ht="15.75" customHeight="1">
      <c r="A85" s="571" t="s">
        <v>4201</v>
      </c>
      <c r="B85" s="79" t="s">
        <v>4202</v>
      </c>
      <c r="C85" s="80" t="s">
        <v>1291</v>
      </c>
      <c r="D85" s="81" t="s">
        <v>1291</v>
      </c>
      <c r="E85" s="82" t="s">
        <v>1291</v>
      </c>
      <c r="F85" s="83" t="s">
        <v>1290</v>
      </c>
      <c r="G85" s="79" t="s">
        <v>3054</v>
      </c>
      <c r="H85" s="174" t="s">
        <v>668</v>
      </c>
      <c r="I85" s="174" t="s">
        <v>4203</v>
      </c>
      <c r="J85" s="174" t="s">
        <v>4204</v>
      </c>
      <c r="K85" s="174" t="s">
        <v>4146</v>
      </c>
      <c r="L85" s="174" t="s">
        <v>2692</v>
      </c>
      <c r="M85" s="174" t="s">
        <v>4205</v>
      </c>
      <c r="N85" s="174" t="s">
        <v>4206</v>
      </c>
      <c r="O85" s="174" t="s">
        <v>1313</v>
      </c>
      <c r="P85" s="174" t="s">
        <v>1576</v>
      </c>
      <c r="Q85" s="219"/>
      <c r="R85" s="219"/>
      <c r="S85" s="174" t="s">
        <v>4207</v>
      </c>
      <c r="T85" s="219"/>
      <c r="U85" s="174" t="s">
        <v>1398</v>
      </c>
      <c r="V85" s="219"/>
      <c r="W85" s="175"/>
      <c r="X85" s="174" t="s">
        <v>1658</v>
      </c>
      <c r="Y85" s="174" t="s">
        <v>1314</v>
      </c>
      <c r="Z85" s="174" t="s">
        <v>4208</v>
      </c>
      <c r="AA85" s="174" t="s">
        <v>2528</v>
      </c>
      <c r="AB85" s="218" t="s">
        <v>1487</v>
      </c>
      <c r="AC85" s="173" t="s">
        <v>4209</v>
      </c>
      <c r="AD85" s="219"/>
      <c r="AE85" s="219"/>
      <c r="AF85" s="173" t="s">
        <v>4210</v>
      </c>
      <c r="AG85" s="219"/>
      <c r="AH85" s="219"/>
      <c r="AI85" s="219"/>
      <c r="AJ85" s="219"/>
      <c r="AK85" s="175"/>
      <c r="AL85" s="174" t="s">
        <v>4211</v>
      </c>
      <c r="AM85" s="173" t="s">
        <v>4212</v>
      </c>
      <c r="AN85" s="219"/>
      <c r="AO85" s="219"/>
      <c r="AP85" s="219"/>
      <c r="AQ85" s="219"/>
      <c r="AR85" s="173" t="s">
        <v>4213</v>
      </c>
      <c r="AS85" s="219"/>
      <c r="AT85" s="174" t="s">
        <v>2504</v>
      </c>
      <c r="AU85" s="174" t="s">
        <v>3051</v>
      </c>
      <c r="AV85" s="173" t="s">
        <v>3338</v>
      </c>
      <c r="AW85" s="219"/>
      <c r="AX85" s="174" t="s">
        <v>4214</v>
      </c>
      <c r="AY85" s="174" t="s">
        <v>4215</v>
      </c>
      <c r="AZ85" s="174"/>
      <c r="BA85" s="173" t="s">
        <v>4216</v>
      </c>
      <c r="BB85" s="174" t="s">
        <v>2269</v>
      </c>
      <c r="BC85" s="174" t="s">
        <v>1514</v>
      </c>
      <c r="BD85" s="173" t="s">
        <v>1122</v>
      </c>
      <c r="BE85" s="174" t="s">
        <v>2659</v>
      </c>
      <c r="BF85" s="173" t="s">
        <v>4217</v>
      </c>
      <c r="BG85" s="173" t="s">
        <v>4218</v>
      </c>
      <c r="BH85" s="174" t="s">
        <v>4219</v>
      </c>
      <c r="BI85" s="177"/>
      <c r="BJ85" s="173" t="s">
        <v>4220</v>
      </c>
      <c r="BK85" s="173" t="s">
        <v>4221</v>
      </c>
      <c r="BL85" s="219"/>
      <c r="BM85" s="219"/>
      <c r="BN85" s="174"/>
      <c r="BO85" s="219"/>
      <c r="BP85" s="219"/>
      <c r="BQ85" s="219"/>
      <c r="BR85" s="219"/>
      <c r="BS85" s="174" t="s">
        <v>4222</v>
      </c>
      <c r="BT85" s="173" t="s">
        <v>1581</v>
      </c>
      <c r="BU85" s="219"/>
      <c r="BV85" s="173" t="s">
        <v>3119</v>
      </c>
      <c r="BW85" s="219"/>
      <c r="BX85" s="219"/>
      <c r="BY85" s="219"/>
      <c r="BZ85" s="173" t="s">
        <v>2553</v>
      </c>
      <c r="CA85" s="219"/>
      <c r="CB85" s="174" t="s">
        <v>2043</v>
      </c>
      <c r="CC85" s="219"/>
      <c r="CD85" s="219"/>
      <c r="CE85" s="219"/>
      <c r="CF85" s="174" t="s">
        <v>4223</v>
      </c>
      <c r="CG85" s="174" t="s">
        <v>4224</v>
      </c>
      <c r="CH85" s="174" t="s">
        <v>915</v>
      </c>
      <c r="CI85" s="174"/>
      <c r="CJ85" s="174" t="s">
        <v>4225</v>
      </c>
      <c r="CK85" s="174" t="s">
        <v>4013</v>
      </c>
      <c r="CL85" s="452" t="s">
        <v>4219</v>
      </c>
      <c r="CM85" s="173" t="s">
        <v>2395</v>
      </c>
      <c r="CN85" s="219"/>
      <c r="CO85" s="219"/>
      <c r="CP85" s="174"/>
      <c r="CQ85" s="174" t="s">
        <v>4226</v>
      </c>
      <c r="CR85" s="219"/>
      <c r="CS85" s="179"/>
      <c r="CT85" s="173" t="s">
        <v>585</v>
      </c>
      <c r="CU85" s="174" t="s">
        <v>2793</v>
      </c>
      <c r="CV85" s="174" t="s">
        <v>4227</v>
      </c>
      <c r="CW85" s="219"/>
      <c r="CX85" s="219"/>
      <c r="CY85" s="174" t="s">
        <v>277</v>
      </c>
      <c r="CZ85" s="173" t="s">
        <v>4228</v>
      </c>
      <c r="DA85" s="174" t="s">
        <v>1395</v>
      </c>
      <c r="DB85" s="219"/>
      <c r="DC85" s="219"/>
      <c r="DD85" s="173" t="s">
        <v>4229</v>
      </c>
      <c r="DE85" s="174" t="s">
        <v>1216</v>
      </c>
      <c r="DF85" s="174"/>
      <c r="DG85" s="219"/>
      <c r="DH85" s="219"/>
      <c r="DI85" s="219"/>
      <c r="DJ85" s="174"/>
      <c r="DK85" s="174" t="s">
        <v>3751</v>
      </c>
      <c r="DL85" s="174" t="s">
        <v>4230</v>
      </c>
      <c r="DM85" s="219"/>
      <c r="DN85" s="219"/>
      <c r="DO85" s="219"/>
      <c r="DP85" s="219"/>
      <c r="DQ85" s="219"/>
      <c r="DR85" s="174" t="s">
        <v>4231</v>
      </c>
      <c r="DS85" s="173" t="s">
        <v>4232</v>
      </c>
      <c r="DT85" s="219"/>
      <c r="DU85" s="219"/>
      <c r="DV85" s="219"/>
      <c r="DW85" s="219"/>
      <c r="DX85" s="219"/>
      <c r="DY85" s="219"/>
      <c r="DZ85" s="219"/>
      <c r="EA85" s="219"/>
      <c r="EB85" s="276"/>
    </row>
    <row r="86" ht="15.75" customHeight="1">
      <c r="A86" s="180" t="s">
        <v>4233</v>
      </c>
      <c r="B86" s="99" t="s">
        <v>4234</v>
      </c>
      <c r="C86" s="100" t="s">
        <v>1291</v>
      </c>
      <c r="D86" s="101" t="s">
        <v>1290</v>
      </c>
      <c r="E86" s="102" t="s">
        <v>1291</v>
      </c>
      <c r="F86" s="103" t="s">
        <v>4235</v>
      </c>
      <c r="G86" s="99" t="s">
        <v>1614</v>
      </c>
      <c r="H86" s="221" t="s">
        <v>769</v>
      </c>
      <c r="I86" s="181" t="s">
        <v>3550</v>
      </c>
      <c r="J86" s="181" t="s">
        <v>2562</v>
      </c>
      <c r="K86" s="181" t="s">
        <v>3708</v>
      </c>
      <c r="L86" s="181" t="s">
        <v>2692</v>
      </c>
      <c r="M86" s="181" t="s">
        <v>4236</v>
      </c>
      <c r="N86" s="181" t="s">
        <v>4237</v>
      </c>
      <c r="O86" s="181" t="s">
        <v>2015</v>
      </c>
      <c r="P86" s="181" t="s">
        <v>4238</v>
      </c>
      <c r="Q86" s="181" t="s">
        <v>4239</v>
      </c>
      <c r="R86" s="267"/>
      <c r="S86" s="181" t="s">
        <v>2352</v>
      </c>
      <c r="T86" s="181" t="s">
        <v>4240</v>
      </c>
      <c r="U86" s="267"/>
      <c r="V86" s="221" t="s">
        <v>4241</v>
      </c>
      <c r="W86" s="175"/>
      <c r="X86" s="111" t="s">
        <v>4242</v>
      </c>
      <c r="Y86" s="287"/>
      <c r="Z86" s="111" t="s">
        <v>4243</v>
      </c>
      <c r="AA86" s="111" t="s">
        <v>4244</v>
      </c>
      <c r="AB86" s="111" t="s">
        <v>2220</v>
      </c>
      <c r="AC86" s="251" t="s">
        <v>2077</v>
      </c>
      <c r="AD86" s="287"/>
      <c r="AE86" s="111" t="s">
        <v>2819</v>
      </c>
      <c r="AF86" s="111" t="s">
        <v>4188</v>
      </c>
      <c r="AG86" s="287"/>
      <c r="AH86" s="251" t="s">
        <v>2131</v>
      </c>
      <c r="AI86" s="251" t="s">
        <v>731</v>
      </c>
      <c r="AJ86" s="287"/>
      <c r="AK86" s="175"/>
      <c r="AL86" s="288" t="s">
        <v>4245</v>
      </c>
      <c r="AM86" s="288" t="s">
        <v>4246</v>
      </c>
      <c r="AN86" s="253"/>
      <c r="AO86" s="288" t="s">
        <v>4247</v>
      </c>
      <c r="AP86" s="253"/>
      <c r="AQ86" s="253"/>
      <c r="AR86" s="253"/>
      <c r="AS86" s="288" t="s">
        <v>2100</v>
      </c>
      <c r="AT86" s="191" t="s">
        <v>4248</v>
      </c>
      <c r="AU86" s="191" t="s">
        <v>185</v>
      </c>
      <c r="AV86" s="191" t="s">
        <v>1996</v>
      </c>
      <c r="AW86" s="253"/>
      <c r="AX86" s="191" t="s">
        <v>3646</v>
      </c>
      <c r="AY86" s="253"/>
      <c r="AZ86" s="253"/>
      <c r="BA86" s="230" t="s">
        <v>4249</v>
      </c>
      <c r="BB86" s="255"/>
      <c r="BC86" s="255"/>
      <c r="BD86" s="196" t="s">
        <v>4250</v>
      </c>
      <c r="BE86" s="196" t="s">
        <v>4251</v>
      </c>
      <c r="BF86" s="255"/>
      <c r="BG86" s="255"/>
      <c r="BH86" s="255"/>
      <c r="BI86" s="198"/>
      <c r="BJ86" s="196" t="s">
        <v>4252</v>
      </c>
      <c r="BK86" s="196" t="s">
        <v>4253</v>
      </c>
      <c r="BL86" s="255"/>
      <c r="BM86" s="196" t="s">
        <v>1923</v>
      </c>
      <c r="BN86" s="255"/>
      <c r="BO86" s="255"/>
      <c r="BP86" s="255"/>
      <c r="BQ86" s="256"/>
      <c r="BR86" s="256"/>
      <c r="BS86" s="235" t="s">
        <v>4254</v>
      </c>
      <c r="BT86" s="137" t="s">
        <v>4255</v>
      </c>
      <c r="BU86" s="256"/>
      <c r="BV86" s="256"/>
      <c r="BW86" s="256"/>
      <c r="BX86" s="235" t="s">
        <v>4256</v>
      </c>
      <c r="BY86" s="135" t="s">
        <v>779</v>
      </c>
      <c r="BZ86" s="137" t="s">
        <v>3259</v>
      </c>
      <c r="CA86" s="137" t="s">
        <v>4257</v>
      </c>
      <c r="CB86" s="235" t="s">
        <v>3185</v>
      </c>
      <c r="CC86" s="137" t="s">
        <v>4258</v>
      </c>
      <c r="CD86" s="256"/>
      <c r="CE86" s="256"/>
      <c r="CF86" s="145" t="s">
        <v>4259</v>
      </c>
      <c r="CG86" s="145" t="s">
        <v>2035</v>
      </c>
      <c r="CH86" s="258"/>
      <c r="CI86" s="145" t="s">
        <v>4260</v>
      </c>
      <c r="CJ86" s="145" t="s">
        <v>4261</v>
      </c>
      <c r="CK86" s="145" t="s">
        <v>2450</v>
      </c>
      <c r="CL86" s="258"/>
      <c r="CM86" s="258"/>
      <c r="CN86" s="258"/>
      <c r="CO86" s="258"/>
      <c r="CP86" s="207"/>
      <c r="CQ86" s="145" t="s">
        <v>1499</v>
      </c>
      <c r="CR86" s="258"/>
      <c r="CS86" s="179"/>
      <c r="CT86" s="157" t="s">
        <v>731</v>
      </c>
      <c r="CU86" s="260"/>
      <c r="CV86" s="260"/>
      <c r="CW86" s="157" t="s">
        <v>4262</v>
      </c>
      <c r="CX86" s="260"/>
      <c r="CY86" s="260"/>
      <c r="CZ86" s="211" t="s">
        <v>4263</v>
      </c>
      <c r="DA86" s="157" t="s">
        <v>3195</v>
      </c>
      <c r="DB86" s="260"/>
      <c r="DC86" s="259" t="s">
        <v>4264</v>
      </c>
      <c r="DD86" s="157" t="s">
        <v>4265</v>
      </c>
      <c r="DE86" s="260"/>
      <c r="DF86" s="260"/>
      <c r="DG86" s="274"/>
      <c r="DH86" s="274"/>
      <c r="DI86" s="261"/>
      <c r="DJ86" s="261"/>
      <c r="DK86" s="261"/>
      <c r="DL86" s="261"/>
      <c r="DM86" s="212" t="s">
        <v>942</v>
      </c>
      <c r="DN86" s="311" t="s">
        <v>3198</v>
      </c>
      <c r="DO86" s="311" t="s">
        <v>4266</v>
      </c>
      <c r="DP86" s="261"/>
      <c r="DQ86" s="261"/>
      <c r="DR86" s="261"/>
      <c r="DS86" s="261"/>
      <c r="DT86" s="261"/>
      <c r="DU86" s="261"/>
      <c r="DV86" s="261"/>
      <c r="DW86" s="261"/>
      <c r="DX86" s="261"/>
      <c r="DY86" s="215" t="s">
        <v>4267</v>
      </c>
      <c r="DZ86" s="261"/>
      <c r="EA86" s="261"/>
      <c r="EB86" s="275"/>
    </row>
    <row r="87" ht="15.75" customHeight="1">
      <c r="A87" s="172" t="s">
        <v>4268</v>
      </c>
      <c r="B87" s="79" t="s">
        <v>4269</v>
      </c>
      <c r="C87" s="80" t="s">
        <v>1291</v>
      </c>
      <c r="D87" s="81" t="s">
        <v>1291</v>
      </c>
      <c r="E87" s="82" t="s">
        <v>1291</v>
      </c>
      <c r="F87" s="83" t="s">
        <v>4270</v>
      </c>
      <c r="G87" s="79" t="s">
        <v>1563</v>
      </c>
      <c r="H87" s="277"/>
      <c r="I87" s="400" t="s">
        <v>4271</v>
      </c>
      <c r="J87" s="174" t="s">
        <v>2663</v>
      </c>
      <c r="K87" s="174"/>
      <c r="L87" s="86" t="s">
        <v>2419</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4272</v>
      </c>
      <c r="Z87" s="86" t="str">
        <f>HYPERLINK("https://clips.twitch.tv/ConsiderateInterestingFlamingoDancingBaby","15.36")</f>
        <v>15.36</v>
      </c>
      <c r="AA87" s="174" t="s">
        <v>762</v>
      </c>
      <c r="AB87" s="219"/>
      <c r="AC87" s="174" t="s">
        <v>4273</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2426</v>
      </c>
      <c r="AS87" s="219"/>
      <c r="AT87" s="219"/>
      <c r="AU87" s="174" t="s">
        <v>2870</v>
      </c>
      <c r="AV87" s="219"/>
      <c r="AW87" s="86" t="str">
        <f>HYPERLINK("https://www.youtube.com/watch?v=ZrfhNe_zSDk","41.12")</f>
        <v>41.12</v>
      </c>
      <c r="AX87" s="178"/>
      <c r="AY87" s="219"/>
      <c r="AZ87" s="219"/>
      <c r="BA87" s="219"/>
      <c r="BB87" s="219"/>
      <c r="BC87" s="219"/>
      <c r="BD87" s="174" t="s">
        <v>4274</v>
      </c>
      <c r="BE87" s="219"/>
      <c r="BF87" s="305"/>
      <c r="BG87" s="177"/>
      <c r="BH87" s="219"/>
      <c r="BI87" s="174" t="s">
        <v>4275</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4276</v>
      </c>
      <c r="BU87" s="219"/>
      <c r="BV87" s="174" t="s">
        <v>2921</v>
      </c>
      <c r="BW87" s="219"/>
      <c r="BX87" s="86" t="s">
        <v>4277</v>
      </c>
      <c r="BY87" s="178" t="s">
        <v>4278</v>
      </c>
      <c r="BZ87" s="219"/>
      <c r="CA87" s="178" t="s">
        <v>166</v>
      </c>
      <c r="CB87" s="86" t="str">
        <f>HYPERLINK("https://www.youtube.com/watch?v=kKfeqwrHHg8","1:09.15")</f>
        <v>1:09.15</v>
      </c>
      <c r="CC87" s="86" t="str">
        <f>HYPERLINK("https://www.youtube.com/watch?v=FJKfE_oi77Q","44.53")</f>
        <v>44.53</v>
      </c>
      <c r="CD87" s="219"/>
      <c r="CE87" s="219"/>
      <c r="CF87" s="400" t="s">
        <v>2796</v>
      </c>
      <c r="CG87" s="87" t="s">
        <v>986</v>
      </c>
      <c r="CH87" s="219"/>
      <c r="CI87" s="219"/>
      <c r="CJ87" s="219"/>
      <c r="CK87" s="87" t="s">
        <v>3022</v>
      </c>
      <c r="CL87" s="87" t="s">
        <v>212</v>
      </c>
      <c r="CM87" s="219"/>
      <c r="CN87" s="174"/>
      <c r="CO87" s="219"/>
      <c r="CP87" s="97"/>
      <c r="CQ87" s="86" t="str">
        <f>HYPERLINK("https://www.youtube.com/watch?v=QxWPg7mdDfE","1:06.99")</f>
        <v>1:06.99</v>
      </c>
      <c r="CR87" s="219"/>
      <c r="CS87" s="179"/>
      <c r="CT87" s="87" t="s">
        <v>4279</v>
      </c>
      <c r="CU87" s="174"/>
      <c r="CV87" s="174" t="s">
        <v>4280</v>
      </c>
      <c r="CW87" s="219"/>
      <c r="CX87" s="87" t="s">
        <v>2569</v>
      </c>
      <c r="CY87" s="87" t="s">
        <v>4281</v>
      </c>
      <c r="CZ87" s="86" t="s">
        <v>4282</v>
      </c>
      <c r="DA87" s="219"/>
      <c r="DB87" s="219"/>
      <c r="DC87" s="86" t="str">
        <f>HYPERLINK("https://www.youtube.com/watch?v=bLjbsRbEWJo","1:01.28")</f>
        <v>1:01.28</v>
      </c>
      <c r="DD87" s="219"/>
      <c r="DE87" s="219"/>
      <c r="DF87" s="219"/>
      <c r="DG87" s="178"/>
      <c r="DH87" s="277" t="s">
        <v>3366</v>
      </c>
      <c r="DI87" s="219"/>
      <c r="DJ87" s="219"/>
      <c r="DK87" s="219"/>
      <c r="DL87" s="219"/>
      <c r="DM87" s="277" t="s">
        <v>386</v>
      </c>
      <c r="DN87" s="86" t="str">
        <f>HYPERLINK("https://clips.twitch.tv/TemperedFaintAppleTwitchRaid","20.13")</f>
        <v>20.13</v>
      </c>
      <c r="DO87" s="174" t="s">
        <v>1227</v>
      </c>
      <c r="DP87" s="174" t="s">
        <v>1705</v>
      </c>
      <c r="DQ87" s="174"/>
      <c r="DR87" s="219"/>
      <c r="DS87" s="219"/>
      <c r="DT87" s="219"/>
      <c r="DU87" s="174" t="s">
        <v>2066</v>
      </c>
      <c r="DV87" s="219"/>
      <c r="DW87" s="174"/>
      <c r="DX87" s="174"/>
      <c r="DY87" s="174" t="s">
        <v>277</v>
      </c>
      <c r="DZ87" s="219"/>
      <c r="EA87" s="219"/>
      <c r="EB87" s="276"/>
    </row>
    <row r="88">
      <c r="A88" s="180" t="s">
        <v>4283</v>
      </c>
      <c r="B88" s="99" t="s">
        <v>4284</v>
      </c>
      <c r="C88" s="100" t="s">
        <v>1291</v>
      </c>
      <c r="D88" s="101" t="s">
        <v>1291</v>
      </c>
      <c r="E88" s="102" t="s">
        <v>1291</v>
      </c>
      <c r="F88" s="103" t="s">
        <v>1291</v>
      </c>
      <c r="G88" s="99" t="s">
        <v>4124</v>
      </c>
      <c r="H88" s="267"/>
      <c r="I88" s="221" t="s">
        <v>1932</v>
      </c>
      <c r="J88" s="221" t="s">
        <v>4285</v>
      </c>
      <c r="K88" s="221" t="s">
        <v>3128</v>
      </c>
      <c r="L88" s="221" t="s">
        <v>4286</v>
      </c>
      <c r="M88" s="267"/>
      <c r="N88" s="221" t="s">
        <v>4287</v>
      </c>
      <c r="O88" s="221" t="s">
        <v>4250</v>
      </c>
      <c r="P88" s="221" t="s">
        <v>348</v>
      </c>
      <c r="Q88" s="267"/>
      <c r="R88" s="267"/>
      <c r="S88" s="267"/>
      <c r="T88" s="267"/>
      <c r="U88" s="267"/>
      <c r="V88" s="267"/>
      <c r="W88" s="175"/>
      <c r="X88" s="251" t="s">
        <v>3010</v>
      </c>
      <c r="Y88" s="251" t="s">
        <v>3460</v>
      </c>
      <c r="Z88" s="251" t="s">
        <v>1994</v>
      </c>
      <c r="AA88" s="251" t="s">
        <v>4288</v>
      </c>
      <c r="AB88" s="251" t="s">
        <v>4289</v>
      </c>
      <c r="AC88" s="251" t="s">
        <v>4290</v>
      </c>
      <c r="AD88" s="287"/>
      <c r="AE88" s="251" t="s">
        <v>2085</v>
      </c>
      <c r="AF88" s="251" t="s">
        <v>4291</v>
      </c>
      <c r="AG88" s="287"/>
      <c r="AH88" s="287"/>
      <c r="AI88" s="287"/>
      <c r="AJ88" s="287"/>
      <c r="AK88" s="175"/>
      <c r="AL88" s="253"/>
      <c r="AM88" s="253"/>
      <c r="AN88" s="253"/>
      <c r="AO88" s="253"/>
      <c r="AP88" s="253"/>
      <c r="AQ88" s="253"/>
      <c r="AR88" s="253"/>
      <c r="AS88" s="253"/>
      <c r="AT88" s="288" t="s">
        <v>3427</v>
      </c>
      <c r="AU88" s="288" t="s">
        <v>3893</v>
      </c>
      <c r="AV88" s="253"/>
      <c r="AW88" s="253"/>
      <c r="AX88" s="253"/>
      <c r="AY88" s="253"/>
      <c r="AZ88" s="253"/>
      <c r="BA88" s="230" t="s">
        <v>2715</v>
      </c>
      <c r="BB88" s="230" t="s">
        <v>4292</v>
      </c>
      <c r="BC88" s="255"/>
      <c r="BD88" s="230" t="s">
        <v>4293</v>
      </c>
      <c r="BE88" s="230" t="s">
        <v>4294</v>
      </c>
      <c r="BF88" s="255"/>
      <c r="BG88" s="255"/>
      <c r="BH88" s="230" t="s">
        <v>2568</v>
      </c>
      <c r="BI88" s="230" t="s">
        <v>4295</v>
      </c>
      <c r="BJ88" s="255"/>
      <c r="BK88" s="230" t="s">
        <v>1670</v>
      </c>
      <c r="BL88" s="255"/>
      <c r="BM88" s="255"/>
      <c r="BN88" s="255"/>
      <c r="BO88" s="255"/>
      <c r="BP88" s="255"/>
      <c r="BQ88" s="235" t="s">
        <v>4296</v>
      </c>
      <c r="BR88" s="235" t="s">
        <v>3652</v>
      </c>
      <c r="BS88" s="235" t="s">
        <v>3905</v>
      </c>
      <c r="BT88" s="235" t="s">
        <v>4297</v>
      </c>
      <c r="BU88" s="235" t="s">
        <v>4298</v>
      </c>
      <c r="BV88" s="235" t="s">
        <v>4299</v>
      </c>
      <c r="BW88" s="256"/>
      <c r="BX88" s="235" t="s">
        <v>4300</v>
      </c>
      <c r="BY88" s="256"/>
      <c r="BZ88" s="256"/>
      <c r="CA88" s="256"/>
      <c r="CB88" s="256"/>
      <c r="CC88" s="256"/>
      <c r="CD88" s="256"/>
      <c r="CE88" s="256"/>
      <c r="CF88" s="273" t="s">
        <v>4301</v>
      </c>
      <c r="CG88" s="273" t="s">
        <v>1191</v>
      </c>
      <c r="CH88" s="273" t="s">
        <v>590</v>
      </c>
      <c r="CI88" s="273" t="s">
        <v>4302</v>
      </c>
      <c r="CJ88" s="258"/>
      <c r="CK88" s="273" t="s">
        <v>2820</v>
      </c>
      <c r="CL88" s="273" t="s">
        <v>1082</v>
      </c>
      <c r="CM88" s="273" t="s">
        <v>4303</v>
      </c>
      <c r="CN88" s="258"/>
      <c r="CO88" s="258"/>
      <c r="CP88" s="258"/>
      <c r="CQ88" s="258"/>
      <c r="CR88" s="258"/>
      <c r="CS88" s="179"/>
      <c r="CT88" s="259" t="s">
        <v>4304</v>
      </c>
      <c r="CU88" s="260"/>
      <c r="CV88" s="259" t="s">
        <v>4305</v>
      </c>
      <c r="CW88" s="259" t="s">
        <v>565</v>
      </c>
      <c r="CX88" s="259" t="s">
        <v>4306</v>
      </c>
      <c r="CY88" s="260"/>
      <c r="CZ88" s="259" t="s">
        <v>4307</v>
      </c>
      <c r="DA88" s="259" t="s">
        <v>4308</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2" t="s">
        <v>4309</v>
      </c>
      <c r="B89" s="79" t="s">
        <v>4310</v>
      </c>
      <c r="C89" s="80" t="s">
        <v>1290</v>
      </c>
      <c r="D89" s="81" t="s">
        <v>1291</v>
      </c>
      <c r="E89" s="82" t="s">
        <v>1291</v>
      </c>
      <c r="F89" s="83" t="s">
        <v>1614</v>
      </c>
      <c r="G89" s="79" t="s">
        <v>4311</v>
      </c>
      <c r="H89" s="87" t="s">
        <v>2885</v>
      </c>
      <c r="I89" s="279" t="s">
        <v>4312</v>
      </c>
      <c r="J89" s="87" t="s">
        <v>4313</v>
      </c>
      <c r="K89" s="279" t="s">
        <v>4314</v>
      </c>
      <c r="L89" s="87" t="s">
        <v>3279</v>
      </c>
      <c r="M89" s="87" t="s">
        <v>4315</v>
      </c>
      <c r="N89" s="279" t="s">
        <v>4316</v>
      </c>
      <c r="O89" s="279" t="s">
        <v>3018</v>
      </c>
      <c r="P89" s="87" t="s">
        <v>4317</v>
      </c>
      <c r="Q89" s="279" t="s">
        <v>4318</v>
      </c>
      <c r="R89" s="87" t="s">
        <v>3611</v>
      </c>
      <c r="S89" s="87" t="s">
        <v>4319</v>
      </c>
      <c r="T89" s="219"/>
      <c r="U89" s="87" t="s">
        <v>663</v>
      </c>
      <c r="V89" s="87" t="s">
        <v>4320</v>
      </c>
      <c r="W89" s="175"/>
      <c r="X89" s="87" t="s">
        <v>2459</v>
      </c>
      <c r="Y89" s="279" t="s">
        <v>4321</v>
      </c>
      <c r="Z89" s="87" t="s">
        <v>4322</v>
      </c>
      <c r="AA89" s="279" t="s">
        <v>4323</v>
      </c>
      <c r="AB89" s="279" t="s">
        <v>2167</v>
      </c>
      <c r="AC89" s="87" t="s">
        <v>3394</v>
      </c>
      <c r="AD89" s="173"/>
      <c r="AE89" s="87" t="s">
        <v>857</v>
      </c>
      <c r="AF89" s="87" t="s">
        <v>4324</v>
      </c>
      <c r="AG89" s="87" t="s">
        <v>4325</v>
      </c>
      <c r="AH89" s="174"/>
      <c r="AI89" s="87" t="s">
        <v>3911</v>
      </c>
      <c r="AJ89" s="87" t="s">
        <v>4326</v>
      </c>
      <c r="AK89" s="175"/>
      <c r="AL89" s="87" t="s">
        <v>4327</v>
      </c>
      <c r="AM89" s="87" t="s">
        <v>4328</v>
      </c>
      <c r="AN89" s="219"/>
      <c r="AO89" s="219"/>
      <c r="AP89" s="219"/>
      <c r="AQ89" s="219"/>
      <c r="AR89" s="219"/>
      <c r="AS89" s="219"/>
      <c r="AT89" s="279" t="s">
        <v>4329</v>
      </c>
      <c r="AU89" s="87" t="s">
        <v>4330</v>
      </c>
      <c r="AV89" s="87" t="s">
        <v>4331</v>
      </c>
      <c r="AW89" s="87" t="s">
        <v>2460</v>
      </c>
      <c r="AX89" s="87" t="s">
        <v>1175</v>
      </c>
      <c r="AY89" s="219"/>
      <c r="AZ89" s="219"/>
      <c r="BA89" s="87" t="s">
        <v>4332</v>
      </c>
      <c r="BB89" s="87" t="s">
        <v>4333</v>
      </c>
      <c r="BC89" s="87" t="s">
        <v>1848</v>
      </c>
      <c r="BD89" s="87" t="s">
        <v>4036</v>
      </c>
      <c r="BE89" s="87" t="s">
        <v>4334</v>
      </c>
      <c r="BF89" s="87" t="s">
        <v>4335</v>
      </c>
      <c r="BG89" s="87" t="s">
        <v>1908</v>
      </c>
      <c r="BH89" s="279" t="s">
        <v>1191</v>
      </c>
      <c r="BI89" s="173" t="s">
        <v>4336</v>
      </c>
      <c r="BJ89" s="219"/>
      <c r="BK89" s="87" t="s">
        <v>102</v>
      </c>
      <c r="BL89" s="219"/>
      <c r="BM89" s="87" t="s">
        <v>4337</v>
      </c>
      <c r="BN89" s="219"/>
      <c r="BO89" s="173" t="s">
        <v>4338</v>
      </c>
      <c r="BP89" s="219"/>
      <c r="BQ89" s="87" t="s">
        <v>4339</v>
      </c>
      <c r="BR89" s="87" t="s">
        <v>4340</v>
      </c>
      <c r="BS89" s="87" t="s">
        <v>4187</v>
      </c>
      <c r="BT89" s="87" t="s">
        <v>4341</v>
      </c>
      <c r="BU89" s="87" t="s">
        <v>4342</v>
      </c>
      <c r="BV89" s="279" t="s">
        <v>3438</v>
      </c>
      <c r="BW89" s="87" t="s">
        <v>4343</v>
      </c>
      <c r="BX89" s="279" t="s">
        <v>4344</v>
      </c>
      <c r="BY89" s="219"/>
      <c r="BZ89" s="279" t="s">
        <v>4345</v>
      </c>
      <c r="CA89" s="87" t="s">
        <v>4346</v>
      </c>
      <c r="CB89" s="219"/>
      <c r="CC89" s="219"/>
      <c r="CD89" s="219"/>
      <c r="CE89" s="219"/>
      <c r="CF89" s="87" t="s">
        <v>2902</v>
      </c>
      <c r="CG89" s="87" t="s">
        <v>207</v>
      </c>
      <c r="CH89" s="87" t="s">
        <v>1735</v>
      </c>
      <c r="CI89" s="219"/>
      <c r="CJ89" s="87" t="s">
        <v>2203</v>
      </c>
      <c r="CK89" s="219"/>
      <c r="CL89" s="87" t="s">
        <v>1135</v>
      </c>
      <c r="CM89" s="87" t="s">
        <v>3976</v>
      </c>
      <c r="CN89" s="219"/>
      <c r="CO89" s="219"/>
      <c r="CP89" s="219"/>
      <c r="CQ89" s="219"/>
      <c r="CR89" s="87" t="s">
        <v>4347</v>
      </c>
      <c r="CS89" s="179"/>
      <c r="CT89" s="87" t="s">
        <v>4348</v>
      </c>
      <c r="CU89" s="87" t="s">
        <v>4349</v>
      </c>
      <c r="CV89" s="87" t="s">
        <v>3599</v>
      </c>
      <c r="CW89" s="87" t="s">
        <v>4350</v>
      </c>
      <c r="CX89" s="87" t="s">
        <v>4351</v>
      </c>
      <c r="CY89" s="87" t="s">
        <v>2829</v>
      </c>
      <c r="CZ89" s="87" t="s">
        <v>4352</v>
      </c>
      <c r="DA89" s="87" t="s">
        <v>1558</v>
      </c>
      <c r="DB89" s="219"/>
      <c r="DC89" s="219"/>
      <c r="DD89" s="219"/>
      <c r="DE89" s="87" t="s">
        <v>369</v>
      </c>
      <c r="DF89" s="87"/>
      <c r="DG89" s="219"/>
      <c r="DH89" s="219"/>
      <c r="DI89" s="219"/>
      <c r="DJ89" s="219"/>
      <c r="DK89" s="94" t="s">
        <v>199</v>
      </c>
      <c r="DL89" s="87" t="s">
        <v>3349</v>
      </c>
      <c r="DM89" s="219"/>
      <c r="DN89" s="219"/>
      <c r="DO89" s="219"/>
      <c r="DP89" s="174"/>
      <c r="DQ89" s="174"/>
      <c r="DR89" s="219"/>
      <c r="DS89" s="87" t="s">
        <v>2054</v>
      </c>
      <c r="DT89" s="219"/>
      <c r="DU89" s="173" t="s">
        <v>3508</v>
      </c>
      <c r="DV89" s="219"/>
      <c r="DW89" s="87" t="s">
        <v>2434</v>
      </c>
      <c r="DX89" s="173" t="s">
        <v>4353</v>
      </c>
      <c r="DY89" s="219"/>
      <c r="DZ89" s="219"/>
      <c r="EA89" s="219"/>
      <c r="EB89" s="86" t="s">
        <v>1976</v>
      </c>
    </row>
    <row r="90" ht="15.75" customHeight="1">
      <c r="A90" s="180" t="s">
        <v>4354</v>
      </c>
      <c r="B90" s="99" t="s">
        <v>4355</v>
      </c>
      <c r="C90" s="100" t="s">
        <v>1291</v>
      </c>
      <c r="D90" s="101" t="s">
        <v>1291</v>
      </c>
      <c r="E90" s="102" t="s">
        <v>1291</v>
      </c>
      <c r="F90" s="103" t="s">
        <v>1290</v>
      </c>
      <c r="G90" s="99" t="s">
        <v>4356</v>
      </c>
      <c r="H90" s="267"/>
      <c r="I90" s="182" t="s">
        <v>4357</v>
      </c>
      <c r="J90" s="181" t="s">
        <v>4358</v>
      </c>
      <c r="K90" s="182" t="s">
        <v>3617</v>
      </c>
      <c r="L90" s="268" t="s">
        <v>454</v>
      </c>
      <c r="M90" s="267"/>
      <c r="N90" s="182" t="s">
        <v>4359</v>
      </c>
      <c r="O90" s="221" t="s">
        <v>1122</v>
      </c>
      <c r="P90" s="182" t="s">
        <v>2039</v>
      </c>
      <c r="Q90" s="267"/>
      <c r="R90" s="267"/>
      <c r="S90" s="267"/>
      <c r="T90" s="267"/>
      <c r="U90" s="267"/>
      <c r="V90" s="267"/>
      <c r="W90" s="175"/>
      <c r="X90" s="188" t="s">
        <v>2546</v>
      </c>
      <c r="Y90" s="251" t="s">
        <v>3566</v>
      </c>
      <c r="Z90" s="251" t="s">
        <v>3888</v>
      </c>
      <c r="AA90" s="251" t="s">
        <v>4360</v>
      </c>
      <c r="AB90" s="251" t="s">
        <v>315</v>
      </c>
      <c r="AC90" s="188" t="s">
        <v>4361</v>
      </c>
      <c r="AD90" s="287"/>
      <c r="AE90" s="287"/>
      <c r="AF90" s="251" t="s">
        <v>4238</v>
      </c>
      <c r="AG90" s="287"/>
      <c r="AH90" s="287"/>
      <c r="AI90" s="287"/>
      <c r="AJ90" s="287"/>
      <c r="AK90" s="175"/>
      <c r="AL90" s="253"/>
      <c r="AM90" s="253"/>
      <c r="AN90" s="253"/>
      <c r="AO90" s="253"/>
      <c r="AP90" s="253"/>
      <c r="AQ90" s="253"/>
      <c r="AR90" s="253"/>
      <c r="AS90" s="253"/>
      <c r="AT90" s="288" t="s">
        <v>1552</v>
      </c>
      <c r="AU90" s="288" t="s">
        <v>4362</v>
      </c>
      <c r="AV90" s="253"/>
      <c r="AW90" s="253"/>
      <c r="AX90" s="253"/>
      <c r="AY90" s="253"/>
      <c r="AZ90" s="253"/>
      <c r="BA90" s="230" t="s">
        <v>1383</v>
      </c>
      <c r="BB90" s="230" t="s">
        <v>259</v>
      </c>
      <c r="BC90" s="230" t="s">
        <v>3927</v>
      </c>
      <c r="BD90" s="230" t="s">
        <v>4250</v>
      </c>
      <c r="BE90" s="199" t="s">
        <v>3310</v>
      </c>
      <c r="BF90" s="255"/>
      <c r="BG90" s="255"/>
      <c r="BH90" s="199" t="s">
        <v>3008</v>
      </c>
      <c r="BI90" s="199" t="s">
        <v>4363</v>
      </c>
      <c r="BJ90" s="230" t="s">
        <v>674</v>
      </c>
      <c r="BK90" s="199" t="s">
        <v>3816</v>
      </c>
      <c r="BL90" s="255"/>
      <c r="BM90" s="255"/>
      <c r="BN90" s="255"/>
      <c r="BO90" s="255"/>
      <c r="BP90" s="255"/>
      <c r="BQ90" s="256"/>
      <c r="BR90" s="256"/>
      <c r="BS90" s="204" t="s">
        <v>4364</v>
      </c>
      <c r="BT90" s="235" t="s">
        <v>4365</v>
      </c>
      <c r="BU90" s="256"/>
      <c r="BV90" s="235" t="s">
        <v>4366</v>
      </c>
      <c r="BW90" s="256"/>
      <c r="BX90" s="256"/>
      <c r="BY90" s="256"/>
      <c r="BZ90" s="256"/>
      <c r="CA90" s="256"/>
      <c r="CB90" s="256"/>
      <c r="CC90" s="256"/>
      <c r="CD90" s="256"/>
      <c r="CE90" s="256"/>
      <c r="CF90" s="273" t="s">
        <v>4367</v>
      </c>
      <c r="CG90" s="273" t="s">
        <v>2112</v>
      </c>
      <c r="CH90" s="258"/>
      <c r="CI90" s="258"/>
      <c r="CJ90" s="258"/>
      <c r="CK90" s="296" t="s">
        <v>4368</v>
      </c>
      <c r="CL90" s="273" t="s">
        <v>2469</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4369</v>
      </c>
      <c r="B91" s="79" t="s">
        <v>4370</v>
      </c>
      <c r="C91" s="80" t="s">
        <v>1291</v>
      </c>
      <c r="D91" s="81" t="s">
        <v>1291</v>
      </c>
      <c r="E91" s="82" t="s">
        <v>1291</v>
      </c>
      <c r="F91" s="83" t="s">
        <v>433</v>
      </c>
      <c r="G91" s="79" t="s">
        <v>4371</v>
      </c>
      <c r="H91" s="174" t="s">
        <v>753</v>
      </c>
      <c r="I91" s="573" t="s">
        <v>1076</v>
      </c>
      <c r="J91" s="174" t="s">
        <v>3755</v>
      </c>
      <c r="K91" s="87" t="s">
        <v>2072</v>
      </c>
      <c r="L91" s="173" t="s">
        <v>4372</v>
      </c>
      <c r="M91" s="219"/>
      <c r="N91" s="219"/>
      <c r="O91" s="174" t="s">
        <v>570</v>
      </c>
      <c r="P91" s="173" t="s">
        <v>107</v>
      </c>
      <c r="Q91" s="219"/>
      <c r="R91" s="219"/>
      <c r="S91" s="174" t="s">
        <v>2550</v>
      </c>
      <c r="T91" s="219"/>
      <c r="U91" s="219"/>
      <c r="V91" s="219"/>
      <c r="W91" s="175"/>
      <c r="X91" s="87" t="s">
        <v>2362</v>
      </c>
      <c r="Y91" s="178" t="s">
        <v>4373</v>
      </c>
      <c r="Z91" s="178" t="s">
        <v>1994</v>
      </c>
      <c r="AA91" s="178" t="s">
        <v>1438</v>
      </c>
      <c r="AB91" s="174" t="s">
        <v>2041</v>
      </c>
      <c r="AC91" s="174" t="s">
        <v>4374</v>
      </c>
      <c r="AD91" s="219"/>
      <c r="AE91" s="174" t="s">
        <v>3718</v>
      </c>
      <c r="AF91" s="174" t="s">
        <v>4375</v>
      </c>
      <c r="AG91" s="219"/>
      <c r="AH91" s="219"/>
      <c r="AI91" s="219"/>
      <c r="AJ91" s="219"/>
      <c r="AK91" s="175"/>
      <c r="AL91" s="219"/>
      <c r="AM91" s="219"/>
      <c r="AN91" s="219"/>
      <c r="AO91" s="219"/>
      <c r="AP91" s="219"/>
      <c r="AQ91" s="219"/>
      <c r="AR91" s="219"/>
      <c r="AS91" s="219"/>
      <c r="AT91" s="174" t="s">
        <v>2160</v>
      </c>
      <c r="AU91" s="86" t="str">
        <f>HYPERLINK("https://clips.twitch.tv/RepleteObedientChickenPicoMause","29.05")</f>
        <v>29.05</v>
      </c>
      <c r="AV91" s="219"/>
      <c r="AW91" s="219"/>
      <c r="AX91" s="219"/>
      <c r="AY91" s="219"/>
      <c r="AZ91" s="219"/>
      <c r="BA91" s="219"/>
      <c r="BB91" s="219"/>
      <c r="BC91" s="174" t="s">
        <v>1659</v>
      </c>
      <c r="BD91" s="174" t="s">
        <v>734</v>
      </c>
      <c r="BE91" s="174" t="s">
        <v>4368</v>
      </c>
      <c r="BF91" s="219"/>
      <c r="BG91" s="219"/>
      <c r="BH91" s="548" t="s">
        <v>2121</v>
      </c>
      <c r="BI91" s="219"/>
      <c r="BJ91" s="219"/>
      <c r="BK91" s="219"/>
      <c r="BL91" s="219"/>
      <c r="BM91" s="219"/>
      <c r="BN91" s="219"/>
      <c r="BO91" s="219"/>
      <c r="BP91" s="219"/>
      <c r="BQ91" s="174"/>
      <c r="BR91" s="219"/>
      <c r="BS91" s="174" t="s">
        <v>2552</v>
      </c>
      <c r="BT91" s="174" t="s">
        <v>526</v>
      </c>
      <c r="BU91" s="219"/>
      <c r="BV91" s="87" t="s">
        <v>4376</v>
      </c>
      <c r="BW91" s="219"/>
      <c r="BX91" s="219"/>
      <c r="BY91" s="219"/>
      <c r="BZ91" s="219"/>
      <c r="CA91" s="219"/>
      <c r="CB91" s="174" t="s">
        <v>4377</v>
      </c>
      <c r="CC91" s="174"/>
      <c r="CD91" s="219"/>
      <c r="CE91" s="219"/>
      <c r="CF91" s="174" t="s">
        <v>4378</v>
      </c>
      <c r="CG91" s="219"/>
      <c r="CH91" s="219"/>
      <c r="CI91" s="219"/>
      <c r="CJ91" s="219"/>
      <c r="CK91" s="219"/>
      <c r="CL91" s="400" t="s">
        <v>2658</v>
      </c>
      <c r="CM91" s="174"/>
      <c r="CN91" s="219"/>
      <c r="CO91" s="219"/>
      <c r="CP91" s="219"/>
      <c r="CQ91" s="219"/>
      <c r="CR91" s="219"/>
      <c r="CS91" s="179"/>
      <c r="CT91" s="174" t="s">
        <v>3007</v>
      </c>
      <c r="CU91" s="174" t="s">
        <v>3871</v>
      </c>
      <c r="CV91" s="178" t="s">
        <v>624</v>
      </c>
      <c r="CW91" s="174" t="s">
        <v>4379</v>
      </c>
      <c r="CX91" s="174" t="s">
        <v>2070</v>
      </c>
      <c r="CY91" s="219"/>
      <c r="CZ91" s="174" t="s">
        <v>4380</v>
      </c>
      <c r="DA91" s="174" t="s">
        <v>4381</v>
      </c>
      <c r="DB91" s="219"/>
      <c r="DC91" s="219"/>
      <c r="DD91" s="219"/>
      <c r="DE91" s="219"/>
      <c r="DF91" s="219"/>
      <c r="DG91" s="174" t="s">
        <v>989</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4382</v>
      </c>
      <c r="B92" s="99" t="s">
        <v>4383</v>
      </c>
      <c r="C92" s="100" t="s">
        <v>1291</v>
      </c>
      <c r="D92" s="101" t="s">
        <v>1291</v>
      </c>
      <c r="E92" s="102" t="s">
        <v>1291</v>
      </c>
      <c r="F92" s="103" t="s">
        <v>4163</v>
      </c>
      <c r="G92" s="99" t="s">
        <v>4124</v>
      </c>
      <c r="H92" s="267"/>
      <c r="I92" s="222" t="s">
        <v>4384</v>
      </c>
      <c r="J92" s="222" t="s">
        <v>4385</v>
      </c>
      <c r="K92" s="222" t="s">
        <v>646</v>
      </c>
      <c r="L92" s="222" t="s">
        <v>3161</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2005</v>
      </c>
      <c r="AU92" s="308" t="s">
        <v>3309</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4"/>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4279</v>
      </c>
      <c r="CU92" s="260"/>
      <c r="CV92" s="242" t="str">
        <f>HYPERLINK("https://youtu.be/2KJZjpdxuJ4","34.36")</f>
        <v>34.36</v>
      </c>
      <c r="CW92" s="242" t="str">
        <f>HYPERLINK("https://youtu.be/cSzurkVRqKk","47.30")</f>
        <v>47.30</v>
      </c>
      <c r="CX92" s="570"/>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4386</v>
      </c>
      <c r="B93" s="79" t="s">
        <v>4387</v>
      </c>
      <c r="C93" s="80" t="s">
        <v>1291</v>
      </c>
      <c r="D93" s="81" t="s">
        <v>1291</v>
      </c>
      <c r="E93" s="82" t="s">
        <v>1291</v>
      </c>
      <c r="F93" s="83" t="s">
        <v>1290</v>
      </c>
      <c r="G93" s="79" t="s">
        <v>4235</v>
      </c>
      <c r="H93" s="174"/>
      <c r="I93" s="174" t="s">
        <v>4388</v>
      </c>
      <c r="J93" s="174" t="s">
        <v>3707</v>
      </c>
      <c r="K93" s="174" t="s">
        <v>2537</v>
      </c>
      <c r="L93" s="174" t="s">
        <v>4389</v>
      </c>
      <c r="M93" s="86" t="str">
        <f>HYPERLINK("https://www.twitch.tv/videos/204820156","2:20.22")</f>
        <v>2:20.22</v>
      </c>
      <c r="N93" s="174" t="s">
        <v>4390</v>
      </c>
      <c r="O93" s="174" t="s">
        <v>909</v>
      </c>
      <c r="P93" s="575" t="s">
        <v>2288</v>
      </c>
      <c r="Q93" s="174"/>
      <c r="R93" s="174"/>
      <c r="S93" s="174"/>
      <c r="T93" s="174"/>
      <c r="U93" s="174"/>
      <c r="V93" s="219"/>
      <c r="W93" s="175"/>
      <c r="X93" s="174" t="s">
        <v>753</v>
      </c>
      <c r="Y93" s="348" t="s">
        <v>4391</v>
      </c>
      <c r="Z93" s="174" t="s">
        <v>402</v>
      </c>
      <c r="AA93" s="174" t="s">
        <v>4169</v>
      </c>
      <c r="AB93" s="174" t="s">
        <v>4289</v>
      </c>
      <c r="AC93" s="174" t="s">
        <v>4392</v>
      </c>
      <c r="AD93" s="174"/>
      <c r="AE93" s="174" t="s">
        <v>4393</v>
      </c>
      <c r="AF93" s="174" t="s">
        <v>4188</v>
      </c>
      <c r="AG93" s="174"/>
      <c r="AH93" s="174"/>
      <c r="AI93" s="174"/>
      <c r="AJ93" s="219"/>
      <c r="AK93" s="175"/>
      <c r="AL93" s="219"/>
      <c r="AM93" s="174"/>
      <c r="AN93" s="219"/>
      <c r="AO93" s="174"/>
      <c r="AP93" s="219"/>
      <c r="AQ93" s="219"/>
      <c r="AR93" s="219"/>
      <c r="AS93" s="174"/>
      <c r="AT93" s="174" t="s">
        <v>2214</v>
      </c>
      <c r="AU93" s="174" t="s">
        <v>2818</v>
      </c>
      <c r="AV93" s="219"/>
      <c r="AW93" s="174"/>
      <c r="AX93" s="174"/>
      <c r="AY93" s="174"/>
      <c r="AZ93" s="174"/>
      <c r="BA93" s="174" t="s">
        <v>4240</v>
      </c>
      <c r="BB93" s="174" t="s">
        <v>4394</v>
      </c>
      <c r="BC93" s="174" t="s">
        <v>604</v>
      </c>
      <c r="BD93" s="174" t="s">
        <v>1579</v>
      </c>
      <c r="BE93" s="174" t="s">
        <v>4060</v>
      </c>
      <c r="BF93" s="174"/>
      <c r="BG93" s="174"/>
      <c r="BH93" s="174" t="s">
        <v>1537</v>
      </c>
      <c r="BI93" s="177"/>
      <c r="BJ93" s="174" t="s">
        <v>4395</v>
      </c>
      <c r="BK93" s="174"/>
      <c r="BL93" s="174"/>
      <c r="BM93" s="174"/>
      <c r="BN93" s="174"/>
      <c r="BO93" s="174"/>
      <c r="BP93" s="174"/>
      <c r="BQ93" s="173"/>
      <c r="BR93" s="174"/>
      <c r="BS93" s="174" t="s">
        <v>4396</v>
      </c>
      <c r="BT93" s="174"/>
      <c r="BU93" s="174" t="s">
        <v>4397</v>
      </c>
      <c r="BV93" s="174" t="s">
        <v>4398</v>
      </c>
      <c r="BW93" s="174"/>
      <c r="BX93" s="174"/>
      <c r="BY93" s="174" t="s">
        <v>892</v>
      </c>
      <c r="BZ93" s="174" t="s">
        <v>4399</v>
      </c>
      <c r="CA93" s="174"/>
      <c r="CB93" s="174"/>
      <c r="CC93" s="174"/>
      <c r="CD93" s="174"/>
      <c r="CE93" s="174"/>
      <c r="CF93" s="174" t="s">
        <v>1364</v>
      </c>
      <c r="CG93" s="174" t="s">
        <v>2432</v>
      </c>
      <c r="CH93" s="174"/>
      <c r="CI93" s="174"/>
      <c r="CJ93" s="174"/>
      <c r="CK93" s="174" t="s">
        <v>1021</v>
      </c>
      <c r="CL93" s="174" t="s">
        <v>4400</v>
      </c>
      <c r="CM93" s="174" t="s">
        <v>2872</v>
      </c>
      <c r="CN93" s="174"/>
      <c r="CO93" s="174"/>
      <c r="CP93" s="174"/>
      <c r="CQ93" s="174"/>
      <c r="CR93" s="174"/>
      <c r="CS93" s="179"/>
      <c r="CT93" s="174" t="s">
        <v>3543</v>
      </c>
      <c r="CU93" s="174" t="s">
        <v>2612</v>
      </c>
      <c r="CV93" s="174" t="s">
        <v>4401</v>
      </c>
      <c r="CW93" s="174" t="s">
        <v>899</v>
      </c>
      <c r="CX93" s="174" t="s">
        <v>4402</v>
      </c>
      <c r="CY93" s="174"/>
      <c r="CZ93" s="174" t="s">
        <v>4403</v>
      </c>
      <c r="DA93" s="174" t="s">
        <v>2207</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4404</v>
      </c>
      <c r="B94" s="99" t="s">
        <v>4405</v>
      </c>
      <c r="C94" s="100" t="s">
        <v>1291</v>
      </c>
      <c r="D94" s="101" t="s">
        <v>1291</v>
      </c>
      <c r="E94" s="102" t="s">
        <v>1291</v>
      </c>
      <c r="F94" s="103" t="s">
        <v>433</v>
      </c>
      <c r="G94" s="99" t="s">
        <v>4406</v>
      </c>
      <c r="H94" s="221" t="s">
        <v>1688</v>
      </c>
      <c r="I94" s="182" t="s">
        <v>4407</v>
      </c>
      <c r="J94" s="182" t="s">
        <v>1621</v>
      </c>
      <c r="K94" s="221" t="s">
        <v>3277</v>
      </c>
      <c r="L94" s="221" t="s">
        <v>4408</v>
      </c>
      <c r="M94" s="267"/>
      <c r="N94" s="221" t="s">
        <v>1821</v>
      </c>
      <c r="O94" s="221" t="s">
        <v>3811</v>
      </c>
      <c r="P94" s="182" t="s">
        <v>2783</v>
      </c>
      <c r="Q94" s="221" t="s">
        <v>4409</v>
      </c>
      <c r="R94" s="267"/>
      <c r="S94" s="182" t="s">
        <v>4410</v>
      </c>
      <c r="T94" s="267"/>
      <c r="U94" s="267"/>
      <c r="V94" s="221" t="s">
        <v>4411</v>
      </c>
      <c r="W94" s="175"/>
      <c r="X94" s="251" t="s">
        <v>4412</v>
      </c>
      <c r="Y94" s="251" t="s">
        <v>4413</v>
      </c>
      <c r="Z94" s="188" t="s">
        <v>2761</v>
      </c>
      <c r="AA94" s="251" t="s">
        <v>1383</v>
      </c>
      <c r="AB94" s="188" t="s">
        <v>3769</v>
      </c>
      <c r="AC94" s="188" t="s">
        <v>3598</v>
      </c>
      <c r="AD94" s="251" t="s">
        <v>3111</v>
      </c>
      <c r="AE94" s="251" t="s">
        <v>3067</v>
      </c>
      <c r="AF94" s="188" t="s">
        <v>4414</v>
      </c>
      <c r="AG94" s="188" t="s">
        <v>539</v>
      </c>
      <c r="AH94" s="251"/>
      <c r="AI94" s="251" t="s">
        <v>112</v>
      </c>
      <c r="AJ94" s="251" t="s">
        <v>4415</v>
      </c>
      <c r="AK94" s="175"/>
      <c r="AL94" s="253"/>
      <c r="AM94" s="195" t="s">
        <v>279</v>
      </c>
      <c r="AN94" s="288" t="s">
        <v>4416</v>
      </c>
      <c r="AO94" s="288" t="s">
        <v>3337</v>
      </c>
      <c r="AP94" s="288" t="s">
        <v>4417</v>
      </c>
      <c r="AQ94" s="288"/>
      <c r="AR94" s="288" t="s">
        <v>1208</v>
      </c>
      <c r="AS94" s="288" t="s">
        <v>1727</v>
      </c>
      <c r="AT94" s="288" t="s">
        <v>4418</v>
      </c>
      <c r="AU94" s="288" t="s">
        <v>4419</v>
      </c>
      <c r="AV94" s="288" t="s">
        <v>4420</v>
      </c>
      <c r="AW94" s="253"/>
      <c r="AX94" s="288" t="s">
        <v>4421</v>
      </c>
      <c r="AY94" s="288" t="s">
        <v>4422</v>
      </c>
      <c r="AZ94" s="288"/>
      <c r="BA94" s="255"/>
      <c r="BB94" s="230" t="s">
        <v>4423</v>
      </c>
      <c r="BC94" s="230" t="s">
        <v>4424</v>
      </c>
      <c r="BD94" s="230" t="s">
        <v>3279</v>
      </c>
      <c r="BE94" s="230" t="s">
        <v>1546</v>
      </c>
      <c r="BF94" s="230" t="s">
        <v>4425</v>
      </c>
      <c r="BG94" s="255"/>
      <c r="BH94" s="230" t="s">
        <v>4426</v>
      </c>
      <c r="BI94" s="230" t="s">
        <v>4427</v>
      </c>
      <c r="BJ94" s="230"/>
      <c r="BK94" s="199" t="s">
        <v>226</v>
      </c>
      <c r="BL94" s="255"/>
      <c r="BM94" s="199" t="s">
        <v>3011</v>
      </c>
      <c r="BN94" s="199" t="s">
        <v>4428</v>
      </c>
      <c r="BO94" s="230" t="s">
        <v>4429</v>
      </c>
      <c r="BP94" s="230"/>
      <c r="BQ94" s="256"/>
      <c r="BR94" s="256"/>
      <c r="BS94" s="204" t="s">
        <v>4430</v>
      </c>
      <c r="BT94" s="235" t="s">
        <v>2978</v>
      </c>
      <c r="BU94" s="256"/>
      <c r="BV94" s="235" t="s">
        <v>2064</v>
      </c>
      <c r="BW94" s="256"/>
      <c r="BX94" s="235" t="s">
        <v>4431</v>
      </c>
      <c r="BY94" s="256"/>
      <c r="BZ94" s="204" t="s">
        <v>1713</v>
      </c>
      <c r="CA94" s="204" t="s">
        <v>4432</v>
      </c>
      <c r="CB94" s="204" t="s">
        <v>4433</v>
      </c>
      <c r="CC94" s="256"/>
      <c r="CD94" s="137" t="s">
        <v>4434</v>
      </c>
      <c r="CE94" s="204"/>
      <c r="CF94" s="273" t="s">
        <v>4435</v>
      </c>
      <c r="CG94" s="296" t="s">
        <v>1671</v>
      </c>
      <c r="CH94" s="258"/>
      <c r="CI94" s="258"/>
      <c r="CJ94" s="296" t="s">
        <v>4436</v>
      </c>
      <c r="CK94" s="258"/>
      <c r="CL94" s="296" t="s">
        <v>4204</v>
      </c>
      <c r="CM94" s="296" t="s">
        <v>4246</v>
      </c>
      <c r="CN94" s="258"/>
      <c r="CO94" s="296" t="s">
        <v>3580</v>
      </c>
      <c r="CP94" s="258"/>
      <c r="CQ94" s="258"/>
      <c r="CR94" s="145" t="s">
        <v>4437</v>
      </c>
      <c r="CS94" s="179"/>
      <c r="CT94" s="260"/>
      <c r="CU94" s="259" t="s">
        <v>226</v>
      </c>
      <c r="CV94" s="211" t="s">
        <v>884</v>
      </c>
      <c r="CW94" s="259" t="s">
        <v>347</v>
      </c>
      <c r="CX94" s="260"/>
      <c r="CY94" s="260"/>
      <c r="CZ94" s="260"/>
      <c r="DA94" s="211" t="s">
        <v>4438</v>
      </c>
      <c r="DB94" s="157" t="s">
        <v>4439</v>
      </c>
      <c r="DC94" s="259" t="s">
        <v>546</v>
      </c>
      <c r="DD94" s="260"/>
      <c r="DE94" s="259" t="s">
        <v>4440</v>
      </c>
      <c r="DF94" s="259"/>
      <c r="DG94" s="261"/>
      <c r="DH94" s="311" t="s">
        <v>2882</v>
      </c>
      <c r="DI94" s="261"/>
      <c r="DJ94" s="244"/>
      <c r="DK94" s="311" t="s">
        <v>4000</v>
      </c>
      <c r="DL94" s="244" t="s">
        <v>4441</v>
      </c>
      <c r="DM94" s="212" t="s">
        <v>4180</v>
      </c>
      <c r="DN94" s="244" t="s">
        <v>1966</v>
      </c>
      <c r="DO94" s="244" t="s">
        <v>4442</v>
      </c>
      <c r="DP94" s="261"/>
      <c r="DQ94" s="261"/>
      <c r="DR94" s="311" t="s">
        <v>929</v>
      </c>
      <c r="DS94" s="311" t="s">
        <v>2543</v>
      </c>
      <c r="DT94" s="244" t="s">
        <v>4443</v>
      </c>
      <c r="DU94" s="244" t="s">
        <v>3789</v>
      </c>
      <c r="DV94" s="311" t="s">
        <v>2706</v>
      </c>
      <c r="DW94" s="244" t="s">
        <v>1161</v>
      </c>
      <c r="DX94" s="311" t="s">
        <v>4444</v>
      </c>
      <c r="DY94" s="311" t="s">
        <v>1193</v>
      </c>
      <c r="DZ94" s="244" t="s">
        <v>4445</v>
      </c>
      <c r="EA94" s="244" t="s">
        <v>1713</v>
      </c>
      <c r="EB94" s="275" t="s">
        <v>4446</v>
      </c>
    </row>
    <row r="95" ht="15.75" customHeight="1">
      <c r="A95" s="399" t="s">
        <v>4447</v>
      </c>
      <c r="B95" s="79" t="s">
        <v>4448</v>
      </c>
      <c r="C95" s="80" t="s">
        <v>1291</v>
      </c>
      <c r="D95" s="81" t="s">
        <v>1291</v>
      </c>
      <c r="E95" s="82" t="s">
        <v>1291</v>
      </c>
      <c r="F95" s="83" t="s">
        <v>2965</v>
      </c>
      <c r="G95" s="79" t="s">
        <v>1819</v>
      </c>
      <c r="H95" s="173" t="s">
        <v>4003</v>
      </c>
      <c r="I95" s="174" t="s">
        <v>4449</v>
      </c>
      <c r="J95" s="174" t="s">
        <v>4450</v>
      </c>
      <c r="K95" s="174" t="s">
        <v>1456</v>
      </c>
      <c r="L95" s="174" t="s">
        <v>1449</v>
      </c>
      <c r="M95" s="219"/>
      <c r="N95" s="173" t="s">
        <v>4451</v>
      </c>
      <c r="O95" s="173" t="s">
        <v>784</v>
      </c>
      <c r="P95" s="87" t="s">
        <v>444</v>
      </c>
      <c r="Q95" s="174" t="s">
        <v>1746</v>
      </c>
      <c r="R95" s="219"/>
      <c r="S95" s="87" t="s">
        <v>2771</v>
      </c>
      <c r="T95" s="219"/>
      <c r="U95" s="173" t="s">
        <v>4452</v>
      </c>
      <c r="V95" s="87" t="s">
        <v>4453</v>
      </c>
      <c r="W95" s="175"/>
      <c r="X95" s="174" t="s">
        <v>4454</v>
      </c>
      <c r="Y95" s="173" t="s">
        <v>2625</v>
      </c>
      <c r="Z95" s="174" t="s">
        <v>1187</v>
      </c>
      <c r="AA95" s="173" t="s">
        <v>500</v>
      </c>
      <c r="AB95" s="173" t="s">
        <v>2977</v>
      </c>
      <c r="AC95" s="173" t="s">
        <v>3542</v>
      </c>
      <c r="AD95" s="173"/>
      <c r="AE95" s="174" t="s">
        <v>3252</v>
      </c>
      <c r="AF95" s="87" t="s">
        <v>1950</v>
      </c>
      <c r="AG95" s="174" t="s">
        <v>4455</v>
      </c>
      <c r="AH95" s="91"/>
      <c r="AI95" s="87" t="s">
        <v>2346</v>
      </c>
      <c r="AJ95" s="173" t="s">
        <v>4456</v>
      </c>
      <c r="AK95" s="175"/>
      <c r="AL95" s="174" t="s">
        <v>2862</v>
      </c>
      <c r="AM95" s="173" t="s">
        <v>1530</v>
      </c>
      <c r="AN95" s="219"/>
      <c r="AO95" s="87" t="s">
        <v>130</v>
      </c>
      <c r="AP95" s="174" t="s">
        <v>204</v>
      </c>
      <c r="AQ95" s="174"/>
      <c r="AR95" s="174" t="s">
        <v>4457</v>
      </c>
      <c r="AS95" s="174" t="s">
        <v>2755</v>
      </c>
      <c r="AT95" s="87" t="s">
        <v>4458</v>
      </c>
      <c r="AU95" s="174" t="s">
        <v>4459</v>
      </c>
      <c r="AV95" s="174" t="s">
        <v>2301</v>
      </c>
      <c r="AW95" s="219"/>
      <c r="AX95" s="87" t="s">
        <v>3665</v>
      </c>
      <c r="AY95" s="173" t="s">
        <v>4460</v>
      </c>
      <c r="AZ95" s="173"/>
      <c r="BA95" s="219"/>
      <c r="BB95" s="174" t="s">
        <v>1457</v>
      </c>
      <c r="BC95" s="174" t="s">
        <v>2818</v>
      </c>
      <c r="BD95" s="174" t="s">
        <v>658</v>
      </c>
      <c r="BE95" s="173" t="s">
        <v>2512</v>
      </c>
      <c r="BF95" s="174" t="s">
        <v>2569</v>
      </c>
      <c r="BG95" s="219"/>
      <c r="BH95" s="174" t="s">
        <v>4461</v>
      </c>
      <c r="BI95" s="173" t="s">
        <v>898</v>
      </c>
      <c r="BJ95" s="219"/>
      <c r="BK95" s="312" t="s">
        <v>4462</v>
      </c>
      <c r="BL95" s="174" t="s">
        <v>4463</v>
      </c>
      <c r="BM95" s="174" t="s">
        <v>3580</v>
      </c>
      <c r="BN95" s="219"/>
      <c r="BO95" s="173" t="s">
        <v>4464</v>
      </c>
      <c r="BP95" s="173"/>
      <c r="BQ95" s="219"/>
      <c r="BR95" s="173" t="s">
        <v>4465</v>
      </c>
      <c r="BS95" s="173" t="s">
        <v>4166</v>
      </c>
      <c r="BT95" s="173" t="s">
        <v>469</v>
      </c>
      <c r="BU95" s="174" t="s">
        <v>4466</v>
      </c>
      <c r="BV95" s="174" t="s">
        <v>4467</v>
      </c>
      <c r="BW95" s="219"/>
      <c r="BX95" s="87" t="s">
        <v>2891</v>
      </c>
      <c r="BY95" s="219"/>
      <c r="BZ95" s="87" t="s">
        <v>2982</v>
      </c>
      <c r="CA95" s="87" t="s">
        <v>4468</v>
      </c>
      <c r="CB95" s="87" t="s">
        <v>4469</v>
      </c>
      <c r="CC95" s="173" t="s">
        <v>2104</v>
      </c>
      <c r="CD95" s="173" t="s">
        <v>4470</v>
      </c>
      <c r="CE95" s="173"/>
      <c r="CF95" s="173" t="s">
        <v>4471</v>
      </c>
      <c r="CG95" s="173" t="s">
        <v>4472</v>
      </c>
      <c r="CH95" s="173" t="s">
        <v>1209</v>
      </c>
      <c r="CI95" s="174" t="s">
        <v>4473</v>
      </c>
      <c r="CJ95" s="174"/>
      <c r="CK95" s="173" t="s">
        <v>4474</v>
      </c>
      <c r="CL95" s="279" t="s">
        <v>2901</v>
      </c>
      <c r="CM95" s="87" t="s">
        <v>2039</v>
      </c>
      <c r="CN95" s="219"/>
      <c r="CO95" s="173" t="s">
        <v>4475</v>
      </c>
      <c r="CP95" s="219"/>
      <c r="CQ95" s="219"/>
      <c r="CR95" s="174" t="s">
        <v>2889</v>
      </c>
      <c r="CS95" s="179"/>
      <c r="CT95" s="174" t="s">
        <v>952</v>
      </c>
      <c r="CU95" s="174" t="s">
        <v>4476</v>
      </c>
      <c r="CV95" s="174" t="s">
        <v>2735</v>
      </c>
      <c r="CW95" s="174" t="s">
        <v>643</v>
      </c>
      <c r="CX95" s="219"/>
      <c r="CY95" s="219"/>
      <c r="CZ95" s="87" t="s">
        <v>4477</v>
      </c>
      <c r="DA95" s="87" t="s">
        <v>2328</v>
      </c>
      <c r="DB95" s="174" t="s">
        <v>4478</v>
      </c>
      <c r="DC95" s="174" t="s">
        <v>4389</v>
      </c>
      <c r="DD95" s="174" t="s">
        <v>4479</v>
      </c>
      <c r="DE95" s="173" t="s">
        <v>4480</v>
      </c>
      <c r="DF95" s="173"/>
      <c r="DG95" s="174" t="s">
        <v>3783</v>
      </c>
      <c r="DH95" s="173"/>
      <c r="DI95" s="174" t="s">
        <v>4481</v>
      </c>
      <c r="DJ95" s="174"/>
      <c r="DK95" s="174" t="s">
        <v>4482</v>
      </c>
      <c r="DL95" s="174" t="s">
        <v>2121</v>
      </c>
      <c r="DM95" s="312" t="s">
        <v>4483</v>
      </c>
      <c r="DN95" s="174" t="s">
        <v>3208</v>
      </c>
      <c r="DO95" s="219"/>
      <c r="DP95" s="174" t="s">
        <v>4484</v>
      </c>
      <c r="DQ95" s="173" t="s">
        <v>4485</v>
      </c>
      <c r="DR95" s="174" t="s">
        <v>3075</v>
      </c>
      <c r="DS95" s="173" t="s">
        <v>2816</v>
      </c>
      <c r="DT95" s="174" t="s">
        <v>4486</v>
      </c>
      <c r="DU95" s="174" t="s">
        <v>1557</v>
      </c>
      <c r="DV95" s="173" t="s">
        <v>4487</v>
      </c>
      <c r="DW95" s="174" t="s">
        <v>4488</v>
      </c>
      <c r="DX95" s="174" t="s">
        <v>4489</v>
      </c>
      <c r="DY95" s="173" t="s">
        <v>2608</v>
      </c>
      <c r="DZ95" s="174" t="s">
        <v>1659</v>
      </c>
      <c r="EA95" s="173" t="s">
        <v>2658</v>
      </c>
      <c r="EB95" s="276" t="s">
        <v>4490</v>
      </c>
    </row>
    <row r="96" ht="15.75" customHeight="1">
      <c r="A96" s="180" t="s">
        <v>4491</v>
      </c>
      <c r="B96" s="99" t="s">
        <v>4492</v>
      </c>
      <c r="C96" s="100" t="s">
        <v>1291</v>
      </c>
      <c r="D96" s="101" t="s">
        <v>1291</v>
      </c>
      <c r="E96" s="102" t="s">
        <v>1291</v>
      </c>
      <c r="F96" s="103" t="s">
        <v>1291</v>
      </c>
      <c r="G96" s="99" t="s">
        <v>1381</v>
      </c>
      <c r="H96" s="182" t="s">
        <v>3964</v>
      </c>
      <c r="I96" s="182" t="s">
        <v>4120</v>
      </c>
      <c r="J96" s="182" t="s">
        <v>1299</v>
      </c>
      <c r="K96" s="182" t="s">
        <v>4213</v>
      </c>
      <c r="L96" s="182" t="s">
        <v>952</v>
      </c>
      <c r="M96" s="182" t="s">
        <v>4493</v>
      </c>
      <c r="N96" s="182" t="s">
        <v>4494</v>
      </c>
      <c r="O96" s="182" t="s">
        <v>227</v>
      </c>
      <c r="P96" s="182" t="s">
        <v>1692</v>
      </c>
      <c r="Q96" s="267"/>
      <c r="R96" s="267"/>
      <c r="S96" s="182" t="s">
        <v>1421</v>
      </c>
      <c r="T96" s="267"/>
      <c r="U96" s="182" t="s">
        <v>153</v>
      </c>
      <c r="V96" s="267"/>
      <c r="W96" s="175"/>
      <c r="X96" s="188" t="s">
        <v>1712</v>
      </c>
      <c r="Y96" s="188" t="s">
        <v>4495</v>
      </c>
      <c r="Z96" s="188" t="s">
        <v>4055</v>
      </c>
      <c r="AA96" s="188" t="s">
        <v>4496</v>
      </c>
      <c r="AB96" s="188" t="s">
        <v>4497</v>
      </c>
      <c r="AC96" s="188" t="s">
        <v>4138</v>
      </c>
      <c r="AD96" s="188" t="s">
        <v>4498</v>
      </c>
      <c r="AE96" s="188" t="s">
        <v>1587</v>
      </c>
      <c r="AF96" s="188" t="s">
        <v>3857</v>
      </c>
      <c r="AG96" s="188" t="s">
        <v>4499</v>
      </c>
      <c r="AH96" s="188"/>
      <c r="AI96" s="188" t="s">
        <v>3699</v>
      </c>
      <c r="AJ96" s="188" t="s">
        <v>4500</v>
      </c>
      <c r="AK96" s="175"/>
      <c r="AL96" s="195" t="s">
        <v>1933</v>
      </c>
      <c r="AM96" s="195" t="s">
        <v>3517</v>
      </c>
      <c r="AN96" s="253"/>
      <c r="AO96" s="253"/>
      <c r="AP96" s="253"/>
      <c r="AQ96" s="253"/>
      <c r="AR96" s="195" t="s">
        <v>3034</v>
      </c>
      <c r="AS96" s="253"/>
      <c r="AT96" s="195" t="s">
        <v>4501</v>
      </c>
      <c r="AU96" s="195" t="s">
        <v>4502</v>
      </c>
      <c r="AV96" s="253"/>
      <c r="AW96" s="253"/>
      <c r="AX96" s="253"/>
      <c r="AY96" s="253"/>
      <c r="AZ96" s="253"/>
      <c r="BA96" s="199" t="s">
        <v>4503</v>
      </c>
      <c r="BB96" s="199" t="s">
        <v>4504</v>
      </c>
      <c r="BC96" s="199" t="s">
        <v>1514</v>
      </c>
      <c r="BD96" s="199" t="s">
        <v>1912</v>
      </c>
      <c r="BE96" s="199" t="s">
        <v>4505</v>
      </c>
      <c r="BF96" s="199" t="s">
        <v>3372</v>
      </c>
      <c r="BG96" s="199" t="s">
        <v>3812</v>
      </c>
      <c r="BH96" s="199" t="s">
        <v>4139</v>
      </c>
      <c r="BI96" s="199" t="s">
        <v>866</v>
      </c>
      <c r="BJ96" s="199"/>
      <c r="BK96" s="199" t="s">
        <v>4506</v>
      </c>
      <c r="BL96" s="255"/>
      <c r="BM96" s="199" t="s">
        <v>3120</v>
      </c>
      <c r="BN96" s="199" t="s">
        <v>2181</v>
      </c>
      <c r="BO96" s="255"/>
      <c r="BP96" s="255"/>
      <c r="BQ96" s="235"/>
      <c r="BR96" s="204" t="s">
        <v>4507</v>
      </c>
      <c r="BS96" s="204" t="s">
        <v>2134</v>
      </c>
      <c r="BT96" s="204" t="s">
        <v>1766</v>
      </c>
      <c r="BU96" s="204" t="s">
        <v>4508</v>
      </c>
      <c r="BV96" s="204" t="s">
        <v>211</v>
      </c>
      <c r="BW96" s="204" t="s">
        <v>4509</v>
      </c>
      <c r="BX96" s="256"/>
      <c r="BY96" s="204" t="s">
        <v>4510</v>
      </c>
      <c r="BZ96" s="204" t="s">
        <v>4511</v>
      </c>
      <c r="CA96" s="256"/>
      <c r="CB96" s="204" t="s">
        <v>637</v>
      </c>
      <c r="CC96" s="204" t="s">
        <v>1175</v>
      </c>
      <c r="CD96" s="256"/>
      <c r="CE96" s="256"/>
      <c r="CF96" s="296" t="s">
        <v>4034</v>
      </c>
      <c r="CG96" s="296" t="s">
        <v>1310</v>
      </c>
      <c r="CH96" s="296" t="s">
        <v>4512</v>
      </c>
      <c r="CI96" s="296" t="s">
        <v>4513</v>
      </c>
      <c r="CJ96" s="296" t="s">
        <v>4514</v>
      </c>
      <c r="CK96" s="296" t="s">
        <v>4515</v>
      </c>
      <c r="CL96" s="296" t="s">
        <v>4059</v>
      </c>
      <c r="CM96" s="296" t="s">
        <v>4329</v>
      </c>
      <c r="CN96" s="296" t="s">
        <v>3495</v>
      </c>
      <c r="CO96" s="296" t="s">
        <v>438</v>
      </c>
      <c r="CP96" s="296"/>
      <c r="CQ96" s="296" t="s">
        <v>4516</v>
      </c>
      <c r="CR96" s="258"/>
      <c r="CS96" s="179"/>
      <c r="CT96" s="211" t="s">
        <v>1971</v>
      </c>
      <c r="CU96" s="211" t="s">
        <v>4517</v>
      </c>
      <c r="CV96" s="211" t="s">
        <v>4518</v>
      </c>
      <c r="CW96" s="211" t="s">
        <v>2174</v>
      </c>
      <c r="CX96" s="211" t="s">
        <v>4519</v>
      </c>
      <c r="CY96" s="211" t="s">
        <v>1073</v>
      </c>
      <c r="CZ96" s="211" t="s">
        <v>4520</v>
      </c>
      <c r="DA96" s="211" t="s">
        <v>2504</v>
      </c>
      <c r="DB96" s="211" t="s">
        <v>4521</v>
      </c>
      <c r="DC96" s="211" t="s">
        <v>1128</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4522</v>
      </c>
      <c r="B97" s="79" t="s">
        <v>4523</v>
      </c>
      <c r="C97" s="80" t="s">
        <v>1291</v>
      </c>
      <c r="D97" s="81" t="s">
        <v>1291</v>
      </c>
      <c r="E97" s="82" t="s">
        <v>1291</v>
      </c>
      <c r="F97" s="83" t="s">
        <v>881</v>
      </c>
      <c r="G97" s="79" t="s">
        <v>1430</v>
      </c>
      <c r="H97" s="173" t="s">
        <v>648</v>
      </c>
      <c r="I97" s="173" t="s">
        <v>1934</v>
      </c>
      <c r="J97" s="174" t="s">
        <v>4524</v>
      </c>
      <c r="K97" s="174" t="s">
        <v>4525</v>
      </c>
      <c r="L97" s="173" t="s">
        <v>4012</v>
      </c>
      <c r="M97" s="173" t="s">
        <v>4526</v>
      </c>
      <c r="N97" s="173" t="s">
        <v>4527</v>
      </c>
      <c r="O97" s="173" t="s">
        <v>394</v>
      </c>
      <c r="P97" s="173" t="s">
        <v>1069</v>
      </c>
      <c r="Q97" s="219"/>
      <c r="R97" s="219"/>
      <c r="S97" s="219"/>
      <c r="T97" s="219"/>
      <c r="U97" s="219"/>
      <c r="V97" s="219"/>
      <c r="W97" s="175"/>
      <c r="X97" s="173" t="s">
        <v>4528</v>
      </c>
      <c r="Y97" s="86" t="str">
        <f>HYPERLINK("https://clips.twitch.tv/RudeLuckyBananaSMOrc","17.25")</f>
        <v>17.25</v>
      </c>
      <c r="Z97" s="173" t="s">
        <v>2730</v>
      </c>
      <c r="AA97" s="173" t="s">
        <v>4529</v>
      </c>
      <c r="AB97" s="86" t="str">
        <f>HYPERLINK("https://www.youtube.com/watch?v=2hvItIHk4rM&amp;feature=youtu.be","30.45")</f>
        <v>30.45</v>
      </c>
      <c r="AC97" s="173" t="s">
        <v>4530</v>
      </c>
      <c r="AD97" s="173" t="s">
        <v>4531</v>
      </c>
      <c r="AE97" s="173" t="s">
        <v>4532</v>
      </c>
      <c r="AF97" s="173" t="s">
        <v>4533</v>
      </c>
      <c r="AG97" s="219"/>
      <c r="AH97" s="219"/>
      <c r="AI97" s="219"/>
      <c r="AJ97" s="219"/>
      <c r="AK97" s="175"/>
      <c r="AL97" s="305"/>
      <c r="AM97" s="219"/>
      <c r="AN97" s="219"/>
      <c r="AO97" s="219"/>
      <c r="AP97" s="219"/>
      <c r="AQ97" s="219"/>
      <c r="AR97" s="219"/>
      <c r="AS97" s="219"/>
      <c r="AT97" s="173" t="s">
        <v>4328</v>
      </c>
      <c r="AU97" s="173" t="s">
        <v>4534</v>
      </c>
      <c r="AV97" s="219"/>
      <c r="AW97" s="219"/>
      <c r="AX97" s="219"/>
      <c r="AY97" s="219"/>
      <c r="AZ97" s="219"/>
      <c r="BA97" s="173" t="s">
        <v>4535</v>
      </c>
      <c r="BB97" s="173" t="s">
        <v>4394</v>
      </c>
      <c r="BC97" s="173" t="s">
        <v>4536</v>
      </c>
      <c r="BD97" s="219"/>
      <c r="BE97" s="219"/>
      <c r="BF97" s="219"/>
      <c r="BG97" s="219"/>
      <c r="BH97" s="219"/>
      <c r="BI97" s="177"/>
      <c r="BJ97" s="174" t="s">
        <v>4537</v>
      </c>
      <c r="BK97" s="219"/>
      <c r="BL97" s="219"/>
      <c r="BM97" s="219"/>
      <c r="BN97" s="219"/>
      <c r="BO97" s="219"/>
      <c r="BP97" s="219"/>
      <c r="BQ97" s="173" t="s">
        <v>4538</v>
      </c>
      <c r="BR97" s="174" t="s">
        <v>4539</v>
      </c>
      <c r="BS97" s="174" t="s">
        <v>2286</v>
      </c>
      <c r="BT97" s="173" t="s">
        <v>4540</v>
      </c>
      <c r="BU97" s="174" t="s">
        <v>3827</v>
      </c>
      <c r="BV97" s="86" t="str">
        <f>HYPERLINK("https://www.youtube.com/watch?v=9KMv5u5AP-g&amp;feature=youtu.be","24.60")</f>
        <v>24.60</v>
      </c>
      <c r="BW97" s="173" t="s">
        <v>4541</v>
      </c>
      <c r="BX97" s="219"/>
      <c r="BY97" s="173" t="s">
        <v>4542</v>
      </c>
      <c r="BZ97" s="173" t="s">
        <v>623</v>
      </c>
      <c r="CA97" s="219"/>
      <c r="CB97" s="219"/>
      <c r="CC97" s="219"/>
      <c r="CD97" s="219"/>
      <c r="CE97" s="219"/>
      <c r="CF97" s="173" t="s">
        <v>4543</v>
      </c>
      <c r="CG97" s="173" t="s">
        <v>4544</v>
      </c>
      <c r="CH97" s="173" t="s">
        <v>4545</v>
      </c>
      <c r="CI97" s="173" t="s">
        <v>4546</v>
      </c>
      <c r="CJ97" s="173" t="s">
        <v>2566</v>
      </c>
      <c r="CK97" s="173" t="s">
        <v>4547</v>
      </c>
      <c r="CL97" s="174" t="s">
        <v>1749</v>
      </c>
      <c r="CM97" s="173" t="s">
        <v>2160</v>
      </c>
      <c r="CN97" s="219"/>
      <c r="CO97" s="219"/>
      <c r="CP97" s="219"/>
      <c r="CQ97" s="219"/>
      <c r="CR97" s="219"/>
      <c r="CS97" s="179"/>
      <c r="CT97" s="173" t="s">
        <v>4548</v>
      </c>
      <c r="CU97" s="173" t="s">
        <v>2652</v>
      </c>
      <c r="CV97" s="173" t="s">
        <v>667</v>
      </c>
      <c r="CW97" s="173" t="s">
        <v>4389</v>
      </c>
      <c r="CX97" s="173" t="s">
        <v>4223</v>
      </c>
      <c r="CY97" s="173" t="s">
        <v>3769</v>
      </c>
      <c r="CZ97" s="173" t="s">
        <v>4549</v>
      </c>
      <c r="DA97" s="173" t="s">
        <v>3291</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4550</v>
      </c>
      <c r="B98" s="99" t="s">
        <v>4551</v>
      </c>
      <c r="C98" s="100" t="s">
        <v>1291</v>
      </c>
      <c r="D98" s="101" t="s">
        <v>1291</v>
      </c>
      <c r="E98" s="102" t="s">
        <v>1291</v>
      </c>
      <c r="F98" s="103" t="s">
        <v>329</v>
      </c>
      <c r="G98" s="99" t="s">
        <v>2965</v>
      </c>
      <c r="H98" s="267"/>
      <c r="I98" s="182" t="s">
        <v>991</v>
      </c>
      <c r="J98" s="267"/>
      <c r="K98" s="184" t="str">
        <f>HYPERLINK("https://www.youtube.com/watch?v=fhmkEG98u50","13.86")</f>
        <v>13.86</v>
      </c>
      <c r="L98" s="267" t="s">
        <v>2144</v>
      </c>
      <c r="M98" s="267"/>
      <c r="N98" s="267"/>
      <c r="O98" s="184" t="s">
        <v>4552</v>
      </c>
      <c r="P98" s="267"/>
      <c r="Q98" s="267"/>
      <c r="R98" s="267"/>
      <c r="S98" s="267"/>
      <c r="T98" s="267"/>
      <c r="U98" s="267"/>
      <c r="V98" s="267"/>
      <c r="W98" s="175"/>
      <c r="X98" s="287"/>
      <c r="Y98" s="287"/>
      <c r="Z98" s="287"/>
      <c r="AA98" s="287"/>
      <c r="AB98" s="111" t="s">
        <v>1307</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6" t="s">
        <v>4553</v>
      </c>
      <c r="BE98" s="199" t="s">
        <v>4554</v>
      </c>
      <c r="BF98" s="255"/>
      <c r="BG98" s="255"/>
      <c r="BH98" s="197" t="str">
        <f>HYPERLINK("https://www.youtube.com/watch?v=mubp31A-xCY","27.82")</f>
        <v>27.82</v>
      </c>
      <c r="BI98" s="197" t="str">
        <f>HYPERLINK("https://www.youtube.com/watch?v=cbuANo-Xzpo&amp;t","1:20.58")</f>
        <v>1:20.58</v>
      </c>
      <c r="BJ98" s="574"/>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4555</v>
      </c>
      <c r="BY98" s="256"/>
      <c r="BZ98" s="256"/>
      <c r="CA98" s="256"/>
      <c r="CB98" s="256"/>
      <c r="CC98" s="256"/>
      <c r="CD98" s="256"/>
      <c r="CE98" s="256"/>
      <c r="CF98" s="295" t="s">
        <v>1345</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4556</v>
      </c>
      <c r="B99" s="79" t="s">
        <v>4557</v>
      </c>
      <c r="C99" s="80" t="s">
        <v>1291</v>
      </c>
      <c r="D99" s="81" t="s">
        <v>1291</v>
      </c>
      <c r="E99" s="82" t="s">
        <v>1291</v>
      </c>
      <c r="F99" s="83" t="s">
        <v>881</v>
      </c>
      <c r="G99" s="79" t="s">
        <v>1564</v>
      </c>
      <c r="H99" s="279" t="s">
        <v>1541</v>
      </c>
      <c r="I99" s="279" t="s">
        <v>4558</v>
      </c>
      <c r="J99" s="279" t="s">
        <v>4559</v>
      </c>
      <c r="K99" s="279" t="s">
        <v>1729</v>
      </c>
      <c r="L99" s="279" t="s">
        <v>4560</v>
      </c>
      <c r="M99" s="279" t="s">
        <v>4561</v>
      </c>
      <c r="N99" s="279" t="s">
        <v>1316</v>
      </c>
      <c r="O99" s="279" t="s">
        <v>1642</v>
      </c>
      <c r="P99" s="87" t="s">
        <v>3566</v>
      </c>
      <c r="Q99" s="87" t="s">
        <v>4562</v>
      </c>
      <c r="R99" s="219"/>
      <c r="S99" s="219"/>
      <c r="T99" s="219"/>
      <c r="U99" s="219"/>
      <c r="V99" s="219"/>
      <c r="W99" s="175"/>
      <c r="X99" s="279" t="s">
        <v>2750</v>
      </c>
      <c r="Y99" s="566" t="s">
        <v>4563</v>
      </c>
      <c r="Z99" s="279" t="s">
        <v>4438</v>
      </c>
      <c r="AA99" s="279" t="s">
        <v>4564</v>
      </c>
      <c r="AB99" s="566" t="s">
        <v>4410</v>
      </c>
      <c r="AC99" s="279" t="s">
        <v>4565</v>
      </c>
      <c r="AD99" s="173"/>
      <c r="AE99" s="173" t="s">
        <v>702</v>
      </c>
      <c r="AF99" s="87" t="s">
        <v>4566</v>
      </c>
      <c r="AG99" s="174" t="s">
        <v>4567</v>
      </c>
      <c r="AH99" s="174"/>
      <c r="AI99" s="174" t="s">
        <v>4568</v>
      </c>
      <c r="AJ99" s="219"/>
      <c r="AK99" s="175"/>
      <c r="AL99" s="219"/>
      <c r="AM99" s="173" t="s">
        <v>4569</v>
      </c>
      <c r="AN99" s="219"/>
      <c r="AO99" s="219"/>
      <c r="AP99" s="219"/>
      <c r="AQ99" s="219"/>
      <c r="AR99" s="173" t="s">
        <v>4570</v>
      </c>
      <c r="AS99" s="219"/>
      <c r="AT99" s="173" t="s">
        <v>4571</v>
      </c>
      <c r="AU99" s="173" t="s">
        <v>4305</v>
      </c>
      <c r="AV99" s="219"/>
      <c r="AW99" s="219"/>
      <c r="AX99" s="219"/>
      <c r="AY99" s="219"/>
      <c r="AZ99" s="219"/>
      <c r="BA99" s="173" t="s">
        <v>4572</v>
      </c>
      <c r="BB99" s="279" t="s">
        <v>827</v>
      </c>
      <c r="BC99" s="279" t="s">
        <v>505</v>
      </c>
      <c r="BD99" s="173" t="s">
        <v>643</v>
      </c>
      <c r="BE99" s="173" t="s">
        <v>2623</v>
      </c>
      <c r="BF99" s="173" t="s">
        <v>4573</v>
      </c>
      <c r="BG99" s="173" t="s">
        <v>4574</v>
      </c>
      <c r="BH99" s="174" t="s">
        <v>2173</v>
      </c>
      <c r="BI99" s="177"/>
      <c r="BJ99" s="173" t="s">
        <v>4575</v>
      </c>
      <c r="BK99" s="174" t="s">
        <v>3741</v>
      </c>
      <c r="BL99" s="219"/>
      <c r="BM99" s="173" t="s">
        <v>4576</v>
      </c>
      <c r="BN99" s="173" t="s">
        <v>4577</v>
      </c>
      <c r="BO99" s="173" t="s">
        <v>4578</v>
      </c>
      <c r="BP99" s="173"/>
      <c r="BQ99" s="173"/>
      <c r="BR99" s="173" t="s">
        <v>3463</v>
      </c>
      <c r="BS99" s="173" t="s">
        <v>3121</v>
      </c>
      <c r="BT99" s="173" t="s">
        <v>4579</v>
      </c>
      <c r="BU99" s="173" t="s">
        <v>4041</v>
      </c>
      <c r="BV99" s="174" t="s">
        <v>2222</v>
      </c>
      <c r="BW99" s="219"/>
      <c r="BX99" s="174" t="s">
        <v>4580</v>
      </c>
      <c r="BY99" s="173" t="s">
        <v>4581</v>
      </c>
      <c r="BZ99" s="174" t="s">
        <v>4582</v>
      </c>
      <c r="CA99" s="219"/>
      <c r="CB99" s="219"/>
      <c r="CC99" s="219"/>
      <c r="CD99" s="219"/>
      <c r="CE99" s="219"/>
      <c r="CF99" s="173" t="s">
        <v>4583</v>
      </c>
      <c r="CG99" s="173" t="s">
        <v>4584</v>
      </c>
      <c r="CH99" s="173" t="s">
        <v>3045</v>
      </c>
      <c r="CI99" s="173" t="s">
        <v>4585</v>
      </c>
      <c r="CJ99" s="174" t="s">
        <v>3304</v>
      </c>
      <c r="CK99" s="173" t="s">
        <v>4586</v>
      </c>
      <c r="CL99" s="173" t="s">
        <v>4587</v>
      </c>
      <c r="CM99" s="173" t="s">
        <v>4588</v>
      </c>
      <c r="CN99" s="219"/>
      <c r="CO99" s="219"/>
      <c r="CP99" s="219"/>
      <c r="CQ99" s="219"/>
      <c r="CR99" s="219"/>
      <c r="CS99" s="179"/>
      <c r="CT99" s="173" t="s">
        <v>4589</v>
      </c>
      <c r="CU99" s="173" t="s">
        <v>2426</v>
      </c>
      <c r="CV99" s="173" t="s">
        <v>4590</v>
      </c>
      <c r="CW99" s="173" t="s">
        <v>4591</v>
      </c>
      <c r="CX99" s="173" t="s">
        <v>4592</v>
      </c>
      <c r="CY99" s="173" t="s">
        <v>1310</v>
      </c>
      <c r="CZ99" s="173" t="s">
        <v>4593</v>
      </c>
      <c r="DA99" s="174" t="s">
        <v>3213</v>
      </c>
      <c r="DB99" s="219"/>
      <c r="DC99" s="219"/>
      <c r="DD99" s="219"/>
      <c r="DE99" s="174" t="s">
        <v>4594</v>
      </c>
      <c r="DF99" s="174"/>
      <c r="DG99" s="174" t="s">
        <v>2325</v>
      </c>
      <c r="DH99" s="219"/>
      <c r="DI99" s="219"/>
      <c r="DJ99" s="173"/>
      <c r="DK99" s="219"/>
      <c r="DL99" s="173" t="s">
        <v>3584</v>
      </c>
      <c r="DM99" s="173" t="s">
        <v>3114</v>
      </c>
      <c r="DN99" s="173" t="s">
        <v>936</v>
      </c>
      <c r="DO99" s="219"/>
      <c r="DP99" s="173" t="s">
        <v>4595</v>
      </c>
      <c r="DQ99" s="173"/>
      <c r="DR99" s="219"/>
      <c r="DS99" s="219"/>
      <c r="DT99" s="173" t="s">
        <v>2365</v>
      </c>
      <c r="DU99" s="219"/>
      <c r="DV99" s="219"/>
      <c r="DW99" s="219"/>
      <c r="DX99" s="173" t="s">
        <v>1846</v>
      </c>
      <c r="DY99" s="219"/>
      <c r="DZ99" s="219"/>
      <c r="EA99" s="219"/>
      <c r="EB99" s="276" t="s">
        <v>4596</v>
      </c>
    </row>
    <row r="100" ht="15.75" customHeight="1">
      <c r="A100" s="180" t="s">
        <v>4597</v>
      </c>
      <c r="B100" s="99" t="s">
        <v>4598</v>
      </c>
      <c r="C100" s="100" t="s">
        <v>1291</v>
      </c>
      <c r="D100" s="101" t="s">
        <v>1291</v>
      </c>
      <c r="E100" s="102" t="s">
        <v>1291</v>
      </c>
      <c r="F100" s="103" t="s">
        <v>1290</v>
      </c>
      <c r="G100" s="99" t="s">
        <v>4599</v>
      </c>
      <c r="H100" s="267"/>
      <c r="I100" s="182"/>
      <c r="J100" s="182" t="s">
        <v>4600</v>
      </c>
      <c r="K100" s="182" t="s">
        <v>3642</v>
      </c>
      <c r="L100" s="182" t="s">
        <v>4147</v>
      </c>
      <c r="M100" s="267"/>
      <c r="N100" s="221" t="s">
        <v>3419</v>
      </c>
      <c r="O100" s="182" t="s">
        <v>4601</v>
      </c>
      <c r="P100" s="221" t="s">
        <v>3996</v>
      </c>
      <c r="Q100" s="267"/>
      <c r="R100" s="267"/>
      <c r="S100" s="267"/>
      <c r="T100" s="267"/>
      <c r="U100" s="267"/>
      <c r="V100" s="267"/>
      <c r="W100" s="175"/>
      <c r="X100" s="287"/>
      <c r="Y100" s="251" t="s">
        <v>3171</v>
      </c>
      <c r="Z100" s="188" t="s">
        <v>4602</v>
      </c>
      <c r="AA100" s="188" t="s">
        <v>4603</v>
      </c>
      <c r="AB100" s="287"/>
      <c r="AC100" s="188" t="s">
        <v>3313</v>
      </c>
      <c r="AD100" s="287"/>
      <c r="AE100" s="188" t="s">
        <v>2883</v>
      </c>
      <c r="AF100" s="287"/>
      <c r="AG100" s="287"/>
      <c r="AH100" s="287"/>
      <c r="AI100" s="287"/>
      <c r="AJ100" s="287"/>
      <c r="AK100" s="175"/>
      <c r="AL100" s="253"/>
      <c r="AM100" s="253"/>
      <c r="AN100" s="253"/>
      <c r="AO100" s="253"/>
      <c r="AP100" s="253"/>
      <c r="AQ100" s="253"/>
      <c r="AR100" s="253"/>
      <c r="AS100" s="253"/>
      <c r="AT100" s="253"/>
      <c r="AU100" s="288" t="s">
        <v>4604</v>
      </c>
      <c r="AV100" s="253"/>
      <c r="AW100" s="253"/>
      <c r="AX100" s="253"/>
      <c r="AY100" s="253"/>
      <c r="AZ100" s="253"/>
      <c r="BA100" s="255"/>
      <c r="BB100" s="255"/>
      <c r="BC100" s="230" t="s">
        <v>1870</v>
      </c>
      <c r="BD100" s="230" t="s">
        <v>4605</v>
      </c>
      <c r="BE100" s="255"/>
      <c r="BF100" s="255"/>
      <c r="BG100" s="255"/>
      <c r="BH100" s="255"/>
      <c r="BI100" s="230" t="s">
        <v>4606</v>
      </c>
      <c r="BJ100" s="199"/>
      <c r="BK100" s="255"/>
      <c r="BL100" s="255"/>
      <c r="BM100" s="255"/>
      <c r="BN100" s="255"/>
      <c r="BO100" s="255"/>
      <c r="BP100" s="255"/>
      <c r="BQ100" s="256"/>
      <c r="BR100" s="256"/>
      <c r="BS100" s="204" t="s">
        <v>4607</v>
      </c>
      <c r="BT100" s="235" t="s">
        <v>4608</v>
      </c>
      <c r="BU100" s="256"/>
      <c r="BV100" s="204" t="s">
        <v>4609</v>
      </c>
      <c r="BW100" s="256"/>
      <c r="BX100" s="256"/>
      <c r="BY100" s="204" t="s">
        <v>2971</v>
      </c>
      <c r="BZ100" s="256"/>
      <c r="CA100" s="256"/>
      <c r="CB100" s="256"/>
      <c r="CC100" s="256"/>
      <c r="CD100" s="256"/>
      <c r="CE100" s="256"/>
      <c r="CF100" s="296" t="s">
        <v>4610</v>
      </c>
      <c r="CG100" s="296" t="s">
        <v>4424</v>
      </c>
      <c r="CH100" s="258"/>
      <c r="CI100" s="296" t="s">
        <v>4611</v>
      </c>
      <c r="CJ100" s="258"/>
      <c r="CK100" s="296" t="s">
        <v>4612</v>
      </c>
      <c r="CL100" s="145" t="s">
        <v>2092</v>
      </c>
      <c r="CM100" s="258"/>
      <c r="CN100" s="258"/>
      <c r="CO100" s="258"/>
      <c r="CP100" s="258"/>
      <c r="CQ100" s="258"/>
      <c r="CR100" s="258"/>
      <c r="CS100" s="179"/>
      <c r="CT100" s="211" t="s">
        <v>4613</v>
      </c>
      <c r="CU100" s="260"/>
      <c r="CV100" s="211" t="s">
        <v>2840</v>
      </c>
      <c r="CW100" s="211" t="s">
        <v>2692</v>
      </c>
      <c r="CX100" s="260"/>
      <c r="CY100" s="260"/>
      <c r="CZ100" s="211" t="s">
        <v>4614</v>
      </c>
      <c r="DA100" s="211" t="s">
        <v>1748</v>
      </c>
      <c r="DB100" s="260"/>
      <c r="DC100" s="260"/>
      <c r="DD100" s="260"/>
      <c r="DE100" s="260"/>
      <c r="DF100" s="260"/>
      <c r="DG100" s="261"/>
      <c r="DH100" s="261"/>
      <c r="DI100" s="261"/>
      <c r="DJ100" s="261"/>
      <c r="DK100" s="261"/>
      <c r="DL100" s="261"/>
      <c r="DM100" s="261"/>
      <c r="DN100" s="261"/>
      <c r="DO100" s="261"/>
      <c r="DP100" s="244" t="s">
        <v>4615</v>
      </c>
      <c r="DQ100" s="244"/>
      <c r="DR100" s="274"/>
      <c r="DS100" s="261"/>
      <c r="DT100" s="261"/>
      <c r="DU100" s="261"/>
      <c r="DV100" s="261"/>
      <c r="DW100" s="261"/>
      <c r="DX100" s="261"/>
      <c r="DY100" s="261"/>
      <c r="DZ100" s="261"/>
      <c r="EA100" s="261"/>
      <c r="EB100" s="275"/>
    </row>
    <row r="101" ht="15.75" customHeight="1">
      <c r="A101" s="577" t="s">
        <v>4616</v>
      </c>
      <c r="B101" s="79" t="s">
        <v>4617</v>
      </c>
      <c r="C101" s="80" t="s">
        <v>1290</v>
      </c>
      <c r="D101" s="81" t="s">
        <v>1291</v>
      </c>
      <c r="E101" s="82" t="s">
        <v>1290</v>
      </c>
      <c r="F101" s="83" t="s">
        <v>221</v>
      </c>
      <c r="G101" s="79" t="s">
        <v>4371</v>
      </c>
      <c r="H101" s="173" t="s">
        <v>1698</v>
      </c>
      <c r="I101" s="173" t="s">
        <v>4618</v>
      </c>
      <c r="J101" s="173" t="s">
        <v>2445</v>
      </c>
      <c r="K101" s="279" t="s">
        <v>2072</v>
      </c>
      <c r="L101" s="173" t="s">
        <v>4619</v>
      </c>
      <c r="M101" s="219"/>
      <c r="N101" s="219"/>
      <c r="O101" s="219"/>
      <c r="P101" s="174" t="s">
        <v>4620</v>
      </c>
      <c r="Q101" s="219"/>
      <c r="R101" s="219"/>
      <c r="S101" s="87" t="s">
        <v>2032</v>
      </c>
      <c r="T101" s="219"/>
      <c r="U101" s="219"/>
      <c r="V101" s="219"/>
      <c r="W101" s="175"/>
      <c r="X101" s="219"/>
      <c r="Y101" s="87" t="s">
        <v>1993</v>
      </c>
      <c r="Z101" s="87" t="s">
        <v>2731</v>
      </c>
      <c r="AA101" s="173" t="s">
        <v>4621</v>
      </c>
      <c r="AB101" s="174" t="s">
        <v>4622</v>
      </c>
      <c r="AC101" s="219"/>
      <c r="AD101" s="219"/>
      <c r="AE101" s="219"/>
      <c r="AF101" s="174" t="s">
        <v>2763</v>
      </c>
      <c r="AG101" s="219"/>
      <c r="AH101" s="219"/>
      <c r="AI101" s="219"/>
      <c r="AJ101" s="219"/>
      <c r="AK101" s="175"/>
      <c r="AL101" s="305"/>
      <c r="AM101" s="305"/>
      <c r="AN101" s="305"/>
      <c r="AO101" s="87" t="s">
        <v>4623</v>
      </c>
      <c r="AP101" s="219"/>
      <c r="AQ101" s="87" t="s">
        <v>363</v>
      </c>
      <c r="AR101" s="219"/>
      <c r="AS101" s="219"/>
      <c r="AT101" s="219"/>
      <c r="AU101" s="219"/>
      <c r="AV101" s="87" t="s">
        <v>4624</v>
      </c>
      <c r="AW101" s="219"/>
      <c r="AX101" s="219"/>
      <c r="AY101" s="219"/>
      <c r="AZ101" s="219"/>
      <c r="BA101" s="219"/>
      <c r="BB101" s="173" t="s">
        <v>498</v>
      </c>
      <c r="BC101" s="87" t="s">
        <v>2014</v>
      </c>
      <c r="BD101" s="219"/>
      <c r="BE101" s="219"/>
      <c r="BF101" s="219"/>
      <c r="BG101" s="219"/>
      <c r="BH101" s="87" t="s">
        <v>1328</v>
      </c>
      <c r="BI101" s="173" t="s">
        <v>4625</v>
      </c>
      <c r="BJ101" s="219"/>
      <c r="BK101" s="219"/>
      <c r="BL101" s="219"/>
      <c r="BM101" s="219"/>
      <c r="BN101" s="219"/>
      <c r="BO101" s="219"/>
      <c r="BP101" s="219"/>
      <c r="BQ101" s="87" t="s">
        <v>2640</v>
      </c>
      <c r="BR101" s="219"/>
      <c r="BS101" s="219"/>
      <c r="BT101" s="87" t="s">
        <v>4626</v>
      </c>
      <c r="BU101" s="219"/>
      <c r="BV101" s="173" t="s">
        <v>4627</v>
      </c>
      <c r="BW101" s="219"/>
      <c r="BX101" s="173" t="s">
        <v>4628</v>
      </c>
      <c r="BY101" s="219"/>
      <c r="BZ101" s="219"/>
      <c r="CA101" s="173" t="s">
        <v>4629</v>
      </c>
      <c r="CB101" s="219"/>
      <c r="CC101" s="219"/>
      <c r="CD101" s="219"/>
      <c r="CE101" s="219"/>
      <c r="CF101" s="219"/>
      <c r="CG101" s="279" t="s">
        <v>4630</v>
      </c>
      <c r="CH101" s="219"/>
      <c r="CI101" s="219"/>
      <c r="CJ101" s="219"/>
      <c r="CK101" s="219"/>
      <c r="CL101" s="219"/>
      <c r="CM101" s="174" t="s">
        <v>3075</v>
      </c>
      <c r="CN101" s="219"/>
      <c r="CO101" s="219"/>
      <c r="CP101" s="219"/>
      <c r="CQ101" s="219"/>
      <c r="CR101" s="219"/>
      <c r="CS101" s="179"/>
      <c r="CT101" s="173" t="s">
        <v>264</v>
      </c>
      <c r="CU101" s="173" t="s">
        <v>3744</v>
      </c>
      <c r="CV101" s="173" t="s">
        <v>4631</v>
      </c>
      <c r="CW101" s="219"/>
      <c r="CX101" s="173" t="s">
        <v>4632</v>
      </c>
      <c r="CY101" s="219"/>
      <c r="CZ101" s="87" t="s">
        <v>4633</v>
      </c>
      <c r="DA101" s="219"/>
      <c r="DB101" s="219"/>
      <c r="DC101" s="219"/>
      <c r="DD101" s="173" t="s">
        <v>259</v>
      </c>
      <c r="DE101" s="219"/>
      <c r="DF101" s="219"/>
      <c r="DG101" s="219"/>
      <c r="DH101" s="219"/>
      <c r="DI101" s="219"/>
      <c r="DJ101" s="88" t="s">
        <v>198</v>
      </c>
      <c r="DK101" s="84" t="s">
        <v>199</v>
      </c>
      <c r="DL101" s="219"/>
      <c r="DM101" s="219"/>
      <c r="DN101" s="219"/>
      <c r="DO101" s="219"/>
      <c r="DP101" s="219"/>
      <c r="DQ101" s="219"/>
      <c r="DR101" s="219"/>
      <c r="DS101" s="173" t="s">
        <v>4634</v>
      </c>
      <c r="DT101" s="219"/>
      <c r="DU101" s="173" t="s">
        <v>1610</v>
      </c>
      <c r="DV101" s="219"/>
      <c r="DW101" s="219"/>
      <c r="DX101" s="219"/>
      <c r="DY101" s="219"/>
      <c r="DZ101" s="219"/>
      <c r="EA101" s="219"/>
      <c r="EB101" s="276"/>
    </row>
    <row r="102">
      <c r="A102" s="578" t="s">
        <v>4635</v>
      </c>
      <c r="B102" s="99" t="s">
        <v>4636</v>
      </c>
      <c r="C102" s="100" t="s">
        <v>1291</v>
      </c>
      <c r="D102" s="101" t="s">
        <v>1291</v>
      </c>
      <c r="E102" s="102" t="s">
        <v>1291</v>
      </c>
      <c r="F102" s="103" t="s">
        <v>1291</v>
      </c>
      <c r="G102" s="99" t="s">
        <v>3451</v>
      </c>
      <c r="H102" s="221" t="s">
        <v>1068</v>
      </c>
      <c r="I102" s="221" t="s">
        <v>4637</v>
      </c>
      <c r="J102" s="221" t="s">
        <v>4638</v>
      </c>
      <c r="K102" s="221" t="s">
        <v>4639</v>
      </c>
      <c r="L102" s="221" t="s">
        <v>760</v>
      </c>
      <c r="M102" s="267"/>
      <c r="N102" s="221" t="s">
        <v>4640</v>
      </c>
      <c r="O102" s="221" t="s">
        <v>1642</v>
      </c>
      <c r="P102" s="221" t="s">
        <v>4130</v>
      </c>
      <c r="Q102" s="267"/>
      <c r="R102" s="267"/>
      <c r="S102" s="221" t="s">
        <v>1012</v>
      </c>
      <c r="T102" s="267"/>
      <c r="U102" s="267"/>
      <c r="V102" s="267"/>
      <c r="W102" s="175"/>
      <c r="X102" s="251" t="s">
        <v>4641</v>
      </c>
      <c r="Y102" s="251" t="s">
        <v>703</v>
      </c>
      <c r="Z102" s="251" t="s">
        <v>1571</v>
      </c>
      <c r="AA102" s="251" t="s">
        <v>1150</v>
      </c>
      <c r="AB102" s="251" t="s">
        <v>2840</v>
      </c>
      <c r="AC102" s="251" t="s">
        <v>4642</v>
      </c>
      <c r="AD102" s="287"/>
      <c r="AE102" s="251" t="s">
        <v>4643</v>
      </c>
      <c r="AF102" s="251" t="s">
        <v>4644</v>
      </c>
      <c r="AG102" s="287"/>
      <c r="AH102" s="287"/>
      <c r="AI102" s="251" t="s">
        <v>4645</v>
      </c>
      <c r="AJ102" s="287"/>
      <c r="AK102" s="175"/>
      <c r="AL102" s="288" t="s">
        <v>4619</v>
      </c>
      <c r="AM102" s="288" t="s">
        <v>2924</v>
      </c>
      <c r="AN102" s="253"/>
      <c r="AO102" s="253"/>
      <c r="AP102" s="253"/>
      <c r="AQ102" s="253"/>
      <c r="AR102" s="288" t="s">
        <v>4646</v>
      </c>
      <c r="AS102" s="253"/>
      <c r="AT102" s="288" t="s">
        <v>4647</v>
      </c>
      <c r="AU102" s="288" t="s">
        <v>3845</v>
      </c>
      <c r="AV102" s="288" t="s">
        <v>4648</v>
      </c>
      <c r="AW102" s="253"/>
      <c r="AX102" s="288" t="s">
        <v>4102</v>
      </c>
      <c r="AY102" s="253"/>
      <c r="AZ102" s="253"/>
      <c r="BA102" s="230" t="s">
        <v>4649</v>
      </c>
      <c r="BB102" s="230" t="s">
        <v>2470</v>
      </c>
      <c r="BC102" s="230" t="s">
        <v>3174</v>
      </c>
      <c r="BD102" s="230" t="s">
        <v>4650</v>
      </c>
      <c r="BE102" s="230" t="s">
        <v>4651</v>
      </c>
      <c r="BF102" s="230" t="s">
        <v>4652</v>
      </c>
      <c r="BG102" s="230" t="s">
        <v>4653</v>
      </c>
      <c r="BH102" s="230" t="s">
        <v>4654</v>
      </c>
      <c r="BI102" s="230" t="s">
        <v>4655</v>
      </c>
      <c r="BJ102" s="230" t="s">
        <v>4656</v>
      </c>
      <c r="BK102" s="230" t="s">
        <v>4657</v>
      </c>
      <c r="BL102" s="255"/>
      <c r="BM102" s="230" t="s">
        <v>986</v>
      </c>
      <c r="BN102" s="230" t="s">
        <v>4658</v>
      </c>
      <c r="BO102" s="255"/>
      <c r="BP102" s="255"/>
      <c r="BQ102" s="235" t="s">
        <v>4659</v>
      </c>
      <c r="BR102" s="256"/>
      <c r="BS102" s="235" t="s">
        <v>4634</v>
      </c>
      <c r="BT102" s="235" t="s">
        <v>3599</v>
      </c>
      <c r="BU102" s="235" t="s">
        <v>3487</v>
      </c>
      <c r="BV102" s="235" t="s">
        <v>4660</v>
      </c>
      <c r="BW102" s="256"/>
      <c r="BX102" s="235" t="s">
        <v>3024</v>
      </c>
      <c r="BY102" s="235" t="s">
        <v>4661</v>
      </c>
      <c r="BZ102" s="235" t="s">
        <v>4662</v>
      </c>
      <c r="CA102" s="256"/>
      <c r="CB102" s="256"/>
      <c r="CC102" s="256"/>
      <c r="CD102" s="256"/>
      <c r="CE102" s="256"/>
      <c r="CF102" s="273" t="s">
        <v>1648</v>
      </c>
      <c r="CG102" s="273" t="s">
        <v>2251</v>
      </c>
      <c r="CH102" s="273" t="s">
        <v>2204</v>
      </c>
      <c r="CI102" s="273" t="s">
        <v>4663</v>
      </c>
      <c r="CJ102" s="273" t="s">
        <v>3304</v>
      </c>
      <c r="CK102" s="273" t="s">
        <v>4664</v>
      </c>
      <c r="CL102" s="273" t="s">
        <v>1959</v>
      </c>
      <c r="CM102" s="273" t="s">
        <v>974</v>
      </c>
      <c r="CN102" s="258"/>
      <c r="CO102" s="273" t="s">
        <v>4665</v>
      </c>
      <c r="CP102" s="258"/>
      <c r="CQ102" s="258"/>
      <c r="CR102" s="258"/>
      <c r="CS102" s="179"/>
      <c r="CT102" s="259" t="s">
        <v>3193</v>
      </c>
      <c r="CU102" s="259" t="s">
        <v>4666</v>
      </c>
      <c r="CV102" s="259" t="s">
        <v>4576</v>
      </c>
      <c r="CW102" s="259" t="s">
        <v>3065</v>
      </c>
      <c r="CX102" s="259" t="s">
        <v>4667</v>
      </c>
      <c r="CY102" s="259" t="s">
        <v>1326</v>
      </c>
      <c r="CZ102" s="259" t="s">
        <v>4668</v>
      </c>
      <c r="DA102" s="259" t="s">
        <v>2051</v>
      </c>
      <c r="DB102" s="260"/>
      <c r="DC102" s="260"/>
      <c r="DD102" s="259" t="s">
        <v>242</v>
      </c>
      <c r="DE102" s="260"/>
      <c r="DF102" s="260"/>
      <c r="DG102" s="311" t="s">
        <v>1927</v>
      </c>
      <c r="DH102" s="261"/>
      <c r="DI102" s="311" t="s">
        <v>4669</v>
      </c>
      <c r="DJ102" s="311"/>
      <c r="DK102" s="311" t="s">
        <v>402</v>
      </c>
      <c r="DL102" s="311" t="s">
        <v>1467</v>
      </c>
      <c r="DM102" s="311" t="s">
        <v>4670</v>
      </c>
      <c r="DN102" s="311" t="s">
        <v>4128</v>
      </c>
      <c r="DO102" s="311" t="s">
        <v>4671</v>
      </c>
      <c r="DP102" s="311" t="s">
        <v>4672</v>
      </c>
      <c r="DQ102" s="311" t="s">
        <v>1852</v>
      </c>
      <c r="DR102" s="311" t="s">
        <v>2160</v>
      </c>
      <c r="DS102" s="261"/>
      <c r="DT102" s="261"/>
      <c r="DU102" s="311" t="s">
        <v>4177</v>
      </c>
      <c r="DV102" s="261"/>
      <c r="DW102" s="311" t="s">
        <v>4673</v>
      </c>
      <c r="DX102" s="311" t="s">
        <v>146</v>
      </c>
      <c r="DY102" s="311" t="s">
        <v>4674</v>
      </c>
      <c r="DZ102" s="261"/>
      <c r="EA102" s="311" t="s">
        <v>4675</v>
      </c>
      <c r="EB102" s="579" t="s">
        <v>4676</v>
      </c>
    </row>
    <row r="103">
      <c r="A103" s="172" t="s">
        <v>4677</v>
      </c>
      <c r="B103" s="79" t="s">
        <v>4678</v>
      </c>
      <c r="C103" s="80" t="s">
        <v>1291</v>
      </c>
      <c r="D103" s="81" t="s">
        <v>1291</v>
      </c>
      <c r="E103" s="82" t="s">
        <v>1291</v>
      </c>
      <c r="F103" s="83" t="s">
        <v>2603</v>
      </c>
      <c r="G103" s="79" t="s">
        <v>2140</v>
      </c>
      <c r="H103" s="87" t="s">
        <v>2906</v>
      </c>
      <c r="I103" s="87" t="s">
        <v>4679</v>
      </c>
      <c r="J103" s="87" t="s">
        <v>4680</v>
      </c>
      <c r="K103" s="87" t="s">
        <v>4681</v>
      </c>
      <c r="L103" s="87" t="s">
        <v>4682</v>
      </c>
      <c r="M103" s="173" t="s">
        <v>4683</v>
      </c>
      <c r="N103" s="87" t="s">
        <v>4684</v>
      </c>
      <c r="O103" s="87" t="s">
        <v>547</v>
      </c>
      <c r="P103" s="87" t="s">
        <v>3460</v>
      </c>
      <c r="Q103" s="219"/>
      <c r="R103" s="219"/>
      <c r="S103" s="219"/>
      <c r="T103" s="219"/>
      <c r="U103" s="219"/>
      <c r="V103" s="219"/>
      <c r="W103" s="175"/>
      <c r="X103" s="87" t="s">
        <v>4685</v>
      </c>
      <c r="Y103" s="87" t="s">
        <v>2973</v>
      </c>
      <c r="Z103" s="87" t="s">
        <v>3655</v>
      </c>
      <c r="AA103" s="87" t="s">
        <v>1830</v>
      </c>
      <c r="AB103" s="87" t="s">
        <v>2799</v>
      </c>
      <c r="AC103" s="87" t="s">
        <v>4686</v>
      </c>
      <c r="AD103" s="219"/>
      <c r="AE103" s="173" t="s">
        <v>4687</v>
      </c>
      <c r="AF103" s="87" t="s">
        <v>4688</v>
      </c>
      <c r="AG103" s="219"/>
      <c r="AH103" s="219"/>
      <c r="AI103" s="219"/>
      <c r="AJ103" s="219"/>
      <c r="AK103" s="175"/>
      <c r="AL103" s="173" t="s">
        <v>4689</v>
      </c>
      <c r="AM103" s="87" t="s">
        <v>4690</v>
      </c>
      <c r="AN103" s="219"/>
      <c r="AO103" s="219"/>
      <c r="AP103" s="219"/>
      <c r="AQ103" s="219"/>
      <c r="AR103" s="219"/>
      <c r="AS103" s="219"/>
      <c r="AT103" s="87" t="s">
        <v>2160</v>
      </c>
      <c r="AU103" s="173" t="s">
        <v>4353</v>
      </c>
      <c r="AV103" s="219"/>
      <c r="AW103" s="219"/>
      <c r="AX103" s="219"/>
      <c r="AY103" s="219"/>
      <c r="AZ103" s="219"/>
      <c r="BA103" s="173" t="s">
        <v>2407</v>
      </c>
      <c r="BB103" s="173" t="s">
        <v>3693</v>
      </c>
      <c r="BC103" s="87" t="s">
        <v>4691</v>
      </c>
      <c r="BD103" s="173" t="s">
        <v>893</v>
      </c>
      <c r="BE103" s="87" t="s">
        <v>1575</v>
      </c>
      <c r="BF103" s="87" t="s">
        <v>451</v>
      </c>
      <c r="BG103" s="87" t="s">
        <v>4692</v>
      </c>
      <c r="BH103" s="87" t="s">
        <v>176</v>
      </c>
      <c r="BI103" s="173" t="s">
        <v>4693</v>
      </c>
      <c r="BJ103" s="219"/>
      <c r="BK103" s="173" t="s">
        <v>2488</v>
      </c>
      <c r="BL103" s="219"/>
      <c r="BM103" s="219"/>
      <c r="BN103" s="219"/>
      <c r="BO103" s="219"/>
      <c r="BP103" s="219"/>
      <c r="BQ103" s="173" t="s">
        <v>4694</v>
      </c>
      <c r="BR103" s="173" t="s">
        <v>108</v>
      </c>
      <c r="BS103" s="173" t="s">
        <v>4695</v>
      </c>
      <c r="BT103" s="173" t="s">
        <v>4696</v>
      </c>
      <c r="BU103" s="87" t="s">
        <v>3872</v>
      </c>
      <c r="BV103" s="173" t="s">
        <v>801</v>
      </c>
      <c r="BW103" s="87" t="s">
        <v>4697</v>
      </c>
      <c r="BX103" s="173" t="s">
        <v>412</v>
      </c>
      <c r="BY103" s="219"/>
      <c r="BZ103" s="87" t="s">
        <v>2105</v>
      </c>
      <c r="CA103" s="219"/>
      <c r="CB103" s="219"/>
      <c r="CC103" s="219"/>
      <c r="CD103" s="219"/>
      <c r="CE103" s="219"/>
      <c r="CF103" s="173" t="s">
        <v>4698</v>
      </c>
      <c r="CG103" s="87" t="s">
        <v>4699</v>
      </c>
      <c r="CH103" s="87" t="s">
        <v>4195</v>
      </c>
      <c r="CI103" s="87" t="s">
        <v>4700</v>
      </c>
      <c r="CJ103" s="219"/>
      <c r="CK103" s="219"/>
      <c r="CL103" s="219"/>
      <c r="CM103" s="87" t="s">
        <v>2088</v>
      </c>
      <c r="CN103" s="219"/>
      <c r="CO103" s="219"/>
      <c r="CP103" s="219"/>
      <c r="CQ103" s="219"/>
      <c r="CR103" s="219"/>
      <c r="CS103" s="179"/>
      <c r="CT103" s="87" t="s">
        <v>984</v>
      </c>
      <c r="CU103" s="219"/>
      <c r="CV103" s="87" t="s">
        <v>4420</v>
      </c>
      <c r="CW103" s="87" t="s">
        <v>4701</v>
      </c>
      <c r="CX103" s="173" t="s">
        <v>2893</v>
      </c>
      <c r="CY103" s="173" t="s">
        <v>4702</v>
      </c>
      <c r="CZ103" s="87" t="s">
        <v>4703</v>
      </c>
      <c r="DA103" s="87" t="s">
        <v>1692</v>
      </c>
      <c r="DB103" s="219"/>
      <c r="DC103" s="219"/>
      <c r="DD103" s="219"/>
      <c r="DE103" s="219"/>
      <c r="DF103" s="219"/>
      <c r="DG103" s="219"/>
      <c r="DH103" s="219"/>
      <c r="DI103" s="219"/>
      <c r="DJ103" s="219"/>
      <c r="DK103" s="219"/>
      <c r="DL103" s="219"/>
      <c r="DM103" s="219"/>
      <c r="DN103" s="219"/>
      <c r="DO103" s="219"/>
      <c r="DP103" s="173" t="s">
        <v>1418</v>
      </c>
      <c r="DQ103" s="87" t="s">
        <v>4430</v>
      </c>
      <c r="DR103" s="219"/>
      <c r="DS103" s="219"/>
      <c r="DT103" s="219"/>
      <c r="DU103" s="219"/>
      <c r="DV103" s="219"/>
      <c r="DW103" s="219"/>
      <c r="DX103" s="219"/>
      <c r="DY103" s="219"/>
      <c r="DZ103" s="219"/>
      <c r="EA103" s="219"/>
      <c r="EB103" s="551"/>
    </row>
    <row r="104" ht="15.75" customHeight="1">
      <c r="A104" s="180" t="s">
        <v>4704</v>
      </c>
      <c r="B104" s="99" t="s">
        <v>4705</v>
      </c>
      <c r="C104" s="100" t="s">
        <v>1291</v>
      </c>
      <c r="D104" s="101" t="s">
        <v>1291</v>
      </c>
      <c r="E104" s="102" t="s">
        <v>1291</v>
      </c>
      <c r="F104" s="103" t="s">
        <v>4706</v>
      </c>
      <c r="G104" s="99" t="s">
        <v>2227</v>
      </c>
      <c r="H104" s="267"/>
      <c r="I104" s="267"/>
      <c r="J104" s="267"/>
      <c r="K104" s="181" t="str">
        <f>HYPERLINK("https://clips.twitch.tv/WittyEasySquidNomNom-l87X6W7Pw1m43xPS", "13.90")</f>
        <v>13.90</v>
      </c>
      <c r="L104" s="181" t="s">
        <v>4707</v>
      </c>
      <c r="M104" s="267"/>
      <c r="N104" s="267"/>
      <c r="O104" s="221" t="s">
        <v>2401</v>
      </c>
      <c r="P104" s="221" t="s">
        <v>2383</v>
      </c>
      <c r="Q104" s="267"/>
      <c r="R104" s="267"/>
      <c r="S104" s="267"/>
      <c r="T104" s="267"/>
      <c r="U104" s="267"/>
      <c r="V104" s="267"/>
      <c r="W104" s="175"/>
      <c r="X104" s="111" t="s">
        <v>3828</v>
      </c>
      <c r="Y104" s="287"/>
      <c r="Z104" s="111" t="s">
        <v>4324</v>
      </c>
      <c r="AA104" s="287"/>
      <c r="AB104" s="251" t="s">
        <v>1310</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1926</v>
      </c>
      <c r="BD104" s="255"/>
      <c r="BE104" s="230" t="s">
        <v>4708</v>
      </c>
      <c r="BF104" s="255"/>
      <c r="BG104" s="199"/>
      <c r="BH104" s="196" t="s">
        <v>1848</v>
      </c>
      <c r="BI104" s="255"/>
      <c r="BJ104" s="255"/>
      <c r="BK104" s="255"/>
      <c r="BL104" s="255"/>
      <c r="BM104" s="255"/>
      <c r="BN104" s="255"/>
      <c r="BO104" s="255"/>
      <c r="BP104" s="255"/>
      <c r="BQ104" s="256"/>
      <c r="BR104" s="204" t="s">
        <v>4709</v>
      </c>
      <c r="BS104" s="235" t="s">
        <v>4710</v>
      </c>
      <c r="BT104" s="256"/>
      <c r="BU104" s="256"/>
      <c r="BV104" s="137" t="s">
        <v>4711</v>
      </c>
      <c r="BW104" s="256"/>
      <c r="BX104" s="256"/>
      <c r="BY104" s="256"/>
      <c r="BZ104" s="256"/>
      <c r="CA104" s="256"/>
      <c r="CB104" s="256"/>
      <c r="CC104" s="256"/>
      <c r="CD104" s="256"/>
      <c r="CE104" s="256"/>
      <c r="CF104" s="580"/>
      <c r="CG104" s="258"/>
      <c r="CH104" s="258"/>
      <c r="CI104" s="258"/>
      <c r="CJ104" s="258"/>
      <c r="CK104" s="258"/>
      <c r="CL104" s="145" t="s">
        <v>1949</v>
      </c>
      <c r="CM104" s="258"/>
      <c r="CN104" s="258"/>
      <c r="CO104" s="258"/>
      <c r="CP104" s="258"/>
      <c r="CQ104" s="258"/>
      <c r="CR104" s="258"/>
      <c r="CS104" s="179"/>
      <c r="CT104" s="260"/>
      <c r="CU104" s="260"/>
      <c r="CV104" s="157" t="s">
        <v>1634</v>
      </c>
      <c r="CW104" s="260"/>
      <c r="CX104" s="260"/>
      <c r="CY104" s="346" t="s">
        <v>1956</v>
      </c>
      <c r="CZ104" s="260"/>
      <c r="DA104" s="260"/>
      <c r="DB104" s="260"/>
      <c r="DC104" s="260"/>
      <c r="DD104" s="260"/>
      <c r="DE104" s="260"/>
      <c r="DF104" s="260"/>
      <c r="DG104" s="261"/>
      <c r="DH104" s="261"/>
      <c r="DI104" s="261"/>
      <c r="DJ104" s="261"/>
      <c r="DK104" s="261"/>
      <c r="DL104" s="261"/>
      <c r="DM104" s="261"/>
      <c r="DN104" s="261"/>
      <c r="DO104" s="261"/>
      <c r="DP104" s="311" t="s">
        <v>1979</v>
      </c>
      <c r="DQ104" s="311" t="s">
        <v>3874</v>
      </c>
      <c r="DR104" s="261"/>
      <c r="DS104" s="261"/>
      <c r="DT104" s="261"/>
      <c r="DU104" s="261"/>
      <c r="DV104" s="261"/>
      <c r="DW104" s="261"/>
      <c r="DX104" s="261"/>
      <c r="DY104" s="261"/>
      <c r="DZ104" s="261"/>
      <c r="EA104" s="261"/>
      <c r="EB104" s="275"/>
    </row>
    <row r="105" ht="15.75" customHeight="1">
      <c r="A105" s="172" t="s">
        <v>4712</v>
      </c>
      <c r="B105" s="79" t="s">
        <v>4713</v>
      </c>
      <c r="C105" s="80" t="s">
        <v>1291</v>
      </c>
      <c r="D105" s="81" t="s">
        <v>1291</v>
      </c>
      <c r="E105" s="82" t="s">
        <v>1291</v>
      </c>
      <c r="F105" s="83" t="s">
        <v>1291</v>
      </c>
      <c r="G105" s="79" t="s">
        <v>2811</v>
      </c>
      <c r="H105" s="174" t="s">
        <v>4714</v>
      </c>
      <c r="I105" s="174" t="s">
        <v>4715</v>
      </c>
      <c r="J105" s="174" t="s">
        <v>4716</v>
      </c>
      <c r="K105" s="174" t="s">
        <v>4525</v>
      </c>
      <c r="L105" s="173" t="s">
        <v>347</v>
      </c>
      <c r="M105" s="173" t="s">
        <v>4717</v>
      </c>
      <c r="N105" s="173" t="s">
        <v>4718</v>
      </c>
      <c r="O105" s="173" t="s">
        <v>2853</v>
      </c>
      <c r="P105" s="174" t="s">
        <v>4719</v>
      </c>
      <c r="Q105" s="219"/>
      <c r="R105" s="219"/>
      <c r="S105" s="219"/>
      <c r="T105" s="219"/>
      <c r="U105" s="219"/>
      <c r="V105" s="219"/>
      <c r="W105" s="175"/>
      <c r="X105" s="174" t="s">
        <v>4720</v>
      </c>
      <c r="Y105" s="174" t="s">
        <v>3714</v>
      </c>
      <c r="Z105" s="173" t="s">
        <v>4721</v>
      </c>
      <c r="AA105" s="174" t="s">
        <v>4722</v>
      </c>
      <c r="AB105" s="174" t="s">
        <v>2769</v>
      </c>
      <c r="AC105" s="174" t="s">
        <v>1913</v>
      </c>
      <c r="AD105" s="173"/>
      <c r="AE105" s="174" t="s">
        <v>595</v>
      </c>
      <c r="AF105" s="174" t="s">
        <v>3857</v>
      </c>
      <c r="AG105" s="219"/>
      <c r="AH105" s="219"/>
      <c r="AI105" s="219"/>
      <c r="AJ105" s="219"/>
      <c r="AK105" s="175"/>
      <c r="AL105" s="219"/>
      <c r="AM105" s="174" t="s">
        <v>4723</v>
      </c>
      <c r="AN105" s="219"/>
      <c r="AO105" s="219"/>
      <c r="AP105" s="219"/>
      <c r="AQ105" s="219"/>
      <c r="AR105" s="219"/>
      <c r="AS105" s="219"/>
      <c r="AT105" s="174" t="s">
        <v>1840</v>
      </c>
      <c r="AU105" s="173" t="s">
        <v>4724</v>
      </c>
      <c r="AV105" s="219"/>
      <c r="AW105" s="219"/>
      <c r="AX105" s="219"/>
      <c r="AY105" s="219"/>
      <c r="AZ105" s="219"/>
      <c r="BA105" s="174" t="s">
        <v>4725</v>
      </c>
      <c r="BB105" s="174" t="s">
        <v>4726</v>
      </c>
      <c r="BC105" s="173" t="s">
        <v>367</v>
      </c>
      <c r="BD105" s="174" t="s">
        <v>4727</v>
      </c>
      <c r="BE105" s="174" t="s">
        <v>4728</v>
      </c>
      <c r="BF105" s="174"/>
      <c r="BG105" s="219"/>
      <c r="BH105" s="173" t="s">
        <v>4729</v>
      </c>
      <c r="BI105" s="174" t="s">
        <v>4730</v>
      </c>
      <c r="BJ105" s="174"/>
      <c r="BK105" s="174" t="s">
        <v>4731</v>
      </c>
      <c r="BL105" s="219"/>
      <c r="BM105" s="174" t="s">
        <v>2148</v>
      </c>
      <c r="BN105" s="219"/>
      <c r="BO105" s="219"/>
      <c r="BP105" s="219"/>
      <c r="BQ105" s="173"/>
      <c r="BR105" s="174" t="s">
        <v>2010</v>
      </c>
      <c r="BS105" s="174" t="s">
        <v>3665</v>
      </c>
      <c r="BT105" s="174" t="s">
        <v>411</v>
      </c>
      <c r="BU105" s="174"/>
      <c r="BV105" s="174" t="s">
        <v>4732</v>
      </c>
      <c r="BW105" s="174" t="s">
        <v>4733</v>
      </c>
      <c r="BX105" s="173" t="s">
        <v>4734</v>
      </c>
      <c r="BY105" s="219"/>
      <c r="BZ105" s="174" t="s">
        <v>1037</v>
      </c>
      <c r="CA105" s="174" t="s">
        <v>4346</v>
      </c>
      <c r="CB105" s="219"/>
      <c r="CC105" s="174" t="s">
        <v>1394</v>
      </c>
      <c r="CD105" s="219"/>
      <c r="CE105" s="219"/>
      <c r="CF105" s="174" t="s">
        <v>130</v>
      </c>
      <c r="CG105" s="174" t="s">
        <v>2092</v>
      </c>
      <c r="CH105" s="174" t="s">
        <v>4735</v>
      </c>
      <c r="CI105" s="174" t="s">
        <v>4736</v>
      </c>
      <c r="CJ105" s="219"/>
      <c r="CK105" s="174" t="s">
        <v>4737</v>
      </c>
      <c r="CL105" s="173" t="s">
        <v>4430</v>
      </c>
      <c r="CM105" s="173" t="s">
        <v>1530</v>
      </c>
      <c r="CN105" s="219"/>
      <c r="CO105" s="219"/>
      <c r="CP105" s="219"/>
      <c r="CQ105" s="219"/>
      <c r="CR105" s="219"/>
      <c r="CS105" s="179"/>
      <c r="CT105" s="174" t="s">
        <v>3167</v>
      </c>
      <c r="CU105" s="174" t="s">
        <v>4476</v>
      </c>
      <c r="CV105" s="174" t="s">
        <v>2771</v>
      </c>
      <c r="CW105" s="173" t="s">
        <v>400</v>
      </c>
      <c r="CX105" s="174" t="s">
        <v>4738</v>
      </c>
      <c r="CY105" s="174" t="s">
        <v>4739</v>
      </c>
      <c r="CZ105" s="174" t="s">
        <v>4740</v>
      </c>
      <c r="DA105" s="174" t="s">
        <v>2198</v>
      </c>
      <c r="DB105" s="219"/>
      <c r="DC105" s="219"/>
      <c r="DD105" s="219"/>
      <c r="DE105" s="219"/>
      <c r="DF105" s="219"/>
      <c r="DG105" s="219"/>
      <c r="DH105" s="219"/>
      <c r="DI105" s="219"/>
      <c r="DJ105" s="219"/>
      <c r="DK105" s="174" t="s">
        <v>4482</v>
      </c>
      <c r="DL105" s="219"/>
      <c r="DM105" s="219"/>
      <c r="DN105" s="219"/>
      <c r="DO105" s="219"/>
      <c r="DP105" s="174" t="s">
        <v>4741</v>
      </c>
      <c r="DQ105" s="174"/>
      <c r="DR105" s="219"/>
      <c r="DS105" s="174" t="s">
        <v>1806</v>
      </c>
      <c r="DT105" s="174" t="s">
        <v>4742</v>
      </c>
      <c r="DU105" s="174" t="s">
        <v>3147</v>
      </c>
      <c r="DV105" s="219"/>
      <c r="DW105" s="219"/>
      <c r="DX105" s="174" t="s">
        <v>784</v>
      </c>
      <c r="DY105" s="219"/>
      <c r="DZ105" s="219"/>
      <c r="EA105" s="219"/>
      <c r="EB105" s="276"/>
    </row>
    <row r="106">
      <c r="A106" s="581" t="s">
        <v>4743</v>
      </c>
      <c r="B106" s="99" t="s">
        <v>4744</v>
      </c>
      <c r="C106" s="100" t="s">
        <v>1291</v>
      </c>
      <c r="D106" s="101" t="s">
        <v>1291</v>
      </c>
      <c r="E106" s="102" t="s">
        <v>1291</v>
      </c>
      <c r="F106" s="103" t="s">
        <v>1291</v>
      </c>
      <c r="G106" s="99" t="s">
        <v>2928</v>
      </c>
      <c r="H106" s="221" t="s">
        <v>3937</v>
      </c>
      <c r="I106" s="221" t="s">
        <v>4745</v>
      </c>
      <c r="J106" s="221" t="s">
        <v>1621</v>
      </c>
      <c r="K106" s="221" t="s">
        <v>239</v>
      </c>
      <c r="L106" s="221" t="s">
        <v>2481</v>
      </c>
      <c r="M106" s="221" t="s">
        <v>4746</v>
      </c>
      <c r="N106" s="221" t="s">
        <v>4747</v>
      </c>
      <c r="O106" s="221" t="s">
        <v>4748</v>
      </c>
      <c r="P106" s="221" t="s">
        <v>3429</v>
      </c>
      <c r="Q106" s="267"/>
      <c r="R106" s="267"/>
      <c r="S106" s="267"/>
      <c r="T106" s="267"/>
      <c r="U106" s="267"/>
      <c r="V106" s="267"/>
      <c r="W106" s="175"/>
      <c r="X106" s="251" t="s">
        <v>4749</v>
      </c>
      <c r="Y106" s="251" t="s">
        <v>128</v>
      </c>
      <c r="Z106" s="251" t="s">
        <v>3950</v>
      </c>
      <c r="AA106" s="251" t="s">
        <v>1636</v>
      </c>
      <c r="AB106" s="251" t="s">
        <v>4750</v>
      </c>
      <c r="AC106" s="251" t="s">
        <v>4751</v>
      </c>
      <c r="AD106" s="251"/>
      <c r="AE106" s="251" t="s">
        <v>4752</v>
      </c>
      <c r="AF106" s="251" t="s">
        <v>4753</v>
      </c>
      <c r="AG106" s="287"/>
      <c r="AH106" s="287"/>
      <c r="AI106" s="287"/>
      <c r="AJ106" s="287"/>
      <c r="AK106" s="175"/>
      <c r="AL106" s="253"/>
      <c r="AM106" s="253"/>
      <c r="AN106" s="253"/>
      <c r="AO106" s="253"/>
      <c r="AP106" s="253"/>
      <c r="AQ106" s="253"/>
      <c r="AR106" s="253"/>
      <c r="AS106" s="253"/>
      <c r="AT106" s="288" t="s">
        <v>2395</v>
      </c>
      <c r="AU106" s="288" t="s">
        <v>1179</v>
      </c>
      <c r="AV106" s="253"/>
      <c r="AW106" s="253"/>
      <c r="AX106" s="253"/>
      <c r="AY106" s="253"/>
      <c r="AZ106" s="253"/>
      <c r="BA106" s="230" t="s">
        <v>4754</v>
      </c>
      <c r="BB106" s="230" t="s">
        <v>594</v>
      </c>
      <c r="BC106" s="230" t="s">
        <v>1514</v>
      </c>
      <c r="BD106" s="230" t="s">
        <v>4755</v>
      </c>
      <c r="BE106" s="230" t="s">
        <v>4756</v>
      </c>
      <c r="BF106" s="230" t="s">
        <v>4757</v>
      </c>
      <c r="BG106" s="230" t="s">
        <v>4758</v>
      </c>
      <c r="BH106" s="230" t="s">
        <v>2378</v>
      </c>
      <c r="BI106" s="255"/>
      <c r="BJ106" s="230" t="s">
        <v>4759</v>
      </c>
      <c r="BK106" s="230" t="s">
        <v>4760</v>
      </c>
      <c r="BL106" s="255"/>
      <c r="BM106" s="255"/>
      <c r="BN106" s="255"/>
      <c r="BO106" s="255"/>
      <c r="BP106" s="255"/>
      <c r="BQ106" s="235" t="s">
        <v>4761</v>
      </c>
      <c r="BR106" s="235" t="s">
        <v>4191</v>
      </c>
      <c r="BS106" s="235" t="s">
        <v>3809</v>
      </c>
      <c r="BT106" s="235" t="s">
        <v>4762</v>
      </c>
      <c r="BU106" s="235" t="s">
        <v>4763</v>
      </c>
      <c r="BV106" s="235" t="s">
        <v>1319</v>
      </c>
      <c r="BW106" s="235" t="s">
        <v>4764</v>
      </c>
      <c r="BX106" s="256"/>
      <c r="BY106" s="235" t="s">
        <v>4765</v>
      </c>
      <c r="BZ106" s="235" t="s">
        <v>4766</v>
      </c>
      <c r="CA106" s="256"/>
      <c r="CB106" s="256"/>
      <c r="CC106" s="256"/>
      <c r="CD106" s="256"/>
      <c r="CE106" s="256"/>
      <c r="CF106" s="273" t="s">
        <v>4767</v>
      </c>
      <c r="CG106" s="273" t="s">
        <v>2301</v>
      </c>
      <c r="CH106" s="273" t="s">
        <v>2855</v>
      </c>
      <c r="CI106" s="273" t="s">
        <v>4768</v>
      </c>
      <c r="CJ106" s="273" t="s">
        <v>4769</v>
      </c>
      <c r="CK106" s="273" t="s">
        <v>4770</v>
      </c>
      <c r="CL106" s="273" t="s">
        <v>4254</v>
      </c>
      <c r="CM106" s="273" t="s">
        <v>4753</v>
      </c>
      <c r="CN106" s="258"/>
      <c r="CO106" s="258"/>
      <c r="CP106" s="258"/>
      <c r="CQ106" s="258"/>
      <c r="CR106" s="258"/>
      <c r="CS106" s="179"/>
      <c r="CT106" s="259" t="s">
        <v>2433</v>
      </c>
      <c r="CU106" s="259" t="s">
        <v>4208</v>
      </c>
      <c r="CV106" s="259" t="s">
        <v>4771</v>
      </c>
      <c r="CW106" s="259" t="s">
        <v>3798</v>
      </c>
      <c r="CX106" s="259" t="s">
        <v>4363</v>
      </c>
      <c r="CY106" s="259" t="s">
        <v>1651</v>
      </c>
      <c r="CZ106" s="259" t="s">
        <v>4772</v>
      </c>
      <c r="DA106" s="259" t="s">
        <v>2165</v>
      </c>
      <c r="DB106" s="260"/>
      <c r="DC106" s="260"/>
      <c r="DD106" s="260"/>
      <c r="DE106" s="260"/>
      <c r="DF106" s="260"/>
      <c r="DG106" s="311" t="s">
        <v>4773</v>
      </c>
      <c r="DH106" s="261"/>
      <c r="DI106" s="261"/>
      <c r="DJ106" s="261"/>
      <c r="DK106" s="261"/>
      <c r="DL106" s="261"/>
      <c r="DM106" s="261"/>
      <c r="DN106" s="261"/>
      <c r="DO106" s="261"/>
      <c r="DP106" s="311" t="s">
        <v>4774</v>
      </c>
      <c r="DQ106" s="261"/>
      <c r="DR106" s="261"/>
      <c r="DS106" s="261"/>
      <c r="DT106" s="261"/>
      <c r="DU106" s="261"/>
      <c r="DV106" s="261"/>
      <c r="DW106" s="261"/>
      <c r="DX106" s="261"/>
      <c r="DY106" s="261"/>
      <c r="DZ106" s="261"/>
      <c r="EA106" s="261"/>
      <c r="EB106" s="582"/>
    </row>
    <row r="107" ht="15.75" customHeight="1">
      <c r="A107" s="583" t="s">
        <v>4775</v>
      </c>
      <c r="B107" s="79" t="s">
        <v>4776</v>
      </c>
      <c r="C107" s="80" t="s">
        <v>1291</v>
      </c>
      <c r="D107" s="81" t="s">
        <v>1291</v>
      </c>
      <c r="E107" s="82" t="s">
        <v>1291</v>
      </c>
      <c r="F107" s="83" t="s">
        <v>1290</v>
      </c>
      <c r="G107" s="79" t="s">
        <v>4777</v>
      </c>
      <c r="H107" s="174"/>
      <c r="I107" s="173" t="s">
        <v>4778</v>
      </c>
      <c r="J107" s="173" t="s">
        <v>1628</v>
      </c>
      <c r="K107" s="87" t="s">
        <v>239</v>
      </c>
      <c r="L107" s="173" t="s">
        <v>984</v>
      </c>
      <c r="M107" s="219"/>
      <c r="N107" s="173" t="s">
        <v>4779</v>
      </c>
      <c r="O107" s="173" t="s">
        <v>103</v>
      </c>
      <c r="P107" s="174" t="s">
        <v>2973</v>
      </c>
      <c r="Q107" s="219"/>
      <c r="R107" s="219"/>
      <c r="S107" s="219"/>
      <c r="T107" s="219"/>
      <c r="U107" s="219"/>
      <c r="V107" s="219"/>
      <c r="W107" s="175"/>
      <c r="X107" s="173" t="s">
        <v>2619</v>
      </c>
      <c r="Y107" s="173" t="s">
        <v>4780</v>
      </c>
      <c r="Z107" s="173" t="s">
        <v>3946</v>
      </c>
      <c r="AA107" s="173" t="s">
        <v>4781</v>
      </c>
      <c r="AB107" s="173" t="s">
        <v>2400</v>
      </c>
      <c r="AC107" s="173" t="s">
        <v>4782</v>
      </c>
      <c r="AD107" s="174"/>
      <c r="AE107" s="453" t="s">
        <v>4783</v>
      </c>
      <c r="AF107" s="173" t="s">
        <v>4784</v>
      </c>
      <c r="AG107" s="219"/>
      <c r="AH107" s="219"/>
      <c r="AI107" s="219"/>
      <c r="AJ107" s="219"/>
      <c r="AK107" s="175"/>
      <c r="AL107" s="219"/>
      <c r="AM107" s="219"/>
      <c r="AN107" s="219"/>
      <c r="AO107" s="219"/>
      <c r="AP107" s="219"/>
      <c r="AQ107" s="219"/>
      <c r="AR107" s="219"/>
      <c r="AS107" s="219"/>
      <c r="AT107" s="173" t="s">
        <v>1108</v>
      </c>
      <c r="AU107" s="173" t="s">
        <v>4488</v>
      </c>
      <c r="AV107" s="219"/>
      <c r="AW107" s="219"/>
      <c r="AX107" s="219"/>
      <c r="AY107" s="219"/>
      <c r="AZ107" s="219"/>
      <c r="BA107" s="173" t="s">
        <v>4249</v>
      </c>
      <c r="BB107" s="173" t="s">
        <v>594</v>
      </c>
      <c r="BC107" s="174" t="s">
        <v>2527</v>
      </c>
      <c r="BD107" s="173" t="s">
        <v>4116</v>
      </c>
      <c r="BE107" s="173" t="s">
        <v>4785</v>
      </c>
      <c r="BF107" s="174" t="s">
        <v>4692</v>
      </c>
      <c r="BG107" s="219"/>
      <c r="BH107" s="279" t="s">
        <v>176</v>
      </c>
      <c r="BI107" s="173" t="s">
        <v>4786</v>
      </c>
      <c r="BJ107" s="173" t="s">
        <v>4787</v>
      </c>
      <c r="BK107" s="174" t="s">
        <v>4788</v>
      </c>
      <c r="BL107" s="219"/>
      <c r="BM107" s="219"/>
      <c r="BN107" s="219"/>
      <c r="BO107" s="219"/>
      <c r="BP107" s="219"/>
      <c r="BQ107" s="173" t="s">
        <v>4789</v>
      </c>
      <c r="BR107" s="173" t="s">
        <v>1505</v>
      </c>
      <c r="BS107" s="173" t="s">
        <v>4254</v>
      </c>
      <c r="BT107" s="173" t="s">
        <v>4790</v>
      </c>
      <c r="BU107" s="173" t="s">
        <v>4791</v>
      </c>
      <c r="BV107" s="173" t="s">
        <v>801</v>
      </c>
      <c r="BW107" s="219"/>
      <c r="BX107" s="173" t="s">
        <v>697</v>
      </c>
      <c r="BY107" s="173" t="s">
        <v>4792</v>
      </c>
      <c r="BZ107" s="219"/>
      <c r="CA107" s="219"/>
      <c r="CB107" s="219"/>
      <c r="CC107" s="219"/>
      <c r="CD107" s="219"/>
      <c r="CE107" s="219"/>
      <c r="CF107" s="173" t="s">
        <v>4793</v>
      </c>
      <c r="CG107" s="173" t="s">
        <v>4219</v>
      </c>
      <c r="CH107" s="173" t="s">
        <v>1501</v>
      </c>
      <c r="CI107" s="173" t="s">
        <v>4794</v>
      </c>
      <c r="CJ107" s="219"/>
      <c r="CK107" s="173" t="s">
        <v>4795</v>
      </c>
      <c r="CL107" s="173" t="s">
        <v>3076</v>
      </c>
      <c r="CM107" s="173" t="s">
        <v>4796</v>
      </c>
      <c r="CN107" s="219"/>
      <c r="CO107" s="219"/>
      <c r="CP107" s="219"/>
      <c r="CQ107" s="219"/>
      <c r="CR107" s="219"/>
      <c r="CS107" s="179"/>
      <c r="CT107" s="173" t="s">
        <v>160</v>
      </c>
      <c r="CU107" s="173" t="s">
        <v>1994</v>
      </c>
      <c r="CV107" s="173" t="s">
        <v>3977</v>
      </c>
      <c r="CW107" s="173" t="s">
        <v>4797</v>
      </c>
      <c r="CX107" s="173" t="s">
        <v>4798</v>
      </c>
      <c r="CY107" s="173" t="s">
        <v>4799</v>
      </c>
      <c r="CZ107" s="173" t="s">
        <v>4800</v>
      </c>
      <c r="DA107" s="173" t="s">
        <v>4308</v>
      </c>
      <c r="DB107" s="219"/>
      <c r="DC107" s="219"/>
      <c r="DD107" s="219"/>
      <c r="DE107" s="219"/>
      <c r="DF107" s="219"/>
      <c r="DG107" s="305"/>
      <c r="DH107" s="305"/>
      <c r="DI107" s="219"/>
      <c r="DJ107" s="219"/>
      <c r="DK107" s="219"/>
      <c r="DL107" s="219"/>
      <c r="DM107" s="219"/>
      <c r="DN107" s="219"/>
      <c r="DO107" s="219"/>
      <c r="DP107" s="173" t="s">
        <v>4801</v>
      </c>
      <c r="DQ107" s="219"/>
      <c r="DR107" s="219"/>
      <c r="DS107" s="219"/>
      <c r="DT107" s="219"/>
      <c r="DU107" s="219"/>
      <c r="DV107" s="219"/>
      <c r="DW107" s="219"/>
      <c r="DX107" s="219"/>
      <c r="DY107" s="219"/>
      <c r="DZ107" s="219"/>
      <c r="EA107" s="219"/>
      <c r="EB107" s="276"/>
    </row>
    <row r="108" ht="15.75" customHeight="1">
      <c r="A108" s="180" t="s">
        <v>4802</v>
      </c>
      <c r="B108" s="99" t="s">
        <v>4803</v>
      </c>
      <c r="C108" s="100" t="s">
        <v>1291</v>
      </c>
      <c r="D108" s="101" t="s">
        <v>1291</v>
      </c>
      <c r="E108" s="102" t="s">
        <v>1291</v>
      </c>
      <c r="F108" s="103" t="s">
        <v>536</v>
      </c>
      <c r="G108" s="99" t="s">
        <v>882</v>
      </c>
      <c r="H108" s="221" t="s">
        <v>4804</v>
      </c>
      <c r="I108" s="221" t="s">
        <v>4805</v>
      </c>
      <c r="J108" s="221" t="s">
        <v>1620</v>
      </c>
      <c r="K108" s="221" t="s">
        <v>4806</v>
      </c>
      <c r="L108" s="221" t="s">
        <v>1250</v>
      </c>
      <c r="M108" s="267"/>
      <c r="N108" s="221" t="s">
        <v>4807</v>
      </c>
      <c r="O108" s="221" t="s">
        <v>4808</v>
      </c>
      <c r="P108" s="221" t="s">
        <v>2783</v>
      </c>
      <c r="Q108" s="221" t="s">
        <v>4809</v>
      </c>
      <c r="R108" s="267"/>
      <c r="S108" s="181" t="s">
        <v>4810</v>
      </c>
      <c r="T108" s="267"/>
      <c r="U108" s="221" t="s">
        <v>4811</v>
      </c>
      <c r="V108" s="221" t="s">
        <v>4812</v>
      </c>
      <c r="W108" s="175"/>
      <c r="X108" s="251" t="s">
        <v>4813</v>
      </c>
      <c r="Y108" s="251" t="s">
        <v>4814</v>
      </c>
      <c r="Z108" s="251" t="s">
        <v>4815</v>
      </c>
      <c r="AA108" s="251" t="s">
        <v>4722</v>
      </c>
      <c r="AB108" s="251" t="s">
        <v>2550</v>
      </c>
      <c r="AC108" s="251" t="s">
        <v>4816</v>
      </c>
      <c r="AD108" s="287"/>
      <c r="AE108" s="251" t="s">
        <v>857</v>
      </c>
      <c r="AF108" s="251" t="s">
        <v>4721</v>
      </c>
      <c r="AG108" s="251" t="s">
        <v>1648</v>
      </c>
      <c r="AH108" s="287"/>
      <c r="AI108" s="251" t="s">
        <v>4817</v>
      </c>
      <c r="AJ108" s="251" t="s">
        <v>4818</v>
      </c>
      <c r="AK108" s="175"/>
      <c r="AL108" s="288" t="s">
        <v>4819</v>
      </c>
      <c r="AM108" s="288" t="s">
        <v>4820</v>
      </c>
      <c r="AN108" s="253"/>
      <c r="AO108" s="253"/>
      <c r="AP108" s="253"/>
      <c r="AQ108" s="253"/>
      <c r="AR108" s="253"/>
      <c r="AS108" s="253"/>
      <c r="AT108" s="288" t="s">
        <v>1611</v>
      </c>
      <c r="AU108" s="288" t="s">
        <v>3017</v>
      </c>
      <c r="AV108" s="253"/>
      <c r="AW108" s="253"/>
      <c r="AX108" s="288" t="s">
        <v>4821</v>
      </c>
      <c r="AY108" s="288" t="s">
        <v>4822</v>
      </c>
      <c r="AZ108" s="288"/>
      <c r="BA108" s="230" t="s">
        <v>3002</v>
      </c>
      <c r="BB108" s="230" t="s">
        <v>1326</v>
      </c>
      <c r="BC108" s="196" t="s">
        <v>1926</v>
      </c>
      <c r="BD108" s="230" t="s">
        <v>4245</v>
      </c>
      <c r="BE108" s="230" t="s">
        <v>4823</v>
      </c>
      <c r="BF108" s="230" t="s">
        <v>4824</v>
      </c>
      <c r="BG108" s="230" t="s">
        <v>4825</v>
      </c>
      <c r="BH108" s="230" t="s">
        <v>555</v>
      </c>
      <c r="BI108" s="230" t="s">
        <v>4826</v>
      </c>
      <c r="BJ108" s="230" t="s">
        <v>4827</v>
      </c>
      <c r="BK108" s="230" t="s">
        <v>2681</v>
      </c>
      <c r="BL108" s="230" t="s">
        <v>4828</v>
      </c>
      <c r="BM108" s="584" t="s">
        <v>4829</v>
      </c>
      <c r="BN108" s="230" t="s">
        <v>1505</v>
      </c>
      <c r="BO108" s="230" t="s">
        <v>4830</v>
      </c>
      <c r="BP108" s="230"/>
      <c r="BQ108" s="235" t="s">
        <v>4831</v>
      </c>
      <c r="BR108" s="235" t="s">
        <v>3411</v>
      </c>
      <c r="BS108" s="235" t="s">
        <v>2230</v>
      </c>
      <c r="BT108" s="235" t="s">
        <v>1102</v>
      </c>
      <c r="BU108" s="235" t="s">
        <v>4832</v>
      </c>
      <c r="BV108" s="235" t="s">
        <v>215</v>
      </c>
      <c r="BW108" s="256"/>
      <c r="BX108" s="256"/>
      <c r="BY108" s="235" t="s">
        <v>4833</v>
      </c>
      <c r="BZ108" s="235" t="s">
        <v>2121</v>
      </c>
      <c r="CA108" s="235" t="s">
        <v>4834</v>
      </c>
      <c r="CB108" s="235" t="s">
        <v>731</v>
      </c>
      <c r="CC108" s="235" t="s">
        <v>2168</v>
      </c>
      <c r="CD108" s="235" t="s">
        <v>4835</v>
      </c>
      <c r="CE108" s="256"/>
      <c r="CF108" s="273" t="s">
        <v>4836</v>
      </c>
      <c r="CG108" s="273" t="s">
        <v>4837</v>
      </c>
      <c r="CH108" s="273" t="s">
        <v>2037</v>
      </c>
      <c r="CI108" s="273" t="s">
        <v>4838</v>
      </c>
      <c r="CJ108" s="258"/>
      <c r="CK108" s="273" t="s">
        <v>4839</v>
      </c>
      <c r="CL108" s="258"/>
      <c r="CM108" s="273" t="s">
        <v>4840</v>
      </c>
      <c r="CN108" s="273" t="s">
        <v>4841</v>
      </c>
      <c r="CO108" s="273" t="s">
        <v>2185</v>
      </c>
      <c r="CP108" s="273"/>
      <c r="CQ108" s="273" t="s">
        <v>4842</v>
      </c>
      <c r="CR108" s="273" t="s">
        <v>4843</v>
      </c>
      <c r="CS108" s="179"/>
      <c r="CT108" s="259" t="s">
        <v>4844</v>
      </c>
      <c r="CU108" s="302"/>
      <c r="CV108" s="259" t="s">
        <v>2886</v>
      </c>
      <c r="CW108" s="259" t="s">
        <v>3142</v>
      </c>
      <c r="CX108" s="259" t="s">
        <v>4845</v>
      </c>
      <c r="CY108" s="260"/>
      <c r="CZ108" s="157" t="s">
        <v>4846</v>
      </c>
      <c r="DA108" s="259" t="s">
        <v>3180</v>
      </c>
      <c r="DB108" s="259" t="s">
        <v>4847</v>
      </c>
      <c r="DC108" s="259" t="s">
        <v>380</v>
      </c>
      <c r="DD108" s="259" t="s">
        <v>4361</v>
      </c>
      <c r="DE108" s="157" t="s">
        <v>4848</v>
      </c>
      <c r="DF108" s="259"/>
      <c r="DG108" s="274"/>
      <c r="DH108" s="274"/>
      <c r="DI108" s="274"/>
      <c r="DJ108" s="261"/>
      <c r="DK108" s="212" t="s">
        <v>2263</v>
      </c>
      <c r="DL108" s="261"/>
      <c r="DM108" s="311" t="s">
        <v>3572</v>
      </c>
      <c r="DN108" s="311" t="s">
        <v>4849</v>
      </c>
      <c r="DO108" s="311" t="s">
        <v>4850</v>
      </c>
      <c r="DP108" s="261"/>
      <c r="DQ108" s="261"/>
      <c r="DR108" s="261"/>
      <c r="DS108" s="261"/>
      <c r="DT108" s="261"/>
      <c r="DU108" s="261"/>
      <c r="DV108" s="261"/>
      <c r="DW108" s="261"/>
      <c r="DX108" s="261"/>
      <c r="DY108" s="311" t="s">
        <v>4229</v>
      </c>
      <c r="DZ108" s="261"/>
      <c r="EA108" s="261"/>
      <c r="EB108" s="275"/>
    </row>
    <row r="109">
      <c r="A109" s="585" t="s">
        <v>4851</v>
      </c>
      <c r="B109" s="79" t="s">
        <v>4852</v>
      </c>
      <c r="C109" s="80" t="s">
        <v>1291</v>
      </c>
      <c r="D109" s="81" t="s">
        <v>1291</v>
      </c>
      <c r="E109" s="82" t="s">
        <v>1291</v>
      </c>
      <c r="F109" s="83" t="s">
        <v>1291</v>
      </c>
      <c r="G109" s="79" t="s">
        <v>2279</v>
      </c>
      <c r="H109" s="173" t="s">
        <v>4853</v>
      </c>
      <c r="I109" s="305" t="s">
        <v>4854</v>
      </c>
      <c r="J109" s="173" t="s">
        <v>4855</v>
      </c>
      <c r="K109" s="173" t="s">
        <v>3642</v>
      </c>
      <c r="L109" s="173" t="s">
        <v>4856</v>
      </c>
      <c r="M109" s="219" t="s">
        <v>4857</v>
      </c>
      <c r="N109" s="173" t="s">
        <v>4858</v>
      </c>
      <c r="O109" s="173" t="s">
        <v>4859</v>
      </c>
      <c r="P109" s="305" t="s">
        <v>3283</v>
      </c>
      <c r="Q109" s="219"/>
      <c r="R109" s="219"/>
      <c r="S109" s="305" t="s">
        <v>2818</v>
      </c>
      <c r="T109" s="219"/>
      <c r="U109" s="173" t="s">
        <v>4860</v>
      </c>
      <c r="V109" s="173" t="s">
        <v>4861</v>
      </c>
      <c r="W109" s="175"/>
      <c r="X109" s="305" t="s">
        <v>4862</v>
      </c>
      <c r="Y109" s="173" t="s">
        <v>4863</v>
      </c>
      <c r="Z109" s="173" t="s">
        <v>639</v>
      </c>
      <c r="AA109" s="173" t="s">
        <v>3457</v>
      </c>
      <c r="AB109" s="305" t="s">
        <v>831</v>
      </c>
      <c r="AC109" s="173" t="s">
        <v>1827</v>
      </c>
      <c r="AD109" s="219"/>
      <c r="AE109" s="173" t="s">
        <v>3067</v>
      </c>
      <c r="AF109" s="305" t="s">
        <v>4391</v>
      </c>
      <c r="AG109" s="305" t="s">
        <v>4864</v>
      </c>
      <c r="AH109" s="219"/>
      <c r="AI109" s="173" t="s">
        <v>2492</v>
      </c>
      <c r="AJ109" s="219"/>
      <c r="AK109" s="175"/>
      <c r="AL109" s="173" t="s">
        <v>3955</v>
      </c>
      <c r="AM109" s="305" t="s">
        <v>4865</v>
      </c>
      <c r="AN109" s="219"/>
      <c r="AO109" s="219"/>
      <c r="AP109" s="305" t="s">
        <v>4866</v>
      </c>
      <c r="AQ109" s="305"/>
      <c r="AR109" s="305" t="s">
        <v>3277</v>
      </c>
      <c r="AS109" s="219"/>
      <c r="AT109" s="305" t="s">
        <v>4867</v>
      </c>
      <c r="AU109" s="305" t="s">
        <v>385</v>
      </c>
      <c r="AV109" s="173" t="s">
        <v>4868</v>
      </c>
      <c r="AW109" s="219"/>
      <c r="AX109" s="219"/>
      <c r="AY109" s="219"/>
      <c r="AZ109" s="219"/>
      <c r="BA109" s="305" t="s">
        <v>2503</v>
      </c>
      <c r="BB109" s="305" t="s">
        <v>4869</v>
      </c>
      <c r="BC109" s="173" t="s">
        <v>4870</v>
      </c>
      <c r="BD109" s="305" t="s">
        <v>1318</v>
      </c>
      <c r="BE109" s="173" t="s">
        <v>4871</v>
      </c>
      <c r="BF109" s="305" t="s">
        <v>4872</v>
      </c>
      <c r="BG109" s="305" t="s">
        <v>4873</v>
      </c>
      <c r="BH109" s="305" t="s">
        <v>4874</v>
      </c>
      <c r="BI109" s="219"/>
      <c r="BJ109" s="219" t="s">
        <v>4875</v>
      </c>
      <c r="BK109" s="305" t="s">
        <v>4627</v>
      </c>
      <c r="BL109" s="219"/>
      <c r="BM109" s="173" t="s">
        <v>4207</v>
      </c>
      <c r="BN109" s="173" t="s">
        <v>4876</v>
      </c>
      <c r="BO109" s="173" t="s">
        <v>4877</v>
      </c>
      <c r="BP109" s="219"/>
      <c r="BQ109" s="219"/>
      <c r="BR109" s="173" t="s">
        <v>4878</v>
      </c>
      <c r="BS109" s="305" t="s">
        <v>1235</v>
      </c>
      <c r="BT109" s="173" t="s">
        <v>469</v>
      </c>
      <c r="BU109" s="173" t="s">
        <v>1575</v>
      </c>
      <c r="BV109" s="305" t="s">
        <v>2065</v>
      </c>
      <c r="BW109" s="219"/>
      <c r="BX109" s="219"/>
      <c r="BY109" s="219"/>
      <c r="BZ109" s="305" t="s">
        <v>1766</v>
      </c>
      <c r="CA109" s="219"/>
      <c r="CB109" s="219"/>
      <c r="CC109" s="219"/>
      <c r="CD109" s="219"/>
      <c r="CE109" s="219"/>
      <c r="CF109" s="173" t="s">
        <v>1316</v>
      </c>
      <c r="CG109" s="305" t="s">
        <v>4021</v>
      </c>
      <c r="CH109" s="173" t="s">
        <v>1431</v>
      </c>
      <c r="CI109" s="305" t="s">
        <v>4879</v>
      </c>
      <c r="CJ109" s="219"/>
      <c r="CK109" s="305" t="s">
        <v>4567</v>
      </c>
      <c r="CL109" s="305" t="s">
        <v>4880</v>
      </c>
      <c r="CM109" s="219" t="s">
        <v>4881</v>
      </c>
      <c r="CN109" s="219"/>
      <c r="CO109" s="219"/>
      <c r="CP109" s="219"/>
      <c r="CQ109" s="219"/>
      <c r="CR109" s="219"/>
      <c r="CS109" s="179"/>
      <c r="CT109" s="305" t="s">
        <v>4882</v>
      </c>
      <c r="CU109" s="305" t="s">
        <v>1391</v>
      </c>
      <c r="CV109" s="173" t="s">
        <v>3207</v>
      </c>
      <c r="CW109" s="305" t="s">
        <v>3399</v>
      </c>
      <c r="CX109" s="219"/>
      <c r="CY109" s="305" t="s">
        <v>4883</v>
      </c>
      <c r="CZ109" s="219"/>
      <c r="DA109" s="173" t="s">
        <v>3373</v>
      </c>
      <c r="DB109" s="173" t="s">
        <v>4884</v>
      </c>
      <c r="DC109" s="219"/>
      <c r="DD109" s="173" t="s">
        <v>4885</v>
      </c>
      <c r="DE109" s="173" t="s">
        <v>4886</v>
      </c>
      <c r="DF109" s="219"/>
      <c r="DG109" s="173" t="s">
        <v>3630</v>
      </c>
      <c r="DH109" s="219"/>
      <c r="DI109" s="305" t="s">
        <v>4887</v>
      </c>
      <c r="DJ109" s="305"/>
      <c r="DK109" s="305" t="s">
        <v>4888</v>
      </c>
      <c r="DL109" s="305" t="s">
        <v>1848</v>
      </c>
      <c r="DM109" s="305" t="s">
        <v>4303</v>
      </c>
      <c r="DN109" s="305" t="s">
        <v>2916</v>
      </c>
      <c r="DO109" s="219"/>
      <c r="DP109" s="305" t="s">
        <v>4889</v>
      </c>
      <c r="DQ109" s="305" t="s">
        <v>2551</v>
      </c>
      <c r="DR109" s="219"/>
      <c r="DS109" s="305" t="s">
        <v>4890</v>
      </c>
      <c r="DT109" s="219"/>
      <c r="DU109" s="305" t="s">
        <v>4891</v>
      </c>
      <c r="DV109" s="305" t="s">
        <v>4892</v>
      </c>
      <c r="DW109" s="305" t="s">
        <v>277</v>
      </c>
      <c r="DX109" s="219"/>
      <c r="DY109" s="219"/>
      <c r="DZ109" s="219"/>
      <c r="EA109" s="305" t="s">
        <v>3978</v>
      </c>
      <c r="EB109" s="586" t="s">
        <v>4893</v>
      </c>
    </row>
    <row r="110" ht="15.75" customHeight="1">
      <c r="A110" s="180" t="s">
        <v>4894</v>
      </c>
      <c r="B110" s="99" t="s">
        <v>4895</v>
      </c>
      <c r="C110" s="100" t="s">
        <v>1291</v>
      </c>
      <c r="D110" s="101" t="s">
        <v>1291</v>
      </c>
      <c r="E110" s="102" t="s">
        <v>1291</v>
      </c>
      <c r="F110" s="103" t="s">
        <v>1291</v>
      </c>
      <c r="G110" s="99" t="s">
        <v>221</v>
      </c>
      <c r="H110" s="283" t="s">
        <v>4896</v>
      </c>
      <c r="I110" s="397" t="s">
        <v>4897</v>
      </c>
      <c r="J110" s="283" t="s">
        <v>3989</v>
      </c>
      <c r="K110" s="283" t="s">
        <v>3617</v>
      </c>
      <c r="L110" s="283"/>
      <c r="M110" s="283"/>
      <c r="N110" s="283"/>
      <c r="O110" s="283"/>
      <c r="P110" s="283"/>
      <c r="Q110" s="267"/>
      <c r="R110" s="267"/>
      <c r="S110" s="267"/>
      <c r="T110" s="267"/>
      <c r="U110" s="267"/>
      <c r="V110" s="267"/>
      <c r="W110" s="175"/>
      <c r="X110" s="587" t="s">
        <v>1325</v>
      </c>
      <c r="Y110" s="286" t="s">
        <v>2493</v>
      </c>
      <c r="Z110" s="286"/>
      <c r="AA110" s="286"/>
      <c r="AB110" s="286"/>
      <c r="AC110" s="286"/>
      <c r="AD110" s="287"/>
      <c r="AE110" s="286"/>
      <c r="AF110" s="587" t="s">
        <v>2155</v>
      </c>
      <c r="AG110" s="287"/>
      <c r="AH110" s="287"/>
      <c r="AI110" s="287"/>
      <c r="AJ110" s="287"/>
      <c r="AK110" s="175"/>
      <c r="AL110" s="253"/>
      <c r="AM110" s="253"/>
      <c r="AN110" s="253"/>
      <c r="AO110" s="253"/>
      <c r="AP110" s="253"/>
      <c r="AQ110" s="253"/>
      <c r="AR110" s="253"/>
      <c r="AS110" s="253"/>
      <c r="AT110" s="588" t="s">
        <v>3213</v>
      </c>
      <c r="AU110" s="308"/>
      <c r="AV110" s="253"/>
      <c r="AW110" s="253"/>
      <c r="AX110" s="253"/>
      <c r="AY110" s="253"/>
      <c r="AZ110" s="253"/>
      <c r="BA110" s="381"/>
      <c r="BB110" s="589" t="s">
        <v>1959</v>
      </c>
      <c r="BC110" s="381"/>
      <c r="BD110" s="381"/>
      <c r="BE110" s="589" t="s">
        <v>145</v>
      </c>
      <c r="BF110" s="255"/>
      <c r="BG110" s="255"/>
      <c r="BH110" s="381"/>
      <c r="BI110" s="381"/>
      <c r="BJ110" s="381"/>
      <c r="BK110" s="381"/>
      <c r="BL110" s="255"/>
      <c r="BM110" s="255"/>
      <c r="BN110" s="255"/>
      <c r="BO110" s="255"/>
      <c r="BP110" s="255"/>
      <c r="BQ110" s="382"/>
      <c r="BR110" s="382"/>
      <c r="BS110" s="382"/>
      <c r="BT110" s="590" t="s">
        <v>4898</v>
      </c>
      <c r="BU110" s="382"/>
      <c r="BV110" s="382"/>
      <c r="BW110" s="591"/>
      <c r="BX110" s="256"/>
      <c r="BY110" s="382"/>
      <c r="BZ110" s="382"/>
      <c r="CA110" s="256"/>
      <c r="CB110" s="256"/>
      <c r="CC110" s="256"/>
      <c r="CD110" s="256"/>
      <c r="CE110" s="256"/>
      <c r="CF110" s="295"/>
      <c r="CG110" s="295" t="s">
        <v>1659</v>
      </c>
      <c r="CH110" s="295"/>
      <c r="CI110" s="592"/>
      <c r="CJ110" s="258"/>
      <c r="CK110" s="592"/>
      <c r="CL110" s="295"/>
      <c r="CM110" s="295"/>
      <c r="CN110" s="258"/>
      <c r="CO110" s="258"/>
      <c r="CP110" s="258"/>
      <c r="CQ110" s="258"/>
      <c r="CR110" s="258"/>
      <c r="CS110" s="179"/>
      <c r="CT110" s="461"/>
      <c r="CU110" s="260"/>
      <c r="CV110" s="461"/>
      <c r="CW110" s="565" t="s">
        <v>2001</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4899</v>
      </c>
      <c r="B111" s="79" t="s">
        <v>4900</v>
      </c>
      <c r="C111" s="80" t="s">
        <v>1291</v>
      </c>
      <c r="D111" s="81" t="s">
        <v>1291</v>
      </c>
      <c r="E111" s="82" t="s">
        <v>1291</v>
      </c>
      <c r="F111" s="83" t="s">
        <v>1291</v>
      </c>
      <c r="G111" s="79" t="s">
        <v>4901</v>
      </c>
      <c r="H111" s="219"/>
      <c r="I111" s="174" t="s">
        <v>4902</v>
      </c>
      <c r="J111" s="219"/>
      <c r="K111" s="219"/>
      <c r="L111" s="174" t="s">
        <v>4903</v>
      </c>
      <c r="M111" s="219"/>
      <c r="N111" s="174" t="s">
        <v>4527</v>
      </c>
      <c r="O111" s="174" t="s">
        <v>4904</v>
      </c>
      <c r="P111" s="174" t="s">
        <v>3888</v>
      </c>
      <c r="Q111" s="219"/>
      <c r="R111" s="219"/>
      <c r="S111" s="219"/>
      <c r="T111" s="219"/>
      <c r="U111" s="174" t="s">
        <v>4905</v>
      </c>
      <c r="V111" s="219"/>
      <c r="W111" s="175"/>
      <c r="X111" s="219"/>
      <c r="Y111" s="174" t="s">
        <v>468</v>
      </c>
      <c r="Z111" s="174" t="s">
        <v>1210</v>
      </c>
      <c r="AA111" s="219"/>
      <c r="AB111" s="174" t="s">
        <v>1996</v>
      </c>
      <c r="AC111" s="219"/>
      <c r="AD111" s="219"/>
      <c r="AE111" s="174" t="s">
        <v>3366</v>
      </c>
      <c r="AF111" s="219"/>
      <c r="AG111" s="219"/>
      <c r="AH111" s="219"/>
      <c r="AI111" s="219"/>
      <c r="AJ111" s="219"/>
      <c r="AK111" s="175"/>
      <c r="AL111" s="174"/>
      <c r="AM111" s="174" t="s">
        <v>4906</v>
      </c>
      <c r="AN111" s="219"/>
      <c r="AO111" s="219"/>
      <c r="AP111" s="219"/>
      <c r="AQ111" s="219"/>
      <c r="AR111" s="219"/>
      <c r="AS111" s="219"/>
      <c r="AT111" s="174" t="s">
        <v>1965</v>
      </c>
      <c r="AU111" s="219"/>
      <c r="AV111" s="219"/>
      <c r="AW111" s="219"/>
      <c r="AX111" s="174" t="s">
        <v>4534</v>
      </c>
      <c r="AY111" s="219"/>
      <c r="AZ111" s="219"/>
      <c r="BA111" s="219"/>
      <c r="BB111" s="219"/>
      <c r="BC111" s="219"/>
      <c r="BD111" s="174" t="s">
        <v>3173</v>
      </c>
      <c r="BE111" s="174" t="s">
        <v>3402</v>
      </c>
      <c r="BF111" s="219"/>
      <c r="BG111" s="219"/>
      <c r="BH111" s="174" t="s">
        <v>3174</v>
      </c>
      <c r="BI111" s="177"/>
      <c r="BJ111" s="219"/>
      <c r="BK111" s="219"/>
      <c r="BL111" s="219"/>
      <c r="BM111" s="219"/>
      <c r="BN111" s="219"/>
      <c r="BO111" s="219"/>
      <c r="BP111" s="219"/>
      <c r="BQ111" s="219"/>
      <c r="BR111" s="174" t="s">
        <v>4907</v>
      </c>
      <c r="BS111" s="174" t="s">
        <v>3616</v>
      </c>
      <c r="BT111" s="219"/>
      <c r="BU111" s="219"/>
      <c r="BV111" s="174" t="s">
        <v>2921</v>
      </c>
      <c r="BW111" s="219"/>
      <c r="BX111" s="174" t="s">
        <v>4908</v>
      </c>
      <c r="BY111" s="219"/>
      <c r="BZ111" s="219"/>
      <c r="CA111" s="219"/>
      <c r="CB111" s="219"/>
      <c r="CC111" s="219"/>
      <c r="CD111" s="219"/>
      <c r="CE111" s="219"/>
      <c r="CF111" s="219"/>
      <c r="CG111" s="219"/>
      <c r="CH111" s="219"/>
      <c r="CI111" s="174" t="s">
        <v>4909</v>
      </c>
      <c r="CJ111" s="219"/>
      <c r="CK111" s="219"/>
      <c r="CL111" s="219"/>
      <c r="CM111" s="219"/>
      <c r="CN111" s="219"/>
      <c r="CO111" s="219"/>
      <c r="CP111" s="219"/>
      <c r="CQ111" s="219"/>
      <c r="CR111" s="219"/>
      <c r="CS111" s="179"/>
      <c r="CT111" s="174" t="s">
        <v>1570</v>
      </c>
      <c r="CU111" s="219"/>
      <c r="CV111" s="174" t="s">
        <v>3597</v>
      </c>
      <c r="CW111" s="219"/>
      <c r="CX111" s="219"/>
      <c r="CY111" s="219"/>
      <c r="CZ111" s="174" t="s">
        <v>4910</v>
      </c>
      <c r="DA111" s="174" t="s">
        <v>3429</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2404</v>
      </c>
      <c r="DZ111" s="219"/>
      <c r="EA111" s="219"/>
      <c r="EB111" s="276"/>
    </row>
    <row r="112" ht="15.75" customHeight="1">
      <c r="A112" s="180" t="s">
        <v>4911</v>
      </c>
      <c r="B112" s="99" t="s">
        <v>4912</v>
      </c>
      <c r="C112" s="100" t="s">
        <v>1291</v>
      </c>
      <c r="D112" s="101" t="s">
        <v>1291</v>
      </c>
      <c r="E112" s="102" t="s">
        <v>1291</v>
      </c>
      <c r="F112" s="103" t="s">
        <v>434</v>
      </c>
      <c r="G112" s="99" t="s">
        <v>1430</v>
      </c>
      <c r="H112" s="267"/>
      <c r="I112" s="268" t="s">
        <v>4913</v>
      </c>
      <c r="J112" s="268" t="s">
        <v>4914</v>
      </c>
      <c r="K112" s="268" t="s">
        <v>4915</v>
      </c>
      <c r="L112" s="268" t="s">
        <v>4916</v>
      </c>
      <c r="M112" s="221" t="s">
        <v>163</v>
      </c>
      <c r="N112" s="221" t="s">
        <v>4917</v>
      </c>
      <c r="O112" s="221" t="s">
        <v>2475</v>
      </c>
      <c r="P112" s="221" t="s">
        <v>3195</v>
      </c>
      <c r="Q112" s="267"/>
      <c r="R112" s="267"/>
      <c r="S112" s="221" t="s">
        <v>523</v>
      </c>
      <c r="T112" s="267"/>
      <c r="U112" s="221" t="s">
        <v>1642</v>
      </c>
      <c r="V112" s="267"/>
      <c r="W112" s="175"/>
      <c r="X112" s="250" t="s">
        <v>4918</v>
      </c>
      <c r="Y112" s="111" t="s">
        <v>3314</v>
      </c>
      <c r="Z112" s="111" t="s">
        <v>3034</v>
      </c>
      <c r="AA112" s="251" t="s">
        <v>4919</v>
      </c>
      <c r="AB112" s="111" t="s">
        <v>2083</v>
      </c>
      <c r="AC112" s="250" t="s">
        <v>2053</v>
      </c>
      <c r="AD112" s="287"/>
      <c r="AE112" s="251" t="s">
        <v>4920</v>
      </c>
      <c r="AF112" s="111" t="s">
        <v>3228</v>
      </c>
      <c r="AG112" s="251" t="s">
        <v>4921</v>
      </c>
      <c r="AH112" s="287"/>
      <c r="AI112" s="287"/>
      <c r="AJ112" s="287"/>
      <c r="AK112" s="175"/>
      <c r="AL112" s="253"/>
      <c r="AM112" s="288" t="s">
        <v>3805</v>
      </c>
      <c r="AN112" s="253"/>
      <c r="AO112" s="288" t="s">
        <v>4922</v>
      </c>
      <c r="AP112" s="288" t="s">
        <v>4923</v>
      </c>
      <c r="AQ112" s="253"/>
      <c r="AR112" s="253"/>
      <c r="AS112" s="253"/>
      <c r="AT112" s="593" t="s">
        <v>4924</v>
      </c>
      <c r="AU112" s="291" t="s">
        <v>447</v>
      </c>
      <c r="AV112" s="253"/>
      <c r="AW112" s="253"/>
      <c r="AX112" s="253"/>
      <c r="AY112" s="253"/>
      <c r="AZ112" s="253"/>
      <c r="BA112" s="230" t="s">
        <v>4925</v>
      </c>
      <c r="BB112" s="230" t="s">
        <v>939</v>
      </c>
      <c r="BC112" s="196" t="s">
        <v>3927</v>
      </c>
      <c r="BD112" s="230" t="s">
        <v>4926</v>
      </c>
      <c r="BE112" s="230" t="s">
        <v>4927</v>
      </c>
      <c r="BF112" s="230" t="s">
        <v>1335</v>
      </c>
      <c r="BG112" s="230" t="s">
        <v>4928</v>
      </c>
      <c r="BH112" s="230" t="s">
        <v>4929</v>
      </c>
      <c r="BI112" s="230" t="s">
        <v>4930</v>
      </c>
      <c r="BJ112" s="255"/>
      <c r="BK112" s="230" t="s">
        <v>2039</v>
      </c>
      <c r="BL112" s="255"/>
      <c r="BM112" s="255"/>
      <c r="BN112" s="255"/>
      <c r="BO112" s="230" t="s">
        <v>4931</v>
      </c>
      <c r="BP112" s="255"/>
      <c r="BQ112" s="256"/>
      <c r="BR112" s="256"/>
      <c r="BS112" s="256"/>
      <c r="BT112" s="235" t="s">
        <v>1096</v>
      </c>
      <c r="BU112" s="235" t="s">
        <v>4932</v>
      </c>
      <c r="BV112" s="235" t="s">
        <v>2245</v>
      </c>
      <c r="BW112" s="256"/>
      <c r="BX112" s="235" t="s">
        <v>3691</v>
      </c>
      <c r="BY112" s="256"/>
      <c r="BZ112" s="235" t="s">
        <v>4933</v>
      </c>
      <c r="CA112" s="256"/>
      <c r="CB112" s="256"/>
      <c r="CC112" s="256"/>
      <c r="CD112" s="256"/>
      <c r="CE112" s="256"/>
      <c r="CF112" s="273" t="s">
        <v>4934</v>
      </c>
      <c r="CG112" s="273" t="s">
        <v>1178</v>
      </c>
      <c r="CH112" s="258"/>
      <c r="CI112" s="258"/>
      <c r="CJ112" s="258"/>
      <c r="CK112" s="258"/>
      <c r="CL112" s="258"/>
      <c r="CM112" s="258"/>
      <c r="CN112" s="258"/>
      <c r="CO112" s="258"/>
      <c r="CP112" s="258"/>
      <c r="CQ112" s="258"/>
      <c r="CR112" s="258"/>
      <c r="CS112" s="179"/>
      <c r="CT112" s="346" t="s">
        <v>572</v>
      </c>
      <c r="CU112" s="157" t="s">
        <v>4935</v>
      </c>
      <c r="CV112" s="259" t="s">
        <v>4936</v>
      </c>
      <c r="CW112" s="260"/>
      <c r="CX112" s="260"/>
      <c r="CY112" s="260"/>
      <c r="CZ112" s="346" t="s">
        <v>4937</v>
      </c>
      <c r="DA112" s="259" t="s">
        <v>4938</v>
      </c>
      <c r="DB112" s="260"/>
      <c r="DC112" s="260"/>
      <c r="DD112" s="260"/>
      <c r="DE112" s="260"/>
      <c r="DF112" s="260"/>
      <c r="DG112" s="311" t="s">
        <v>1833</v>
      </c>
      <c r="DH112" s="261"/>
      <c r="DI112" s="261"/>
      <c r="DJ112" s="261"/>
      <c r="DK112" s="261"/>
      <c r="DL112" s="261"/>
      <c r="DM112" s="261"/>
      <c r="DN112" s="261"/>
      <c r="DO112" s="261"/>
      <c r="DP112" s="261"/>
      <c r="DQ112" s="261"/>
      <c r="DR112" s="261"/>
      <c r="DS112" s="261"/>
      <c r="DT112" s="261"/>
      <c r="DU112" s="212" t="s">
        <v>3184</v>
      </c>
      <c r="DV112" s="261"/>
      <c r="DW112" s="261"/>
      <c r="DX112" s="261"/>
      <c r="DY112" s="261"/>
      <c r="DZ112" s="261"/>
      <c r="EA112" s="261"/>
      <c r="EB112" s="275"/>
    </row>
    <row r="113" ht="15.75" customHeight="1">
      <c r="A113" s="172" t="s">
        <v>4939</v>
      </c>
      <c r="B113" s="79" t="s">
        <v>4940</v>
      </c>
      <c r="C113" s="80" t="s">
        <v>1291</v>
      </c>
      <c r="D113" s="81" t="s">
        <v>1291</v>
      </c>
      <c r="E113" s="82" t="s">
        <v>1291</v>
      </c>
      <c r="F113" s="83" t="s">
        <v>880</v>
      </c>
      <c r="G113" s="79" t="s">
        <v>220</v>
      </c>
      <c r="H113" s="174" t="s">
        <v>2986</v>
      </c>
      <c r="I113" s="174" t="s">
        <v>4941</v>
      </c>
      <c r="J113" s="174" t="s">
        <v>4942</v>
      </c>
      <c r="K113" s="174" t="s">
        <v>2746</v>
      </c>
      <c r="L113" s="178" t="s">
        <v>4943</v>
      </c>
      <c r="M113" s="219"/>
      <c r="N113" s="219"/>
      <c r="O113" s="178" t="s">
        <v>4944</v>
      </c>
      <c r="P113" s="219"/>
      <c r="Q113" s="219"/>
      <c r="R113" s="174"/>
      <c r="S113" s="174"/>
      <c r="T113" s="219"/>
      <c r="U113" s="219"/>
      <c r="V113" s="219"/>
      <c r="W113" s="175"/>
      <c r="X113" s="174" t="s">
        <v>1239</v>
      </c>
      <c r="Y113" s="219"/>
      <c r="Z113" s="174" t="s">
        <v>4054</v>
      </c>
      <c r="AA113" s="219"/>
      <c r="AB113" s="174" t="s">
        <v>2857</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2154</v>
      </c>
      <c r="BF113" s="219"/>
      <c r="BG113" s="219"/>
      <c r="BH113" s="219"/>
      <c r="BI113" s="174" t="s">
        <v>4945</v>
      </c>
      <c r="BJ113" s="174"/>
      <c r="BK113" s="219"/>
      <c r="BL113" s="219"/>
      <c r="BM113" s="219"/>
      <c r="BN113" s="219"/>
      <c r="BO113" s="219"/>
      <c r="BP113" s="219"/>
      <c r="BQ113" s="219"/>
      <c r="BR113" s="178" t="s">
        <v>4946</v>
      </c>
      <c r="BS113" s="174" t="s">
        <v>4947</v>
      </c>
      <c r="BT113" s="219"/>
      <c r="BU113" s="219"/>
      <c r="BV113" s="174" t="s">
        <v>4948</v>
      </c>
      <c r="BW113" s="219"/>
      <c r="BX113" s="219"/>
      <c r="BY113" s="219"/>
      <c r="BZ113" s="219"/>
      <c r="CA113" s="219"/>
      <c r="CB113" s="219"/>
      <c r="CC113" s="219"/>
      <c r="CD113" s="219"/>
      <c r="CE113" s="219"/>
      <c r="CF113" s="174" t="s">
        <v>4949</v>
      </c>
      <c r="CG113" s="178" t="s">
        <v>896</v>
      </c>
      <c r="CH113" s="219"/>
      <c r="CI113" s="219"/>
      <c r="CJ113" s="219"/>
      <c r="CK113" s="219"/>
      <c r="CL113" s="174" t="s">
        <v>1949</v>
      </c>
      <c r="CM113" s="86" t="str">
        <f>HYPERLINK("https://clips.twitch.tv/GlutenFreeFlirtyAmazonNinjaGrumpy","18.93")</f>
        <v>18.93</v>
      </c>
      <c r="CN113" s="219"/>
      <c r="CO113" s="219"/>
      <c r="CP113" s="219"/>
      <c r="CQ113" s="219"/>
      <c r="CR113" s="219"/>
      <c r="CS113" s="179"/>
      <c r="CT113" s="219"/>
      <c r="CU113" s="219"/>
      <c r="CV113" s="178" t="s">
        <v>3408</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4" t="s">
        <v>4950</v>
      </c>
      <c r="B114" s="99" t="s">
        <v>4951</v>
      </c>
      <c r="C114" s="100" t="s">
        <v>1290</v>
      </c>
      <c r="D114" s="101" t="s">
        <v>1291</v>
      </c>
      <c r="E114" s="102" t="s">
        <v>1291</v>
      </c>
      <c r="F114" s="103" t="s">
        <v>3881</v>
      </c>
      <c r="G114" s="99" t="s">
        <v>1430</v>
      </c>
      <c r="H114" s="267"/>
      <c r="I114" s="181" t="s">
        <v>4952</v>
      </c>
      <c r="J114" s="181" t="s">
        <v>4953</v>
      </c>
      <c r="K114" s="181" t="s">
        <v>4915</v>
      </c>
      <c r="L114" s="181" t="s">
        <v>4954</v>
      </c>
      <c r="M114" s="181" t="s">
        <v>4955</v>
      </c>
      <c r="N114" s="221" t="s">
        <v>4956</v>
      </c>
      <c r="O114" s="181" t="s">
        <v>4817</v>
      </c>
      <c r="P114" s="221" t="s">
        <v>4688</v>
      </c>
      <c r="Q114" s="267"/>
      <c r="R114" s="267"/>
      <c r="S114" s="267"/>
      <c r="T114" s="267"/>
      <c r="U114" s="267"/>
      <c r="V114" s="267"/>
      <c r="W114" s="175"/>
      <c r="X114" s="111" t="s">
        <v>2433</v>
      </c>
      <c r="Y114" s="111" t="s">
        <v>4957</v>
      </c>
      <c r="Z114" s="111" t="s">
        <v>510</v>
      </c>
      <c r="AA114" s="251" t="s">
        <v>4958</v>
      </c>
      <c r="AB114" s="111" t="s">
        <v>3731</v>
      </c>
      <c r="AC114" s="111" t="s">
        <v>4823</v>
      </c>
      <c r="AD114" s="287"/>
      <c r="AE114" s="111" t="s">
        <v>4959</v>
      </c>
      <c r="AF114" s="111" t="s">
        <v>3950</v>
      </c>
      <c r="AG114" s="287"/>
      <c r="AH114" s="287"/>
      <c r="AI114" s="287"/>
      <c r="AJ114" s="287"/>
      <c r="AK114" s="175"/>
      <c r="AL114" s="253"/>
      <c r="AM114" s="253"/>
      <c r="AN114" s="253"/>
      <c r="AO114" s="253"/>
      <c r="AP114" s="253"/>
      <c r="AQ114" s="253"/>
      <c r="AR114" s="253"/>
      <c r="AS114" s="253"/>
      <c r="AT114" s="191" t="s">
        <v>2395</v>
      </c>
      <c r="AU114" s="191" t="s">
        <v>1868</v>
      </c>
      <c r="AV114" s="253"/>
      <c r="AW114" s="253"/>
      <c r="AX114" s="253"/>
      <c r="AY114" s="253"/>
      <c r="AZ114" s="253"/>
      <c r="BA114" s="196" t="s">
        <v>4960</v>
      </c>
      <c r="BB114" s="196" t="s">
        <v>1183</v>
      </c>
      <c r="BC114" s="196" t="s">
        <v>2832</v>
      </c>
      <c r="BD114" s="196" t="s">
        <v>3164</v>
      </c>
      <c r="BE114" s="196" t="s">
        <v>4961</v>
      </c>
      <c r="BF114" s="255"/>
      <c r="BG114" s="255"/>
      <c r="BH114" s="196" t="s">
        <v>3274</v>
      </c>
      <c r="BI114" s="255"/>
      <c r="BJ114" s="255"/>
      <c r="BK114" s="196" t="s">
        <v>720</v>
      </c>
      <c r="BL114" s="255"/>
      <c r="BM114" s="255"/>
      <c r="BN114" s="255"/>
      <c r="BO114" s="255"/>
      <c r="BP114" s="255"/>
      <c r="BQ114" s="137" t="s">
        <v>4962</v>
      </c>
      <c r="BR114" s="235" t="s">
        <v>4963</v>
      </c>
      <c r="BS114" s="235" t="s">
        <v>4964</v>
      </c>
      <c r="BT114" s="235" t="s">
        <v>1885</v>
      </c>
      <c r="BU114" s="256"/>
      <c r="BV114" s="235" t="s">
        <v>3023</v>
      </c>
      <c r="BW114" s="235" t="s">
        <v>4965</v>
      </c>
      <c r="BX114" s="256"/>
      <c r="BY114" s="137" t="s">
        <v>4966</v>
      </c>
      <c r="BZ114" s="235" t="s">
        <v>4967</v>
      </c>
      <c r="CA114" s="256"/>
      <c r="CB114" s="256"/>
      <c r="CC114" s="256"/>
      <c r="CD114" s="256"/>
      <c r="CE114" s="256"/>
      <c r="CF114" s="273" t="s">
        <v>4968</v>
      </c>
      <c r="CG114" s="145" t="s">
        <v>3278</v>
      </c>
      <c r="CH114" s="145" t="s">
        <v>1855</v>
      </c>
      <c r="CI114" s="145" t="s">
        <v>4969</v>
      </c>
      <c r="CJ114" s="145" t="s">
        <v>558</v>
      </c>
      <c r="CK114" s="258"/>
      <c r="CL114" s="145" t="s">
        <v>4970</v>
      </c>
      <c r="CM114" s="258"/>
      <c r="CN114" s="258"/>
      <c r="CO114" s="258"/>
      <c r="CP114" s="258"/>
      <c r="CQ114" s="258"/>
      <c r="CR114" s="258"/>
      <c r="CS114" s="179"/>
      <c r="CT114" s="157" t="s">
        <v>4971</v>
      </c>
      <c r="CU114" s="157" t="s">
        <v>4972</v>
      </c>
      <c r="CV114" s="157" t="s">
        <v>4973</v>
      </c>
      <c r="CW114" s="157" t="s">
        <v>4974</v>
      </c>
      <c r="CX114" s="157" t="s">
        <v>1064</v>
      </c>
      <c r="CY114" s="157" t="s">
        <v>4975</v>
      </c>
      <c r="CZ114" s="157" t="s">
        <v>4976</v>
      </c>
      <c r="DA114" s="157" t="s">
        <v>1576</v>
      </c>
      <c r="DB114" s="260"/>
      <c r="DC114" s="260"/>
      <c r="DD114" s="260"/>
      <c r="DE114" s="260"/>
      <c r="DF114" s="260"/>
      <c r="DG114" s="212" t="s">
        <v>2244</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4977</v>
      </c>
      <c r="B115" s="79" t="s">
        <v>4978</v>
      </c>
      <c r="C115" s="80" t="s">
        <v>1291</v>
      </c>
      <c r="D115" s="81" t="s">
        <v>1291</v>
      </c>
      <c r="E115" s="82" t="s">
        <v>1291</v>
      </c>
      <c r="F115" s="83" t="s">
        <v>1291</v>
      </c>
      <c r="G115" s="79" t="s">
        <v>4979</v>
      </c>
      <c r="H115" s="174" t="s">
        <v>3257</v>
      </c>
      <c r="I115" s="174" t="s">
        <v>4980</v>
      </c>
      <c r="J115" s="174" t="s">
        <v>819</v>
      </c>
      <c r="K115" s="174" t="s">
        <v>3708</v>
      </c>
      <c r="L115" s="174" t="s">
        <v>4981</v>
      </c>
      <c r="M115" s="174" t="s">
        <v>4982</v>
      </c>
      <c r="N115" s="174" t="s">
        <v>4983</v>
      </c>
      <c r="O115" s="174" t="s">
        <v>4984</v>
      </c>
      <c r="P115" s="219"/>
      <c r="Q115" s="219"/>
      <c r="R115" s="219"/>
      <c r="S115" s="219"/>
      <c r="T115" s="219"/>
      <c r="U115" s="219"/>
      <c r="V115" s="219"/>
      <c r="W115" s="175"/>
      <c r="X115" s="174" t="s">
        <v>4985</v>
      </c>
      <c r="Y115" s="174" t="s">
        <v>4986</v>
      </c>
      <c r="Z115" s="174" t="s">
        <v>4784</v>
      </c>
      <c r="AA115" s="174" t="s">
        <v>2287</v>
      </c>
      <c r="AB115" s="174" t="s">
        <v>4224</v>
      </c>
      <c r="AC115" s="174" t="s">
        <v>4290</v>
      </c>
      <c r="AD115" s="219"/>
      <c r="AE115" s="174" t="s">
        <v>4987</v>
      </c>
      <c r="AF115" s="219"/>
      <c r="AG115" s="219"/>
      <c r="AH115" s="219"/>
      <c r="AI115" s="219"/>
      <c r="AJ115" s="219"/>
      <c r="AK115" s="175"/>
      <c r="AL115" s="219"/>
      <c r="AM115" s="219"/>
      <c r="AN115" s="219"/>
      <c r="AO115" s="219"/>
      <c r="AP115" s="219"/>
      <c r="AQ115" s="219"/>
      <c r="AR115" s="219"/>
      <c r="AS115" s="219"/>
      <c r="AT115" s="219"/>
      <c r="AU115" s="174" t="s">
        <v>4088</v>
      </c>
      <c r="AV115" s="219"/>
      <c r="AW115" s="219"/>
      <c r="AX115" s="219"/>
      <c r="AY115" s="219"/>
      <c r="AZ115" s="219"/>
      <c r="BA115" s="174" t="s">
        <v>1239</v>
      </c>
      <c r="BB115" s="174" t="s">
        <v>4988</v>
      </c>
      <c r="BC115" s="174" t="s">
        <v>3381</v>
      </c>
      <c r="BD115" s="219"/>
      <c r="BE115" s="219"/>
      <c r="BF115" s="219"/>
      <c r="BG115" s="219"/>
      <c r="BH115" s="174" t="s">
        <v>815</v>
      </c>
      <c r="BI115" s="177"/>
      <c r="BJ115" s="219"/>
      <c r="BK115" s="219"/>
      <c r="BL115" s="219"/>
      <c r="BM115" s="219"/>
      <c r="BN115" s="219"/>
      <c r="BO115" s="219"/>
      <c r="BP115" s="219"/>
      <c r="BQ115" s="173"/>
      <c r="BR115" s="174" t="s">
        <v>3108</v>
      </c>
      <c r="BS115" s="174" t="s">
        <v>4430</v>
      </c>
      <c r="BT115" s="174" t="s">
        <v>2582</v>
      </c>
      <c r="BU115" s="174" t="s">
        <v>4989</v>
      </c>
      <c r="BV115" s="174" t="s">
        <v>1248</v>
      </c>
      <c r="BW115" s="219"/>
      <c r="BX115" s="219"/>
      <c r="BY115" s="219"/>
      <c r="BZ115" s="219"/>
      <c r="CA115" s="219"/>
      <c r="CB115" s="219"/>
      <c r="CC115" s="219"/>
      <c r="CD115" s="219"/>
      <c r="CE115" s="219"/>
      <c r="CF115" s="174" t="s">
        <v>4990</v>
      </c>
      <c r="CG115" s="174" t="s">
        <v>4991</v>
      </c>
      <c r="CH115" s="219"/>
      <c r="CI115" s="219"/>
      <c r="CJ115" s="219"/>
      <c r="CK115" s="219"/>
      <c r="CL115" s="219"/>
      <c r="CM115" s="219"/>
      <c r="CN115" s="219"/>
      <c r="CO115" s="219"/>
      <c r="CP115" s="219"/>
      <c r="CQ115" s="219"/>
      <c r="CR115" s="219"/>
      <c r="CS115" s="179"/>
      <c r="CT115" s="174" t="s">
        <v>3919</v>
      </c>
      <c r="CU115" s="174" t="s">
        <v>4992</v>
      </c>
      <c r="CV115" s="174" t="s">
        <v>2552</v>
      </c>
      <c r="CW115" s="219"/>
      <c r="CX115" s="219"/>
      <c r="CY115" s="219"/>
      <c r="CZ115" s="174" t="s">
        <v>4993</v>
      </c>
      <c r="DA115" s="219"/>
      <c r="DB115" s="219"/>
      <c r="DC115" s="219"/>
      <c r="DD115" s="219"/>
      <c r="DE115" s="219"/>
      <c r="DF115" s="219"/>
      <c r="DG115" s="219"/>
      <c r="DH115" s="219"/>
      <c r="DI115" s="219"/>
      <c r="DJ115" s="219"/>
      <c r="DK115" s="219"/>
      <c r="DL115" s="219"/>
      <c r="DM115" s="219"/>
      <c r="DN115" s="219"/>
      <c r="DO115" s="219"/>
      <c r="DP115" s="174" t="s">
        <v>4994</v>
      </c>
      <c r="DQ115" s="174"/>
      <c r="DR115" s="219"/>
      <c r="DS115" s="219"/>
      <c r="DT115" s="219"/>
      <c r="DU115" s="219"/>
      <c r="DV115" s="219"/>
      <c r="DW115" s="219"/>
      <c r="DX115" s="219"/>
      <c r="DY115" s="219"/>
      <c r="DZ115" s="219"/>
      <c r="EA115" s="219"/>
      <c r="EB115" s="276"/>
    </row>
    <row r="116" ht="15.75" customHeight="1">
      <c r="A116" s="180" t="s">
        <v>4995</v>
      </c>
      <c r="B116" s="99" t="s">
        <v>4996</v>
      </c>
      <c r="C116" s="100" t="s">
        <v>1291</v>
      </c>
      <c r="D116" s="101" t="s">
        <v>1291</v>
      </c>
      <c r="E116" s="102" t="s">
        <v>1291</v>
      </c>
      <c r="F116" s="103" t="s">
        <v>1290</v>
      </c>
      <c r="G116" s="99" t="s">
        <v>3029</v>
      </c>
      <c r="H116" s="182" t="s">
        <v>3333</v>
      </c>
      <c r="I116" s="182" t="s">
        <v>4997</v>
      </c>
      <c r="J116" s="182" t="s">
        <v>1022</v>
      </c>
      <c r="K116" s="182" t="s">
        <v>1055</v>
      </c>
      <c r="L116" s="182" t="s">
        <v>4998</v>
      </c>
      <c r="M116" s="182" t="s">
        <v>4999</v>
      </c>
      <c r="N116" s="182" t="s">
        <v>5000</v>
      </c>
      <c r="O116" s="182" t="s">
        <v>5001</v>
      </c>
      <c r="P116" s="182" t="s">
        <v>1390</v>
      </c>
      <c r="Q116" s="182"/>
      <c r="R116" s="267"/>
      <c r="S116" s="267"/>
      <c r="T116" s="267"/>
      <c r="U116" s="267"/>
      <c r="V116" s="267"/>
      <c r="W116" s="175"/>
      <c r="X116" s="188" t="s">
        <v>5002</v>
      </c>
      <c r="Y116" s="188" t="s">
        <v>2777</v>
      </c>
      <c r="Z116" s="188" t="s">
        <v>1950</v>
      </c>
      <c r="AA116" s="188" t="s">
        <v>5003</v>
      </c>
      <c r="AB116" s="188" t="s">
        <v>3731</v>
      </c>
      <c r="AC116" s="188" t="s">
        <v>3270</v>
      </c>
      <c r="AD116" s="287"/>
      <c r="AE116" s="188" t="s">
        <v>1026</v>
      </c>
      <c r="AF116" s="188" t="s">
        <v>3655</v>
      </c>
      <c r="AG116" s="287"/>
      <c r="AH116" s="287"/>
      <c r="AI116" s="287"/>
      <c r="AJ116" s="287"/>
      <c r="AK116" s="175"/>
      <c r="AL116" s="253"/>
      <c r="AM116" s="253"/>
      <c r="AN116" s="253"/>
      <c r="AO116" s="253"/>
      <c r="AP116" s="253"/>
      <c r="AQ116" s="253"/>
      <c r="AR116" s="253"/>
      <c r="AS116" s="253"/>
      <c r="AT116" s="195" t="s">
        <v>3038</v>
      </c>
      <c r="AU116" s="195" t="s">
        <v>3200</v>
      </c>
      <c r="AV116" s="253"/>
      <c r="AW116" s="253"/>
      <c r="AX116" s="253"/>
      <c r="AY116" s="253"/>
      <c r="AZ116" s="253"/>
      <c r="BA116" s="199" t="s">
        <v>991</v>
      </c>
      <c r="BB116" s="197" t="str">
        <f>HYPERLINK("https://youtu.be/e5hohNlNcxA","42.05")</f>
        <v>42.05</v>
      </c>
      <c r="BC116" s="199" t="s">
        <v>905</v>
      </c>
      <c r="BD116" s="255"/>
      <c r="BE116" s="255"/>
      <c r="BF116" s="255"/>
      <c r="BG116" s="255"/>
      <c r="BH116" s="199" t="s">
        <v>2469</v>
      </c>
      <c r="BI116" s="198"/>
      <c r="BJ116" s="255"/>
      <c r="BK116" s="199" t="s">
        <v>1654</v>
      </c>
      <c r="BL116" s="255"/>
      <c r="BM116" s="255"/>
      <c r="BN116" s="255"/>
      <c r="BO116" s="255"/>
      <c r="BP116" s="255"/>
      <c r="BQ116" s="235"/>
      <c r="BR116" s="256"/>
      <c r="BS116" s="256"/>
      <c r="BT116" s="204" t="s">
        <v>1922</v>
      </c>
      <c r="BU116" s="256"/>
      <c r="BV116" s="204" t="s">
        <v>5004</v>
      </c>
      <c r="BW116" s="256"/>
      <c r="BX116" s="256"/>
      <c r="BY116" s="256"/>
      <c r="BZ116" s="204" t="s">
        <v>799</v>
      </c>
      <c r="CA116" s="256"/>
      <c r="CB116" s="256"/>
      <c r="CC116" s="256"/>
      <c r="CD116" s="256"/>
      <c r="CE116" s="256"/>
      <c r="CF116" s="296" t="s">
        <v>2147</v>
      </c>
      <c r="CG116" s="296" t="s">
        <v>5005</v>
      </c>
      <c r="CH116" s="296" t="s">
        <v>5006</v>
      </c>
      <c r="CI116" s="258"/>
      <c r="CJ116" s="258"/>
      <c r="CK116" s="258"/>
      <c r="CL116" s="258"/>
      <c r="CM116" s="296" t="s">
        <v>5007</v>
      </c>
      <c r="CN116" s="258"/>
      <c r="CO116" s="258"/>
      <c r="CP116" s="258"/>
      <c r="CQ116" s="258"/>
      <c r="CR116" s="258"/>
      <c r="CS116" s="179"/>
      <c r="CT116" s="211" t="s">
        <v>5008</v>
      </c>
      <c r="CU116" s="211" t="s">
        <v>5009</v>
      </c>
      <c r="CV116" s="211" t="s">
        <v>1699</v>
      </c>
      <c r="CW116" s="211" t="s">
        <v>585</v>
      </c>
      <c r="CX116" s="260"/>
      <c r="CY116" s="260"/>
      <c r="CZ116" s="260"/>
      <c r="DA116" s="211"/>
      <c r="DB116" s="260"/>
      <c r="DC116" s="260"/>
      <c r="DD116" s="260"/>
      <c r="DE116" s="260"/>
      <c r="DF116" s="260"/>
      <c r="DG116" s="244" t="s">
        <v>5010</v>
      </c>
      <c r="DH116" s="261"/>
      <c r="DI116" s="261"/>
      <c r="DJ116" s="261"/>
      <c r="DK116" s="261"/>
      <c r="DL116" s="261"/>
      <c r="DM116" s="261"/>
      <c r="DN116" s="261"/>
      <c r="DO116" s="261"/>
      <c r="DP116" s="261"/>
      <c r="DQ116" s="261"/>
      <c r="DR116" s="244" t="s">
        <v>5011</v>
      </c>
      <c r="DS116" s="261"/>
      <c r="DT116" s="261"/>
      <c r="DU116" s="261"/>
      <c r="DV116" s="261"/>
      <c r="DW116" s="261"/>
      <c r="DX116" s="261"/>
      <c r="DY116" s="261"/>
      <c r="DZ116" s="244" t="s">
        <v>5012</v>
      </c>
      <c r="EA116" s="244" t="s">
        <v>2771</v>
      </c>
      <c r="EB116" s="275" t="s">
        <v>5013</v>
      </c>
    </row>
    <row r="117" ht="15.75" customHeight="1">
      <c r="A117" s="172" t="s">
        <v>5014</v>
      </c>
      <c r="B117" s="79" t="s">
        <v>5015</v>
      </c>
      <c r="C117" s="80" t="s">
        <v>1291</v>
      </c>
      <c r="D117" s="81" t="s">
        <v>1291</v>
      </c>
      <c r="E117" s="82" t="s">
        <v>1291</v>
      </c>
      <c r="F117" s="83" t="s">
        <v>1290</v>
      </c>
      <c r="G117" s="79" t="s">
        <v>3555</v>
      </c>
      <c r="H117" s="174"/>
      <c r="I117" s="174" t="s">
        <v>5016</v>
      </c>
      <c r="J117" s="174"/>
      <c r="K117" s="174"/>
      <c r="L117" s="174" t="s">
        <v>4499</v>
      </c>
      <c r="M117" s="174"/>
      <c r="N117" s="174" t="s">
        <v>5017</v>
      </c>
      <c r="O117" s="174" t="s">
        <v>5018</v>
      </c>
      <c r="P117" s="219"/>
      <c r="Q117" s="219"/>
      <c r="R117" s="219"/>
      <c r="S117" s="219"/>
      <c r="T117" s="219"/>
      <c r="U117" s="219"/>
      <c r="V117" s="219"/>
      <c r="W117" s="175"/>
      <c r="X117" s="178"/>
      <c r="Y117" s="174"/>
      <c r="Z117" s="173" t="s">
        <v>2128</v>
      </c>
      <c r="AA117" s="174"/>
      <c r="AB117" s="174" t="s">
        <v>5019</v>
      </c>
      <c r="AC117" s="178"/>
      <c r="AD117" s="219"/>
      <c r="AE117" s="174"/>
      <c r="AF117" s="174"/>
      <c r="AG117" s="178"/>
      <c r="AH117" s="219"/>
      <c r="AI117" s="219"/>
      <c r="AJ117" s="219"/>
      <c r="AK117" s="175"/>
      <c r="AL117" s="219"/>
      <c r="AM117" s="219"/>
      <c r="AN117" s="219"/>
      <c r="AO117" s="219"/>
      <c r="AP117" s="219"/>
      <c r="AQ117" s="219"/>
      <c r="AR117" s="219"/>
      <c r="AS117" s="219"/>
      <c r="AT117" s="174" t="s">
        <v>2504</v>
      </c>
      <c r="AU117" s="219"/>
      <c r="AV117" s="219"/>
      <c r="AW117" s="219"/>
      <c r="AX117" s="219"/>
      <c r="AY117" s="219"/>
      <c r="AZ117" s="219"/>
      <c r="BA117" s="219"/>
      <c r="BB117" s="176"/>
      <c r="BC117" s="178" t="s">
        <v>905</v>
      </c>
      <c r="BD117" s="219"/>
      <c r="BE117" s="219"/>
      <c r="BF117" s="178"/>
      <c r="BG117" s="219"/>
      <c r="BH117" s="174" t="s">
        <v>5020</v>
      </c>
      <c r="BI117" s="177"/>
      <c r="BJ117" s="219"/>
      <c r="BK117" s="219"/>
      <c r="BL117" s="219"/>
      <c r="BM117" s="219"/>
      <c r="BN117" s="219"/>
      <c r="BO117" s="219"/>
      <c r="BP117" s="219"/>
      <c r="BQ117" s="178"/>
      <c r="BR117" s="174" t="s">
        <v>5021</v>
      </c>
      <c r="BS117" s="174" t="s">
        <v>1234</v>
      </c>
      <c r="BT117" s="219"/>
      <c r="BU117" s="219"/>
      <c r="BV117" s="174"/>
      <c r="BW117" s="219"/>
      <c r="BX117" s="219"/>
      <c r="BY117" s="219"/>
      <c r="BZ117" s="219"/>
      <c r="CA117" s="219"/>
      <c r="CB117" s="219"/>
      <c r="CC117" s="219"/>
      <c r="CD117" s="219"/>
      <c r="CE117" s="219"/>
      <c r="CF117" s="219"/>
      <c r="CG117" s="174" t="s">
        <v>2321</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5022</v>
      </c>
      <c r="CW117" s="219"/>
      <c r="CX117" s="174" t="s">
        <v>5023</v>
      </c>
      <c r="CY117" s="219"/>
      <c r="CZ117" s="219"/>
      <c r="DA117" s="219"/>
      <c r="DB117" s="219"/>
      <c r="DC117" s="219"/>
      <c r="DD117" s="219"/>
      <c r="DE117" s="219"/>
      <c r="DF117" s="219"/>
      <c r="DG117" s="219"/>
      <c r="DH117" s="219"/>
      <c r="DI117" s="219"/>
      <c r="DJ117" s="174"/>
      <c r="DK117" s="219"/>
      <c r="DL117" s="174" t="s">
        <v>2223</v>
      </c>
      <c r="DM117" s="219"/>
      <c r="DN117" s="219"/>
      <c r="DO117" s="219"/>
      <c r="DP117" s="174" t="s">
        <v>5024</v>
      </c>
      <c r="DQ117" s="174"/>
      <c r="DR117" s="219"/>
      <c r="DS117" s="219"/>
      <c r="DT117" s="219"/>
      <c r="DU117" s="219"/>
      <c r="DV117" s="219"/>
      <c r="DW117" s="219"/>
      <c r="DX117" s="219"/>
      <c r="DY117" s="219"/>
      <c r="DZ117" s="219"/>
      <c r="EA117" s="219"/>
      <c r="EB117" s="276"/>
    </row>
    <row r="118">
      <c r="A118" s="595" t="s">
        <v>5025</v>
      </c>
      <c r="B118" s="99" t="s">
        <v>5026</v>
      </c>
      <c r="C118" s="100" t="s">
        <v>1291</v>
      </c>
      <c r="D118" s="101" t="s">
        <v>1291</v>
      </c>
      <c r="E118" s="102" t="s">
        <v>1291</v>
      </c>
      <c r="F118" s="103" t="s">
        <v>1290</v>
      </c>
      <c r="G118" s="99" t="s">
        <v>5027</v>
      </c>
      <c r="H118" s="267"/>
      <c r="I118" s="267"/>
      <c r="J118" s="221" t="s">
        <v>5028</v>
      </c>
      <c r="K118" s="221" t="s">
        <v>3994</v>
      </c>
      <c r="L118" s="221" t="s">
        <v>5001</v>
      </c>
      <c r="M118" s="267"/>
      <c r="N118" s="267"/>
      <c r="O118" s="221" t="s">
        <v>5029</v>
      </c>
      <c r="P118" s="267"/>
      <c r="Q118" s="267"/>
      <c r="R118" s="267"/>
      <c r="S118" s="267"/>
      <c r="T118" s="267"/>
      <c r="U118" s="267"/>
      <c r="V118" s="267"/>
      <c r="W118" s="175"/>
      <c r="X118" s="251" t="s">
        <v>3834</v>
      </c>
      <c r="Y118" s="287"/>
      <c r="Z118" s="251" t="s">
        <v>639</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3924</v>
      </c>
      <c r="AU118" s="288" t="s">
        <v>2112</v>
      </c>
      <c r="AV118" s="253"/>
      <c r="AW118" s="253"/>
      <c r="AX118" s="253"/>
      <c r="AY118" s="253"/>
      <c r="AZ118" s="253"/>
      <c r="BA118" s="255"/>
      <c r="BB118" s="255"/>
      <c r="BC118" s="255"/>
      <c r="BD118" s="255"/>
      <c r="BE118" s="255"/>
      <c r="BF118" s="255"/>
      <c r="BG118" s="255"/>
      <c r="BH118" s="230" t="s">
        <v>3895</v>
      </c>
      <c r="BI118" s="255"/>
      <c r="BJ118" s="255"/>
      <c r="BK118" s="255"/>
      <c r="BL118" s="255"/>
      <c r="BM118" s="255"/>
      <c r="BN118" s="255"/>
      <c r="BO118" s="255"/>
      <c r="BP118" s="255"/>
      <c r="BQ118" s="235" t="s">
        <v>5030</v>
      </c>
      <c r="BR118" s="256"/>
      <c r="BS118" s="256"/>
      <c r="BT118" s="256"/>
      <c r="BU118" s="256"/>
      <c r="BV118" s="256"/>
      <c r="BW118" s="256"/>
      <c r="BX118" s="256"/>
      <c r="BY118" s="256"/>
      <c r="BZ118" s="256"/>
      <c r="CA118" s="256"/>
      <c r="CB118" s="256"/>
      <c r="CC118" s="256"/>
      <c r="CD118" s="256"/>
      <c r="CE118" s="256"/>
      <c r="CF118" s="273" t="s">
        <v>5031</v>
      </c>
      <c r="CG118" s="273" t="s">
        <v>4059</v>
      </c>
      <c r="CH118" s="258"/>
      <c r="CI118" s="258"/>
      <c r="CJ118" s="258"/>
      <c r="CK118" s="258"/>
      <c r="CL118" s="258"/>
      <c r="CM118" s="145" t="s">
        <v>1420</v>
      </c>
      <c r="CN118" s="258"/>
      <c r="CO118" s="258"/>
      <c r="CP118" s="258"/>
      <c r="CQ118" s="258"/>
      <c r="CR118" s="258"/>
      <c r="CS118" s="179"/>
      <c r="CT118" s="260"/>
      <c r="CU118" s="260"/>
      <c r="CV118" s="260"/>
      <c r="CW118" s="260"/>
      <c r="CX118" s="260"/>
      <c r="CY118" s="259" t="s">
        <v>5032</v>
      </c>
      <c r="CZ118" s="259" t="s">
        <v>5033</v>
      </c>
      <c r="DA118" s="259" t="s">
        <v>820</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6" t="s">
        <v>5034</v>
      </c>
      <c r="B119" s="597" t="s">
        <v>5035</v>
      </c>
      <c r="C119" s="598" t="s">
        <v>1291</v>
      </c>
      <c r="D119" s="599" t="s">
        <v>1291</v>
      </c>
      <c r="E119" s="600" t="s">
        <v>1291</v>
      </c>
      <c r="F119" s="601" t="s">
        <v>4706</v>
      </c>
      <c r="G119" s="597" t="s">
        <v>2278</v>
      </c>
      <c r="H119" s="602"/>
      <c r="I119" s="603" t="s">
        <v>5036</v>
      </c>
      <c r="J119" s="602"/>
      <c r="K119" s="603" t="s">
        <v>965</v>
      </c>
      <c r="L119" s="604" t="s">
        <v>5037</v>
      </c>
      <c r="M119" s="602"/>
      <c r="N119" s="602"/>
      <c r="O119" s="605" t="s">
        <v>993</v>
      </c>
      <c r="P119" s="604" t="s">
        <v>3996</v>
      </c>
      <c r="Q119" s="602"/>
      <c r="R119" s="602"/>
      <c r="S119" s="603" t="s">
        <v>3378</v>
      </c>
      <c r="T119" s="602"/>
      <c r="U119" s="602"/>
      <c r="V119" s="602"/>
      <c r="W119" s="606"/>
      <c r="X119" s="602"/>
      <c r="Y119" s="602"/>
      <c r="Z119" s="603" t="s">
        <v>5038</v>
      </c>
      <c r="AA119" s="602"/>
      <c r="AB119" s="603" t="s">
        <v>2352</v>
      </c>
      <c r="AC119" s="602"/>
      <c r="AD119" s="602"/>
      <c r="AE119" s="602"/>
      <c r="AF119" s="602"/>
      <c r="AG119" s="602"/>
      <c r="AH119" s="602"/>
      <c r="AI119" s="602"/>
      <c r="AJ119" s="602"/>
      <c r="AK119" s="606"/>
      <c r="AL119" s="602"/>
      <c r="AM119" s="603" t="s">
        <v>1530</v>
      </c>
      <c r="AN119" s="602"/>
      <c r="AO119" s="603" t="s">
        <v>5039</v>
      </c>
      <c r="AP119" s="602"/>
      <c r="AQ119" s="602"/>
      <c r="AR119" s="602"/>
      <c r="AS119" s="602"/>
      <c r="AT119" s="602"/>
      <c r="AU119" s="603" t="s">
        <v>5040</v>
      </c>
      <c r="AV119" s="603" t="s">
        <v>3769</v>
      </c>
      <c r="AW119" s="602"/>
      <c r="AX119" s="603" t="s">
        <v>5041</v>
      </c>
      <c r="AY119" s="602"/>
      <c r="AZ119" s="602"/>
      <c r="BA119" s="603" t="s">
        <v>5042</v>
      </c>
      <c r="BB119" s="602"/>
      <c r="BC119" s="602"/>
      <c r="BD119" s="603" t="s">
        <v>5043</v>
      </c>
      <c r="BE119" s="603" t="s">
        <v>5044</v>
      </c>
      <c r="BF119" s="602"/>
      <c r="BG119" s="602"/>
      <c r="BH119" s="87" t="s">
        <v>5045</v>
      </c>
      <c r="BI119" s="602"/>
      <c r="BJ119" s="604" t="s">
        <v>5046</v>
      </c>
      <c r="BK119" s="602"/>
      <c r="BL119" s="602"/>
      <c r="BM119" s="602"/>
      <c r="BN119" s="602"/>
      <c r="BO119" s="602"/>
      <c r="BP119" s="602"/>
      <c r="BQ119" s="603"/>
      <c r="BR119" s="602"/>
      <c r="BS119" s="603" t="s">
        <v>5047</v>
      </c>
      <c r="BT119" s="602"/>
      <c r="BU119" s="87" t="s">
        <v>2502</v>
      </c>
      <c r="BV119" s="87" t="s">
        <v>5048</v>
      </c>
      <c r="BW119" s="602"/>
      <c r="BX119" s="602"/>
      <c r="BY119" s="602"/>
      <c r="BZ119" s="87" t="s">
        <v>2915</v>
      </c>
      <c r="CA119" s="603" t="s">
        <v>5049</v>
      </c>
      <c r="CB119" s="602"/>
      <c r="CC119" s="602"/>
      <c r="CD119" s="602"/>
      <c r="CE119" s="602"/>
      <c r="CF119" s="603" t="s">
        <v>742</v>
      </c>
      <c r="CG119" s="602"/>
      <c r="CH119" s="602"/>
      <c r="CI119" s="603" t="s">
        <v>5050</v>
      </c>
      <c r="CJ119" s="602"/>
      <c r="CK119" s="605" t="s">
        <v>5051</v>
      </c>
      <c r="CL119" s="173" t="s">
        <v>5052</v>
      </c>
      <c r="CM119" s="602"/>
      <c r="CN119" s="602"/>
      <c r="CO119" s="602"/>
      <c r="CP119" s="602"/>
      <c r="CQ119" s="602"/>
      <c r="CR119" s="603" t="s">
        <v>5053</v>
      </c>
      <c r="CS119" s="606"/>
      <c r="CT119" s="602"/>
      <c r="CU119" s="602"/>
      <c r="CV119" s="605" t="s">
        <v>5054</v>
      </c>
      <c r="CW119" s="603" t="s">
        <v>5055</v>
      </c>
      <c r="CX119" s="605" t="s">
        <v>5056</v>
      </c>
      <c r="CY119" s="604" t="s">
        <v>2364</v>
      </c>
      <c r="CZ119" s="604" t="s">
        <v>5057</v>
      </c>
      <c r="DA119" s="602"/>
      <c r="DB119" s="602"/>
      <c r="DC119" s="602"/>
      <c r="DD119" s="602"/>
      <c r="DE119" s="602"/>
      <c r="DF119" s="602"/>
      <c r="DG119" s="602"/>
      <c r="DH119" s="602"/>
      <c r="DI119" s="602"/>
      <c r="DJ119" s="602"/>
      <c r="DK119" s="602"/>
      <c r="DL119" s="602"/>
      <c r="DM119" s="602"/>
      <c r="DN119" s="602"/>
      <c r="DO119" s="602"/>
      <c r="DP119" s="602"/>
      <c r="DQ119" s="602"/>
      <c r="DR119" s="602"/>
      <c r="DS119" s="602"/>
      <c r="DT119" s="602"/>
      <c r="DU119" s="602"/>
      <c r="DV119" s="602"/>
      <c r="DW119" s="602"/>
      <c r="DX119" s="602"/>
      <c r="DY119" s="603" t="s">
        <v>2206</v>
      </c>
      <c r="DZ119" s="602"/>
      <c r="EA119" s="602"/>
      <c r="EB119" s="602"/>
    </row>
    <row r="120" ht="15.75" customHeight="1">
      <c r="A120" s="607" t="s">
        <v>5058</v>
      </c>
      <c r="B120" s="99" t="s">
        <v>5059</v>
      </c>
      <c r="C120" s="100" t="s">
        <v>1291</v>
      </c>
      <c r="D120" s="101" t="s">
        <v>1291</v>
      </c>
      <c r="E120" s="102" t="s">
        <v>1291</v>
      </c>
      <c r="F120" s="103" t="s">
        <v>1291</v>
      </c>
      <c r="G120" s="99" t="s">
        <v>5060</v>
      </c>
      <c r="H120" s="221" t="s">
        <v>4918</v>
      </c>
      <c r="I120" s="221" t="s">
        <v>995</v>
      </c>
      <c r="J120" s="221" t="s">
        <v>5061</v>
      </c>
      <c r="K120" s="221" t="s">
        <v>2731</v>
      </c>
      <c r="L120" s="221" t="s">
        <v>2447</v>
      </c>
      <c r="M120" s="267"/>
      <c r="N120" s="221" t="s">
        <v>5062</v>
      </c>
      <c r="O120" s="221" t="s">
        <v>146</v>
      </c>
      <c r="P120" s="221" t="s">
        <v>1187</v>
      </c>
      <c r="Q120" s="267"/>
      <c r="R120" s="267"/>
      <c r="S120" s="267"/>
      <c r="T120" s="267"/>
      <c r="U120" s="267"/>
      <c r="V120" s="267"/>
      <c r="W120" s="175"/>
      <c r="X120" s="251" t="s">
        <v>2720</v>
      </c>
      <c r="Y120" s="251" t="s">
        <v>2573</v>
      </c>
      <c r="Z120" s="251" t="s">
        <v>5063</v>
      </c>
      <c r="AA120" s="251" t="s">
        <v>5064</v>
      </c>
      <c r="AB120" s="251" t="s">
        <v>385</v>
      </c>
      <c r="AC120" s="251" t="s">
        <v>5065</v>
      </c>
      <c r="AD120" s="287"/>
      <c r="AE120" s="287"/>
      <c r="AF120" s="251" t="s">
        <v>4053</v>
      </c>
      <c r="AG120" s="287"/>
      <c r="AH120" s="287"/>
      <c r="AI120" s="287"/>
      <c r="AJ120" s="287"/>
      <c r="AK120" s="175"/>
      <c r="AL120" s="253"/>
      <c r="AM120" s="288" t="s">
        <v>678</v>
      </c>
      <c r="AN120" s="253"/>
      <c r="AO120" s="253"/>
      <c r="AP120" s="253"/>
      <c r="AQ120" s="253"/>
      <c r="AR120" s="253"/>
      <c r="AS120" s="253"/>
      <c r="AT120" s="288" t="s">
        <v>3314</v>
      </c>
      <c r="AU120" s="288" t="s">
        <v>5066</v>
      </c>
      <c r="AV120" s="253"/>
      <c r="AW120" s="253"/>
      <c r="AX120" s="253"/>
      <c r="AY120" s="253"/>
      <c r="AZ120" s="253"/>
      <c r="BA120" s="255"/>
      <c r="BB120" s="230" t="s">
        <v>5067</v>
      </c>
      <c r="BC120" s="230" t="s">
        <v>1439</v>
      </c>
      <c r="BD120" s="230" t="s">
        <v>3798</v>
      </c>
      <c r="BE120" s="230" t="s">
        <v>1827</v>
      </c>
      <c r="BF120" s="255"/>
      <c r="BG120" s="608"/>
      <c r="BH120" s="230" t="s">
        <v>3425</v>
      </c>
      <c r="BI120" s="230" t="s">
        <v>2209</v>
      </c>
      <c r="BJ120" s="255"/>
      <c r="BK120" s="255"/>
      <c r="BL120" s="255"/>
      <c r="BM120" s="255"/>
      <c r="BN120" s="255"/>
      <c r="BO120" s="255"/>
      <c r="BP120" s="255"/>
      <c r="BQ120" s="235" t="s">
        <v>4655</v>
      </c>
      <c r="BR120" s="235" t="s">
        <v>5068</v>
      </c>
      <c r="BS120" s="235" t="s">
        <v>2562</v>
      </c>
      <c r="BT120" s="235" t="s">
        <v>1713</v>
      </c>
      <c r="BU120" s="235" t="s">
        <v>5069</v>
      </c>
      <c r="BV120" s="235" t="s">
        <v>5070</v>
      </c>
      <c r="BW120" s="235"/>
      <c r="BX120" s="235" t="s">
        <v>5071</v>
      </c>
      <c r="BY120" s="256"/>
      <c r="BZ120" s="235" t="s">
        <v>2064</v>
      </c>
      <c r="CA120" s="256"/>
      <c r="CB120" s="256"/>
      <c r="CC120" s="256"/>
      <c r="CD120" s="256"/>
      <c r="CE120" s="256"/>
      <c r="CF120" s="273" t="s">
        <v>5072</v>
      </c>
      <c r="CG120" s="273" t="s">
        <v>307</v>
      </c>
      <c r="CH120" s="258"/>
      <c r="CI120" s="258"/>
      <c r="CJ120" s="258"/>
      <c r="CK120" s="273" t="s">
        <v>5073</v>
      </c>
      <c r="CL120" s="273" t="s">
        <v>1460</v>
      </c>
      <c r="CM120" s="273" t="s">
        <v>4329</v>
      </c>
      <c r="CN120" s="258"/>
      <c r="CO120" s="258"/>
      <c r="CP120" s="258"/>
      <c r="CQ120" s="258"/>
      <c r="CR120" s="258"/>
      <c r="CS120" s="179"/>
      <c r="CT120" s="260"/>
      <c r="CU120" s="260"/>
      <c r="CV120" s="260"/>
      <c r="CW120" s="260"/>
      <c r="CX120" s="260"/>
      <c r="CY120" s="260"/>
      <c r="CZ120" s="259" t="s">
        <v>5074</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5075</v>
      </c>
      <c r="B121" s="79" t="s">
        <v>5076</v>
      </c>
      <c r="C121" s="80" t="s">
        <v>1291</v>
      </c>
      <c r="D121" s="81" t="s">
        <v>1291</v>
      </c>
      <c r="E121" s="82" t="s">
        <v>1291</v>
      </c>
      <c r="F121" s="83" t="s">
        <v>880</v>
      </c>
      <c r="G121" s="79" t="s">
        <v>2140</v>
      </c>
      <c r="H121" s="173" t="s">
        <v>4641</v>
      </c>
      <c r="I121" s="279" t="s">
        <v>609</v>
      </c>
      <c r="J121" s="173" t="s">
        <v>5077</v>
      </c>
      <c r="K121" s="173" t="s">
        <v>2764</v>
      </c>
      <c r="L121" s="173" t="s">
        <v>1027</v>
      </c>
      <c r="M121" s="219"/>
      <c r="N121" s="173" t="s">
        <v>5078</v>
      </c>
      <c r="O121" s="173" t="s">
        <v>1240</v>
      </c>
      <c r="P121" s="173" t="s">
        <v>3025</v>
      </c>
      <c r="Q121" s="219"/>
      <c r="R121" s="173" t="s">
        <v>623</v>
      </c>
      <c r="S121" s="173" t="s">
        <v>1481</v>
      </c>
      <c r="T121" s="219"/>
      <c r="U121" s="173" t="s">
        <v>5079</v>
      </c>
      <c r="V121" s="219"/>
      <c r="W121" s="175"/>
      <c r="X121" s="173" t="s">
        <v>5080</v>
      </c>
      <c r="Y121" s="87" t="s">
        <v>2295</v>
      </c>
      <c r="Z121" s="173" t="s">
        <v>4189</v>
      </c>
      <c r="AA121" s="219"/>
      <c r="AB121" s="173" t="s">
        <v>2769</v>
      </c>
      <c r="AC121" s="219"/>
      <c r="AD121" s="219"/>
      <c r="AE121" s="219"/>
      <c r="AF121" s="173" t="s">
        <v>743</v>
      </c>
      <c r="AG121" s="219"/>
      <c r="AH121" s="219"/>
      <c r="AI121" s="219"/>
      <c r="AJ121" s="219"/>
      <c r="AK121" s="175"/>
      <c r="AL121" s="219"/>
      <c r="AM121" s="173" t="s">
        <v>5081</v>
      </c>
      <c r="AN121" s="219"/>
      <c r="AO121" s="219"/>
      <c r="AP121" s="173" t="s">
        <v>5082</v>
      </c>
      <c r="AQ121" s="173"/>
      <c r="AR121" s="219"/>
      <c r="AS121" s="219"/>
      <c r="AT121" s="173" t="s">
        <v>165</v>
      </c>
      <c r="AU121" s="219"/>
      <c r="AV121" s="219"/>
      <c r="AW121" s="219"/>
      <c r="AX121" s="219"/>
      <c r="AY121" s="219"/>
      <c r="AZ121" s="219"/>
      <c r="BA121" s="219"/>
      <c r="BB121" s="173" t="s">
        <v>1306</v>
      </c>
      <c r="BC121" s="173" t="s">
        <v>1634</v>
      </c>
      <c r="BD121" s="174" t="s">
        <v>2862</v>
      </c>
      <c r="BE121" s="173" t="s">
        <v>4907</v>
      </c>
      <c r="BF121" s="219"/>
      <c r="BG121" s="219"/>
      <c r="BH121" s="173" t="s">
        <v>5083</v>
      </c>
      <c r="BI121" s="173" t="s">
        <v>5084</v>
      </c>
      <c r="BJ121" s="173"/>
      <c r="BK121" s="173" t="s">
        <v>2530</v>
      </c>
      <c r="BL121" s="219"/>
      <c r="BM121" s="173" t="s">
        <v>3357</v>
      </c>
      <c r="BN121" s="219"/>
      <c r="BO121" s="219"/>
      <c r="BP121" s="219"/>
      <c r="BQ121" s="305"/>
      <c r="BR121" s="173" t="s">
        <v>3364</v>
      </c>
      <c r="BS121" s="173" t="s">
        <v>959</v>
      </c>
      <c r="BT121" s="305"/>
      <c r="BU121" s="173" t="s">
        <v>5085</v>
      </c>
      <c r="BV121" s="173" t="s">
        <v>4297</v>
      </c>
      <c r="BW121" s="219"/>
      <c r="BX121" s="173" t="s">
        <v>2074</v>
      </c>
      <c r="BY121" s="219"/>
      <c r="BZ121" s="219"/>
      <c r="CA121" s="219"/>
      <c r="CB121" s="219"/>
      <c r="CC121" s="219"/>
      <c r="CD121" s="219"/>
      <c r="CE121" s="219"/>
      <c r="CF121" s="173" t="s">
        <v>5086</v>
      </c>
      <c r="CG121" s="173" t="s">
        <v>2185</v>
      </c>
      <c r="CH121" s="173" t="s">
        <v>5087</v>
      </c>
      <c r="CI121" s="173" t="s">
        <v>5088</v>
      </c>
      <c r="CJ121" s="219"/>
      <c r="CK121" s="173" t="s">
        <v>5089</v>
      </c>
      <c r="CL121" s="174" t="s">
        <v>2894</v>
      </c>
      <c r="CM121" s="173" t="s">
        <v>3658</v>
      </c>
      <c r="CN121" s="219"/>
      <c r="CO121" s="219"/>
      <c r="CP121" s="219"/>
      <c r="CQ121" s="219"/>
      <c r="CR121" s="219"/>
      <c r="CS121" s="179"/>
      <c r="CT121" s="173" t="s">
        <v>5090</v>
      </c>
      <c r="CU121" s="173" t="s">
        <v>728</v>
      </c>
      <c r="CV121" s="173" t="s">
        <v>3061</v>
      </c>
      <c r="CW121" s="173" t="s">
        <v>2171</v>
      </c>
      <c r="CX121" s="219"/>
      <c r="CY121" s="173" t="s">
        <v>5091</v>
      </c>
      <c r="CZ121" s="87" t="s">
        <v>5092</v>
      </c>
      <c r="DA121" s="173" t="s">
        <v>5093</v>
      </c>
      <c r="DB121" s="219"/>
      <c r="DC121" s="219"/>
      <c r="DD121" s="219"/>
      <c r="DE121" s="219"/>
      <c r="DF121" s="219"/>
      <c r="DG121" s="173" t="s">
        <v>3237</v>
      </c>
      <c r="DH121" s="219"/>
      <c r="DI121" s="219"/>
      <c r="DJ121" s="219"/>
      <c r="DK121" s="219"/>
      <c r="DL121" s="219"/>
      <c r="DM121" s="219"/>
      <c r="DN121" s="219"/>
      <c r="DO121" s="219"/>
      <c r="DP121" s="219"/>
      <c r="DQ121" s="219"/>
      <c r="DR121" s="219"/>
      <c r="DS121" s="219"/>
      <c r="DT121" s="173" t="s">
        <v>5094</v>
      </c>
      <c r="DU121" s="173" t="s">
        <v>3378</v>
      </c>
      <c r="DV121" s="173" t="s">
        <v>5095</v>
      </c>
      <c r="DW121" s="173" t="s">
        <v>2321</v>
      </c>
      <c r="DX121" s="173" t="s">
        <v>5096</v>
      </c>
      <c r="DY121" s="173" t="s">
        <v>5097</v>
      </c>
      <c r="DZ121" s="219"/>
      <c r="EA121" s="219"/>
      <c r="EB121" s="276" t="s">
        <v>5098</v>
      </c>
    </row>
    <row r="122" ht="15.75" customHeight="1">
      <c r="A122" s="609" t="s">
        <v>5099</v>
      </c>
      <c r="B122" s="99" t="s">
        <v>5100</v>
      </c>
      <c r="C122" s="100" t="s">
        <v>1291</v>
      </c>
      <c r="D122" s="101" t="s">
        <v>1291</v>
      </c>
      <c r="E122" s="102" t="s">
        <v>1291</v>
      </c>
      <c r="F122" s="103" t="s">
        <v>1291</v>
      </c>
      <c r="G122" s="99" t="s">
        <v>3935</v>
      </c>
      <c r="H122" s="182"/>
      <c r="I122" s="182" t="s">
        <v>5101</v>
      </c>
      <c r="J122" s="182" t="s">
        <v>1516</v>
      </c>
      <c r="K122" s="182" t="s">
        <v>5102</v>
      </c>
      <c r="L122" s="268" t="s">
        <v>1101</v>
      </c>
      <c r="M122" s="267"/>
      <c r="N122" s="267"/>
      <c r="O122" s="267"/>
      <c r="P122" s="182" t="s">
        <v>5103</v>
      </c>
      <c r="Q122" s="267"/>
      <c r="R122" s="267"/>
      <c r="S122" s="221" t="s">
        <v>3309</v>
      </c>
      <c r="T122" s="267"/>
      <c r="U122" s="221" t="s">
        <v>4905</v>
      </c>
      <c r="V122" s="267"/>
      <c r="W122" s="175"/>
      <c r="X122" s="287"/>
      <c r="Y122" s="287"/>
      <c r="Z122" s="287"/>
      <c r="AA122" s="287"/>
      <c r="AB122" s="188" t="s">
        <v>4502</v>
      </c>
      <c r="AC122" s="287"/>
      <c r="AD122" s="287"/>
      <c r="AE122" s="287"/>
      <c r="AF122" s="188" t="s">
        <v>5063</v>
      </c>
      <c r="AG122" s="287"/>
      <c r="AH122" s="287"/>
      <c r="AI122" s="251" t="s">
        <v>5104</v>
      </c>
      <c r="AJ122" s="287"/>
      <c r="AK122" s="175"/>
      <c r="AL122" s="253"/>
      <c r="AM122" s="253"/>
      <c r="AN122" s="253"/>
      <c r="AO122" s="253"/>
      <c r="AP122" s="253"/>
      <c r="AQ122" s="253"/>
      <c r="AR122" s="253"/>
      <c r="AS122" s="253"/>
      <c r="AT122" s="195" t="s">
        <v>4501</v>
      </c>
      <c r="AU122" s="195" t="s">
        <v>2092</v>
      </c>
      <c r="AV122" s="253"/>
      <c r="AW122" s="253"/>
      <c r="AX122" s="288" t="s">
        <v>5105</v>
      </c>
      <c r="AY122" s="253"/>
      <c r="AZ122" s="253"/>
      <c r="BA122" s="255"/>
      <c r="BB122" s="231" t="s">
        <v>3196</v>
      </c>
      <c r="BC122" s="199"/>
      <c r="BD122" s="199" t="s">
        <v>5106</v>
      </c>
      <c r="BE122" s="255"/>
      <c r="BF122" s="230" t="s">
        <v>3382</v>
      </c>
      <c r="BG122" s="255"/>
      <c r="BH122" s="255"/>
      <c r="BI122" s="255"/>
      <c r="BJ122" s="255"/>
      <c r="BK122" s="230" t="s">
        <v>5107</v>
      </c>
      <c r="BL122" s="255"/>
      <c r="BM122" s="255"/>
      <c r="BN122" s="255"/>
      <c r="BO122" s="255"/>
      <c r="BP122" s="255"/>
      <c r="BQ122" s="256"/>
      <c r="BR122" s="256"/>
      <c r="BS122" s="204" t="s">
        <v>5108</v>
      </c>
      <c r="BT122" s="256"/>
      <c r="BU122" s="256"/>
      <c r="BV122" s="204" t="s">
        <v>1248</v>
      </c>
      <c r="BW122" s="256"/>
      <c r="BX122" s="256"/>
      <c r="BY122" s="256"/>
      <c r="BZ122" s="204" t="s">
        <v>1722</v>
      </c>
      <c r="CA122" s="256"/>
      <c r="CB122" s="256"/>
      <c r="CC122" s="256"/>
      <c r="CD122" s="256"/>
      <c r="CE122" s="256"/>
      <c r="CF122" s="273" t="s">
        <v>960</v>
      </c>
      <c r="CG122" s="395" t="s">
        <v>815</v>
      </c>
      <c r="CH122" s="273" t="s">
        <v>5109</v>
      </c>
      <c r="CI122" s="273" t="s">
        <v>5110</v>
      </c>
      <c r="CJ122" s="273" t="s">
        <v>1681</v>
      </c>
      <c r="CK122" s="273" t="s">
        <v>5111</v>
      </c>
      <c r="CL122" s="273" t="s">
        <v>101</v>
      </c>
      <c r="CM122" s="273" t="s">
        <v>5112</v>
      </c>
      <c r="CN122" s="258"/>
      <c r="CO122" s="258"/>
      <c r="CP122" s="258"/>
      <c r="CQ122" s="258"/>
      <c r="CR122" s="258"/>
      <c r="CS122" s="179"/>
      <c r="CT122" s="260"/>
      <c r="CU122" s="260"/>
      <c r="CV122" s="259" t="s">
        <v>1082</v>
      </c>
      <c r="CW122" s="260"/>
      <c r="CX122" s="260"/>
      <c r="CY122" s="260"/>
      <c r="CZ122" s="259"/>
      <c r="DA122" s="260"/>
      <c r="DB122" s="260"/>
      <c r="DC122" s="260"/>
      <c r="DD122" s="260"/>
      <c r="DE122" s="260"/>
      <c r="DF122" s="260"/>
      <c r="DG122" s="311" t="s">
        <v>2608</v>
      </c>
      <c r="DH122" s="261"/>
      <c r="DI122" s="261"/>
      <c r="DJ122" s="261"/>
      <c r="DK122" s="261"/>
      <c r="DL122" s="261"/>
      <c r="DM122" s="261"/>
      <c r="DN122" s="261"/>
      <c r="DO122" s="261"/>
      <c r="DP122" s="261"/>
      <c r="DQ122" s="261"/>
      <c r="DR122" s="261"/>
      <c r="DS122" s="261"/>
      <c r="DT122" s="311" t="s">
        <v>4989</v>
      </c>
      <c r="DU122" s="261"/>
      <c r="DV122" s="261"/>
      <c r="DW122" s="261"/>
      <c r="DX122" s="261"/>
      <c r="DY122" s="261"/>
      <c r="DZ122" s="261"/>
      <c r="EA122" s="261"/>
      <c r="EB122" s="275"/>
    </row>
    <row r="123" ht="15.75" customHeight="1">
      <c r="A123" s="172" t="s">
        <v>5113</v>
      </c>
      <c r="B123" s="79" t="s">
        <v>5114</v>
      </c>
      <c r="C123" s="80" t="s">
        <v>1291</v>
      </c>
      <c r="D123" s="81" t="s">
        <v>1291</v>
      </c>
      <c r="E123" s="82" t="s">
        <v>1291</v>
      </c>
      <c r="F123" s="83" t="s">
        <v>1290</v>
      </c>
      <c r="G123" s="79" t="s">
        <v>535</v>
      </c>
      <c r="H123" s="219"/>
      <c r="I123" s="219"/>
      <c r="J123" s="174" t="s">
        <v>5115</v>
      </c>
      <c r="K123" s="173" t="s">
        <v>646</v>
      </c>
      <c r="L123" s="174" t="s">
        <v>5116</v>
      </c>
      <c r="M123" s="219"/>
      <c r="N123" s="174" t="s">
        <v>2503</v>
      </c>
      <c r="O123" s="173" t="s">
        <v>5117</v>
      </c>
      <c r="P123" s="219"/>
      <c r="Q123" s="219"/>
      <c r="R123" s="219"/>
      <c r="S123" s="219"/>
      <c r="T123" s="219"/>
      <c r="U123" s="219"/>
      <c r="V123" s="219"/>
      <c r="W123" s="175"/>
      <c r="X123" s="219"/>
      <c r="Y123" s="219"/>
      <c r="Z123" s="173" t="s">
        <v>5118</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5119</v>
      </c>
      <c r="BE123" s="219"/>
      <c r="BF123" s="219"/>
      <c r="BG123" s="219"/>
      <c r="BH123" s="174" t="s">
        <v>2404</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2658</v>
      </c>
      <c r="CM123" s="219"/>
      <c r="CN123" s="219"/>
      <c r="CO123" s="219"/>
      <c r="CP123" s="219"/>
      <c r="CQ123" s="219"/>
      <c r="CR123" s="219"/>
      <c r="CS123" s="179"/>
      <c r="CT123" s="219"/>
      <c r="CU123" s="219"/>
      <c r="CV123" s="219"/>
      <c r="CW123" s="219"/>
      <c r="CX123" s="219"/>
      <c r="CY123" s="219"/>
      <c r="CZ123" s="174" t="s">
        <v>2907</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5120</v>
      </c>
      <c r="B124" s="99" t="s">
        <v>5121</v>
      </c>
      <c r="C124" s="100" t="s">
        <v>1291</v>
      </c>
      <c r="D124" s="101" t="s">
        <v>1291</v>
      </c>
      <c r="E124" s="102" t="s">
        <v>1291</v>
      </c>
      <c r="F124" s="103" t="s">
        <v>804</v>
      </c>
      <c r="G124" s="99" t="s">
        <v>4599</v>
      </c>
      <c r="H124" s="182" t="s">
        <v>1091</v>
      </c>
      <c r="I124" s="182" t="s">
        <v>5122</v>
      </c>
      <c r="J124" s="182" t="s">
        <v>1916</v>
      </c>
      <c r="K124" s="182" t="s">
        <v>1130</v>
      </c>
      <c r="L124" s="182" t="s">
        <v>5123</v>
      </c>
      <c r="M124" s="267"/>
      <c r="N124" s="182"/>
      <c r="O124" s="267"/>
      <c r="P124" s="267"/>
      <c r="Q124" s="182" t="s">
        <v>5124</v>
      </c>
      <c r="R124" s="267"/>
      <c r="S124" s="267"/>
      <c r="T124" s="267"/>
      <c r="U124" s="267"/>
      <c r="V124" s="184" t="str">
        <f>HYPERLINK("https://www.twitch.tv/videos/318933523","2:46.96")</f>
        <v>2:46.96</v>
      </c>
      <c r="W124" s="246"/>
      <c r="X124" s="188" t="s">
        <v>5125</v>
      </c>
      <c r="Y124" s="286"/>
      <c r="Z124" s="188" t="s">
        <v>5126</v>
      </c>
      <c r="AA124" s="188" t="s">
        <v>4512</v>
      </c>
      <c r="AB124" s="188"/>
      <c r="AC124" s="188"/>
      <c r="AD124" s="287"/>
      <c r="AE124" s="287"/>
      <c r="AF124" s="287"/>
      <c r="AG124" s="287"/>
      <c r="AH124" s="188"/>
      <c r="AI124" s="188" t="s">
        <v>958</v>
      </c>
      <c r="AJ124" s="224" t="str">
        <f>HYPERLINK("https://www.twitch.tv/videos/318931469","2:27.57")</f>
        <v>2:27.57</v>
      </c>
      <c r="AK124" s="175"/>
      <c r="AL124" s="195" t="s">
        <v>5127</v>
      </c>
      <c r="AM124" s="253"/>
      <c r="AN124" s="253"/>
      <c r="AO124" s="253"/>
      <c r="AP124" s="253"/>
      <c r="AQ124" s="253"/>
      <c r="AR124" s="253"/>
      <c r="AS124" s="253"/>
      <c r="AT124" s="253"/>
      <c r="AU124" s="253"/>
      <c r="AV124" s="253"/>
      <c r="AW124" s="253"/>
      <c r="AX124" s="227" t="str">
        <f>HYPERLINK("https://clips.twitch.tv/PeppyAbstruseSmoothieCurseLit","39.09")</f>
        <v>39.09</v>
      </c>
      <c r="AY124" s="195" t="s">
        <v>5128</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4634</v>
      </c>
      <c r="BT124" s="204" t="s">
        <v>2193</v>
      </c>
      <c r="BU124" s="256"/>
      <c r="BV124" s="382" t="s">
        <v>5129</v>
      </c>
      <c r="BW124" s="256"/>
      <c r="BX124" s="256"/>
      <c r="BY124" s="256"/>
      <c r="BZ124" s="256"/>
      <c r="CA124" s="256"/>
      <c r="CB124" s="204" t="s">
        <v>5130</v>
      </c>
      <c r="CC124" s="204" t="s">
        <v>3482</v>
      </c>
      <c r="CD124" s="204" t="s">
        <v>5131</v>
      </c>
      <c r="CE124" s="204"/>
      <c r="CF124" s="258"/>
      <c r="CG124" s="258"/>
      <c r="CH124" s="258"/>
      <c r="CI124" s="258"/>
      <c r="CJ124" s="258"/>
      <c r="CK124" s="258"/>
      <c r="CL124" s="296" t="s">
        <v>5132</v>
      </c>
      <c r="CM124" s="258"/>
      <c r="CN124" s="258"/>
      <c r="CO124" s="258"/>
      <c r="CP124" s="296"/>
      <c r="CQ124" s="296" t="s">
        <v>5133</v>
      </c>
      <c r="CR124" s="296" t="s">
        <v>5134</v>
      </c>
      <c r="CS124" s="179"/>
      <c r="CT124" s="260"/>
      <c r="CU124" s="260"/>
      <c r="CV124" s="211"/>
      <c r="CW124" s="260"/>
      <c r="CX124" s="260"/>
      <c r="CY124" s="260"/>
      <c r="CZ124" s="211" t="s">
        <v>5135</v>
      </c>
      <c r="DA124" s="260"/>
      <c r="DB124" s="260"/>
      <c r="DC124" s="260"/>
      <c r="DD124" s="260"/>
      <c r="DE124" s="211" t="s">
        <v>5136</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5012</v>
      </c>
      <c r="DZ124" s="261"/>
      <c r="EA124" s="261"/>
      <c r="EB124" s="275"/>
    </row>
    <row r="125" ht="15.75" customHeight="1">
      <c r="A125" s="172" t="s">
        <v>5137</v>
      </c>
      <c r="B125" s="79" t="s">
        <v>5138</v>
      </c>
      <c r="C125" s="80" t="s">
        <v>1291</v>
      </c>
      <c r="D125" s="81" t="s">
        <v>1291</v>
      </c>
      <c r="E125" s="82" t="s">
        <v>1291</v>
      </c>
      <c r="F125" s="83" t="s">
        <v>804</v>
      </c>
      <c r="G125" s="79" t="s">
        <v>804</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5139</v>
      </c>
      <c r="B126" s="99" t="s">
        <v>5140</v>
      </c>
      <c r="C126" s="100" t="s">
        <v>1291</v>
      </c>
      <c r="D126" s="101" t="s">
        <v>1291</v>
      </c>
      <c r="E126" s="102" t="s">
        <v>1291</v>
      </c>
      <c r="F126" s="103" t="s">
        <v>433</v>
      </c>
      <c r="G126" s="99" t="s">
        <v>4979</v>
      </c>
      <c r="H126" s="267"/>
      <c r="I126" s="221" t="s">
        <v>4679</v>
      </c>
      <c r="J126" s="221" t="s">
        <v>4811</v>
      </c>
      <c r="K126" s="610" t="s">
        <v>4525</v>
      </c>
      <c r="L126" s="221" t="s">
        <v>5141</v>
      </c>
      <c r="M126" s="267"/>
      <c r="N126" s="267"/>
      <c r="O126" s="221" t="s">
        <v>2896</v>
      </c>
      <c r="P126" s="267"/>
      <c r="Q126" s="267"/>
      <c r="R126" s="267"/>
      <c r="S126" s="221" t="s">
        <v>5142</v>
      </c>
      <c r="T126" s="267"/>
      <c r="U126" s="267"/>
      <c r="V126" s="267"/>
      <c r="W126" s="175"/>
      <c r="X126" s="111" t="s">
        <v>5143</v>
      </c>
      <c r="Y126" s="251" t="s">
        <v>5144</v>
      </c>
      <c r="Z126" s="287"/>
      <c r="AA126" s="251" t="s">
        <v>5145</v>
      </c>
      <c r="AB126" s="251" t="s">
        <v>5146</v>
      </c>
      <c r="AC126" s="287"/>
      <c r="AD126" s="287"/>
      <c r="AE126" s="287"/>
      <c r="AF126" s="251" t="s">
        <v>4130</v>
      </c>
      <c r="AG126" s="287"/>
      <c r="AH126" s="287"/>
      <c r="AI126" s="287"/>
      <c r="AJ126" s="251" t="s">
        <v>5147</v>
      </c>
      <c r="AK126" s="175"/>
      <c r="AL126" s="253"/>
      <c r="AM126" s="253"/>
      <c r="AN126" s="288" t="s">
        <v>5148</v>
      </c>
      <c r="AO126" s="253"/>
      <c r="AP126" s="288" t="s">
        <v>2053</v>
      </c>
      <c r="AQ126" s="288"/>
      <c r="AR126" s="253"/>
      <c r="AS126" s="253"/>
      <c r="AT126" s="253"/>
      <c r="AU126" s="195" t="s">
        <v>3753</v>
      </c>
      <c r="AV126" s="253"/>
      <c r="AW126" s="253"/>
      <c r="AX126" s="253"/>
      <c r="AY126" s="253"/>
      <c r="AZ126" s="253"/>
      <c r="BA126" s="230" t="s">
        <v>5149</v>
      </c>
      <c r="BB126" s="230" t="s">
        <v>1283</v>
      </c>
      <c r="BC126" s="230" t="s">
        <v>3927</v>
      </c>
      <c r="BD126" s="230"/>
      <c r="BE126" s="611"/>
      <c r="BF126" s="255"/>
      <c r="BG126" s="255"/>
      <c r="BH126" s="230" t="s">
        <v>3076</v>
      </c>
      <c r="BI126" s="198"/>
      <c r="BJ126" s="230" t="s">
        <v>5150</v>
      </c>
      <c r="BK126" s="255"/>
      <c r="BL126" s="255"/>
      <c r="BM126" s="255"/>
      <c r="BN126" s="255"/>
      <c r="BO126" s="255"/>
      <c r="BP126" s="255"/>
      <c r="BQ126" s="256"/>
      <c r="BR126" s="256"/>
      <c r="BS126" s="256"/>
      <c r="BT126" s="256"/>
      <c r="BU126" s="256"/>
      <c r="BV126" s="137" t="s">
        <v>5151</v>
      </c>
      <c r="BW126" s="235" t="s">
        <v>5152</v>
      </c>
      <c r="BX126" s="256"/>
      <c r="BY126" s="137" t="s">
        <v>5153</v>
      </c>
      <c r="BZ126" s="256"/>
      <c r="CA126" s="256"/>
      <c r="CB126" s="256"/>
      <c r="CC126" s="256"/>
      <c r="CD126" s="256"/>
      <c r="CE126" s="256"/>
      <c r="CF126" s="273" t="s">
        <v>5154</v>
      </c>
      <c r="CG126" s="258"/>
      <c r="CH126" s="258"/>
      <c r="CI126" s="258"/>
      <c r="CJ126" s="258"/>
      <c r="CK126" s="258"/>
      <c r="CL126" s="273" t="s">
        <v>2234</v>
      </c>
      <c r="CM126" s="258"/>
      <c r="CN126" s="258"/>
      <c r="CO126" s="258"/>
      <c r="CP126" s="258"/>
      <c r="CQ126" s="258"/>
      <c r="CR126" s="258"/>
      <c r="CS126" s="179"/>
      <c r="CT126" s="157" t="s">
        <v>5155</v>
      </c>
      <c r="CU126" s="260"/>
      <c r="CV126" s="259" t="s">
        <v>5156</v>
      </c>
      <c r="CW126" s="260"/>
      <c r="CX126" s="260"/>
      <c r="CY126" s="260"/>
      <c r="CZ126" s="346" t="s">
        <v>5157</v>
      </c>
      <c r="DA126" s="260"/>
      <c r="DB126" s="260"/>
      <c r="DC126" s="260"/>
      <c r="DD126" s="260"/>
      <c r="DE126" s="260"/>
      <c r="DF126" s="260"/>
      <c r="DG126" s="261"/>
      <c r="DH126" s="261"/>
      <c r="DI126" s="261"/>
      <c r="DJ126" s="311"/>
      <c r="DK126" s="261"/>
      <c r="DL126" s="311" t="s">
        <v>5158</v>
      </c>
      <c r="DM126" s="311" t="s">
        <v>2940</v>
      </c>
      <c r="DN126" s="311" t="s">
        <v>2215</v>
      </c>
      <c r="DO126" s="261"/>
      <c r="DP126" s="261"/>
      <c r="DQ126" s="261"/>
      <c r="DR126" s="261"/>
      <c r="DS126" s="261"/>
      <c r="DT126" s="261"/>
      <c r="DU126" s="261"/>
      <c r="DV126" s="261"/>
      <c r="DW126" s="261"/>
      <c r="DX126" s="261"/>
      <c r="DY126" s="311" t="s">
        <v>5159</v>
      </c>
      <c r="DZ126" s="261"/>
      <c r="EA126" s="261"/>
      <c r="EB126" s="275"/>
    </row>
    <row r="127" ht="15.75" customHeight="1">
      <c r="A127" s="399" t="s">
        <v>5160</v>
      </c>
      <c r="B127" s="79" t="s">
        <v>5161</v>
      </c>
      <c r="C127" s="80" t="s">
        <v>1291</v>
      </c>
      <c r="D127" s="81" t="s">
        <v>1291</v>
      </c>
      <c r="E127" s="82" t="s">
        <v>1291</v>
      </c>
      <c r="F127" s="83" t="s">
        <v>1291</v>
      </c>
      <c r="G127" s="79" t="s">
        <v>3203</v>
      </c>
      <c r="H127" s="173" t="s">
        <v>556</v>
      </c>
      <c r="I127" s="173" t="s">
        <v>5162</v>
      </c>
      <c r="J127" s="173" t="s">
        <v>2418</v>
      </c>
      <c r="K127" s="173" t="s">
        <v>2688</v>
      </c>
      <c r="L127" s="173" t="s">
        <v>3204</v>
      </c>
      <c r="M127" s="173" t="s">
        <v>5163</v>
      </c>
      <c r="N127" s="173" t="s">
        <v>5164</v>
      </c>
      <c r="O127" s="173" t="s">
        <v>5165</v>
      </c>
      <c r="P127" s="173" t="s">
        <v>2752</v>
      </c>
      <c r="Q127" s="219"/>
      <c r="R127" s="219"/>
      <c r="S127" s="219"/>
      <c r="T127" s="219"/>
      <c r="U127" s="219"/>
      <c r="V127" s="219"/>
      <c r="W127" s="175"/>
      <c r="X127" s="173" t="s">
        <v>4093</v>
      </c>
      <c r="Y127" s="173" t="s">
        <v>3367</v>
      </c>
      <c r="Z127" s="173" t="s">
        <v>2215</v>
      </c>
      <c r="AA127" s="173" t="s">
        <v>5166</v>
      </c>
      <c r="AB127" s="173" t="s">
        <v>5167</v>
      </c>
      <c r="AC127" s="173" t="s">
        <v>1829</v>
      </c>
      <c r="AD127" s="219"/>
      <c r="AE127" s="219"/>
      <c r="AF127" s="173" t="s">
        <v>5168</v>
      </c>
      <c r="AG127" s="219"/>
      <c r="AH127" s="219"/>
      <c r="AI127" s="219"/>
      <c r="AJ127" s="219"/>
      <c r="AK127" s="175"/>
      <c r="AL127" s="219"/>
      <c r="AM127" s="219"/>
      <c r="AN127" s="219"/>
      <c r="AO127" s="219"/>
      <c r="AP127" s="219"/>
      <c r="AQ127" s="219"/>
      <c r="AR127" s="219"/>
      <c r="AS127" s="219"/>
      <c r="AT127" s="173" t="s">
        <v>529</v>
      </c>
      <c r="AU127" s="173" t="s">
        <v>5169</v>
      </c>
      <c r="AV127" s="219"/>
      <c r="AW127" s="219"/>
      <c r="AX127" s="219"/>
      <c r="AY127" s="219"/>
      <c r="AZ127" s="219"/>
      <c r="BA127" s="219"/>
      <c r="BB127" s="305"/>
      <c r="BC127" s="173" t="s">
        <v>401</v>
      </c>
      <c r="BD127" s="173" t="s">
        <v>5170</v>
      </c>
      <c r="BE127" s="219"/>
      <c r="BF127" s="173" t="s">
        <v>3108</v>
      </c>
      <c r="BG127" s="219"/>
      <c r="BH127" s="173" t="s">
        <v>317</v>
      </c>
      <c r="BI127" s="219"/>
      <c r="BJ127" s="219"/>
      <c r="BK127" s="219"/>
      <c r="BL127" s="219"/>
      <c r="BM127" s="219"/>
      <c r="BN127" s="219"/>
      <c r="BO127" s="219"/>
      <c r="BP127" s="219"/>
      <c r="BQ127" s="219"/>
      <c r="BR127" s="219"/>
      <c r="BS127" s="173" t="s">
        <v>5171</v>
      </c>
      <c r="BT127" s="173" t="s">
        <v>1864</v>
      </c>
      <c r="BU127" s="219"/>
      <c r="BV127" s="173" t="s">
        <v>1926</v>
      </c>
      <c r="BW127" s="219"/>
      <c r="BX127" s="219"/>
      <c r="BY127" s="219"/>
      <c r="BZ127" s="219"/>
      <c r="CA127" s="219"/>
      <c r="CB127" s="219"/>
      <c r="CC127" s="219"/>
      <c r="CD127" s="219"/>
      <c r="CE127" s="219"/>
      <c r="CF127" s="219"/>
      <c r="CG127" s="173" t="s">
        <v>997</v>
      </c>
      <c r="CH127" s="219"/>
      <c r="CI127" s="219"/>
      <c r="CJ127" s="173" t="s">
        <v>2652</v>
      </c>
      <c r="CK127" s="219"/>
      <c r="CL127" s="173" t="s">
        <v>4021</v>
      </c>
      <c r="CM127" s="219"/>
      <c r="CN127" s="219"/>
      <c r="CO127" s="219"/>
      <c r="CP127" s="219"/>
      <c r="CQ127" s="219"/>
      <c r="CR127" s="219"/>
      <c r="CS127" s="179"/>
      <c r="CT127" s="219"/>
      <c r="CU127" s="173" t="s">
        <v>5172</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5173</v>
      </c>
      <c r="B128" s="99" t="s">
        <v>5174</v>
      </c>
      <c r="C128" s="100" t="s">
        <v>1291</v>
      </c>
      <c r="D128" s="101" t="s">
        <v>1291</v>
      </c>
      <c r="E128" s="102" t="s">
        <v>1291</v>
      </c>
      <c r="F128" s="103" t="s">
        <v>1291</v>
      </c>
      <c r="G128" s="99" t="s">
        <v>4270</v>
      </c>
      <c r="H128" s="182" t="s">
        <v>2580</v>
      </c>
      <c r="I128" s="182" t="s">
        <v>5175</v>
      </c>
      <c r="J128" s="182" t="s">
        <v>1062</v>
      </c>
      <c r="K128" s="182" t="s">
        <v>439</v>
      </c>
      <c r="L128" s="182" t="s">
        <v>1534</v>
      </c>
      <c r="M128" s="267"/>
      <c r="N128" s="267"/>
      <c r="O128" s="182" t="s">
        <v>1696</v>
      </c>
      <c r="P128" s="182" t="s">
        <v>238</v>
      </c>
      <c r="Q128" s="182"/>
      <c r="R128" s="267"/>
      <c r="S128" s="182" t="s">
        <v>5176</v>
      </c>
      <c r="T128" s="267"/>
      <c r="U128" s="182" t="s">
        <v>2698</v>
      </c>
      <c r="V128" s="267"/>
      <c r="W128" s="175"/>
      <c r="X128" s="188" t="s">
        <v>5177</v>
      </c>
      <c r="Y128" s="287"/>
      <c r="Z128" s="188" t="s">
        <v>444</v>
      </c>
      <c r="AA128" s="287"/>
      <c r="AB128" s="287"/>
      <c r="AC128" s="287"/>
      <c r="AD128" s="287"/>
      <c r="AE128" s="287"/>
      <c r="AF128" s="188" t="s">
        <v>5178</v>
      </c>
      <c r="AG128" s="188" t="s">
        <v>5179</v>
      </c>
      <c r="AH128" s="188"/>
      <c r="AI128" s="188" t="s">
        <v>3191</v>
      </c>
      <c r="AJ128" s="287"/>
      <c r="AK128" s="175"/>
      <c r="AL128" s="253"/>
      <c r="AM128" s="195" t="s">
        <v>1996</v>
      </c>
      <c r="AN128" s="253"/>
      <c r="AO128" s="253"/>
      <c r="AP128" s="253"/>
      <c r="AQ128" s="253"/>
      <c r="AR128" s="253"/>
      <c r="AS128" s="253"/>
      <c r="AT128" s="253"/>
      <c r="AU128" s="195" t="s">
        <v>5180</v>
      </c>
      <c r="AV128" s="253"/>
      <c r="AW128" s="253"/>
      <c r="AX128" s="195" t="s">
        <v>497</v>
      </c>
      <c r="AY128" s="253"/>
      <c r="AZ128" s="253"/>
      <c r="BA128" s="255"/>
      <c r="BB128" s="255"/>
      <c r="BC128" s="199" t="s">
        <v>5181</v>
      </c>
      <c r="BD128" s="255"/>
      <c r="BE128" s="255"/>
      <c r="BF128" s="199" t="s">
        <v>5182</v>
      </c>
      <c r="BG128" s="255"/>
      <c r="BH128" s="199" t="s">
        <v>5183</v>
      </c>
      <c r="BI128" s="255"/>
      <c r="BJ128" s="255"/>
      <c r="BK128" s="255"/>
      <c r="BL128" s="255"/>
      <c r="BM128" s="255"/>
      <c r="BN128" s="255"/>
      <c r="BO128" s="255"/>
      <c r="BP128" s="255"/>
      <c r="BQ128" s="235"/>
      <c r="BR128" s="256"/>
      <c r="BS128" s="256"/>
      <c r="BT128" s="204" t="s">
        <v>5184</v>
      </c>
      <c r="BU128" s="256"/>
      <c r="BV128" s="204" t="s">
        <v>850</v>
      </c>
      <c r="BW128" s="256"/>
      <c r="BX128" s="256"/>
      <c r="BY128" s="256"/>
      <c r="BZ128" s="256"/>
      <c r="CA128" s="256"/>
      <c r="CB128" s="256"/>
      <c r="CC128" s="256"/>
      <c r="CD128" s="256"/>
      <c r="CE128" s="256"/>
      <c r="CF128" s="258"/>
      <c r="CG128" s="258"/>
      <c r="CH128" s="258"/>
      <c r="CI128" s="258"/>
      <c r="CJ128" s="258"/>
      <c r="CK128" s="258"/>
      <c r="CL128" s="296" t="s">
        <v>5185</v>
      </c>
      <c r="CM128" s="258"/>
      <c r="CN128" s="258"/>
      <c r="CO128" s="258"/>
      <c r="CP128" s="258"/>
      <c r="CQ128" s="258"/>
      <c r="CR128" s="258"/>
      <c r="CS128" s="179"/>
      <c r="CT128" s="211" t="s">
        <v>3670</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5186</v>
      </c>
      <c r="DX128" s="261"/>
      <c r="DY128" s="261"/>
      <c r="DZ128" s="261"/>
      <c r="EA128" s="244" t="s">
        <v>4552</v>
      </c>
      <c r="EB128" s="275" t="s">
        <v>254</v>
      </c>
    </row>
    <row r="129" ht="15.75" customHeight="1">
      <c r="A129" s="172" t="s">
        <v>5187</v>
      </c>
      <c r="B129" s="79" t="s">
        <v>5188</v>
      </c>
      <c r="C129" s="80" t="s">
        <v>1291</v>
      </c>
      <c r="D129" s="81" t="s">
        <v>1291</v>
      </c>
      <c r="E129" s="82" t="s">
        <v>1291</v>
      </c>
      <c r="F129" s="83" t="s">
        <v>433</v>
      </c>
      <c r="G129" s="79" t="s">
        <v>2278</v>
      </c>
      <c r="H129" s="174"/>
      <c r="I129" s="87" t="s">
        <v>5189</v>
      </c>
      <c r="J129" s="87" t="s">
        <v>3535</v>
      </c>
      <c r="K129" s="87" t="s">
        <v>1625</v>
      </c>
      <c r="L129" s="87" t="s">
        <v>5190</v>
      </c>
      <c r="M129" s="174" t="s">
        <v>5191</v>
      </c>
      <c r="N129" s="173" t="s">
        <v>1023</v>
      </c>
      <c r="O129" s="173" t="s">
        <v>5052</v>
      </c>
      <c r="P129" s="174" t="s">
        <v>2752</v>
      </c>
      <c r="Q129" s="219"/>
      <c r="R129" s="219"/>
      <c r="S129" s="219"/>
      <c r="T129" s="219"/>
      <c r="U129" s="219"/>
      <c r="V129" s="219"/>
      <c r="W129" s="175"/>
      <c r="X129" s="173" t="s">
        <v>5192</v>
      </c>
      <c r="Y129" s="219"/>
      <c r="Z129" s="174" t="s">
        <v>660</v>
      </c>
      <c r="AA129" s="173" t="s">
        <v>5193</v>
      </c>
      <c r="AB129" s="173" t="s">
        <v>5040</v>
      </c>
      <c r="AC129" s="219"/>
      <c r="AD129" s="219"/>
      <c r="AE129" s="173" t="s">
        <v>5194</v>
      </c>
      <c r="AF129" s="174" t="s">
        <v>5195</v>
      </c>
      <c r="AG129" s="219"/>
      <c r="AH129" s="219"/>
      <c r="AI129" s="219"/>
      <c r="AJ129" s="219"/>
      <c r="AK129" s="175"/>
      <c r="AL129" s="173"/>
      <c r="AM129" s="173" t="s">
        <v>4588</v>
      </c>
      <c r="AN129" s="219"/>
      <c r="AO129" s="219"/>
      <c r="AP129" s="219"/>
      <c r="AQ129" s="219"/>
      <c r="AR129" s="219"/>
      <c r="AS129" s="219"/>
      <c r="AT129" s="173" t="s">
        <v>5196</v>
      </c>
      <c r="AU129" s="219"/>
      <c r="AV129" s="174" t="s">
        <v>272</v>
      </c>
      <c r="AW129" s="219"/>
      <c r="AX129" s="219"/>
      <c r="AY129" s="219"/>
      <c r="AZ129" s="219"/>
      <c r="BA129" s="219"/>
      <c r="BB129" s="173" t="s">
        <v>5010</v>
      </c>
      <c r="BC129" s="219"/>
      <c r="BD129" s="173" t="s">
        <v>5197</v>
      </c>
      <c r="BE129" s="173" t="s">
        <v>1148</v>
      </c>
      <c r="BF129" s="173" t="s">
        <v>180</v>
      </c>
      <c r="BG129" s="219"/>
      <c r="BH129" s="219"/>
      <c r="BI129" s="219"/>
      <c r="BJ129" s="219"/>
      <c r="BK129" s="173" t="s">
        <v>1681</v>
      </c>
      <c r="BL129" s="219"/>
      <c r="BM129" s="219"/>
      <c r="BN129" s="219"/>
      <c r="BO129" s="219"/>
      <c r="BP129" s="219"/>
      <c r="BQ129" s="173"/>
      <c r="BR129" s="219"/>
      <c r="BS129" s="219"/>
      <c r="BT129" s="173" t="s">
        <v>2240</v>
      </c>
      <c r="BU129" s="219"/>
      <c r="BV129" s="173" t="s">
        <v>3847</v>
      </c>
      <c r="BW129" s="219"/>
      <c r="BX129" s="173" t="s">
        <v>5198</v>
      </c>
      <c r="BY129" s="219"/>
      <c r="BZ129" s="173" t="s">
        <v>5199</v>
      </c>
      <c r="CA129" s="219"/>
      <c r="CB129" s="219"/>
      <c r="CC129" s="219"/>
      <c r="CD129" s="219"/>
      <c r="CE129" s="219"/>
      <c r="CF129" s="219"/>
      <c r="CG129" s="173" t="s">
        <v>5200</v>
      </c>
      <c r="CH129" s="219"/>
      <c r="CI129" s="176" t="s">
        <v>5201</v>
      </c>
      <c r="CJ129" s="173" t="s">
        <v>4992</v>
      </c>
      <c r="CK129" s="219"/>
      <c r="CL129" s="219"/>
      <c r="CM129" s="219"/>
      <c r="CN129" s="219"/>
      <c r="CO129" s="219"/>
      <c r="CP129" s="219"/>
      <c r="CQ129" s="219"/>
      <c r="CR129" s="219"/>
      <c r="CS129" s="179"/>
      <c r="CT129" s="219"/>
      <c r="CU129" s="174" t="s">
        <v>4972</v>
      </c>
      <c r="CV129" s="174" t="s">
        <v>5202</v>
      </c>
      <c r="CW129" s="219"/>
      <c r="CX129" s="219"/>
      <c r="CY129" s="173" t="s">
        <v>3599</v>
      </c>
      <c r="CZ129" s="176" t="s">
        <v>4765</v>
      </c>
      <c r="DA129" s="173" t="s">
        <v>5203</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5204</v>
      </c>
      <c r="B130" s="99" t="s">
        <v>5205</v>
      </c>
      <c r="C130" s="100" t="s">
        <v>1291</v>
      </c>
      <c r="D130" s="101" t="s">
        <v>1291</v>
      </c>
      <c r="E130" s="102" t="s">
        <v>1291</v>
      </c>
      <c r="F130" s="103" t="s">
        <v>880</v>
      </c>
      <c r="G130" s="99" t="s">
        <v>2278</v>
      </c>
      <c r="H130" s="267"/>
      <c r="I130" s="221" t="s">
        <v>1329</v>
      </c>
      <c r="J130" s="221" t="s">
        <v>2499</v>
      </c>
      <c r="K130" s="221" t="s">
        <v>965</v>
      </c>
      <c r="L130" s="221" t="s">
        <v>5206</v>
      </c>
      <c r="M130" s="221" t="s">
        <v>5207</v>
      </c>
      <c r="N130" s="221" t="s">
        <v>5208</v>
      </c>
      <c r="O130" s="221" t="s">
        <v>5209</v>
      </c>
      <c r="P130" s="221" t="s">
        <v>974</v>
      </c>
      <c r="Q130" s="267"/>
      <c r="R130" s="267"/>
      <c r="S130" s="267"/>
      <c r="T130" s="267"/>
      <c r="U130" s="267"/>
      <c r="V130" s="267"/>
      <c r="W130" s="175"/>
      <c r="X130" s="251" t="s">
        <v>1712</v>
      </c>
      <c r="Y130" s="251" t="s">
        <v>3822</v>
      </c>
      <c r="Z130" s="251" t="s">
        <v>1723</v>
      </c>
      <c r="AA130" s="251" t="s">
        <v>2174</v>
      </c>
      <c r="AB130" s="251" t="s">
        <v>3179</v>
      </c>
      <c r="AC130" s="111" t="s">
        <v>5210</v>
      </c>
      <c r="AD130" s="287"/>
      <c r="AE130" s="287"/>
      <c r="AF130" s="287"/>
      <c r="AG130" s="287"/>
      <c r="AH130" s="287"/>
      <c r="AI130" s="287"/>
      <c r="AJ130" s="287"/>
      <c r="AK130" s="175"/>
      <c r="AL130" s="253"/>
      <c r="AM130" s="253"/>
      <c r="AN130" s="253"/>
      <c r="AO130" s="253"/>
      <c r="AP130" s="253"/>
      <c r="AQ130" s="253"/>
      <c r="AR130" s="253"/>
      <c r="AS130" s="253"/>
      <c r="AT130" s="288" t="s">
        <v>5211</v>
      </c>
      <c r="AU130" s="288" t="s">
        <v>1394</v>
      </c>
      <c r="AV130" s="253"/>
      <c r="AW130" s="253"/>
      <c r="AX130" s="253"/>
      <c r="AY130" s="253"/>
      <c r="AZ130" s="253"/>
      <c r="BA130" s="255"/>
      <c r="BB130" s="230" t="s">
        <v>4869</v>
      </c>
      <c r="BC130" s="255"/>
      <c r="BD130" s="230" t="s">
        <v>2410</v>
      </c>
      <c r="BE130" s="255"/>
      <c r="BF130" s="230" t="s">
        <v>5212</v>
      </c>
      <c r="BG130" s="255"/>
      <c r="BH130" s="196" t="s">
        <v>4040</v>
      </c>
      <c r="BI130" s="255"/>
      <c r="BJ130" s="255"/>
      <c r="BK130" s="230" t="s">
        <v>5213</v>
      </c>
      <c r="BL130" s="255"/>
      <c r="BM130" s="255"/>
      <c r="BN130" s="255"/>
      <c r="BO130" s="255"/>
      <c r="BP130" s="255"/>
      <c r="BQ130" s="256"/>
      <c r="BR130" s="256"/>
      <c r="BS130" s="235" t="s">
        <v>1927</v>
      </c>
      <c r="BT130" s="256"/>
      <c r="BU130" s="256"/>
      <c r="BV130" s="256"/>
      <c r="BW130" s="256"/>
      <c r="BX130" s="256"/>
      <c r="BY130" s="256"/>
      <c r="BZ130" s="256"/>
      <c r="CA130" s="256"/>
      <c r="CB130" s="256"/>
      <c r="CC130" s="256"/>
      <c r="CD130" s="256"/>
      <c r="CE130" s="256"/>
      <c r="CF130" s="273" t="s">
        <v>3574</v>
      </c>
      <c r="CG130" s="273" t="s">
        <v>3592</v>
      </c>
      <c r="CH130" s="258"/>
      <c r="CI130" s="258"/>
      <c r="CJ130" s="258"/>
      <c r="CK130" s="258"/>
      <c r="CL130" s="258"/>
      <c r="CM130" s="258"/>
      <c r="CN130" s="258"/>
      <c r="CO130" s="258"/>
      <c r="CP130" s="258"/>
      <c r="CQ130" s="258"/>
      <c r="CR130" s="258"/>
      <c r="CS130" s="179"/>
      <c r="CT130" s="259" t="s">
        <v>5214</v>
      </c>
      <c r="CU130" s="259" t="s">
        <v>452</v>
      </c>
      <c r="CV130" s="259" t="s">
        <v>4810</v>
      </c>
      <c r="CW130" s="259" t="s">
        <v>3376</v>
      </c>
      <c r="CX130" s="260"/>
      <c r="CY130" s="260"/>
      <c r="CZ130" s="260"/>
      <c r="DA130" s="259" t="s">
        <v>5215</v>
      </c>
      <c r="DB130" s="260"/>
      <c r="DC130" s="260"/>
      <c r="DD130" s="260"/>
      <c r="DE130" s="260"/>
      <c r="DF130" s="260"/>
      <c r="DG130" s="311" t="s">
        <v>5216</v>
      </c>
      <c r="DH130" s="261"/>
      <c r="DI130" s="261"/>
      <c r="DJ130" s="311"/>
      <c r="DK130" s="261"/>
      <c r="DL130" s="311" t="s">
        <v>2217</v>
      </c>
      <c r="DM130" s="311" t="s">
        <v>5217</v>
      </c>
      <c r="DN130" s="261"/>
      <c r="DO130" s="261"/>
      <c r="DP130" s="261"/>
      <c r="DQ130" s="261"/>
      <c r="DR130" s="261"/>
      <c r="DS130" s="261"/>
      <c r="DT130" s="261"/>
      <c r="DU130" s="261"/>
      <c r="DV130" s="261"/>
      <c r="DW130" s="261"/>
      <c r="DX130" s="311" t="s">
        <v>5218</v>
      </c>
      <c r="DY130" s="261"/>
      <c r="DZ130" s="261"/>
      <c r="EA130" s="311" t="s">
        <v>3369</v>
      </c>
      <c r="EB130" s="275"/>
    </row>
    <row r="131" ht="15.75" customHeight="1">
      <c r="A131" s="172" t="s">
        <v>5219</v>
      </c>
      <c r="B131" s="79" t="s">
        <v>5220</v>
      </c>
      <c r="C131" s="80" t="s">
        <v>1291</v>
      </c>
      <c r="D131" s="81" t="s">
        <v>1291</v>
      </c>
      <c r="E131" s="82" t="s">
        <v>1291</v>
      </c>
      <c r="F131" s="83" t="s">
        <v>536</v>
      </c>
      <c r="G131" s="79" t="s">
        <v>219</v>
      </c>
      <c r="H131" s="174" t="s">
        <v>5221</v>
      </c>
      <c r="I131" s="174" t="s">
        <v>5222</v>
      </c>
      <c r="J131" s="174" t="s">
        <v>2294</v>
      </c>
      <c r="K131" s="174" t="s">
        <v>1130</v>
      </c>
      <c r="L131" s="174" t="s">
        <v>1813</v>
      </c>
      <c r="M131" s="174" t="s">
        <v>5223</v>
      </c>
      <c r="N131" s="174" t="s">
        <v>5224</v>
      </c>
      <c r="O131" s="219"/>
      <c r="P131" s="219"/>
      <c r="Q131" s="219"/>
      <c r="R131" s="219"/>
      <c r="S131" s="219"/>
      <c r="T131" s="219"/>
      <c r="U131" s="219"/>
      <c r="V131" s="219"/>
      <c r="W131" s="175"/>
      <c r="X131" s="86" t="str">
        <f>HYPERLINK("https://www.youtube.com/watch?v=F9HuyJ73joE","56.96")</f>
        <v>56.96</v>
      </c>
      <c r="Y131" s="174" t="s">
        <v>3593</v>
      </c>
      <c r="Z131" s="174" t="s">
        <v>4721</v>
      </c>
      <c r="AA131" s="174" t="s">
        <v>3792</v>
      </c>
      <c r="AB131" s="174" t="s">
        <v>5225</v>
      </c>
      <c r="AC131" s="86" t="str">
        <f>HYPERLINK("https://www.youtube.com/watch?v=4W9_mJO1W30","58.79")</f>
        <v>58.79</v>
      </c>
      <c r="AD131" s="219"/>
      <c r="AE131" s="174" t="s">
        <v>614</v>
      </c>
      <c r="AF131" s="174" t="s">
        <v>3228</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5226</v>
      </c>
      <c r="BS131" s="174" t="s">
        <v>5227</v>
      </c>
      <c r="BT131" s="219"/>
      <c r="BU131" s="219"/>
      <c r="BV131" s="174" t="s">
        <v>5228</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4499</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5229</v>
      </c>
      <c r="B132" s="99" t="s">
        <v>5220</v>
      </c>
      <c r="C132" s="100" t="s">
        <v>1291</v>
      </c>
      <c r="D132" s="101" t="s">
        <v>1291</v>
      </c>
      <c r="E132" s="102" t="s">
        <v>1291</v>
      </c>
      <c r="F132" s="103" t="s">
        <v>1291</v>
      </c>
      <c r="G132" s="99" t="s">
        <v>330</v>
      </c>
      <c r="H132" s="283" t="s">
        <v>4564</v>
      </c>
      <c r="I132" s="283" t="s">
        <v>5230</v>
      </c>
      <c r="J132" s="283" t="s">
        <v>2934</v>
      </c>
      <c r="K132" s="182" t="s">
        <v>1296</v>
      </c>
      <c r="L132" s="182" t="s">
        <v>3693</v>
      </c>
      <c r="M132" s="182"/>
      <c r="N132" s="267"/>
      <c r="O132" s="267"/>
      <c r="P132" s="283" t="s">
        <v>1498</v>
      </c>
      <c r="Q132" s="267"/>
      <c r="R132" s="267"/>
      <c r="S132" s="267"/>
      <c r="T132" s="267"/>
      <c r="U132" s="267"/>
      <c r="V132" s="267"/>
      <c r="W132" s="175"/>
      <c r="X132" s="287"/>
      <c r="Y132" s="188" t="s">
        <v>250</v>
      </c>
      <c r="Z132" s="188" t="s">
        <v>3719</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5231</v>
      </c>
      <c r="B133" s="79" t="s">
        <v>5232</v>
      </c>
      <c r="C133" s="80" t="s">
        <v>1291</v>
      </c>
      <c r="D133" s="81" t="s">
        <v>1291</v>
      </c>
      <c r="E133" s="82" t="s">
        <v>1291</v>
      </c>
      <c r="F133" s="83" t="s">
        <v>1290</v>
      </c>
      <c r="G133" s="79" t="s">
        <v>220</v>
      </c>
      <c r="H133" s="173" t="s">
        <v>2899</v>
      </c>
      <c r="I133" s="219"/>
      <c r="J133" s="173" t="s">
        <v>5233</v>
      </c>
      <c r="K133" s="173" t="s">
        <v>4525</v>
      </c>
      <c r="L133" s="173" t="s">
        <v>5234</v>
      </c>
      <c r="M133" s="219"/>
      <c r="N133" s="219"/>
      <c r="O133" s="173" t="s">
        <v>2765</v>
      </c>
      <c r="P133" s="219"/>
      <c r="Q133" s="219"/>
      <c r="R133" s="219"/>
      <c r="S133" s="219"/>
      <c r="T133" s="219"/>
      <c r="U133" s="219"/>
      <c r="V133" s="219"/>
      <c r="W133" s="175"/>
      <c r="X133" s="173" t="s">
        <v>5235</v>
      </c>
      <c r="Y133" s="173" t="s">
        <v>5236</v>
      </c>
      <c r="Z133" s="173" t="s">
        <v>5237</v>
      </c>
      <c r="AA133" s="219"/>
      <c r="AB133" s="173" t="s">
        <v>5238</v>
      </c>
      <c r="AC133" s="173" t="s">
        <v>5239</v>
      </c>
      <c r="AD133" s="219"/>
      <c r="AE133" s="173" t="s">
        <v>702</v>
      </c>
      <c r="AF133" s="173" t="s">
        <v>5240</v>
      </c>
      <c r="AG133" s="219"/>
      <c r="AH133" s="219"/>
      <c r="AI133" s="219"/>
      <c r="AJ133" s="219"/>
      <c r="AK133" s="175"/>
      <c r="AL133" s="219"/>
      <c r="AM133" s="219"/>
      <c r="AN133" s="219"/>
      <c r="AO133" s="219"/>
      <c r="AP133" s="219"/>
      <c r="AQ133" s="219"/>
      <c r="AR133" s="219"/>
      <c r="AS133" s="219"/>
      <c r="AT133" s="173" t="s">
        <v>1558</v>
      </c>
      <c r="AU133" s="219"/>
      <c r="AV133" s="219"/>
      <c r="AW133" s="219"/>
      <c r="AX133" s="219"/>
      <c r="AY133" s="219"/>
      <c r="AZ133" s="219"/>
      <c r="BA133" s="173" t="s">
        <v>5241</v>
      </c>
      <c r="BB133" s="219"/>
      <c r="BC133" s="87" t="s">
        <v>1926</v>
      </c>
      <c r="BD133" s="219"/>
      <c r="BE133" s="219"/>
      <c r="BF133" s="219"/>
      <c r="BG133" s="219"/>
      <c r="BH133" s="173" t="s">
        <v>5242</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5243</v>
      </c>
      <c r="CG133" s="219"/>
      <c r="CH133" s="219"/>
      <c r="CI133" s="219"/>
      <c r="CJ133" s="219"/>
      <c r="CK133" s="219"/>
      <c r="CL133" s="219"/>
      <c r="CM133" s="219"/>
      <c r="CN133" s="219"/>
      <c r="CO133" s="219"/>
      <c r="CP133" s="219"/>
      <c r="CQ133" s="219"/>
      <c r="CR133" s="219"/>
      <c r="CS133" s="179"/>
      <c r="CT133" s="173" t="s">
        <v>4989</v>
      </c>
      <c r="CU133" s="173" t="s">
        <v>3277</v>
      </c>
      <c r="CV133" s="219"/>
      <c r="CW133" s="219"/>
      <c r="CX133" s="219"/>
      <c r="CY133" s="219"/>
      <c r="CZ133" s="219"/>
      <c r="DA133" s="219"/>
      <c r="DB133" s="219"/>
      <c r="DC133" s="219"/>
      <c r="DD133" s="219"/>
      <c r="DE133" s="219"/>
      <c r="DF133" s="219"/>
      <c r="DG133" s="219"/>
      <c r="DH133" s="219"/>
      <c r="DI133" s="219"/>
      <c r="DJ133" s="219"/>
      <c r="DK133" s="173" t="s">
        <v>3741</v>
      </c>
      <c r="DL133" s="219"/>
      <c r="DM133" s="219"/>
      <c r="DN133" s="219"/>
      <c r="DO133" s="219"/>
      <c r="DP133" s="219"/>
      <c r="DQ133" s="219"/>
      <c r="DR133" s="219"/>
      <c r="DS133" s="219"/>
      <c r="DT133" s="219"/>
      <c r="DU133" s="219"/>
      <c r="DV133" s="219"/>
      <c r="DW133" s="219"/>
      <c r="DX133" s="219"/>
      <c r="DY133" s="219"/>
      <c r="DZ133" s="219"/>
      <c r="EA133" s="219"/>
      <c r="EB133" s="551"/>
    </row>
    <row r="134">
      <c r="A134" s="180" t="s">
        <v>5244</v>
      </c>
      <c r="B134" s="99" t="s">
        <v>5245</v>
      </c>
      <c r="C134" s="100" t="s">
        <v>1291</v>
      </c>
      <c r="D134" s="101" t="s">
        <v>1291</v>
      </c>
      <c r="E134" s="102" t="s">
        <v>1291</v>
      </c>
      <c r="F134" s="103" t="s">
        <v>1290</v>
      </c>
      <c r="G134" s="99" t="s">
        <v>4901</v>
      </c>
      <c r="H134" s="221"/>
      <c r="I134" s="221" t="s">
        <v>5246</v>
      </c>
      <c r="J134" s="221" t="s">
        <v>5247</v>
      </c>
      <c r="K134" s="221" t="s">
        <v>5102</v>
      </c>
      <c r="L134" s="221" t="s">
        <v>5248</v>
      </c>
      <c r="M134" s="267"/>
      <c r="N134" s="221" t="s">
        <v>5249</v>
      </c>
      <c r="O134" s="267"/>
      <c r="P134" s="221"/>
      <c r="Q134" s="267"/>
      <c r="R134" s="267"/>
      <c r="S134" s="267"/>
      <c r="T134" s="267"/>
      <c r="U134" s="267"/>
      <c r="V134" s="267"/>
      <c r="W134" s="175"/>
      <c r="X134" s="251" t="s">
        <v>5250</v>
      </c>
      <c r="Y134" s="287"/>
      <c r="Z134" s="251" t="s">
        <v>348</v>
      </c>
      <c r="AA134" s="251" t="s">
        <v>2801</v>
      </c>
      <c r="AB134" s="287"/>
      <c r="AC134" s="251" t="s">
        <v>5251</v>
      </c>
      <c r="AD134" s="287"/>
      <c r="AE134" s="287"/>
      <c r="AF134" s="251"/>
      <c r="AG134" s="287"/>
      <c r="AH134" s="287"/>
      <c r="AI134" s="287"/>
      <c r="AJ134" s="287"/>
      <c r="AK134" s="175"/>
      <c r="AL134" s="253"/>
      <c r="AM134" s="253"/>
      <c r="AN134" s="253"/>
      <c r="AO134" s="253"/>
      <c r="AP134" s="253"/>
      <c r="AQ134" s="253"/>
      <c r="AR134" s="253"/>
      <c r="AS134" s="253"/>
      <c r="AT134" s="288"/>
      <c r="AU134" s="288" t="s">
        <v>3630</v>
      </c>
      <c r="AV134" s="253"/>
      <c r="AW134" s="253"/>
      <c r="AX134" s="253"/>
      <c r="AY134" s="253"/>
      <c r="AZ134" s="253"/>
      <c r="BA134" s="255"/>
      <c r="BB134" s="230"/>
      <c r="BC134" s="230" t="s">
        <v>179</v>
      </c>
      <c r="BD134" s="230" t="s">
        <v>1883</v>
      </c>
      <c r="BE134" s="230" t="s">
        <v>5252</v>
      </c>
      <c r="BF134" s="230" t="s">
        <v>5253</v>
      </c>
      <c r="BG134" s="230" t="s">
        <v>5254</v>
      </c>
      <c r="BH134" s="255"/>
      <c r="BI134" s="255"/>
      <c r="BJ134" s="255"/>
      <c r="BK134" s="230" t="s">
        <v>569</v>
      </c>
      <c r="BL134" s="255"/>
      <c r="BM134" s="255"/>
      <c r="BN134" s="255"/>
      <c r="BO134" s="255"/>
      <c r="BP134" s="255"/>
      <c r="BQ134" s="256"/>
      <c r="BR134" s="256"/>
      <c r="BS134" s="256"/>
      <c r="BT134" s="256"/>
      <c r="BU134" s="256"/>
      <c r="BV134" s="235" t="s">
        <v>2245</v>
      </c>
      <c r="BW134" s="256"/>
      <c r="BX134" s="256"/>
      <c r="BY134" s="256"/>
      <c r="BZ134" s="256"/>
      <c r="CA134" s="256"/>
      <c r="CB134" s="256"/>
      <c r="CC134" s="256"/>
      <c r="CD134" s="256"/>
      <c r="CE134" s="256"/>
      <c r="CF134" s="273" t="s">
        <v>5255</v>
      </c>
      <c r="CG134" s="273" t="s">
        <v>4619</v>
      </c>
      <c r="CH134" s="258"/>
      <c r="CI134" s="258"/>
      <c r="CJ134" s="258"/>
      <c r="CK134" s="258"/>
      <c r="CL134" s="258"/>
      <c r="CM134" s="258"/>
      <c r="CN134" s="258"/>
      <c r="CO134" s="258"/>
      <c r="CP134" s="258"/>
      <c r="CQ134" s="258"/>
      <c r="CR134" s="258"/>
      <c r="CS134" s="179"/>
      <c r="CT134" s="259" t="s">
        <v>3410</v>
      </c>
      <c r="CU134" s="260"/>
      <c r="CV134" s="259" t="s">
        <v>5256</v>
      </c>
      <c r="CW134" s="259" t="s">
        <v>5257</v>
      </c>
      <c r="CX134" s="259" t="s">
        <v>5258</v>
      </c>
      <c r="CY134" s="260"/>
      <c r="CZ134" s="260"/>
      <c r="DA134" s="260"/>
      <c r="DB134" s="260"/>
      <c r="DC134" s="260"/>
      <c r="DD134" s="260"/>
      <c r="DE134" s="260"/>
      <c r="DF134" s="260"/>
      <c r="DG134" s="261"/>
      <c r="DH134" s="261"/>
      <c r="DI134" s="261"/>
      <c r="DJ134" s="261"/>
      <c r="DK134" s="261"/>
      <c r="DL134" s="261"/>
      <c r="DM134" s="212" t="s">
        <v>1368</v>
      </c>
      <c r="DN134" s="311" t="s">
        <v>862</v>
      </c>
      <c r="DO134" s="261"/>
      <c r="DP134" s="261"/>
      <c r="DQ134" s="261"/>
      <c r="DR134" s="261"/>
      <c r="DS134" s="261"/>
      <c r="DT134" s="261"/>
      <c r="DU134" s="261"/>
      <c r="DV134" s="261"/>
      <c r="DW134" s="261"/>
      <c r="DX134" s="261"/>
      <c r="DY134" s="311" t="s">
        <v>5259</v>
      </c>
      <c r="DZ134" s="261"/>
      <c r="EA134" s="261"/>
      <c r="EB134" s="582"/>
    </row>
    <row r="135">
      <c r="A135" s="612" t="s">
        <v>5260</v>
      </c>
      <c r="B135" s="79" t="s">
        <v>5261</v>
      </c>
      <c r="C135" s="80" t="s">
        <v>1291</v>
      </c>
      <c r="D135" s="81" t="s">
        <v>1291</v>
      </c>
      <c r="E135" s="82" t="s">
        <v>1291</v>
      </c>
      <c r="F135" s="83" t="s">
        <v>330</v>
      </c>
      <c r="G135" s="79" t="s">
        <v>330</v>
      </c>
      <c r="H135" s="219"/>
      <c r="I135" s="219"/>
      <c r="J135" s="219"/>
      <c r="K135" s="87" t="s">
        <v>4915</v>
      </c>
      <c r="L135" s="87" t="s">
        <v>5262</v>
      </c>
      <c r="M135" s="219"/>
      <c r="N135" s="219"/>
      <c r="O135" s="219"/>
      <c r="P135" s="219"/>
      <c r="Q135" s="219"/>
      <c r="R135" s="219"/>
      <c r="S135" s="219"/>
      <c r="T135" s="219"/>
      <c r="U135" s="219"/>
      <c r="V135" s="219"/>
      <c r="W135" s="175"/>
      <c r="X135" s="219"/>
      <c r="Y135" s="219"/>
      <c r="Z135" s="87" t="s">
        <v>1994</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5263</v>
      </c>
      <c r="BT135" s="87" t="s">
        <v>3520</v>
      </c>
      <c r="BU135" s="219"/>
      <c r="BV135" s="87" t="s">
        <v>5264</v>
      </c>
      <c r="BW135" s="219"/>
      <c r="BX135" s="219"/>
      <c r="BY135" s="219"/>
      <c r="BZ135" s="219"/>
      <c r="CA135" s="219"/>
      <c r="CB135" s="219"/>
      <c r="CC135" s="219"/>
      <c r="CD135" s="219"/>
      <c r="CE135" s="219"/>
      <c r="CF135" s="173"/>
      <c r="CG135" s="87" t="s">
        <v>5265</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2123</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51"/>
    </row>
    <row r="136" ht="15.75" customHeight="1">
      <c r="A136" s="613" t="s">
        <v>5266</v>
      </c>
      <c r="B136" s="99" t="s">
        <v>5267</v>
      </c>
      <c r="C136" s="100" t="s">
        <v>1291</v>
      </c>
      <c r="D136" s="101" t="s">
        <v>1291</v>
      </c>
      <c r="E136" s="102" t="s">
        <v>1291</v>
      </c>
      <c r="F136" s="103" t="s">
        <v>1291</v>
      </c>
      <c r="G136" s="99" t="s">
        <v>2227</v>
      </c>
      <c r="H136" s="221" t="s">
        <v>1325</v>
      </c>
      <c r="I136" s="221" t="s">
        <v>5268</v>
      </c>
      <c r="J136" s="267"/>
      <c r="K136" s="221" t="s">
        <v>3668</v>
      </c>
      <c r="L136" s="267"/>
      <c r="M136" s="267"/>
      <c r="N136" s="267"/>
      <c r="O136" s="221" t="s">
        <v>488</v>
      </c>
      <c r="P136" s="221" t="s">
        <v>5269</v>
      </c>
      <c r="Q136" s="267"/>
      <c r="R136" s="267"/>
      <c r="S136" s="267"/>
      <c r="T136" s="267"/>
      <c r="U136" s="267"/>
      <c r="V136" s="267"/>
      <c r="W136" s="175"/>
      <c r="X136" s="251" t="s">
        <v>2906</v>
      </c>
      <c r="Y136" s="287"/>
      <c r="Z136" s="251" t="s">
        <v>3924</v>
      </c>
      <c r="AA136" s="287"/>
      <c r="AB136" s="251" t="s">
        <v>1919</v>
      </c>
      <c r="AC136" s="287"/>
      <c r="AD136" s="287"/>
      <c r="AE136" s="251" t="s">
        <v>5270</v>
      </c>
      <c r="AF136" s="287"/>
      <c r="AG136" s="287"/>
      <c r="AH136" s="287"/>
      <c r="AI136" s="287"/>
      <c r="AJ136" s="251" t="s">
        <v>5271</v>
      </c>
      <c r="AK136" s="175"/>
      <c r="AL136" s="253"/>
      <c r="AM136" s="288" t="s">
        <v>5272</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1010</v>
      </c>
      <c r="BI136" s="255"/>
      <c r="BJ136" s="255"/>
      <c r="BK136" s="230" t="s">
        <v>5273</v>
      </c>
      <c r="BL136" s="255"/>
      <c r="BM136" s="255"/>
      <c r="BN136" s="255"/>
      <c r="BO136" s="255"/>
      <c r="BP136" s="255"/>
      <c r="BQ136" s="256"/>
      <c r="BR136" s="256"/>
      <c r="BS136" s="256"/>
      <c r="BT136" s="256"/>
      <c r="BU136" s="256"/>
      <c r="BV136" s="235" t="s">
        <v>3147</v>
      </c>
      <c r="BW136" s="256"/>
      <c r="BX136" s="256"/>
      <c r="BY136" s="256"/>
      <c r="BZ136" s="256"/>
      <c r="CA136" s="256"/>
      <c r="CB136" s="256"/>
      <c r="CC136" s="256"/>
      <c r="CD136" s="256"/>
      <c r="CE136" s="256"/>
      <c r="CF136" s="273" t="s">
        <v>4417</v>
      </c>
      <c r="CG136" s="258"/>
      <c r="CH136" s="258"/>
      <c r="CI136" s="258"/>
      <c r="CJ136" s="258"/>
      <c r="CK136" s="258"/>
      <c r="CL136" s="258"/>
      <c r="CM136" s="273" t="s">
        <v>3038</v>
      </c>
      <c r="CN136" s="258"/>
      <c r="CO136" s="258"/>
      <c r="CP136" s="258"/>
      <c r="CQ136" s="258"/>
      <c r="CR136" s="258"/>
      <c r="CS136" s="179"/>
      <c r="CT136" s="260"/>
      <c r="CU136" s="260"/>
      <c r="CV136" s="259" t="s">
        <v>2637</v>
      </c>
      <c r="CW136" s="260"/>
      <c r="CX136" s="260"/>
      <c r="CY136" s="260"/>
      <c r="CZ136" s="260"/>
      <c r="DA136" s="259" t="s">
        <v>1878</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5274</v>
      </c>
      <c r="DZ136" s="261"/>
      <c r="EA136" s="261"/>
      <c r="EB136" s="275"/>
    </row>
    <row r="137" ht="15.75" customHeight="1">
      <c r="A137" s="172" t="s">
        <v>5275</v>
      </c>
      <c r="B137" s="79" t="s">
        <v>5276</v>
      </c>
      <c r="C137" s="80" t="s">
        <v>1290</v>
      </c>
      <c r="D137" s="81" t="s">
        <v>1291</v>
      </c>
      <c r="E137" s="82" t="s">
        <v>1290</v>
      </c>
      <c r="F137" s="83" t="s">
        <v>804</v>
      </c>
      <c r="G137" s="79" t="s">
        <v>804</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5277</v>
      </c>
      <c r="AH137" s="219"/>
      <c r="AI137" s="219"/>
      <c r="AJ137" s="219"/>
      <c r="AK137" s="175"/>
      <c r="AL137" s="178"/>
      <c r="AM137" s="178"/>
      <c r="AN137" s="219"/>
      <c r="AO137" s="178"/>
      <c r="AP137" s="219"/>
      <c r="AQ137" s="61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5278</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5279</v>
      </c>
      <c r="B138" s="99" t="s">
        <v>5280</v>
      </c>
      <c r="C138" s="100" t="s">
        <v>1291</v>
      </c>
      <c r="D138" s="101" t="s">
        <v>1291</v>
      </c>
      <c r="E138" s="102" t="s">
        <v>1291</v>
      </c>
      <c r="F138" s="103" t="s">
        <v>804</v>
      </c>
      <c r="G138" s="99" t="s">
        <v>804</v>
      </c>
      <c r="H138" s="267"/>
      <c r="I138" s="267"/>
      <c r="J138" s="267"/>
      <c r="K138" s="267"/>
      <c r="L138" s="181" t="s">
        <v>1122</v>
      </c>
      <c r="M138" s="267"/>
      <c r="N138" s="267"/>
      <c r="O138" s="267"/>
      <c r="P138" s="267"/>
      <c r="Q138" s="181" t="s">
        <v>5281</v>
      </c>
      <c r="R138" s="267"/>
      <c r="S138" s="267"/>
      <c r="T138" s="267"/>
      <c r="U138" s="267"/>
      <c r="V138" s="267"/>
      <c r="W138" s="175"/>
      <c r="X138" s="287"/>
      <c r="Y138" s="287"/>
      <c r="Z138" s="287"/>
      <c r="AA138" s="287"/>
      <c r="AB138" s="287"/>
      <c r="AC138" s="287"/>
      <c r="AD138" s="287"/>
      <c r="AE138" s="287"/>
      <c r="AF138" s="287"/>
      <c r="AG138" s="287"/>
      <c r="AH138" s="287"/>
      <c r="AI138" s="287"/>
      <c r="AJ138" s="111" t="s">
        <v>5282</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5285</v>
      </c>
      <c r="B139" s="79" t="s">
        <v>5286</v>
      </c>
      <c r="C139" s="80" t="s">
        <v>1291</v>
      </c>
      <c r="D139" s="81" t="s">
        <v>1291</v>
      </c>
      <c r="E139" s="82" t="s">
        <v>1291</v>
      </c>
      <c r="F139" s="83" t="s">
        <v>1290</v>
      </c>
      <c r="G139" s="79" t="s">
        <v>1818</v>
      </c>
      <c r="H139" s="219"/>
      <c r="I139" s="573" t="s">
        <v>2884</v>
      </c>
      <c r="J139" s="174" t="s">
        <v>5287</v>
      </c>
      <c r="K139" s="174" t="s">
        <v>965</v>
      </c>
      <c r="L139" s="174" t="s">
        <v>5288</v>
      </c>
      <c r="M139" s="219"/>
      <c r="N139" s="219"/>
      <c r="O139" s="219"/>
      <c r="P139" s="174" t="s">
        <v>5289</v>
      </c>
      <c r="Q139" s="219"/>
      <c r="R139" s="219"/>
      <c r="S139" s="219"/>
      <c r="T139" s="219"/>
      <c r="U139" s="219"/>
      <c r="V139" s="219"/>
      <c r="W139" s="175"/>
      <c r="X139" s="573" t="s">
        <v>1318</v>
      </c>
      <c r="Y139" s="219"/>
      <c r="Z139" s="174" t="s">
        <v>3133</v>
      </c>
      <c r="AA139" s="86" t="str">
        <f>HYPERLINK("https://clips.twitch.tv/DeliciousHomelyChoughMingLee","53.66")</f>
        <v>53.66</v>
      </c>
      <c r="AB139" s="174" t="s">
        <v>1996</v>
      </c>
      <c r="AC139" s="174" t="s">
        <v>5085</v>
      </c>
      <c r="AD139" s="219"/>
      <c r="AE139" s="219"/>
      <c r="AF139" s="174" t="s">
        <v>5289</v>
      </c>
      <c r="AG139" s="219"/>
      <c r="AH139" s="219"/>
      <c r="AI139" s="219"/>
      <c r="AJ139" s="219"/>
      <c r="AK139" s="175"/>
      <c r="AL139" s="219"/>
      <c r="AM139" s="219"/>
      <c r="AN139" s="219"/>
      <c r="AO139" s="219"/>
      <c r="AP139" s="219"/>
      <c r="AQ139" s="219"/>
      <c r="AR139" s="219"/>
      <c r="AS139" s="219"/>
      <c r="AT139" s="174" t="s">
        <v>5290</v>
      </c>
      <c r="AU139" s="174" t="s">
        <v>2191</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1583</v>
      </c>
      <c r="CU139" s="174" t="s">
        <v>5291</v>
      </c>
      <c r="CV139" s="174" t="s">
        <v>2286</v>
      </c>
      <c r="CW139" s="219"/>
      <c r="CX139" s="173"/>
      <c r="CY139" s="219"/>
      <c r="CZ139" s="174" t="s">
        <v>5292</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5293</v>
      </c>
      <c r="B140" s="99" t="s">
        <v>5294</v>
      </c>
      <c r="C140" s="100" t="s">
        <v>1290</v>
      </c>
      <c r="D140" s="101" t="s">
        <v>1290</v>
      </c>
      <c r="E140" s="102" t="s">
        <v>1290</v>
      </c>
      <c r="F140" s="103" t="s">
        <v>536</v>
      </c>
      <c r="G140" s="99" t="s">
        <v>804</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15" t="str">
        <f>HYPERLINK("https://www.youtube.com/watch?v=egSPy91Zj90", "32.27")</f>
        <v>32.27</v>
      </c>
      <c r="AH140" s="287"/>
      <c r="AI140" s="287"/>
      <c r="AJ140" s="287"/>
      <c r="AK140" s="175"/>
      <c r="AL140" s="253"/>
      <c r="AM140" s="253"/>
      <c r="AN140" s="253"/>
      <c r="AO140" s="253"/>
      <c r="AP140" s="253"/>
      <c r="AQ140" s="253"/>
      <c r="AR140" s="616" t="str">
        <f>HYPERLINK("https://www.youtube.com/watch?v=PVt7LWfDHJo","8.57")</f>
        <v>8.57</v>
      </c>
      <c r="AS140" s="253"/>
      <c r="AT140" s="253"/>
      <c r="AU140" s="253"/>
      <c r="AV140" s="253"/>
      <c r="AW140" s="253"/>
      <c r="AX140" s="253"/>
      <c r="AY140" s="253"/>
      <c r="AZ140" s="253"/>
      <c r="BA140" s="611"/>
      <c r="BB140" s="61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17" t="str">
        <f>HYPERLINK("https://www.youtube.com/watch?v=E7c_wl78nfk","11.98")</f>
        <v>11.98</v>
      </c>
      <c r="CK140" s="258"/>
      <c r="CL140" s="258"/>
      <c r="CM140" s="258"/>
      <c r="CN140" s="258"/>
      <c r="CO140" s="258"/>
      <c r="CP140" s="258"/>
      <c r="CQ140" s="258"/>
      <c r="CR140" s="258"/>
      <c r="CS140" s="179"/>
      <c r="CT140" s="260"/>
      <c r="CU140" s="61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1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5295</v>
      </c>
      <c r="B141" s="79" t="s">
        <v>5296</v>
      </c>
      <c r="C141" s="80" t="s">
        <v>1291</v>
      </c>
      <c r="D141" s="81" t="s">
        <v>1290</v>
      </c>
      <c r="E141" s="82" t="s">
        <v>1291</v>
      </c>
      <c r="F141" s="83" t="s">
        <v>881</v>
      </c>
      <c r="G141" s="79" t="s">
        <v>881</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5297</v>
      </c>
      <c r="B142" s="99" t="s">
        <v>5298</v>
      </c>
      <c r="C142" s="100" t="s">
        <v>1291</v>
      </c>
      <c r="D142" s="101" t="s">
        <v>1291</v>
      </c>
      <c r="E142" s="102" t="s">
        <v>1291</v>
      </c>
      <c r="F142" s="103" t="s">
        <v>1291</v>
      </c>
      <c r="G142" s="99" t="s">
        <v>4183</v>
      </c>
      <c r="H142" s="182"/>
      <c r="I142" s="221" t="s">
        <v>5299</v>
      </c>
      <c r="J142" s="221" t="s">
        <v>993</v>
      </c>
      <c r="K142" s="221" t="s">
        <v>1456</v>
      </c>
      <c r="L142" s="221" t="s">
        <v>5300</v>
      </c>
      <c r="M142" s="221" t="s">
        <v>5301</v>
      </c>
      <c r="N142" s="221" t="s">
        <v>5302</v>
      </c>
      <c r="O142" s="221" t="s">
        <v>5303</v>
      </c>
      <c r="P142" s="221" t="s">
        <v>2532</v>
      </c>
      <c r="Q142" s="267"/>
      <c r="R142" s="267"/>
      <c r="S142" s="267"/>
      <c r="T142" s="267"/>
      <c r="U142" s="267"/>
      <c r="V142" s="267"/>
      <c r="W142" s="175"/>
      <c r="X142" s="251" t="s">
        <v>5304</v>
      </c>
      <c r="Y142" s="251"/>
      <c r="Z142" s="251" t="s">
        <v>5305</v>
      </c>
      <c r="AA142" s="287"/>
      <c r="AB142" s="188" t="s">
        <v>5306</v>
      </c>
      <c r="AC142" s="251" t="s">
        <v>5307</v>
      </c>
      <c r="AD142" s="287"/>
      <c r="AE142" s="287"/>
      <c r="AF142" s="251" t="s">
        <v>4158</v>
      </c>
      <c r="AG142" s="287"/>
      <c r="AH142" s="287"/>
      <c r="AI142" s="287"/>
      <c r="AJ142" s="287"/>
      <c r="AK142" s="175"/>
      <c r="AL142" s="253"/>
      <c r="AM142" s="253"/>
      <c r="AN142" s="253"/>
      <c r="AO142" s="253"/>
      <c r="AP142" s="253"/>
      <c r="AQ142" s="253"/>
      <c r="AR142" s="253"/>
      <c r="AS142" s="253"/>
      <c r="AT142" s="195" t="s">
        <v>618</v>
      </c>
      <c r="AU142" s="288" t="s">
        <v>827</v>
      </c>
      <c r="AV142" s="253"/>
      <c r="AW142" s="253"/>
      <c r="AX142" s="253"/>
      <c r="AY142" s="253"/>
      <c r="AZ142" s="253"/>
      <c r="BA142" s="199" t="s">
        <v>5308</v>
      </c>
      <c r="BB142" s="199" t="s">
        <v>767</v>
      </c>
      <c r="BC142" s="230" t="s">
        <v>815</v>
      </c>
      <c r="BD142" s="199" t="s">
        <v>1958</v>
      </c>
      <c r="BE142" s="230" t="s">
        <v>5309</v>
      </c>
      <c r="BF142" s="255"/>
      <c r="BG142" s="255"/>
      <c r="BH142" s="230" t="s">
        <v>5310</v>
      </c>
      <c r="BI142" s="255"/>
      <c r="BJ142" s="255"/>
      <c r="BK142" s="230" t="s">
        <v>177</v>
      </c>
      <c r="BL142" s="255"/>
      <c r="BM142" s="255"/>
      <c r="BN142" s="255"/>
      <c r="BO142" s="255"/>
      <c r="BP142" s="255"/>
      <c r="BQ142" s="235" t="s">
        <v>5311</v>
      </c>
      <c r="BR142" s="235" t="s">
        <v>5312</v>
      </c>
      <c r="BS142" s="235" t="s">
        <v>849</v>
      </c>
      <c r="BT142" s="235" t="s">
        <v>421</v>
      </c>
      <c r="BU142" s="235" t="s">
        <v>5313</v>
      </c>
      <c r="BV142" s="235" t="s">
        <v>1319</v>
      </c>
      <c r="BW142" s="256"/>
      <c r="BX142" s="256"/>
      <c r="BY142" s="256"/>
      <c r="BZ142" s="235" t="s">
        <v>944</v>
      </c>
      <c r="CA142" s="256"/>
      <c r="CB142" s="256"/>
      <c r="CC142" s="256"/>
      <c r="CD142" s="256"/>
      <c r="CE142" s="256"/>
      <c r="CF142" s="273" t="s">
        <v>5314</v>
      </c>
      <c r="CG142" s="273" t="s">
        <v>3346</v>
      </c>
      <c r="CH142" s="258"/>
      <c r="CI142" s="258"/>
      <c r="CJ142" s="258"/>
      <c r="CK142" s="258"/>
      <c r="CL142" s="273" t="s">
        <v>2210</v>
      </c>
      <c r="CM142" s="273" t="s">
        <v>5315</v>
      </c>
      <c r="CN142" s="258"/>
      <c r="CO142" s="258"/>
      <c r="CP142" s="258"/>
      <c r="CQ142" s="258"/>
      <c r="CR142" s="258"/>
      <c r="CS142" s="179"/>
      <c r="CT142" s="259" t="s">
        <v>4294</v>
      </c>
      <c r="CU142" s="260"/>
      <c r="CV142" s="259" t="s">
        <v>5316</v>
      </c>
      <c r="CW142" s="259" t="s">
        <v>1505</v>
      </c>
      <c r="CX142" s="259" t="s">
        <v>5317</v>
      </c>
      <c r="CY142" s="259" t="s">
        <v>2205</v>
      </c>
      <c r="CZ142" s="259" t="s">
        <v>5318</v>
      </c>
      <c r="DA142" s="259" t="s">
        <v>5319</v>
      </c>
      <c r="DB142" s="260"/>
      <c r="DC142" s="260"/>
      <c r="DD142" s="260"/>
      <c r="DE142" s="260"/>
      <c r="DF142" s="260"/>
      <c r="DG142" s="261"/>
      <c r="DH142" s="261"/>
      <c r="DI142" s="261"/>
      <c r="DJ142" s="261"/>
      <c r="DK142" s="261"/>
      <c r="DL142" s="261"/>
      <c r="DM142" s="261"/>
      <c r="DN142" s="261"/>
      <c r="DO142" s="261"/>
      <c r="DP142" s="261"/>
      <c r="DQ142" s="311" t="s">
        <v>2073</v>
      </c>
      <c r="DR142" s="261"/>
      <c r="DS142" s="261"/>
      <c r="DT142" s="261"/>
      <c r="DU142" s="261"/>
      <c r="DV142" s="261"/>
      <c r="DW142" s="261"/>
      <c r="DX142" s="261"/>
      <c r="DY142" s="261"/>
      <c r="DZ142" s="261"/>
      <c r="EA142" s="261"/>
      <c r="EB142" s="275"/>
    </row>
    <row r="143" ht="15.75" customHeight="1">
      <c r="A143" s="172" t="s">
        <v>5320</v>
      </c>
      <c r="B143" s="79" t="s">
        <v>5321</v>
      </c>
      <c r="C143" s="80" t="s">
        <v>1291</v>
      </c>
      <c r="D143" s="81" t="s">
        <v>1291</v>
      </c>
      <c r="E143" s="82" t="s">
        <v>1291</v>
      </c>
      <c r="F143" s="83" t="s">
        <v>1291</v>
      </c>
      <c r="G143" s="79" t="s">
        <v>433</v>
      </c>
      <c r="H143" s="219"/>
      <c r="I143" s="219"/>
      <c r="J143" s="219"/>
      <c r="K143" s="219"/>
      <c r="L143" s="174" t="s">
        <v>5322</v>
      </c>
      <c r="M143" s="305"/>
      <c r="N143" s="219"/>
      <c r="O143" s="219"/>
      <c r="P143" s="219"/>
      <c r="Q143" s="219"/>
      <c r="R143" s="219"/>
      <c r="S143" s="219"/>
      <c r="T143" s="219"/>
      <c r="U143" s="219"/>
      <c r="V143" s="219"/>
      <c r="W143" s="175"/>
      <c r="X143" s="219"/>
      <c r="Y143" s="174" t="s">
        <v>5323</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4960</v>
      </c>
      <c r="CL143" s="219"/>
      <c r="CM143" s="219"/>
      <c r="CN143" s="219"/>
      <c r="CO143" s="219"/>
      <c r="CP143" s="219"/>
      <c r="CQ143" s="219"/>
      <c r="CR143" s="219"/>
      <c r="CS143" s="179"/>
      <c r="CT143" s="219"/>
      <c r="CU143" s="219"/>
      <c r="CV143" s="219"/>
      <c r="CW143" s="219"/>
      <c r="CX143" s="219"/>
      <c r="CY143" s="219"/>
      <c r="CZ143" s="174" t="s">
        <v>5324</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5325</v>
      </c>
      <c r="B144" s="99" t="s">
        <v>5326</v>
      </c>
      <c r="C144" s="100" t="s">
        <v>1291</v>
      </c>
      <c r="D144" s="101" t="s">
        <v>1291</v>
      </c>
      <c r="E144" s="102" t="s">
        <v>1291</v>
      </c>
      <c r="F144" s="103" t="s">
        <v>1291</v>
      </c>
      <c r="G144" s="99" t="s">
        <v>4235</v>
      </c>
      <c r="H144" s="267"/>
      <c r="I144" s="182" t="s">
        <v>5327</v>
      </c>
      <c r="J144" s="182" t="s">
        <v>139</v>
      </c>
      <c r="K144" s="182" t="s">
        <v>2289</v>
      </c>
      <c r="L144" s="182" t="s">
        <v>5328</v>
      </c>
      <c r="M144" s="182" t="s">
        <v>5329</v>
      </c>
      <c r="N144" s="267"/>
      <c r="O144" s="221" t="s">
        <v>4885</v>
      </c>
      <c r="P144" s="182" t="s">
        <v>5330</v>
      </c>
      <c r="Q144" s="267"/>
      <c r="R144" s="267"/>
      <c r="S144" s="267"/>
      <c r="T144" s="267"/>
      <c r="U144" s="267"/>
      <c r="V144" s="267"/>
      <c r="W144" s="175"/>
      <c r="X144" s="188" t="s">
        <v>5068</v>
      </c>
      <c r="Y144" s="188" t="s">
        <v>5331</v>
      </c>
      <c r="Z144" s="188" t="s">
        <v>5093</v>
      </c>
      <c r="AA144" s="188" t="s">
        <v>5332</v>
      </c>
      <c r="AB144" s="188" t="s">
        <v>1874</v>
      </c>
      <c r="AC144" s="188" t="s">
        <v>5314</v>
      </c>
      <c r="AD144" s="287"/>
      <c r="AE144" s="188" t="s">
        <v>5333</v>
      </c>
      <c r="AF144" s="188" t="s">
        <v>1246</v>
      </c>
      <c r="AG144" s="287"/>
      <c r="AH144" s="287"/>
      <c r="AI144" s="287"/>
      <c r="AJ144" s="287"/>
      <c r="AK144" s="175"/>
      <c r="AL144" s="253"/>
      <c r="AM144" s="253"/>
      <c r="AN144" s="253"/>
      <c r="AO144" s="253"/>
      <c r="AP144" s="253"/>
      <c r="AQ144" s="253"/>
      <c r="AR144" s="253"/>
      <c r="AS144" s="253"/>
      <c r="AT144" s="195" t="s">
        <v>1963</v>
      </c>
      <c r="AU144" s="195" t="s">
        <v>1697</v>
      </c>
      <c r="AV144" s="253"/>
      <c r="AW144" s="253"/>
      <c r="AX144" s="253"/>
      <c r="AY144" s="253"/>
      <c r="AZ144" s="253"/>
      <c r="BA144" s="255"/>
      <c r="BB144" s="199" t="s">
        <v>748</v>
      </c>
      <c r="BC144" s="199" t="s">
        <v>2850</v>
      </c>
      <c r="BD144" s="199" t="s">
        <v>5334</v>
      </c>
      <c r="BE144" s="199" t="s">
        <v>5335</v>
      </c>
      <c r="BF144" s="255"/>
      <c r="BG144" s="255"/>
      <c r="BH144" s="199" t="s">
        <v>5336</v>
      </c>
      <c r="BI144" s="199" t="s">
        <v>5337</v>
      </c>
      <c r="BJ144" s="199"/>
      <c r="BK144" s="199" t="s">
        <v>423</v>
      </c>
      <c r="BL144" s="255"/>
      <c r="BM144" s="255"/>
      <c r="BN144" s="255"/>
      <c r="BO144" s="255"/>
      <c r="BP144" s="255"/>
      <c r="BQ144" s="235"/>
      <c r="BR144" s="256"/>
      <c r="BS144" s="204" t="s">
        <v>5338</v>
      </c>
      <c r="BT144" s="204" t="s">
        <v>5339</v>
      </c>
      <c r="BU144" s="256"/>
      <c r="BV144" s="204" t="s">
        <v>301</v>
      </c>
      <c r="BW144" s="204" t="s">
        <v>5340</v>
      </c>
      <c r="BX144" s="204" t="s">
        <v>3503</v>
      </c>
      <c r="BY144" s="256"/>
      <c r="BZ144" s="204" t="s">
        <v>1671</v>
      </c>
      <c r="CA144" s="256"/>
      <c r="CB144" s="256"/>
      <c r="CC144" s="256"/>
      <c r="CD144" s="256"/>
      <c r="CE144" s="256"/>
      <c r="CF144" s="296" t="s">
        <v>4318</v>
      </c>
      <c r="CG144" s="296" t="s">
        <v>1954</v>
      </c>
      <c r="CH144" s="296" t="s">
        <v>2528</v>
      </c>
      <c r="CI144" s="296" t="s">
        <v>5341</v>
      </c>
      <c r="CJ144" s="296" t="s">
        <v>4100</v>
      </c>
      <c r="CK144" s="258"/>
      <c r="CL144" s="296" t="s">
        <v>1698</v>
      </c>
      <c r="CM144" s="296" t="s">
        <v>2887</v>
      </c>
      <c r="CN144" s="258"/>
      <c r="CO144" s="258"/>
      <c r="CP144" s="258"/>
      <c r="CQ144" s="258"/>
      <c r="CR144" s="258"/>
      <c r="CS144" s="179"/>
      <c r="CT144" s="211" t="s">
        <v>5342</v>
      </c>
      <c r="CU144" s="211" t="s">
        <v>5343</v>
      </c>
      <c r="CV144" s="259" t="s">
        <v>5344</v>
      </c>
      <c r="CW144" s="260"/>
      <c r="CX144" s="260"/>
      <c r="CY144" s="260"/>
      <c r="CZ144" s="211" t="s">
        <v>5345</v>
      </c>
      <c r="DA144" s="211" t="s">
        <v>5346</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5347</v>
      </c>
      <c r="B145" s="79" t="s">
        <v>5348</v>
      </c>
      <c r="C145" s="80" t="s">
        <v>1291</v>
      </c>
      <c r="D145" s="81" t="s">
        <v>1291</v>
      </c>
      <c r="E145" s="82" t="s">
        <v>1291</v>
      </c>
      <c r="F145" s="83" t="s">
        <v>433</v>
      </c>
      <c r="G145" s="79" t="s">
        <v>804</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5349</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5350</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5351</v>
      </c>
      <c r="B146" s="99" t="s">
        <v>5352</v>
      </c>
      <c r="C146" s="100" t="s">
        <v>1290</v>
      </c>
      <c r="D146" s="101" t="s">
        <v>1290</v>
      </c>
      <c r="E146" s="102" t="s">
        <v>1291</v>
      </c>
      <c r="F146" s="103" t="s">
        <v>880</v>
      </c>
      <c r="G146" s="99" t="s">
        <v>881</v>
      </c>
      <c r="H146" s="267"/>
      <c r="I146" s="182"/>
      <c r="J146" s="267"/>
      <c r="K146" s="267"/>
      <c r="L146" s="267"/>
      <c r="M146" s="267"/>
      <c r="N146" s="267"/>
      <c r="O146" s="267"/>
      <c r="P146" s="267"/>
      <c r="Q146" s="267"/>
      <c r="R146" s="267"/>
      <c r="S146" s="267"/>
      <c r="T146" s="267"/>
      <c r="U146" s="267"/>
      <c r="V146" s="267"/>
      <c r="W146" s="175"/>
      <c r="X146" s="287"/>
      <c r="Y146" s="285" t="s">
        <v>5009</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5353</v>
      </c>
      <c r="BX146" s="256"/>
      <c r="BY146" s="256"/>
      <c r="BZ146" s="256"/>
      <c r="CA146" s="256"/>
      <c r="CB146" s="256"/>
      <c r="CC146" s="256"/>
      <c r="CD146" s="256"/>
      <c r="CE146" s="256"/>
      <c r="CF146" s="258"/>
      <c r="CG146" s="258"/>
      <c r="CH146" s="258"/>
      <c r="CI146" s="205" t="s">
        <v>5354</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5355</v>
      </c>
      <c r="B147" s="79" t="s">
        <v>5356</v>
      </c>
      <c r="C147" s="80" t="s">
        <v>1291</v>
      </c>
      <c r="D147" s="81" t="s">
        <v>1291</v>
      </c>
      <c r="E147" s="82" t="s">
        <v>1291</v>
      </c>
      <c r="F147" s="83" t="s">
        <v>1291</v>
      </c>
      <c r="G147" s="79" t="s">
        <v>4163</v>
      </c>
      <c r="H147" s="174" t="s">
        <v>5357</v>
      </c>
      <c r="I147" s="174" t="s">
        <v>5358</v>
      </c>
      <c r="J147" s="174" t="s">
        <v>506</v>
      </c>
      <c r="K147" s="174" t="s">
        <v>3668</v>
      </c>
      <c r="L147" s="174" t="s">
        <v>2691</v>
      </c>
      <c r="M147" s="174" t="s">
        <v>5359</v>
      </c>
      <c r="N147" s="174" t="s">
        <v>5360</v>
      </c>
      <c r="O147" s="174" t="s">
        <v>5361</v>
      </c>
      <c r="P147" s="174" t="s">
        <v>386</v>
      </c>
      <c r="Q147" s="174"/>
      <c r="R147" s="174"/>
      <c r="S147" s="174"/>
      <c r="T147" s="174"/>
      <c r="U147" s="174"/>
      <c r="V147" s="174"/>
      <c r="W147" s="175"/>
      <c r="X147" s="174" t="s">
        <v>5080</v>
      </c>
      <c r="Y147" s="174" t="s">
        <v>4366</v>
      </c>
      <c r="Z147" s="174" t="s">
        <v>4815</v>
      </c>
      <c r="AA147" s="174" t="s">
        <v>992</v>
      </c>
      <c r="AB147" s="174" t="s">
        <v>5362</v>
      </c>
      <c r="AC147" s="174" t="s">
        <v>5363</v>
      </c>
      <c r="AD147" s="174" t="s">
        <v>3216</v>
      </c>
      <c r="AE147" s="174" t="s">
        <v>2770</v>
      </c>
      <c r="AF147" s="174" t="s">
        <v>255</v>
      </c>
      <c r="AG147" s="174"/>
      <c r="AH147" s="174"/>
      <c r="AI147" s="174"/>
      <c r="AJ147" s="174"/>
      <c r="AK147" s="175"/>
      <c r="AL147" s="174"/>
      <c r="AM147" s="174"/>
      <c r="AN147" s="174"/>
      <c r="AO147" s="174"/>
      <c r="AP147" s="174"/>
      <c r="AQ147" s="174"/>
      <c r="AR147" s="174"/>
      <c r="AS147" s="174"/>
      <c r="AT147" s="174" t="s">
        <v>918</v>
      </c>
      <c r="AU147" s="174" t="s">
        <v>5364</v>
      </c>
      <c r="AV147" s="174"/>
      <c r="AW147" s="174"/>
      <c r="AX147" s="174"/>
      <c r="AY147" s="174"/>
      <c r="AZ147" s="174"/>
      <c r="BA147" s="174" t="s">
        <v>5365</v>
      </c>
      <c r="BB147" s="174" t="s">
        <v>3380</v>
      </c>
      <c r="BC147" s="174" t="s">
        <v>3077</v>
      </c>
      <c r="BD147" s="174" t="s">
        <v>5366</v>
      </c>
      <c r="BE147" s="174" t="s">
        <v>5367</v>
      </c>
      <c r="BF147" s="174" t="s">
        <v>5368</v>
      </c>
      <c r="BG147" s="174" t="s">
        <v>3774</v>
      </c>
      <c r="BH147" s="174" t="s">
        <v>5369</v>
      </c>
      <c r="BI147" s="177"/>
      <c r="BJ147" s="219"/>
      <c r="BK147" s="219"/>
      <c r="BL147" s="174"/>
      <c r="BM147" s="174"/>
      <c r="BN147" s="174"/>
      <c r="BO147" s="174"/>
      <c r="BP147" s="174"/>
      <c r="BQ147" s="173"/>
      <c r="BR147" s="219"/>
      <c r="BS147" s="453" t="s">
        <v>5370</v>
      </c>
      <c r="BT147" s="174" t="s">
        <v>5371</v>
      </c>
      <c r="BU147" s="453"/>
      <c r="BV147" s="174" t="s">
        <v>1567</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2619</v>
      </c>
      <c r="CU147" s="174" t="s">
        <v>1906</v>
      </c>
      <c r="CV147" s="174" t="s">
        <v>5209</v>
      </c>
      <c r="CW147" s="219"/>
      <c r="CX147" s="174" t="s">
        <v>5372</v>
      </c>
      <c r="CY147" s="219"/>
      <c r="CZ147" s="219"/>
      <c r="DA147" s="219"/>
      <c r="DB147" s="219"/>
      <c r="DC147" s="219"/>
      <c r="DD147" s="219"/>
      <c r="DE147" s="219"/>
      <c r="DF147" s="219"/>
      <c r="DG147" s="174" t="s">
        <v>3502</v>
      </c>
      <c r="DH147" s="219"/>
      <c r="DI147" s="219"/>
      <c r="DJ147" s="219"/>
      <c r="DK147" s="305"/>
      <c r="DL147" s="219"/>
      <c r="DM147" s="219"/>
      <c r="DN147" s="219"/>
      <c r="DO147" s="219"/>
      <c r="DP147" s="174" t="s">
        <v>5373</v>
      </c>
      <c r="DQ147" s="174"/>
      <c r="DR147" s="453"/>
      <c r="DS147" s="219"/>
      <c r="DT147" s="219"/>
      <c r="DU147" s="219"/>
      <c r="DV147" s="219"/>
      <c r="DW147" s="219"/>
      <c r="DX147" s="219"/>
      <c r="DY147" s="219"/>
      <c r="DZ147" s="219"/>
      <c r="EA147" s="219"/>
      <c r="EB147" s="276"/>
    </row>
    <row r="148" ht="15.75" customHeight="1">
      <c r="A148" s="180" t="s">
        <v>5374</v>
      </c>
      <c r="B148" s="99" t="s">
        <v>5375</v>
      </c>
      <c r="C148" s="100" t="s">
        <v>1291</v>
      </c>
      <c r="D148" s="101" t="s">
        <v>1291</v>
      </c>
      <c r="E148" s="102" t="s">
        <v>1291</v>
      </c>
      <c r="F148" s="103" t="s">
        <v>1291</v>
      </c>
      <c r="G148" s="99" t="s">
        <v>5060</v>
      </c>
      <c r="H148" s="267"/>
      <c r="I148" s="182" t="s">
        <v>5376</v>
      </c>
      <c r="J148" s="182" t="s">
        <v>5377</v>
      </c>
      <c r="K148" s="182" t="s">
        <v>816</v>
      </c>
      <c r="L148" s="182" t="s">
        <v>5378</v>
      </c>
      <c r="M148" s="182" t="s">
        <v>5379</v>
      </c>
      <c r="N148" s="267"/>
      <c r="O148" s="182" t="s">
        <v>1786</v>
      </c>
      <c r="P148" s="182" t="s">
        <v>1246</v>
      </c>
      <c r="Q148" s="267"/>
      <c r="R148" s="267"/>
      <c r="S148" s="267"/>
      <c r="T148" s="267"/>
      <c r="U148" s="267"/>
      <c r="V148" s="267"/>
      <c r="W148" s="175"/>
      <c r="X148" s="188" t="s">
        <v>5380</v>
      </c>
      <c r="Y148" s="188" t="s">
        <v>5381</v>
      </c>
      <c r="Z148" s="188" t="s">
        <v>279</v>
      </c>
      <c r="AA148" s="287"/>
      <c r="AB148" s="188" t="s">
        <v>5382</v>
      </c>
      <c r="AC148" s="287"/>
      <c r="AD148" s="287"/>
      <c r="AE148" s="287"/>
      <c r="AF148" s="188" t="s">
        <v>3601</v>
      </c>
      <c r="AG148" s="287"/>
      <c r="AH148" s="287"/>
      <c r="AI148" s="287"/>
      <c r="AJ148" s="287"/>
      <c r="AK148" s="175"/>
      <c r="AL148" s="253"/>
      <c r="AM148" s="253"/>
      <c r="AN148" s="253"/>
      <c r="AO148" s="253"/>
      <c r="AP148" s="253"/>
      <c r="AQ148" s="253"/>
      <c r="AR148" s="253"/>
      <c r="AS148" s="253"/>
      <c r="AT148" s="195" t="s">
        <v>3658</v>
      </c>
      <c r="AU148" s="195" t="s">
        <v>2680</v>
      </c>
      <c r="AV148" s="253"/>
      <c r="AW148" s="253"/>
      <c r="AX148" s="253"/>
      <c r="AY148" s="253"/>
      <c r="AZ148" s="253"/>
      <c r="BA148" s="199" t="s">
        <v>2979</v>
      </c>
      <c r="BB148" s="199" t="s">
        <v>4218</v>
      </c>
      <c r="BC148" s="255"/>
      <c r="BD148" s="199" t="s">
        <v>1064</v>
      </c>
      <c r="BE148" s="255"/>
      <c r="BF148" s="255"/>
      <c r="BG148" s="255"/>
      <c r="BH148" s="199" t="s">
        <v>746</v>
      </c>
      <c r="BI148" s="198"/>
      <c r="BJ148" s="199" t="s">
        <v>5383</v>
      </c>
      <c r="BK148" s="199" t="s">
        <v>5384</v>
      </c>
      <c r="BL148" s="255"/>
      <c r="BM148" s="255"/>
      <c r="BN148" s="255"/>
      <c r="BO148" s="255"/>
      <c r="BP148" s="255"/>
      <c r="BQ148" s="256"/>
      <c r="BR148" s="256"/>
      <c r="BS148" s="256"/>
      <c r="BT148" s="204" t="s">
        <v>871</v>
      </c>
      <c r="BU148" s="256"/>
      <c r="BV148" s="256"/>
      <c r="BW148" s="256"/>
      <c r="BX148" s="204" t="s">
        <v>5385</v>
      </c>
      <c r="BY148" s="204" t="s">
        <v>5386</v>
      </c>
      <c r="BZ148" s="204" t="s">
        <v>3020</v>
      </c>
      <c r="CA148" s="256"/>
      <c r="CB148" s="256"/>
      <c r="CC148" s="256"/>
      <c r="CD148" s="256"/>
      <c r="CE148" s="256"/>
      <c r="CF148" s="296" t="s">
        <v>4058</v>
      </c>
      <c r="CG148" s="296" t="s">
        <v>5322</v>
      </c>
      <c r="CH148" s="296" t="s">
        <v>683</v>
      </c>
      <c r="CI148" s="296" t="s">
        <v>5387</v>
      </c>
      <c r="CJ148" s="258"/>
      <c r="CK148" s="258"/>
      <c r="CL148" s="296" t="s">
        <v>2970</v>
      </c>
      <c r="CM148" s="296" t="s">
        <v>5290</v>
      </c>
      <c r="CN148" s="258"/>
      <c r="CO148" s="258"/>
      <c r="CP148" s="258"/>
      <c r="CQ148" s="258"/>
      <c r="CR148" s="258"/>
      <c r="CS148" s="179"/>
      <c r="CT148" s="211" t="s">
        <v>968</v>
      </c>
      <c r="CU148" s="211" t="s">
        <v>5388</v>
      </c>
      <c r="CV148" s="211" t="s">
        <v>4748</v>
      </c>
      <c r="CW148" s="211" t="s">
        <v>5389</v>
      </c>
      <c r="CX148" s="211" t="s">
        <v>5390</v>
      </c>
      <c r="CY148" s="260"/>
      <c r="CZ148" s="211" t="s">
        <v>5391</v>
      </c>
      <c r="DA148" s="211" t="s">
        <v>5392</v>
      </c>
      <c r="DB148" s="260"/>
      <c r="DC148" s="260"/>
      <c r="DD148" s="260"/>
      <c r="DE148" s="260"/>
      <c r="DF148" s="260"/>
      <c r="DG148" s="261"/>
      <c r="DH148" s="261"/>
      <c r="DI148" s="261"/>
      <c r="DJ148" s="261"/>
      <c r="DK148" s="274"/>
      <c r="DL148" s="261"/>
      <c r="DM148" s="261"/>
      <c r="DN148" s="261"/>
      <c r="DO148" s="261"/>
      <c r="DP148" s="244" t="s">
        <v>5393</v>
      </c>
      <c r="DQ148" s="244"/>
      <c r="DR148" s="274"/>
      <c r="DS148" s="261"/>
      <c r="DT148" s="261"/>
      <c r="DU148" s="261"/>
      <c r="DV148" s="261"/>
      <c r="DW148" s="261"/>
      <c r="DX148" s="261"/>
      <c r="DY148" s="261"/>
      <c r="DZ148" s="261"/>
      <c r="EA148" s="261"/>
      <c r="EB148" s="275"/>
    </row>
    <row r="149" ht="15.75" customHeight="1">
      <c r="A149" s="172" t="s">
        <v>5394</v>
      </c>
      <c r="B149" s="79" t="s">
        <v>5395</v>
      </c>
      <c r="C149" s="80" t="s">
        <v>1291</v>
      </c>
      <c r="D149" s="81" t="s">
        <v>1291</v>
      </c>
      <c r="E149" s="82" t="s">
        <v>1291</v>
      </c>
      <c r="F149" s="83" t="s">
        <v>1291</v>
      </c>
      <c r="G149" s="79" t="s">
        <v>536</v>
      </c>
      <c r="H149" s="219"/>
      <c r="I149" s="219"/>
      <c r="J149" s="219"/>
      <c r="K149" s="174" t="s">
        <v>5396</v>
      </c>
      <c r="L149" s="219"/>
      <c r="M149" s="219"/>
      <c r="N149" s="219"/>
      <c r="O149" s="174" t="s">
        <v>5397</v>
      </c>
      <c r="P149" s="219"/>
      <c r="Q149" s="219"/>
      <c r="R149" s="219"/>
      <c r="S149" s="219"/>
      <c r="T149" s="219"/>
      <c r="U149" s="219"/>
      <c r="V149" s="219"/>
      <c r="W149" s="175"/>
      <c r="X149" s="174" t="s">
        <v>3639</v>
      </c>
      <c r="Y149" s="219"/>
      <c r="Z149" s="174" t="s">
        <v>4324</v>
      </c>
      <c r="AA149" s="219"/>
      <c r="AB149" s="174" t="s">
        <v>1286</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20" t="s">
        <v>5398</v>
      </c>
      <c r="B150" s="99" t="s">
        <v>5399</v>
      </c>
      <c r="C150" s="100" t="s">
        <v>1291</v>
      </c>
      <c r="D150" s="101" t="s">
        <v>1291</v>
      </c>
      <c r="E150" s="102" t="s">
        <v>1291</v>
      </c>
      <c r="F150" s="103" t="s">
        <v>880</v>
      </c>
      <c r="G150" s="99" t="s">
        <v>880</v>
      </c>
      <c r="H150" s="267"/>
      <c r="I150" s="181" t="s">
        <v>5400</v>
      </c>
      <c r="J150" s="267"/>
      <c r="K150" s="181" t="s">
        <v>1981</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5401</v>
      </c>
      <c r="B151" s="79" t="s">
        <v>5402</v>
      </c>
      <c r="C151" s="80" t="s">
        <v>1291</v>
      </c>
      <c r="D151" s="81" t="s">
        <v>1291</v>
      </c>
      <c r="E151" s="82" t="s">
        <v>1291</v>
      </c>
      <c r="F151" s="83" t="s">
        <v>880</v>
      </c>
      <c r="G151" s="79" t="s">
        <v>880</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5403</v>
      </c>
      <c r="B152" s="99" t="s">
        <v>5404</v>
      </c>
      <c r="C152" s="100" t="s">
        <v>1291</v>
      </c>
      <c r="D152" s="101" t="s">
        <v>1291</v>
      </c>
      <c r="E152" s="102" t="s">
        <v>1291</v>
      </c>
      <c r="F152" s="103" t="s">
        <v>1290</v>
      </c>
      <c r="G152" s="99" t="s">
        <v>881</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5405</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5406</v>
      </c>
      <c r="CI152" s="258"/>
      <c r="CJ152" s="258"/>
      <c r="CK152" s="295"/>
      <c r="CL152" s="295"/>
      <c r="CM152" s="258"/>
      <c r="CN152" s="258"/>
      <c r="CO152" s="258"/>
      <c r="CP152" s="258"/>
      <c r="CQ152" s="258"/>
      <c r="CR152" s="296"/>
      <c r="CS152" s="179"/>
      <c r="CT152" s="211"/>
      <c r="CU152" s="260"/>
      <c r="CV152" s="461"/>
      <c r="CW152" s="211"/>
      <c r="CX152" s="211"/>
      <c r="CY152" s="211"/>
      <c r="CZ152" s="157" t="s">
        <v>2367</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21" t="s">
        <v>5407</v>
      </c>
      <c r="B153" s="79" t="s">
        <v>5408</v>
      </c>
      <c r="C153" s="80" t="s">
        <v>1290</v>
      </c>
      <c r="D153" s="81" t="s">
        <v>1291</v>
      </c>
      <c r="E153" s="82" t="s">
        <v>1290</v>
      </c>
      <c r="F153" s="83" t="s">
        <v>880</v>
      </c>
      <c r="G153" s="79" t="s">
        <v>880</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5409</v>
      </c>
      <c r="BW153" s="219"/>
      <c r="BX153" s="219"/>
      <c r="BY153" s="219"/>
      <c r="BZ153" s="173"/>
      <c r="CA153" s="219"/>
      <c r="CB153" s="219"/>
      <c r="CC153" s="88" t="s">
        <v>681</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5410</v>
      </c>
      <c r="B154" s="99" t="s">
        <v>5411</v>
      </c>
      <c r="C154" s="100" t="s">
        <v>1291</v>
      </c>
      <c r="D154" s="101" t="s">
        <v>1291</v>
      </c>
      <c r="E154" s="102" t="s">
        <v>1291</v>
      </c>
      <c r="F154" s="103" t="s">
        <v>880</v>
      </c>
      <c r="G154" s="99" t="s">
        <v>880</v>
      </c>
      <c r="H154" s="182"/>
      <c r="I154" s="267"/>
      <c r="J154" s="267"/>
      <c r="K154" s="267"/>
      <c r="L154" s="267"/>
      <c r="M154" s="267"/>
      <c r="N154" s="267"/>
      <c r="O154" s="267"/>
      <c r="P154" s="181" t="s">
        <v>2446</v>
      </c>
      <c r="Q154" s="267"/>
      <c r="R154" s="267"/>
      <c r="S154" s="267"/>
      <c r="T154" s="267"/>
      <c r="U154" s="267"/>
      <c r="V154" s="267"/>
      <c r="W154" s="175"/>
      <c r="X154" s="287"/>
      <c r="Y154" s="287"/>
      <c r="Z154" s="287"/>
      <c r="AA154" s="287"/>
      <c r="AB154" s="287"/>
      <c r="AC154" s="287"/>
      <c r="AD154" s="287"/>
      <c r="AE154" s="287"/>
      <c r="AF154" s="111" t="s">
        <v>3068</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5412</v>
      </c>
      <c r="B155" s="79" t="s">
        <v>5413</v>
      </c>
      <c r="C155" s="80" t="s">
        <v>1291</v>
      </c>
      <c r="D155" s="81" t="s">
        <v>1291</v>
      </c>
      <c r="E155" s="82" t="s">
        <v>1291</v>
      </c>
      <c r="F155" s="83" t="s">
        <v>1290</v>
      </c>
      <c r="G155" s="79" t="s">
        <v>534</v>
      </c>
      <c r="H155" s="219"/>
      <c r="I155" s="219"/>
      <c r="J155" s="219"/>
      <c r="K155" s="173" t="s">
        <v>965</v>
      </c>
      <c r="L155" s="305"/>
      <c r="M155" s="305"/>
      <c r="N155" s="219"/>
      <c r="O155" s="219"/>
      <c r="P155" s="219"/>
      <c r="Q155" s="219"/>
      <c r="R155" s="219"/>
      <c r="S155" s="219"/>
      <c r="T155" s="219"/>
      <c r="U155" s="219"/>
      <c r="V155" s="219"/>
      <c r="W155" s="175"/>
      <c r="X155" s="173" t="s">
        <v>3548</v>
      </c>
      <c r="Y155" s="219"/>
      <c r="Z155" s="173" t="s">
        <v>1872</v>
      </c>
      <c r="AA155" s="219"/>
      <c r="AB155" s="87" t="s">
        <v>5414</v>
      </c>
      <c r="AC155" s="173" t="s">
        <v>2365</v>
      </c>
      <c r="AD155" s="219"/>
      <c r="AE155" s="219"/>
      <c r="AF155" s="173" t="s">
        <v>5240</v>
      </c>
      <c r="AG155" s="219"/>
      <c r="AH155" s="219"/>
      <c r="AI155" s="219"/>
      <c r="AJ155" s="219"/>
      <c r="AK155" s="175"/>
      <c r="AL155" s="219"/>
      <c r="AM155" s="219"/>
      <c r="AN155" s="219"/>
      <c r="AO155" s="219"/>
      <c r="AP155" s="219"/>
      <c r="AQ155" s="219"/>
      <c r="AR155" s="219"/>
      <c r="AS155" s="219"/>
      <c r="AT155" s="219"/>
      <c r="AU155" s="173" t="s">
        <v>4262</v>
      </c>
      <c r="AV155" s="219"/>
      <c r="AW155" s="219"/>
      <c r="AX155" s="219"/>
      <c r="AY155" s="219"/>
      <c r="AZ155" s="219"/>
      <c r="BA155" s="305"/>
      <c r="BB155" s="219"/>
      <c r="BC155" s="219"/>
      <c r="BD155" s="219"/>
      <c r="BE155" s="219"/>
      <c r="BF155" s="219"/>
      <c r="BG155" s="219"/>
      <c r="BH155" s="173" t="s">
        <v>5415</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5416</v>
      </c>
      <c r="CG155" s="173" t="s">
        <v>394</v>
      </c>
      <c r="CH155" s="173" t="s">
        <v>4138</v>
      </c>
      <c r="CI155" s="219"/>
      <c r="CJ155" s="173" t="s">
        <v>5417</v>
      </c>
      <c r="CK155" s="219"/>
      <c r="CL155" s="173" t="s">
        <v>1546</v>
      </c>
      <c r="CM155" s="219"/>
      <c r="CN155" s="219"/>
      <c r="CO155" s="219"/>
      <c r="CP155" s="219"/>
      <c r="CQ155" s="219"/>
      <c r="CR155" s="219"/>
      <c r="CS155" s="179"/>
      <c r="CT155" s="173" t="s">
        <v>5418</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5419</v>
      </c>
      <c r="B156" s="99" t="s">
        <v>5420</v>
      </c>
      <c r="C156" s="100" t="s">
        <v>1291</v>
      </c>
      <c r="D156" s="101" t="s">
        <v>1291</v>
      </c>
      <c r="E156" s="102" t="s">
        <v>1291</v>
      </c>
      <c r="F156" s="103" t="s">
        <v>1290</v>
      </c>
      <c r="G156" s="99" t="s">
        <v>3223</v>
      </c>
      <c r="H156" s="221" t="s">
        <v>5421</v>
      </c>
      <c r="I156" s="267"/>
      <c r="J156" s="221" t="s">
        <v>2853</v>
      </c>
      <c r="K156" s="221" t="s">
        <v>2764</v>
      </c>
      <c r="L156" s="280" t="s">
        <v>5422</v>
      </c>
      <c r="M156" s="267"/>
      <c r="N156" s="267"/>
      <c r="O156" s="267"/>
      <c r="P156" s="221" t="s">
        <v>5423</v>
      </c>
      <c r="Q156" s="267"/>
      <c r="R156" s="267"/>
      <c r="S156" s="267"/>
      <c r="T156" s="267"/>
      <c r="U156" s="267"/>
      <c r="V156" s="267"/>
      <c r="W156" s="175"/>
      <c r="X156" s="287"/>
      <c r="Y156" s="251" t="s">
        <v>4723</v>
      </c>
      <c r="Z156" s="251" t="s">
        <v>2165</v>
      </c>
      <c r="AA156" s="287"/>
      <c r="AB156" s="251" t="s">
        <v>4475</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2581</v>
      </c>
      <c r="AV156" s="253"/>
      <c r="AW156" s="253"/>
      <c r="AX156" s="253"/>
      <c r="AY156" s="253"/>
      <c r="AZ156" s="253"/>
      <c r="BA156" s="255"/>
      <c r="BB156" s="230" t="s">
        <v>2048</v>
      </c>
      <c r="BC156" s="230" t="s">
        <v>205</v>
      </c>
      <c r="BD156" s="230" t="s">
        <v>5424</v>
      </c>
      <c r="BE156" s="255"/>
      <c r="BF156" s="230" t="s">
        <v>3185</v>
      </c>
      <c r="BG156" s="230" t="s">
        <v>5425</v>
      </c>
      <c r="BH156" s="230" t="s">
        <v>5426</v>
      </c>
      <c r="BI156" s="255"/>
      <c r="BJ156" s="255"/>
      <c r="BK156" s="255"/>
      <c r="BL156" s="255"/>
      <c r="BM156" s="255"/>
      <c r="BN156" s="255"/>
      <c r="BO156" s="255"/>
      <c r="BP156" s="255"/>
      <c r="BQ156" s="256"/>
      <c r="BR156" s="256"/>
      <c r="BS156" s="256"/>
      <c r="BT156" s="235" t="s">
        <v>4472</v>
      </c>
      <c r="BU156" s="256"/>
      <c r="BV156" s="256"/>
      <c r="BW156" s="256"/>
      <c r="BX156" s="256"/>
      <c r="BY156" s="256"/>
      <c r="BZ156" s="256"/>
      <c r="CA156" s="256"/>
      <c r="CB156" s="256"/>
      <c r="CC156" s="256"/>
      <c r="CD156" s="256"/>
      <c r="CE156" s="256"/>
      <c r="CF156" s="273" t="s">
        <v>5427</v>
      </c>
      <c r="CG156" s="258"/>
      <c r="CH156" s="258"/>
      <c r="CI156" s="258"/>
      <c r="CJ156" s="258"/>
      <c r="CK156" s="258"/>
      <c r="CL156" s="273" t="s">
        <v>4859</v>
      </c>
      <c r="CM156" s="258"/>
      <c r="CN156" s="258"/>
      <c r="CO156" s="258"/>
      <c r="CP156" s="258"/>
      <c r="CQ156" s="258"/>
      <c r="CR156" s="258"/>
      <c r="CS156" s="179"/>
      <c r="CT156" s="301"/>
      <c r="CU156" s="259" t="s">
        <v>2761</v>
      </c>
      <c r="CV156" s="260"/>
      <c r="CW156" s="260"/>
      <c r="CX156" s="260"/>
      <c r="CY156" s="260"/>
      <c r="CZ156" s="157" t="s">
        <v>5428</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5429</v>
      </c>
      <c r="B157" s="79" t="s">
        <v>5430</v>
      </c>
      <c r="C157" s="80" t="s">
        <v>1291</v>
      </c>
      <c r="D157" s="81" t="s">
        <v>1291</v>
      </c>
      <c r="E157" s="82" t="s">
        <v>1291</v>
      </c>
      <c r="F157" s="83" t="s">
        <v>881</v>
      </c>
      <c r="G157" s="79" t="s">
        <v>331</v>
      </c>
      <c r="H157" s="87" t="s">
        <v>3399</v>
      </c>
      <c r="I157" s="219"/>
      <c r="J157" s="174" t="s">
        <v>195</v>
      </c>
      <c r="K157" s="87" t="s">
        <v>5431</v>
      </c>
      <c r="L157" s="219"/>
      <c r="M157" s="219"/>
      <c r="N157" s="219"/>
      <c r="O157" s="219"/>
      <c r="P157" s="174" t="s">
        <v>250</v>
      </c>
      <c r="Q157" s="219"/>
      <c r="R157" s="219"/>
      <c r="S157" s="219"/>
      <c r="T157" s="219"/>
      <c r="U157" s="219"/>
      <c r="V157" s="219"/>
      <c r="W157" s="175"/>
      <c r="X157" s="219"/>
      <c r="Y157" s="219"/>
      <c r="Z157" s="174" t="s">
        <v>5432</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5433</v>
      </c>
      <c r="BC157" s="218" t="s">
        <v>1310</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5434</v>
      </c>
      <c r="DM157" s="174" t="s">
        <v>942</v>
      </c>
      <c r="DN157" s="174" t="s">
        <v>568</v>
      </c>
      <c r="DO157" s="174" t="s">
        <v>5435</v>
      </c>
      <c r="DP157" s="219"/>
      <c r="DQ157" s="219"/>
      <c r="DR157" s="219"/>
      <c r="DS157" s="219"/>
      <c r="DT157" s="219"/>
      <c r="DU157" s="174" t="s">
        <v>215</v>
      </c>
      <c r="DV157" s="219"/>
      <c r="DW157" s="219"/>
      <c r="DX157" s="219"/>
      <c r="DY157" s="219"/>
      <c r="DZ157" s="219"/>
      <c r="EA157" s="219"/>
      <c r="EB157" s="276"/>
    </row>
    <row r="158" ht="15.75" customHeight="1">
      <c r="A158" s="341" t="s">
        <v>5436</v>
      </c>
      <c r="B158" s="99" t="s">
        <v>5437</v>
      </c>
      <c r="C158" s="100" t="s">
        <v>1291</v>
      </c>
      <c r="D158" s="101" t="s">
        <v>1291</v>
      </c>
      <c r="E158" s="102" t="s">
        <v>1291</v>
      </c>
      <c r="F158" s="103" t="s">
        <v>881</v>
      </c>
      <c r="G158" s="99" t="s">
        <v>881</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22" t="s">
        <v>5438</v>
      </c>
      <c r="B159" s="79" t="s">
        <v>629</v>
      </c>
      <c r="C159" s="80" t="s">
        <v>1291</v>
      </c>
      <c r="D159" s="81" t="s">
        <v>1291</v>
      </c>
      <c r="E159" s="82" t="s">
        <v>1291</v>
      </c>
      <c r="F159" s="83" t="s">
        <v>1291</v>
      </c>
      <c r="G159" s="79" t="s">
        <v>3555</v>
      </c>
      <c r="H159" s="219"/>
      <c r="I159" s="173" t="s">
        <v>5439</v>
      </c>
      <c r="J159" s="173" t="s">
        <v>1800</v>
      </c>
      <c r="K159" s="173" t="s">
        <v>2731</v>
      </c>
      <c r="L159" s="173" t="s">
        <v>5440</v>
      </c>
      <c r="M159" s="219"/>
      <c r="N159" s="219"/>
      <c r="O159" s="173" t="s">
        <v>1400</v>
      </c>
      <c r="P159" s="219"/>
      <c r="Q159" s="219"/>
      <c r="R159" s="219"/>
      <c r="S159" s="173" t="s">
        <v>1012</v>
      </c>
      <c r="T159" s="219"/>
      <c r="U159" s="219"/>
      <c r="V159" s="219"/>
      <c r="W159" s="175"/>
      <c r="X159" s="305"/>
      <c r="Y159" s="305"/>
      <c r="Z159" s="173" t="s">
        <v>2423</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1326</v>
      </c>
      <c r="AV159" s="219"/>
      <c r="AW159" s="219"/>
      <c r="AX159" s="219"/>
      <c r="AY159" s="219"/>
      <c r="AZ159" s="219"/>
      <c r="BA159" s="219"/>
      <c r="BB159" s="219"/>
      <c r="BC159" s="312" t="s">
        <v>1421</v>
      </c>
      <c r="BD159" s="305"/>
      <c r="BE159" s="219"/>
      <c r="BF159" s="219"/>
      <c r="BG159" s="219"/>
      <c r="BH159" s="219"/>
      <c r="BI159" s="219"/>
      <c r="BJ159" s="219"/>
      <c r="BK159" s="219"/>
      <c r="BL159" s="219"/>
      <c r="BM159" s="219"/>
      <c r="BN159" s="219"/>
      <c r="BO159" s="219"/>
      <c r="BP159" s="219"/>
      <c r="BQ159" s="219"/>
      <c r="BR159" s="219"/>
      <c r="BS159" s="219"/>
      <c r="BT159" s="173" t="s">
        <v>5441</v>
      </c>
      <c r="BU159" s="219"/>
      <c r="BV159" s="173" t="s">
        <v>5442</v>
      </c>
      <c r="BW159" s="219"/>
      <c r="BX159" s="219"/>
      <c r="BY159" s="219"/>
      <c r="BZ159" s="219"/>
      <c r="CA159" s="219"/>
      <c r="CB159" s="219"/>
      <c r="CC159" s="173" t="s">
        <v>5443</v>
      </c>
      <c r="CD159" s="219"/>
      <c r="CE159" s="219"/>
      <c r="CF159" s="219"/>
      <c r="CG159" s="173" t="s">
        <v>1519</v>
      </c>
      <c r="CH159" s="219"/>
      <c r="CI159" s="219"/>
      <c r="CJ159" s="219"/>
      <c r="CK159" s="219"/>
      <c r="CL159" s="219"/>
      <c r="CM159" s="219"/>
      <c r="CN159" s="219"/>
      <c r="CO159" s="219"/>
      <c r="CP159" s="219"/>
      <c r="CQ159" s="219"/>
      <c r="CR159" s="219"/>
      <c r="CS159" s="179"/>
      <c r="CT159" s="219"/>
      <c r="CU159" s="219"/>
      <c r="CV159" s="173" t="s">
        <v>3757</v>
      </c>
      <c r="CW159" s="219"/>
      <c r="CX159" s="219"/>
      <c r="CY159" s="219"/>
      <c r="CZ159" s="219"/>
      <c r="DA159" s="219"/>
      <c r="DB159" s="219"/>
      <c r="DC159" s="173" t="s">
        <v>829</v>
      </c>
      <c r="DD159" s="219"/>
      <c r="DE159" s="219"/>
      <c r="DF159" s="219"/>
      <c r="DG159" s="219"/>
      <c r="DH159" s="219"/>
      <c r="DI159" s="219"/>
      <c r="DJ159" s="219"/>
      <c r="DK159" s="219"/>
      <c r="DL159" s="219"/>
      <c r="DM159" s="219"/>
      <c r="DN159" s="219"/>
      <c r="DO159" s="219"/>
      <c r="DP159" s="219"/>
      <c r="DQ159" s="173" t="s">
        <v>5444</v>
      </c>
      <c r="DR159" s="219"/>
      <c r="DS159" s="219"/>
      <c r="DT159" s="219"/>
      <c r="DU159" s="219"/>
      <c r="DV159" s="219"/>
      <c r="DW159" s="219"/>
      <c r="DX159" s="219"/>
      <c r="DY159" s="219"/>
      <c r="DZ159" s="219"/>
      <c r="EA159" s="219"/>
      <c r="EB159" s="276" t="s">
        <v>5445</v>
      </c>
    </row>
    <row r="160" ht="15.75" customHeight="1">
      <c r="A160" s="180" t="s">
        <v>5446</v>
      </c>
      <c r="B160" s="99" t="s">
        <v>1043</v>
      </c>
      <c r="C160" s="100" t="s">
        <v>1291</v>
      </c>
      <c r="D160" s="101" t="s">
        <v>1291</v>
      </c>
      <c r="E160" s="102" t="s">
        <v>1291</v>
      </c>
      <c r="F160" s="103" t="s">
        <v>1291</v>
      </c>
      <c r="G160" s="99" t="s">
        <v>2811</v>
      </c>
      <c r="H160" s="267"/>
      <c r="I160" s="182" t="s">
        <v>5447</v>
      </c>
      <c r="J160" s="182" t="s">
        <v>3401</v>
      </c>
      <c r="K160" s="182" t="s">
        <v>3983</v>
      </c>
      <c r="L160" s="182" t="s">
        <v>5448</v>
      </c>
      <c r="M160" s="182" t="s">
        <v>5449</v>
      </c>
      <c r="N160" s="182" t="s">
        <v>2644</v>
      </c>
      <c r="O160" s="182" t="s">
        <v>5450</v>
      </c>
      <c r="P160" s="182" t="s">
        <v>2334</v>
      </c>
      <c r="Q160" s="267"/>
      <c r="R160" s="267"/>
      <c r="S160" s="267"/>
      <c r="T160" s="267"/>
      <c r="U160" s="267"/>
      <c r="V160" s="267"/>
      <c r="W160" s="175"/>
      <c r="X160" s="188" t="s">
        <v>224</v>
      </c>
      <c r="Y160" s="188" t="s">
        <v>2004</v>
      </c>
      <c r="Z160" s="188" t="s">
        <v>5451</v>
      </c>
      <c r="AA160" s="188" t="s">
        <v>5452</v>
      </c>
      <c r="AB160" s="188" t="s">
        <v>5453</v>
      </c>
      <c r="AC160" s="188" t="s">
        <v>3226</v>
      </c>
      <c r="AD160" s="287"/>
      <c r="AE160" s="188" t="s">
        <v>5454</v>
      </c>
      <c r="AF160" s="188" t="s">
        <v>5455</v>
      </c>
      <c r="AG160" s="287"/>
      <c r="AH160" s="287"/>
      <c r="AI160" s="287"/>
      <c r="AJ160" s="287"/>
      <c r="AK160" s="175"/>
      <c r="AL160" s="195" t="s">
        <v>4157</v>
      </c>
      <c r="AM160" s="195" t="s">
        <v>2258</v>
      </c>
      <c r="AN160" s="195" t="s">
        <v>5456</v>
      </c>
      <c r="AO160" s="195" t="s">
        <v>3474</v>
      </c>
      <c r="AP160" s="195" t="s">
        <v>5457</v>
      </c>
      <c r="AQ160" s="195"/>
      <c r="AR160" s="195" t="s">
        <v>3973</v>
      </c>
      <c r="AS160" s="195" t="s">
        <v>5458</v>
      </c>
      <c r="AT160" s="195" t="s">
        <v>3006</v>
      </c>
      <c r="AU160" s="195" t="s">
        <v>676</v>
      </c>
      <c r="AV160" s="253"/>
      <c r="AW160" s="253"/>
      <c r="AX160" s="253"/>
      <c r="AY160" s="253"/>
      <c r="AZ160" s="253"/>
      <c r="BA160" s="199" t="s">
        <v>515</v>
      </c>
      <c r="BB160" s="199" t="s">
        <v>5459</v>
      </c>
      <c r="BC160" s="199" t="s">
        <v>5460</v>
      </c>
      <c r="BD160" s="199" t="s">
        <v>5461</v>
      </c>
      <c r="BE160" s="199" t="s">
        <v>5462</v>
      </c>
      <c r="BF160" s="199" t="s">
        <v>5463</v>
      </c>
      <c r="BG160" s="199" t="s">
        <v>5464</v>
      </c>
      <c r="BH160" s="199" t="s">
        <v>5239</v>
      </c>
      <c r="BI160" s="199"/>
      <c r="BJ160" s="199"/>
      <c r="BK160" s="199" t="s">
        <v>826</v>
      </c>
      <c r="BL160" s="255"/>
      <c r="BM160" s="255"/>
      <c r="BN160" s="255"/>
      <c r="BO160" s="255"/>
      <c r="BP160" s="255"/>
      <c r="BQ160" s="235"/>
      <c r="BR160" s="204" t="s">
        <v>5465</v>
      </c>
      <c r="BS160" s="204" t="s">
        <v>5466</v>
      </c>
      <c r="BT160" s="204" t="s">
        <v>110</v>
      </c>
      <c r="BU160" s="204" t="s">
        <v>5467</v>
      </c>
      <c r="BV160" s="204" t="s">
        <v>5468</v>
      </c>
      <c r="BW160" s="204" t="s">
        <v>5469</v>
      </c>
      <c r="BX160" s="204" t="s">
        <v>5470</v>
      </c>
      <c r="BY160" s="256"/>
      <c r="BZ160" s="204" t="s">
        <v>5471</v>
      </c>
      <c r="CA160" s="256"/>
      <c r="CB160" s="256"/>
      <c r="CC160" s="256"/>
      <c r="CD160" s="256"/>
      <c r="CE160" s="256"/>
      <c r="CF160" s="296" t="s">
        <v>5472</v>
      </c>
      <c r="CG160" s="296" t="s">
        <v>5473</v>
      </c>
      <c r="CH160" s="296" t="s">
        <v>3728</v>
      </c>
      <c r="CI160" s="296" t="s">
        <v>5474</v>
      </c>
      <c r="CJ160" s="296" t="s">
        <v>3365</v>
      </c>
      <c r="CK160" s="296" t="s">
        <v>5475</v>
      </c>
      <c r="CL160" s="296" t="s">
        <v>197</v>
      </c>
      <c r="CM160" s="296" t="s">
        <v>1131</v>
      </c>
      <c r="CN160" s="258"/>
      <c r="CO160" s="258"/>
      <c r="CP160" s="258"/>
      <c r="CQ160" s="258"/>
      <c r="CR160" s="258"/>
      <c r="CS160" s="179"/>
      <c r="CT160" s="211" t="s">
        <v>5476</v>
      </c>
      <c r="CU160" s="211" t="s">
        <v>5477</v>
      </c>
      <c r="CV160" s="211" t="s">
        <v>1763</v>
      </c>
      <c r="CW160" s="211" t="s">
        <v>5478</v>
      </c>
      <c r="CX160" s="211" t="s">
        <v>5479</v>
      </c>
      <c r="CY160" s="211" t="s">
        <v>5480</v>
      </c>
      <c r="CZ160" s="211" t="s">
        <v>1184</v>
      </c>
      <c r="DA160" s="211" t="s">
        <v>5481</v>
      </c>
      <c r="DB160" s="260"/>
      <c r="DC160" s="260"/>
      <c r="DD160" s="260"/>
      <c r="DE160" s="260"/>
      <c r="DF160" s="260"/>
      <c r="DG160" s="261"/>
      <c r="DH160" s="261"/>
      <c r="DI160" s="261"/>
      <c r="DJ160" s="261"/>
      <c r="DK160" s="261"/>
      <c r="DL160" s="261"/>
      <c r="DM160" s="261"/>
      <c r="DN160" s="261"/>
      <c r="DO160" s="261"/>
      <c r="DP160" s="244" t="s">
        <v>5482</v>
      </c>
      <c r="DQ160" s="244"/>
      <c r="DR160" s="261"/>
      <c r="DS160" s="261"/>
      <c r="DT160" s="261"/>
      <c r="DU160" s="261"/>
      <c r="DV160" s="261"/>
      <c r="DW160" s="261"/>
      <c r="DX160" s="261"/>
      <c r="DY160" s="261"/>
      <c r="DZ160" s="261"/>
      <c r="EA160" s="261"/>
      <c r="EB160" s="275"/>
    </row>
    <row r="161">
      <c r="A161" s="172" t="s">
        <v>5483</v>
      </c>
      <c r="B161" s="79" t="s">
        <v>3298</v>
      </c>
      <c r="C161" s="80" t="s">
        <v>1291</v>
      </c>
      <c r="D161" s="81" t="s">
        <v>1291</v>
      </c>
      <c r="E161" s="82" t="s">
        <v>1291</v>
      </c>
      <c r="F161" s="83" t="s">
        <v>1290</v>
      </c>
      <c r="G161" s="79" t="s">
        <v>1290</v>
      </c>
      <c r="H161" s="219"/>
      <c r="I161" s="219"/>
      <c r="J161" s="219"/>
      <c r="K161" s="219"/>
      <c r="L161" s="219"/>
      <c r="M161" s="219"/>
      <c r="N161" s="219"/>
      <c r="O161" s="219"/>
      <c r="P161" s="219"/>
      <c r="Q161" s="219"/>
      <c r="R161" s="219"/>
      <c r="S161" s="219"/>
      <c r="T161" s="219"/>
      <c r="U161" s="219"/>
      <c r="V161" s="219"/>
      <c r="W161" s="175"/>
      <c r="X161" s="219"/>
      <c r="Y161" s="219"/>
      <c r="Z161" s="219"/>
      <c r="AA161" s="87" t="s">
        <v>3110</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51"/>
    </row>
    <row r="162">
      <c r="A162" s="623" t="s">
        <v>5484</v>
      </c>
      <c r="B162" s="99" t="s">
        <v>5485</v>
      </c>
      <c r="C162" s="100" t="s">
        <v>1291</v>
      </c>
      <c r="D162" s="101" t="s">
        <v>1291</v>
      </c>
      <c r="E162" s="102" t="s">
        <v>1291</v>
      </c>
      <c r="F162" s="103" t="s">
        <v>1291</v>
      </c>
      <c r="G162" s="99" t="s">
        <v>4901</v>
      </c>
      <c r="H162" s="221" t="s">
        <v>5486</v>
      </c>
      <c r="I162" s="221" t="s">
        <v>5487</v>
      </c>
      <c r="J162" s="221" t="s">
        <v>5488</v>
      </c>
      <c r="K162" s="221" t="s">
        <v>1246</v>
      </c>
      <c r="L162" s="221" t="s">
        <v>3574</v>
      </c>
      <c r="M162" s="221" t="s">
        <v>5489</v>
      </c>
      <c r="N162" s="221" t="s">
        <v>5490</v>
      </c>
      <c r="O162" s="221" t="s">
        <v>5491</v>
      </c>
      <c r="P162" s="221" t="s">
        <v>3924</v>
      </c>
      <c r="Q162" s="267"/>
      <c r="R162" s="267"/>
      <c r="S162" s="267"/>
      <c r="T162" s="267"/>
      <c r="U162" s="267"/>
      <c r="V162" s="267"/>
      <c r="W162" s="175"/>
      <c r="X162" s="251" t="s">
        <v>5492</v>
      </c>
      <c r="Y162" s="251" t="s">
        <v>132</v>
      </c>
      <c r="Z162" s="287"/>
      <c r="AA162" s="287"/>
      <c r="AB162" s="251" t="s">
        <v>5493</v>
      </c>
      <c r="AC162" s="287"/>
      <c r="AD162" s="287"/>
      <c r="AE162" s="287"/>
      <c r="AF162" s="251" t="s">
        <v>255</v>
      </c>
      <c r="AG162" s="287"/>
      <c r="AH162" s="287"/>
      <c r="AI162" s="287"/>
      <c r="AJ162" s="287"/>
      <c r="AK162" s="175"/>
      <c r="AL162" s="253"/>
      <c r="AM162" s="253"/>
      <c r="AN162" s="253"/>
      <c r="AO162" s="253"/>
      <c r="AP162" s="253"/>
      <c r="AQ162" s="253"/>
      <c r="AR162" s="253"/>
      <c r="AS162" s="253"/>
      <c r="AT162" s="288" t="s">
        <v>3695</v>
      </c>
      <c r="AU162" s="253"/>
      <c r="AV162" s="253"/>
      <c r="AW162" s="253"/>
      <c r="AX162" s="253"/>
      <c r="AY162" s="253"/>
      <c r="AZ162" s="253"/>
      <c r="BA162" s="230" t="s">
        <v>5494</v>
      </c>
      <c r="BB162" s="255"/>
      <c r="BC162" s="230" t="s">
        <v>1968</v>
      </c>
      <c r="BD162" s="255"/>
      <c r="BE162" s="255"/>
      <c r="BF162" s="255"/>
      <c r="BG162" s="255"/>
      <c r="BH162" s="230" t="s">
        <v>3234</v>
      </c>
      <c r="BI162" s="255"/>
      <c r="BJ162" s="255"/>
      <c r="BK162" s="230" t="s">
        <v>4890</v>
      </c>
      <c r="BL162" s="255"/>
      <c r="BM162" s="255"/>
      <c r="BN162" s="255"/>
      <c r="BO162" s="255"/>
      <c r="BP162" s="255"/>
      <c r="BQ162" s="256"/>
      <c r="BR162" s="256"/>
      <c r="BS162" s="256"/>
      <c r="BT162" s="235" t="s">
        <v>4145</v>
      </c>
      <c r="BU162" s="256"/>
      <c r="BV162" s="256"/>
      <c r="BW162" s="256"/>
      <c r="BX162" s="235" t="s">
        <v>120</v>
      </c>
      <c r="BY162" s="256"/>
      <c r="BZ162" s="256"/>
      <c r="CA162" s="256"/>
      <c r="CB162" s="256"/>
      <c r="CC162" s="256"/>
      <c r="CD162" s="256"/>
      <c r="CE162" s="256"/>
      <c r="CF162" s="273" t="s">
        <v>5495</v>
      </c>
      <c r="CG162" s="273" t="s">
        <v>5193</v>
      </c>
      <c r="CH162" s="273" t="s">
        <v>5496</v>
      </c>
      <c r="CI162" s="273" t="s">
        <v>5497</v>
      </c>
      <c r="CJ162" s="273" t="s">
        <v>766</v>
      </c>
      <c r="CK162" s="296" t="s">
        <v>5498</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21" t="s">
        <v>5499</v>
      </c>
      <c r="B163" s="79" t="s">
        <v>5500</v>
      </c>
      <c r="C163" s="80" t="s">
        <v>1291</v>
      </c>
      <c r="D163" s="81" t="s">
        <v>1291</v>
      </c>
      <c r="E163" s="82" t="s">
        <v>1290</v>
      </c>
      <c r="F163" s="83" t="s">
        <v>880</v>
      </c>
      <c r="G163" s="79" t="s">
        <v>880</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5501</v>
      </c>
      <c r="B164" s="99" t="s">
        <v>5502</v>
      </c>
      <c r="C164" s="100" t="s">
        <v>1291</v>
      </c>
      <c r="D164" s="101" t="s">
        <v>1291</v>
      </c>
      <c r="E164" s="102" t="s">
        <v>1291</v>
      </c>
      <c r="F164" s="103" t="s">
        <v>1291</v>
      </c>
      <c r="G164" s="99" t="s">
        <v>2227</v>
      </c>
      <c r="H164" s="221"/>
      <c r="I164" s="221" t="s">
        <v>5503</v>
      </c>
      <c r="J164" s="221" t="s">
        <v>3502</v>
      </c>
      <c r="K164" s="221" t="s">
        <v>1305</v>
      </c>
      <c r="L164" s="267"/>
      <c r="M164" s="267"/>
      <c r="N164" s="267"/>
      <c r="O164" s="267"/>
      <c r="P164" s="221" t="s">
        <v>843</v>
      </c>
      <c r="Q164" s="267"/>
      <c r="R164" s="267"/>
      <c r="S164" s="267"/>
      <c r="T164" s="267"/>
      <c r="U164" s="267"/>
      <c r="V164" s="267"/>
      <c r="W164" s="175"/>
      <c r="X164" s="287"/>
      <c r="Y164" s="287"/>
      <c r="Z164" s="251" t="s">
        <v>2994</v>
      </c>
      <c r="AA164" s="287"/>
      <c r="AB164" s="251" t="s">
        <v>641</v>
      </c>
      <c r="AC164" s="287"/>
      <c r="AD164" s="287"/>
      <c r="AE164" s="287"/>
      <c r="AF164" s="330" t="s">
        <v>743</v>
      </c>
      <c r="AG164" s="287"/>
      <c r="AH164" s="287"/>
      <c r="AI164" s="287"/>
      <c r="AJ164" s="287"/>
      <c r="AK164" s="175"/>
      <c r="AL164" s="288"/>
      <c r="AM164" s="253"/>
      <c r="AN164" s="253"/>
      <c r="AO164" s="253"/>
      <c r="AP164" s="253"/>
      <c r="AQ164" s="253"/>
      <c r="AR164" s="253"/>
      <c r="AS164" s="253"/>
      <c r="AT164" s="253"/>
      <c r="AU164" s="288" t="s">
        <v>5504</v>
      </c>
      <c r="AV164" s="253"/>
      <c r="AW164" s="253"/>
      <c r="AX164" s="253"/>
      <c r="AY164" s="253"/>
      <c r="AZ164" s="253"/>
      <c r="BA164" s="255"/>
      <c r="BB164" s="230" t="s">
        <v>436</v>
      </c>
      <c r="BC164" s="230" t="s">
        <v>4400</v>
      </c>
      <c r="BD164" s="230" t="s">
        <v>5505</v>
      </c>
      <c r="BE164" s="255"/>
      <c r="BF164" s="255"/>
      <c r="BG164" s="255"/>
      <c r="BH164" s="230" t="s">
        <v>4619</v>
      </c>
      <c r="BI164" s="255"/>
      <c r="BJ164" s="255"/>
      <c r="BK164" s="255"/>
      <c r="BL164" s="255"/>
      <c r="BM164" s="255"/>
      <c r="BN164" s="255"/>
      <c r="BO164" s="255"/>
      <c r="BP164" s="255"/>
      <c r="BQ164" s="256"/>
      <c r="BR164" s="235" t="s">
        <v>4260</v>
      </c>
      <c r="BS164" s="235" t="s">
        <v>5506</v>
      </c>
      <c r="BT164" s="235" t="s">
        <v>5507</v>
      </c>
      <c r="BU164" s="256"/>
      <c r="BV164" s="256"/>
      <c r="BW164" s="256"/>
      <c r="BX164" s="256"/>
      <c r="BY164" s="256"/>
      <c r="BZ164" s="256"/>
      <c r="CA164" s="256"/>
      <c r="CB164" s="256"/>
      <c r="CC164" s="256"/>
      <c r="CD164" s="256"/>
      <c r="CE164" s="256"/>
      <c r="CF164" s="273" t="s">
        <v>5508</v>
      </c>
      <c r="CG164" s="273" t="s">
        <v>1820</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5509</v>
      </c>
      <c r="DR164" s="261"/>
      <c r="DS164" s="261"/>
      <c r="DT164" s="261"/>
      <c r="DU164" s="261"/>
      <c r="DV164" s="261"/>
      <c r="DW164" s="261"/>
      <c r="DX164" s="261"/>
      <c r="DY164" s="261"/>
      <c r="DZ164" s="261"/>
      <c r="EA164" s="261"/>
      <c r="EB164" s="582"/>
    </row>
    <row r="165" ht="15.75" customHeight="1">
      <c r="A165" s="621" t="s">
        <v>5510</v>
      </c>
      <c r="B165" s="79" t="s">
        <v>1614</v>
      </c>
      <c r="C165" s="80" t="s">
        <v>1290</v>
      </c>
      <c r="D165" s="81" t="s">
        <v>1291</v>
      </c>
      <c r="E165" s="82" t="s">
        <v>1291</v>
      </c>
      <c r="F165" s="83" t="s">
        <v>880</v>
      </c>
      <c r="G165" s="79" t="s">
        <v>880</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5511</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5512</v>
      </c>
      <c r="B166" s="99" t="s">
        <v>2811</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766</v>
      </c>
      <c r="DZ166" s="261"/>
      <c r="EA166" s="261"/>
      <c r="EB166" s="275"/>
    </row>
    <row r="167" ht="15.75" customHeight="1">
      <c r="A167" s="172" t="s">
        <v>5513</v>
      </c>
      <c r="B167" s="79" t="s">
        <v>1733</v>
      </c>
      <c r="C167" s="80" t="s">
        <v>1291</v>
      </c>
      <c r="D167" s="81" t="s">
        <v>1291</v>
      </c>
      <c r="E167" s="82" t="s">
        <v>1291</v>
      </c>
      <c r="F167" s="83" t="s">
        <v>220</v>
      </c>
      <c r="G167" s="79" t="s">
        <v>220</v>
      </c>
      <c r="H167" s="87" t="s">
        <v>5514</v>
      </c>
      <c r="I167" s="173"/>
      <c r="J167" s="219"/>
      <c r="K167" s="87" t="s">
        <v>3649</v>
      </c>
      <c r="L167" s="219"/>
      <c r="M167" s="219"/>
      <c r="N167" s="219"/>
      <c r="O167" s="219"/>
      <c r="P167" s="219"/>
      <c r="Q167" s="219"/>
      <c r="R167" s="219"/>
      <c r="S167" s="219"/>
      <c r="T167" s="219"/>
      <c r="U167" s="219"/>
      <c r="V167" s="219"/>
      <c r="W167" s="175"/>
      <c r="X167" s="219"/>
      <c r="Y167" s="87" t="s">
        <v>5331</v>
      </c>
      <c r="Z167" s="219"/>
      <c r="AA167" s="219"/>
      <c r="AB167" s="219"/>
      <c r="AC167" s="219"/>
      <c r="AD167" s="219"/>
      <c r="AE167" s="219"/>
      <c r="AF167" s="219"/>
      <c r="AG167" s="219"/>
      <c r="AH167" s="219"/>
      <c r="AI167" s="219"/>
      <c r="AJ167" s="219"/>
      <c r="AK167" s="175"/>
      <c r="AL167" s="219"/>
      <c r="AM167" s="87" t="s">
        <v>2399</v>
      </c>
      <c r="AN167" s="219"/>
      <c r="AO167" s="87" t="s">
        <v>5515</v>
      </c>
      <c r="AP167" s="219"/>
      <c r="AQ167" s="219"/>
      <c r="AR167" s="219"/>
      <c r="AS167" s="219"/>
      <c r="AT167" s="219"/>
      <c r="AU167" s="219"/>
      <c r="AV167" s="219"/>
      <c r="AW167" s="173"/>
      <c r="AX167" s="87" t="s">
        <v>411</v>
      </c>
      <c r="AY167" s="219"/>
      <c r="AZ167" s="219"/>
      <c r="BA167" s="219"/>
      <c r="BB167" s="219"/>
      <c r="BC167" s="87" t="s">
        <v>3076</v>
      </c>
      <c r="BD167" s="219"/>
      <c r="BE167" s="219"/>
      <c r="BF167" s="219"/>
      <c r="BG167" s="219"/>
      <c r="BH167" s="219"/>
      <c r="BI167" s="219"/>
      <c r="BJ167" s="219"/>
      <c r="BK167" s="219"/>
      <c r="BL167" s="219"/>
      <c r="BM167" s="87" t="s">
        <v>5516</v>
      </c>
      <c r="BN167" s="219"/>
      <c r="BO167" s="219"/>
      <c r="BP167" s="219"/>
      <c r="BQ167" s="219"/>
      <c r="BR167" s="219"/>
      <c r="BS167" s="219"/>
      <c r="BT167" s="219"/>
      <c r="BU167" s="219"/>
      <c r="BV167" s="219"/>
      <c r="BW167" s="219"/>
      <c r="BX167" s="219"/>
      <c r="BY167" s="219"/>
      <c r="BZ167" s="219"/>
      <c r="CA167" s="219"/>
      <c r="CB167" s="219"/>
      <c r="CC167" s="87" t="s">
        <v>5038</v>
      </c>
      <c r="CD167" s="219"/>
      <c r="CE167" s="219"/>
      <c r="CF167" s="87" t="s">
        <v>5517</v>
      </c>
      <c r="CG167" s="219"/>
      <c r="CH167" s="219"/>
      <c r="CI167" s="219"/>
      <c r="CJ167" s="219"/>
      <c r="CK167" s="219"/>
      <c r="CL167" s="219"/>
      <c r="CM167" s="219"/>
      <c r="CN167" s="219"/>
      <c r="CO167" s="219"/>
      <c r="CP167" s="219"/>
      <c r="CQ167" s="219"/>
      <c r="CR167" s="219"/>
      <c r="CS167" s="179"/>
      <c r="CT167" s="87" t="s">
        <v>5518</v>
      </c>
      <c r="CU167" s="87" t="s">
        <v>4495</v>
      </c>
      <c r="CV167" s="219"/>
      <c r="CW167" s="219"/>
      <c r="CX167" s="219"/>
      <c r="CY167" s="219"/>
      <c r="CZ167" s="219"/>
      <c r="DA167" s="219"/>
      <c r="DB167" s="219"/>
      <c r="DC167" s="219"/>
      <c r="DD167" s="219"/>
      <c r="DE167" s="219"/>
      <c r="DF167" s="219"/>
      <c r="DG167" s="87" t="s">
        <v>5422</v>
      </c>
      <c r="DH167" s="219"/>
      <c r="DI167" s="219"/>
      <c r="DJ167" s="219"/>
      <c r="DK167" s="87" t="s">
        <v>2709</v>
      </c>
      <c r="DL167" s="219"/>
      <c r="DM167" s="87" t="s">
        <v>4935</v>
      </c>
      <c r="DN167" s="87" t="s">
        <v>1455</v>
      </c>
      <c r="DO167" s="87" t="s">
        <v>1503</v>
      </c>
      <c r="DP167" s="219"/>
      <c r="DQ167" s="219"/>
      <c r="DR167" s="219"/>
      <c r="DS167" s="219"/>
      <c r="DT167" s="219"/>
      <c r="DU167" s="87" t="s">
        <v>5151</v>
      </c>
      <c r="DV167" s="219"/>
      <c r="DW167" s="219"/>
      <c r="DX167" s="219"/>
      <c r="DY167" s="87" t="s">
        <v>5519</v>
      </c>
      <c r="DZ167" s="219"/>
      <c r="EA167" s="219"/>
      <c r="EB167" s="86" t="s">
        <v>1702</v>
      </c>
    </row>
    <row r="168" ht="15.75" customHeight="1">
      <c r="A168" s="98" t="s">
        <v>5520</v>
      </c>
      <c r="B168" s="99" t="s">
        <v>4163</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2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3076</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5521</v>
      </c>
      <c r="B169" s="79" t="s">
        <v>2278</v>
      </c>
      <c r="C169" s="80" t="s">
        <v>1291</v>
      </c>
      <c r="D169" s="81" t="s">
        <v>1291</v>
      </c>
      <c r="E169" s="82" t="s">
        <v>1291</v>
      </c>
      <c r="F169" s="83" t="s">
        <v>1290</v>
      </c>
      <c r="G169" s="79" t="s">
        <v>880</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2460</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5522</v>
      </c>
      <c r="B170" s="99" t="s">
        <v>4356</v>
      </c>
      <c r="C170" s="100" t="s">
        <v>1291</v>
      </c>
      <c r="D170" s="101" t="s">
        <v>1291</v>
      </c>
      <c r="E170" s="102" t="s">
        <v>1291</v>
      </c>
      <c r="F170" s="103" t="s">
        <v>1291</v>
      </c>
      <c r="G170" s="99" t="s">
        <v>881</v>
      </c>
      <c r="H170" s="267"/>
      <c r="I170" s="182" t="s">
        <v>5519</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3237</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5523</v>
      </c>
      <c r="B171" s="79" t="s">
        <v>4979</v>
      </c>
      <c r="C171" s="80" t="s">
        <v>1291</v>
      </c>
      <c r="D171" s="81" t="s">
        <v>1291</v>
      </c>
      <c r="E171" s="82" t="s">
        <v>1291</v>
      </c>
      <c r="F171" s="83" t="s">
        <v>1291</v>
      </c>
      <c r="G171" s="79" t="s">
        <v>881</v>
      </c>
      <c r="H171" s="219"/>
      <c r="I171" s="173"/>
      <c r="J171" s="219"/>
      <c r="K171" s="173" t="s">
        <v>116</v>
      </c>
      <c r="L171" s="173" t="s">
        <v>5524</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1788</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51"/>
    </row>
    <row r="172" ht="15.75" customHeight="1">
      <c r="A172" s="180" t="s">
        <v>5525</v>
      </c>
      <c r="B172" s="99" t="s">
        <v>2726</v>
      </c>
      <c r="C172" s="100" t="s">
        <v>1291</v>
      </c>
      <c r="D172" s="101" t="s">
        <v>1291</v>
      </c>
      <c r="E172" s="102" t="s">
        <v>1291</v>
      </c>
      <c r="F172" s="103" t="s">
        <v>1291</v>
      </c>
      <c r="G172" s="99" t="s">
        <v>880</v>
      </c>
      <c r="H172" s="267"/>
      <c r="I172" s="267"/>
      <c r="J172" s="267"/>
      <c r="K172" s="267"/>
      <c r="L172" s="267"/>
      <c r="M172" s="267"/>
      <c r="N172" s="267"/>
      <c r="O172" s="267"/>
      <c r="P172" s="267"/>
      <c r="Q172" s="267"/>
      <c r="R172" s="267"/>
      <c r="S172" s="221"/>
      <c r="T172" s="221" t="s">
        <v>5526</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5527</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2" t="s">
        <v>5528</v>
      </c>
      <c r="B173" s="79" t="s">
        <v>1818</v>
      </c>
      <c r="C173" s="80" t="s">
        <v>1291</v>
      </c>
      <c r="D173" s="81" t="s">
        <v>1291</v>
      </c>
      <c r="E173" s="82" t="s">
        <v>1291</v>
      </c>
      <c r="F173" s="83" t="s">
        <v>1291</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4721</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5529</v>
      </c>
      <c r="CG173" s="173" t="s">
        <v>4785</v>
      </c>
      <c r="CH173" s="173" t="s">
        <v>5530</v>
      </c>
      <c r="CI173" s="219"/>
      <c r="CJ173" s="173" t="s">
        <v>1877</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1901</v>
      </c>
      <c r="DH173" s="219"/>
      <c r="DI173" s="219"/>
      <c r="DJ173" s="173"/>
      <c r="DK173" s="173" t="s">
        <v>5531</v>
      </c>
      <c r="DL173" s="173"/>
      <c r="DM173" s="219"/>
      <c r="DN173" s="219"/>
      <c r="DO173" s="219"/>
      <c r="DP173" s="219"/>
      <c r="DQ173" s="219"/>
      <c r="DR173" s="219"/>
      <c r="DS173" s="219"/>
      <c r="DT173" s="219"/>
      <c r="DU173" s="219"/>
      <c r="DV173" s="219"/>
      <c r="DW173" s="219"/>
      <c r="DX173" s="219"/>
      <c r="DY173" s="219"/>
      <c r="DZ173" s="219"/>
      <c r="EA173" s="219"/>
      <c r="EB173" s="551"/>
    </row>
    <row r="174" ht="15.75" customHeight="1">
      <c r="A174" s="180" t="s">
        <v>5532</v>
      </c>
      <c r="B174" s="99" t="s">
        <v>1818</v>
      </c>
      <c r="C174" s="100" t="s">
        <v>1291</v>
      </c>
      <c r="D174" s="101" t="s">
        <v>1291</v>
      </c>
      <c r="E174" s="102" t="s">
        <v>1291</v>
      </c>
      <c r="F174" s="103" t="s">
        <v>1291</v>
      </c>
      <c r="G174" s="99" t="s">
        <v>1290</v>
      </c>
      <c r="H174" s="182"/>
      <c r="I174" s="182"/>
      <c r="J174" s="182"/>
      <c r="K174" s="182" t="s">
        <v>4070</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5533</v>
      </c>
      <c r="B175" s="79" t="s">
        <v>3555</v>
      </c>
      <c r="C175" s="80" t="s">
        <v>1291</v>
      </c>
      <c r="D175" s="81" t="s">
        <v>1291</v>
      </c>
      <c r="E175" s="82" t="s">
        <v>1291</v>
      </c>
      <c r="F175" s="83" t="s">
        <v>1290</v>
      </c>
      <c r="G175" s="79" t="s">
        <v>1290</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3381</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51"/>
    </row>
    <row r="176" ht="15.75" customHeight="1">
      <c r="A176" s="180" t="s">
        <v>5534</v>
      </c>
      <c r="B176" s="99" t="s">
        <v>221</v>
      </c>
      <c r="C176" s="100" t="s">
        <v>1291</v>
      </c>
      <c r="D176" s="101" t="s">
        <v>1291</v>
      </c>
      <c r="E176" s="102" t="s">
        <v>1291</v>
      </c>
      <c r="F176" s="103" t="s">
        <v>1291</v>
      </c>
      <c r="G176" s="99" t="s">
        <v>880</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1002</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5535</v>
      </c>
      <c r="B177" s="79" t="s">
        <v>330</v>
      </c>
      <c r="C177" s="80" t="s">
        <v>1291</v>
      </c>
      <c r="D177" s="81" t="s">
        <v>1291</v>
      </c>
      <c r="E177" s="82" t="s">
        <v>1291</v>
      </c>
      <c r="F177" s="83" t="s">
        <v>1291</v>
      </c>
      <c r="G177" s="79" t="s">
        <v>433</v>
      </c>
      <c r="H177" s="219"/>
      <c r="I177" s="219"/>
      <c r="J177" s="219"/>
      <c r="K177" s="174" t="s">
        <v>2687</v>
      </c>
      <c r="L177" s="219"/>
      <c r="M177" s="219"/>
      <c r="N177" s="219"/>
      <c r="O177" s="174" t="s">
        <v>5536</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5537</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25"/>
      <c r="C178" s="626"/>
      <c r="D178" s="627"/>
      <c r="E178" s="628"/>
      <c r="F178" s="629"/>
      <c r="G178" s="62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3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1"/>
    </row>
    <row r="180">
      <c r="A180" s="63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3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1"/>
    </row>
    <row r="182">
      <c r="A182" s="63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3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1"/>
    </row>
    <row r="184">
      <c r="A184" s="63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3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1"/>
    </row>
    <row r="186">
      <c r="A186" s="63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3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1"/>
    </row>
    <row r="188">
      <c r="A188" s="63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3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1"/>
    </row>
    <row r="190">
      <c r="A190" s="631"/>
      <c r="B190" s="625"/>
      <c r="C190" s="626"/>
      <c r="D190" s="627"/>
      <c r="E190" s="628"/>
      <c r="F190" s="629"/>
      <c r="G190" s="62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3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1"/>
    </row>
    <row r="192">
      <c r="A192" s="631"/>
      <c r="B192" s="625"/>
      <c r="C192" s="626"/>
      <c r="D192" s="627"/>
      <c r="E192" s="628"/>
      <c r="F192" s="629"/>
      <c r="G192" s="62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3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1"/>
    </row>
    <row r="194">
      <c r="A194" s="63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3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1"/>
    </row>
    <row r="196">
      <c r="A196" s="63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3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1"/>
    </row>
    <row r="198">
      <c r="A198" s="63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30"/>
      <c r="B199" s="632"/>
      <c r="C199" s="633"/>
      <c r="D199" s="634"/>
      <c r="E199" s="635"/>
      <c r="F199" s="636"/>
      <c r="G199" s="63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1"/>
    </row>
    <row r="200">
      <c r="A200" s="63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3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1"/>
    </row>
    <row r="202">
      <c r="A202" s="63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3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1"/>
    </row>
    <row r="204">
      <c r="A204" s="63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3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1"/>
    </row>
    <row r="206">
      <c r="A206" s="631"/>
      <c r="B206" s="625"/>
      <c r="C206" s="626"/>
      <c r="D206" s="627"/>
      <c r="E206" s="628"/>
      <c r="F206" s="629"/>
      <c r="G206" s="62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30"/>
      <c r="B207" s="632"/>
      <c r="C207" s="633"/>
      <c r="D207" s="634"/>
      <c r="E207" s="635"/>
      <c r="F207" s="636"/>
      <c r="G207" s="63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1"/>
    </row>
    <row r="208">
      <c r="A208" s="631"/>
      <c r="B208" s="625"/>
      <c r="C208" s="626"/>
      <c r="D208" s="627"/>
      <c r="E208" s="628"/>
      <c r="F208" s="629"/>
      <c r="G208" s="62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30"/>
      <c r="B209" s="632"/>
      <c r="C209" s="633"/>
      <c r="D209" s="634"/>
      <c r="E209" s="635"/>
      <c r="F209" s="636"/>
      <c r="G209" s="63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1"/>
    </row>
    <row r="210">
      <c r="A210" s="631"/>
      <c r="B210" s="625"/>
      <c r="C210" s="626"/>
      <c r="D210" s="627"/>
      <c r="E210" s="628"/>
      <c r="F210" s="629"/>
      <c r="G210" s="62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30"/>
      <c r="B211" s="632"/>
      <c r="C211" s="633"/>
      <c r="D211" s="634"/>
      <c r="E211" s="635"/>
      <c r="F211" s="636"/>
      <c r="G211" s="63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1"/>
    </row>
    <row r="212">
      <c r="A212" s="631"/>
      <c r="B212" s="625"/>
      <c r="C212" s="626"/>
      <c r="D212" s="627"/>
      <c r="E212" s="628"/>
      <c r="F212" s="629"/>
      <c r="G212" s="62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30"/>
      <c r="B213" s="632"/>
      <c r="C213" s="633"/>
      <c r="D213" s="634"/>
      <c r="E213" s="635"/>
      <c r="F213" s="636"/>
      <c r="G213" s="63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1"/>
    </row>
    <row r="214">
      <c r="A214" s="631"/>
      <c r="B214" s="625"/>
      <c r="C214" s="626"/>
      <c r="D214" s="627"/>
      <c r="E214" s="628"/>
      <c r="F214" s="629"/>
      <c r="G214" s="62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30"/>
      <c r="B215" s="632"/>
      <c r="C215" s="633"/>
      <c r="D215" s="634"/>
      <c r="E215" s="635"/>
      <c r="F215" s="636"/>
      <c r="G215" s="63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1"/>
    </row>
    <row r="216">
      <c r="A216" s="631"/>
      <c r="B216" s="625"/>
      <c r="C216" s="626"/>
      <c r="D216" s="627"/>
      <c r="E216" s="628"/>
      <c r="F216" s="629"/>
      <c r="G216" s="62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30"/>
      <c r="B217" s="632"/>
      <c r="C217" s="633"/>
      <c r="D217" s="634"/>
      <c r="E217" s="635"/>
      <c r="F217" s="636"/>
      <c r="G217" s="63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1"/>
    </row>
    <row r="218">
      <c r="A218" s="631"/>
      <c r="B218" s="625"/>
      <c r="C218" s="626"/>
      <c r="D218" s="627"/>
      <c r="E218" s="628"/>
      <c r="F218" s="629"/>
      <c r="G218" s="62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30"/>
      <c r="B219" s="632"/>
      <c r="C219" s="633"/>
      <c r="D219" s="634"/>
      <c r="E219" s="635"/>
      <c r="F219" s="636"/>
      <c r="G219" s="63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1"/>
    </row>
    <row r="220">
      <c r="A220" s="631"/>
      <c r="B220" s="625"/>
      <c r="C220" s="626"/>
      <c r="D220" s="627"/>
      <c r="E220" s="628"/>
      <c r="F220" s="629"/>
      <c r="G220" s="62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30"/>
      <c r="B221" s="632"/>
      <c r="C221" s="633"/>
      <c r="D221" s="634"/>
      <c r="E221" s="635"/>
      <c r="F221" s="636"/>
      <c r="G221" s="63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1"/>
    </row>
    <row r="222">
      <c r="A222" s="631"/>
      <c r="B222" s="625"/>
      <c r="C222" s="626"/>
      <c r="D222" s="627"/>
      <c r="E222" s="628"/>
      <c r="F222" s="629"/>
      <c r="G222" s="62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30"/>
      <c r="B223" s="632"/>
      <c r="C223" s="633"/>
      <c r="D223" s="634"/>
      <c r="E223" s="635"/>
      <c r="F223" s="636"/>
      <c r="G223" s="63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1"/>
    </row>
    <row r="224">
      <c r="A224" s="631"/>
      <c r="B224" s="625"/>
      <c r="C224" s="626"/>
      <c r="D224" s="627"/>
      <c r="E224" s="628"/>
      <c r="F224" s="629"/>
      <c r="G224" s="62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3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1"/>
    </row>
    <row r="226">
      <c r="A226" s="63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3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1"/>
    </row>
    <row r="228">
      <c r="A228" s="63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3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1"/>
    </row>
    <row r="230">
      <c r="A230" s="63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3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1"/>
    </row>
    <row r="232">
      <c r="A232" s="63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3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1"/>
    </row>
    <row r="234">
      <c r="A234" s="63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3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1"/>
    </row>
    <row r="236">
      <c r="A236" s="631"/>
      <c r="B236" s="625"/>
      <c r="C236" s="626"/>
      <c r="D236" s="627"/>
      <c r="E236" s="628"/>
      <c r="F236" s="629"/>
      <c r="G236" s="62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3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1"/>
    </row>
    <row r="238">
      <c r="A238" s="631"/>
      <c r="B238" s="625"/>
      <c r="C238" s="626"/>
      <c r="D238" s="627"/>
      <c r="E238" s="628"/>
      <c r="F238" s="629"/>
      <c r="G238" s="62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3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1"/>
    </row>
    <row r="240">
      <c r="A240" s="63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3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1"/>
    </row>
    <row r="242">
      <c r="A242" s="63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3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1"/>
    </row>
    <row r="244">
      <c r="A244" s="63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30"/>
      <c r="B245" s="632"/>
      <c r="C245" s="633"/>
      <c r="D245" s="634"/>
      <c r="E245" s="635"/>
      <c r="F245" s="636"/>
      <c r="G245" s="63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1"/>
    </row>
    <row r="246">
      <c r="A246" s="63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3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1"/>
    </row>
    <row r="248">
      <c r="A248" s="63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3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1"/>
    </row>
    <row r="250">
      <c r="A250" s="63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3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1"/>
    </row>
    <row r="252">
      <c r="A252" s="63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J18"/>
    <hyperlink r:id="rId1069" ref="L18"/>
    <hyperlink r:id="rId1070" ref="Q18"/>
    <hyperlink r:id="rId1071" ref="AB18"/>
    <hyperlink r:id="rId1072" ref="AE18"/>
    <hyperlink r:id="rId1073" ref="AG18"/>
    <hyperlink r:id="rId1074" ref="AM18"/>
    <hyperlink r:id="rId1075" ref="AN18"/>
    <hyperlink r:id="rId1076" ref="AP18"/>
    <hyperlink r:id="rId1077" ref="AT18"/>
    <hyperlink r:id="rId1078" ref="BA18"/>
    <hyperlink r:id="rId1079" ref="BF18"/>
    <hyperlink r:id="rId1080" ref="BU18"/>
    <hyperlink r:id="rId1081" ref="BZ18"/>
    <hyperlink r:id="rId1082" ref="CF18"/>
    <hyperlink r:id="rId1083" ref="CG18"/>
    <hyperlink r:id="rId1084" ref="CL18"/>
    <hyperlink r:id="rId1085" ref="CO18"/>
    <hyperlink r:id="rId1086" ref="CV18"/>
    <hyperlink r:id="rId1087" ref="DB18"/>
    <hyperlink r:id="rId1088" ref="DK18"/>
    <hyperlink r:id="rId1089" ref="EB18"/>
    <hyperlink r:id="rId1090" ref="H19"/>
    <hyperlink r:id="rId1091" ref="I19"/>
    <hyperlink r:id="rId1092" ref="J19"/>
    <hyperlink r:id="rId1093" ref="K19"/>
    <hyperlink r:id="rId1094" ref="L19"/>
    <hyperlink r:id="rId1095" ref="M19"/>
    <hyperlink r:id="rId1096" ref="N19"/>
    <hyperlink r:id="rId1097" ref="O19"/>
    <hyperlink r:id="rId1098" ref="P19"/>
    <hyperlink r:id="rId1099" ref="X19"/>
    <hyperlink r:id="rId1100" ref="Y19"/>
    <hyperlink r:id="rId1101" ref="Z19"/>
    <hyperlink r:id="rId1102" ref="AA19"/>
    <hyperlink r:id="rId1103" ref="AB19"/>
    <hyperlink r:id="rId1104" ref="AC19"/>
    <hyperlink r:id="rId1105" ref="AD19"/>
    <hyperlink r:id="rId1106" ref="AE19"/>
    <hyperlink r:id="rId1107" ref="AF19"/>
    <hyperlink r:id="rId1108" ref="AL19"/>
    <hyperlink r:id="rId1109" ref="AM19"/>
    <hyperlink r:id="rId1110" ref="AT19"/>
    <hyperlink r:id="rId1111" ref="AU19"/>
    <hyperlink r:id="rId1112" ref="AV19"/>
    <hyperlink r:id="rId1113" ref="BA19"/>
    <hyperlink r:id="rId1114" ref="BB19"/>
    <hyperlink r:id="rId1115" ref="BC19"/>
    <hyperlink r:id="rId1116" ref="BD19"/>
    <hyperlink r:id="rId1117" ref="BE19"/>
    <hyperlink r:id="rId1118" ref="BF19"/>
    <hyperlink r:id="rId1119" ref="BH19"/>
    <hyperlink r:id="rId1120" ref="BI19"/>
    <hyperlink r:id="rId1121" ref="BJ19"/>
    <hyperlink r:id="rId1122" ref="BK19"/>
    <hyperlink r:id="rId1123" ref="BL19"/>
    <hyperlink r:id="rId1124" ref="BM19"/>
    <hyperlink r:id="rId1125" ref="BN19"/>
    <hyperlink r:id="rId1126" ref="BO19"/>
    <hyperlink r:id="rId1127" ref="BQ19"/>
    <hyperlink r:id="rId1128" ref="BR19"/>
    <hyperlink r:id="rId1129" ref="BS19"/>
    <hyperlink r:id="rId1130" ref="BT19"/>
    <hyperlink r:id="rId1131" ref="BU19"/>
    <hyperlink r:id="rId1132" ref="BV19"/>
    <hyperlink r:id="rId1133" ref="BW19"/>
    <hyperlink r:id="rId1134" ref="BX19"/>
    <hyperlink r:id="rId1135" ref="BY19"/>
    <hyperlink r:id="rId1136" ref="BZ19"/>
    <hyperlink r:id="rId1137" ref="CF19"/>
    <hyperlink r:id="rId1138" ref="CG19"/>
    <hyperlink r:id="rId1139" ref="CH19"/>
    <hyperlink r:id="rId1140" ref="CI19"/>
    <hyperlink r:id="rId1141" ref="CJ19"/>
    <hyperlink r:id="rId1142" ref="CK19"/>
    <hyperlink r:id="rId1143" ref="CL19"/>
    <hyperlink r:id="rId1144" ref="CM19"/>
    <hyperlink r:id="rId1145" ref="CT19"/>
    <hyperlink r:id="rId1146" ref="CU19"/>
    <hyperlink r:id="rId1147" ref="CV19"/>
    <hyperlink r:id="rId1148" ref="CW19"/>
    <hyperlink r:id="rId1149" ref="CX19"/>
    <hyperlink r:id="rId1150" ref="CY19"/>
    <hyperlink r:id="rId1151" ref="DA19"/>
    <hyperlink r:id="rId1152" ref="DG19"/>
    <hyperlink r:id="rId1153" ref="DK19"/>
    <hyperlink r:id="rId1154" ref="DM19"/>
    <hyperlink r:id="rId1155" ref="DP19"/>
    <hyperlink r:id="rId1156" ref="DQ19"/>
    <hyperlink r:id="rId1157" ref="DR19"/>
    <hyperlink r:id="rId1158" ref="DU19"/>
    <hyperlink r:id="rId1159" ref="DY19"/>
    <hyperlink r:id="rId1160" ref="EB19"/>
    <hyperlink r:id="rId1161" ref="AG20"/>
    <hyperlink r:id="rId1162" ref="AU20"/>
    <hyperlink r:id="rId1163" ref="CL20"/>
    <hyperlink r:id="rId1164" ref="DG20"/>
    <hyperlink r:id="rId1165" ref="DL20"/>
    <hyperlink r:id="rId1166" ref="DO20"/>
    <hyperlink r:id="rId1167" ref="H21"/>
    <hyperlink r:id="rId1168" ref="I21"/>
    <hyperlink r:id="rId1169" ref="J21"/>
    <hyperlink r:id="rId1170" ref="K21"/>
    <hyperlink r:id="rId1171" ref="L21"/>
    <hyperlink r:id="rId1172" ref="M21"/>
    <hyperlink r:id="rId1173" ref="N21"/>
    <hyperlink r:id="rId1174" ref="O21"/>
    <hyperlink r:id="rId1175" ref="P21"/>
    <hyperlink r:id="rId1176" ref="X21"/>
    <hyperlink r:id="rId1177" ref="Y21"/>
    <hyperlink r:id="rId1178" ref="Z21"/>
    <hyperlink r:id="rId1179" ref="AA21"/>
    <hyperlink r:id="rId1180" ref="AB21"/>
    <hyperlink r:id="rId1181" ref="AC21"/>
    <hyperlink r:id="rId1182" ref="AE21"/>
    <hyperlink r:id="rId1183" ref="AF21"/>
    <hyperlink r:id="rId1184" ref="AI21"/>
    <hyperlink r:id="rId1185" ref="AL21"/>
    <hyperlink r:id="rId1186" ref="AM21"/>
    <hyperlink r:id="rId1187" ref="AT21"/>
    <hyperlink r:id="rId1188" ref="AU21"/>
    <hyperlink r:id="rId1189" ref="AV21"/>
    <hyperlink r:id="rId1190" ref="BA21"/>
    <hyperlink r:id="rId1191" ref="BB21"/>
    <hyperlink r:id="rId1192" ref="BC21"/>
    <hyperlink r:id="rId1193" ref="BD21"/>
    <hyperlink r:id="rId1194" ref="BE21"/>
    <hyperlink r:id="rId1195" ref="BF21"/>
    <hyperlink r:id="rId1196" ref="BH21"/>
    <hyperlink r:id="rId1197" ref="BJ21"/>
    <hyperlink r:id="rId1198" ref="BK21"/>
    <hyperlink r:id="rId1199" ref="BN21"/>
    <hyperlink r:id="rId1200" ref="BQ21"/>
    <hyperlink r:id="rId1201" ref="BR21"/>
    <hyperlink r:id="rId1202" ref="BS21"/>
    <hyperlink r:id="rId1203" ref="BT21"/>
    <hyperlink r:id="rId1204" ref="BU21"/>
    <hyperlink r:id="rId1205" ref="BV21"/>
    <hyperlink r:id="rId1206" ref="BX21"/>
    <hyperlink r:id="rId1207" ref="BY21"/>
    <hyperlink r:id="rId1208" ref="BZ21"/>
    <hyperlink r:id="rId1209" ref="CF21"/>
    <hyperlink r:id="rId1210" ref="CG21"/>
    <hyperlink r:id="rId1211" ref="CH21"/>
    <hyperlink r:id="rId1212" ref="CI21"/>
    <hyperlink r:id="rId1213" ref="CJ21"/>
    <hyperlink r:id="rId1214" ref="CK21"/>
    <hyperlink r:id="rId1215" ref="CL21"/>
    <hyperlink r:id="rId1216" ref="CM21"/>
    <hyperlink r:id="rId1217" ref="CT21"/>
    <hyperlink r:id="rId1218" ref="CU21"/>
    <hyperlink r:id="rId1219" ref="CV21"/>
    <hyperlink r:id="rId1220" ref="CW21"/>
    <hyperlink r:id="rId1221" ref="CX21"/>
    <hyperlink r:id="rId1222" ref="CY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I26"/>
    <hyperlink r:id="rId1426" ref="J26"/>
    <hyperlink r:id="rId1427" ref="K26"/>
    <hyperlink r:id="rId1428" ref="L26"/>
    <hyperlink r:id="rId1429" ref="N26"/>
    <hyperlink r:id="rId1430" ref="O26"/>
    <hyperlink r:id="rId1431" ref="P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T26"/>
    <hyperlink r:id="rId1443" ref="AU26"/>
    <hyperlink r:id="rId1444" ref="BA26"/>
    <hyperlink r:id="rId1445" ref="BB26"/>
    <hyperlink r:id="rId1446" ref="BC26"/>
    <hyperlink r:id="rId1447" ref="BD26"/>
    <hyperlink r:id="rId1448" ref="BE26"/>
    <hyperlink r:id="rId1449" ref="BH26"/>
    <hyperlink r:id="rId1450" ref="BK26"/>
    <hyperlink r:id="rId1451" ref="BR26"/>
    <hyperlink r:id="rId1452" ref="BS26"/>
    <hyperlink r:id="rId1453" ref="BT26"/>
    <hyperlink r:id="rId1454" ref="BU26"/>
    <hyperlink r:id="rId1455" ref="BV26"/>
    <hyperlink r:id="rId1456" ref="BY26"/>
    <hyperlink r:id="rId1457" ref="BZ26"/>
    <hyperlink r:id="rId1458" ref="CF26"/>
    <hyperlink r:id="rId1459" ref="CG26"/>
    <hyperlink r:id="rId1460" ref="CH26"/>
    <hyperlink r:id="rId1461" ref="CK26"/>
    <hyperlink r:id="rId1462" ref="CL26"/>
    <hyperlink r:id="rId1463" ref="CM26"/>
    <hyperlink r:id="rId1464" ref="CT26"/>
    <hyperlink r:id="rId1465" ref="CU26"/>
    <hyperlink r:id="rId1466" ref="CV26"/>
    <hyperlink r:id="rId1467" ref="CW26"/>
    <hyperlink r:id="rId1468" ref="CX26"/>
    <hyperlink r:id="rId1469" ref="CY26"/>
    <hyperlink r:id="rId1470" ref="CZ26"/>
    <hyperlink r:id="rId1471" ref="DA26"/>
    <hyperlink r:id="rId1472" ref="DG26"/>
    <hyperlink r:id="rId1473" ref="DP26"/>
    <hyperlink r:id="rId1474" ref="DQ26"/>
    <hyperlink r:id="rId1475" ref="DU26"/>
    <hyperlink r:id="rId1476" ref="H27"/>
    <hyperlink r:id="rId1477" ref="I27"/>
    <hyperlink r:id="rId1478" ref="J27"/>
    <hyperlink r:id="rId1479" ref="K27"/>
    <hyperlink r:id="rId1480" ref="L27"/>
    <hyperlink r:id="rId1481" ref="M27"/>
    <hyperlink r:id="rId1482" ref="N27"/>
    <hyperlink r:id="rId1483" ref="O27"/>
    <hyperlink r:id="rId1484" ref="P27"/>
    <hyperlink r:id="rId1485" ref="U27"/>
    <hyperlink r:id="rId1486" ref="X27"/>
    <hyperlink r:id="rId1487" ref="Y27"/>
    <hyperlink r:id="rId1488" ref="Z27"/>
    <hyperlink r:id="rId1489" ref="AA27"/>
    <hyperlink r:id="rId1490" ref="AB27"/>
    <hyperlink r:id="rId1491" ref="AC27"/>
    <hyperlink r:id="rId1492" ref="AE27"/>
    <hyperlink r:id="rId1493" ref="AF27"/>
    <hyperlink r:id="rId1494" ref="AL27"/>
    <hyperlink r:id="rId1495" ref="AM27"/>
    <hyperlink r:id="rId1496" ref="AN27"/>
    <hyperlink r:id="rId1497" ref="AO27"/>
    <hyperlink r:id="rId1498" ref="AS27"/>
    <hyperlink r:id="rId1499" ref="AT27"/>
    <hyperlink r:id="rId1500" ref="AU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H27"/>
    <hyperlink r:id="rId1523" ref="CI27"/>
    <hyperlink r:id="rId1524" ref="CK27"/>
    <hyperlink r:id="rId1525" ref="CL27"/>
    <hyperlink r:id="rId1526" ref="CM27"/>
    <hyperlink r:id="rId1527" ref="CT27"/>
    <hyperlink r:id="rId1528" ref="CV27"/>
    <hyperlink r:id="rId1529" ref="CW27"/>
    <hyperlink r:id="rId1530" ref="CX27"/>
    <hyperlink r:id="rId1531" ref="CY27"/>
    <hyperlink r:id="rId1532" ref="CZ27"/>
    <hyperlink r:id="rId1533" ref="DA27"/>
    <hyperlink r:id="rId1534" ref="DC27"/>
    <hyperlink r:id="rId1535" ref="DD27"/>
    <hyperlink r:id="rId1536" ref="DG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H32"/>
    <hyperlink r:id="rId1691" ref="I32"/>
    <hyperlink r:id="rId1692" ref="J32"/>
    <hyperlink r:id="rId1693" ref="N32"/>
    <hyperlink r:id="rId1694" ref="P32"/>
    <hyperlink r:id="rId1695" ref="R32"/>
    <hyperlink r:id="rId1696" ref="S32"/>
    <hyperlink r:id="rId1697" ref="T32"/>
    <hyperlink r:id="rId1698" ref="X32"/>
    <hyperlink r:id="rId1699" ref="Y32"/>
    <hyperlink r:id="rId1700" ref="AA32"/>
    <hyperlink r:id="rId1701" ref="AD32"/>
    <hyperlink r:id="rId1702" ref="AH32"/>
    <hyperlink r:id="rId1703" ref="AL32"/>
    <hyperlink r:id="rId1704" ref="AM32"/>
    <hyperlink r:id="rId1705" ref="AV32"/>
    <hyperlink r:id="rId1706" ref="AW32"/>
    <hyperlink r:id="rId1707" ref="BA32"/>
    <hyperlink r:id="rId1708" ref="BB32"/>
    <hyperlink r:id="rId1709" ref="BC32"/>
    <hyperlink r:id="rId1710" ref="BG32"/>
    <hyperlink r:id="rId1711" ref="BQ32"/>
    <hyperlink r:id="rId1712" ref="BR32"/>
    <hyperlink r:id="rId1713" ref="BT32"/>
    <hyperlink r:id="rId1714" ref="BU32"/>
    <hyperlink r:id="rId1715" ref="BW32"/>
    <hyperlink r:id="rId1716" ref="BZ32"/>
    <hyperlink r:id="rId1717" ref="CH32"/>
    <hyperlink r:id="rId1718" ref="CK32"/>
    <hyperlink r:id="rId1719" ref="CN32"/>
    <hyperlink r:id="rId1720" ref="CO32"/>
    <hyperlink r:id="rId1721" ref="CP32"/>
    <hyperlink r:id="rId1722" ref="CU32"/>
    <hyperlink r:id="rId1723" ref="CX32"/>
    <hyperlink r:id="rId1724" ref="CY32"/>
    <hyperlink r:id="rId1725" ref="DG32"/>
    <hyperlink r:id="rId1726" ref="DI32"/>
    <hyperlink r:id="rId1727" ref="DJ32"/>
    <hyperlink r:id="rId1728" ref="DK32"/>
    <hyperlink r:id="rId1729" ref="DM32"/>
    <hyperlink r:id="rId1730" ref="DN32"/>
    <hyperlink r:id="rId1731" ref="DO32"/>
    <hyperlink r:id="rId1732" ref="DQ32"/>
    <hyperlink r:id="rId1733" ref="DR32"/>
    <hyperlink r:id="rId1734" ref="DS32"/>
    <hyperlink r:id="rId1735" ref="DT32"/>
    <hyperlink r:id="rId1736" ref="DU32"/>
    <hyperlink r:id="rId1737" ref="DV32"/>
    <hyperlink r:id="rId1738" ref="DW32"/>
    <hyperlink r:id="rId1739" ref="DZ32"/>
    <hyperlink r:id="rId1740" ref="EA32"/>
    <hyperlink r:id="rId1741" ref="H33"/>
    <hyperlink r:id="rId1742" ref="J33"/>
    <hyperlink r:id="rId1743" ref="K33"/>
    <hyperlink r:id="rId1744" ref="P33"/>
    <hyperlink r:id="rId1745" ref="Y33"/>
    <hyperlink r:id="rId1746" ref="Z33"/>
    <hyperlink r:id="rId1747" ref="AE33"/>
    <hyperlink r:id="rId1748" ref="AF33"/>
    <hyperlink r:id="rId1749" ref="AT33"/>
    <hyperlink r:id="rId1750" ref="BB33"/>
    <hyperlink r:id="rId1751" ref="BC33"/>
    <hyperlink r:id="rId1752" ref="BH33"/>
    <hyperlink r:id="rId1753" ref="BK33"/>
    <hyperlink r:id="rId1754" ref="BV33"/>
    <hyperlink r:id="rId1755" ref="BZ33"/>
    <hyperlink r:id="rId1756" ref="CM33"/>
    <hyperlink r:id="rId1757" ref="CV33"/>
    <hyperlink r:id="rId1758" ref="DK33"/>
    <hyperlink r:id="rId1759" ref="EB33"/>
    <hyperlink r:id="rId1760" ref="J34"/>
    <hyperlink r:id="rId1761" ref="K34"/>
    <hyperlink r:id="rId1762" ref="L34"/>
    <hyperlink r:id="rId1763" ref="M34"/>
    <hyperlink r:id="rId1764" ref="X34"/>
    <hyperlink r:id="rId1765" ref="Y34"/>
    <hyperlink r:id="rId1766" ref="Z34"/>
    <hyperlink r:id="rId1767" ref="AB34"/>
    <hyperlink r:id="rId1768" ref="AC34"/>
    <hyperlink r:id="rId1769" ref="AE34"/>
    <hyperlink r:id="rId1770" ref="AF34"/>
    <hyperlink r:id="rId1771" ref="AI34"/>
    <hyperlink r:id="rId1772" ref="AM34"/>
    <hyperlink r:id="rId1773" ref="AR34"/>
    <hyperlink r:id="rId1774" ref="AU34"/>
    <hyperlink r:id="rId1775" ref="BA34"/>
    <hyperlink r:id="rId1776" ref="BC34"/>
    <hyperlink r:id="rId1777" ref="BM34"/>
    <hyperlink r:id="rId1778" ref="BT34"/>
    <hyperlink r:id="rId1779" ref="BU34"/>
    <hyperlink r:id="rId1780" ref="BV34"/>
    <hyperlink r:id="rId1781" ref="BZ34"/>
    <hyperlink r:id="rId1782" ref="CC34"/>
    <hyperlink r:id="rId1783" ref="CH34"/>
    <hyperlink r:id="rId1784" ref="CM34"/>
    <hyperlink r:id="rId1785" ref="CT34"/>
    <hyperlink r:id="rId1786" ref="CY34"/>
    <hyperlink r:id="rId1787" ref="DG34"/>
    <hyperlink r:id="rId1788" ref="DK34"/>
    <hyperlink r:id="rId1789" ref="DR34"/>
    <hyperlink r:id="rId1790" ref="DS34"/>
    <hyperlink r:id="rId1791" ref="DU34"/>
    <hyperlink r:id="rId1792" ref="EA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H38"/>
    <hyperlink r:id="rId1814" ref="I38"/>
    <hyperlink r:id="rId1815" ref="J38"/>
    <hyperlink r:id="rId1816" ref="K38"/>
    <hyperlink r:id="rId1817" ref="L38"/>
    <hyperlink r:id="rId1818" ref="M38"/>
    <hyperlink r:id="rId1819" ref="O38"/>
    <hyperlink r:id="rId1820" ref="P38"/>
    <hyperlink r:id="rId1821" ref="S38"/>
    <hyperlink r:id="rId1822" ref="U38"/>
    <hyperlink r:id="rId1823" ref="X38"/>
    <hyperlink r:id="rId1824" ref="Y38"/>
    <hyperlink r:id="rId1825" ref="Z38"/>
    <hyperlink r:id="rId1826" ref="AA38"/>
    <hyperlink r:id="rId1827" ref="AB38"/>
    <hyperlink r:id="rId1828" ref="AC38"/>
    <hyperlink r:id="rId1829" ref="AD38"/>
    <hyperlink r:id="rId1830" ref="AF38"/>
    <hyperlink r:id="rId1831" ref="AI38"/>
    <hyperlink r:id="rId1832" ref="AU38"/>
    <hyperlink r:id="rId1833" ref="AV38"/>
    <hyperlink r:id="rId1834" ref="BA38"/>
    <hyperlink r:id="rId1835" ref="BB38"/>
    <hyperlink r:id="rId1836" ref="BC38"/>
    <hyperlink r:id="rId1837" ref="BD38"/>
    <hyperlink r:id="rId1838" ref="BE38"/>
    <hyperlink r:id="rId1839" ref="BF38"/>
    <hyperlink r:id="rId1840" ref="BI38"/>
    <hyperlink r:id="rId1841" ref="BK38"/>
    <hyperlink r:id="rId1842" ref="BL38"/>
    <hyperlink r:id="rId1843" ref="BQ38"/>
    <hyperlink r:id="rId1844" ref="BR38"/>
    <hyperlink r:id="rId1845" ref="BS38"/>
    <hyperlink r:id="rId1846" ref="BU38"/>
    <hyperlink r:id="rId1847" ref="BW38"/>
    <hyperlink r:id="rId1848" ref="BX38"/>
    <hyperlink r:id="rId1849" ref="CF38"/>
    <hyperlink r:id="rId1850" ref="CG38"/>
    <hyperlink r:id="rId1851" ref="CI38"/>
    <hyperlink r:id="rId1852" ref="CJ38"/>
    <hyperlink r:id="rId1853" ref="CK38"/>
    <hyperlink r:id="rId1854" ref="CL38"/>
    <hyperlink r:id="rId1855" ref="CM38"/>
    <hyperlink r:id="rId1856" ref="CT38"/>
    <hyperlink r:id="rId1857" ref="CU38"/>
    <hyperlink r:id="rId1858" ref="CV38"/>
    <hyperlink r:id="rId1859" ref="CW38"/>
    <hyperlink r:id="rId1860" ref="CX38"/>
    <hyperlink r:id="rId1861" ref="CY38"/>
    <hyperlink r:id="rId1862" ref="CZ38"/>
    <hyperlink r:id="rId1863" ref="DD38"/>
    <hyperlink r:id="rId1864" ref="DG38"/>
    <hyperlink r:id="rId1865" ref="DH38"/>
    <hyperlink r:id="rId1866" ref="DJ38"/>
    <hyperlink r:id="rId1867" ref="DK38"/>
    <hyperlink r:id="rId1868" ref="DP38"/>
    <hyperlink r:id="rId1869" ref="DY38"/>
    <hyperlink r:id="rId1870" ref="AU39"/>
    <hyperlink r:id="rId1871" ref="CZ39"/>
    <hyperlink r:id="rId1872" ref="K40"/>
    <hyperlink r:id="rId1873" ref="L40"/>
    <hyperlink r:id="rId1874" ref="M40"/>
    <hyperlink r:id="rId1875" ref="N40"/>
    <hyperlink r:id="rId1876" ref="O40"/>
    <hyperlink r:id="rId1877" ref="P40"/>
    <hyperlink r:id="rId1878" ref="S40"/>
    <hyperlink r:id="rId1879" ref="X40"/>
    <hyperlink r:id="rId1880" ref="AC40"/>
    <hyperlink r:id="rId1881" ref="AF40"/>
    <hyperlink r:id="rId1882" ref="AM40"/>
    <hyperlink r:id="rId1883" ref="AS40"/>
    <hyperlink r:id="rId1884" ref="BA40"/>
    <hyperlink r:id="rId1885" ref="BC40"/>
    <hyperlink r:id="rId1886" ref="BD40"/>
    <hyperlink r:id="rId1887" ref="BH40"/>
    <hyperlink r:id="rId1888" ref="BK40"/>
    <hyperlink r:id="rId1889" ref="BQ40"/>
    <hyperlink r:id="rId1890" ref="BR40"/>
    <hyperlink r:id="rId1891" ref="BS40"/>
    <hyperlink r:id="rId1892" ref="BT40"/>
    <hyperlink r:id="rId1893" ref="BU40"/>
    <hyperlink r:id="rId1894" ref="BV40"/>
    <hyperlink r:id="rId1895" ref="BY40"/>
    <hyperlink r:id="rId1896" ref="CA40"/>
    <hyperlink r:id="rId1897" ref="CC40"/>
    <hyperlink r:id="rId1898" ref="CD40"/>
    <hyperlink r:id="rId1899" ref="CF40"/>
    <hyperlink r:id="rId1900" ref="CL40"/>
    <hyperlink r:id="rId1901" ref="CO40"/>
    <hyperlink r:id="rId1902" ref="CW40"/>
    <hyperlink r:id="rId1903" ref="CZ40"/>
    <hyperlink r:id="rId1904" ref="DK40"/>
    <hyperlink r:id="rId1905" ref="DQ40"/>
    <hyperlink r:id="rId1906" ref="DX40"/>
    <hyperlink r:id="rId1907" ref="V41"/>
    <hyperlink r:id="rId1908" ref="AJ41"/>
    <hyperlink r:id="rId1909" ref="AP41"/>
    <hyperlink r:id="rId1910" ref="AS41"/>
    <hyperlink r:id="rId1911" ref="AW41"/>
    <hyperlink r:id="rId1912" ref="AX41"/>
    <hyperlink r:id="rId1913" ref="AY41"/>
    <hyperlink r:id="rId1914" ref="BT41"/>
    <hyperlink r:id="rId1915" ref="BZ41"/>
    <hyperlink r:id="rId1916" ref="CD41"/>
    <hyperlink r:id="rId1917" ref="CK41"/>
    <hyperlink r:id="rId1918" ref="CO41"/>
    <hyperlink r:id="rId1919" ref="CQ41"/>
    <hyperlink r:id="rId1920" ref="CR41"/>
    <hyperlink r:id="rId1921" ref="DE41"/>
    <hyperlink r:id="rId1922" ref="DJ41"/>
    <hyperlink r:id="rId1923" ref="DW41"/>
    <hyperlink r:id="rId1924" ref="DY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L104"/>
    <hyperlink r:id="rId2669" ref="CV104"/>
    <hyperlink r:id="rId2670" ref="K107"/>
    <hyperlink r:id="rId2671" ref="S108"/>
    <hyperlink r:id="rId2672" ref="BC108"/>
    <hyperlink r:id="rId2673" ref="CZ108"/>
    <hyperlink r:id="rId2674" ref="DE108"/>
    <hyperlink r:id="rId2675" ref="DK108"/>
    <hyperlink r:id="rId2676" ref="Y112"/>
    <hyperlink r:id="rId2677" ref="Z112"/>
    <hyperlink r:id="rId2678" ref="AB112"/>
    <hyperlink r:id="rId2679" ref="AF112"/>
    <hyperlink r:id="rId2680" ref="BC112"/>
    <hyperlink r:id="rId2681" ref="CU112"/>
    <hyperlink r:id="rId2682" ref="DU112"/>
    <hyperlink r:id="rId2683" ref="I114"/>
    <hyperlink r:id="rId2684" ref="J114"/>
    <hyperlink r:id="rId2685" ref="K114"/>
    <hyperlink r:id="rId2686" ref="L114"/>
    <hyperlink r:id="rId2687" ref="M114"/>
    <hyperlink r:id="rId2688" ref="O114"/>
    <hyperlink r:id="rId2689" ref="X114"/>
    <hyperlink r:id="rId2690" ref="Y114"/>
    <hyperlink r:id="rId2691" ref="Z114"/>
    <hyperlink r:id="rId2692" ref="AB114"/>
    <hyperlink r:id="rId2693" ref="AC114"/>
    <hyperlink r:id="rId2694" ref="AE114"/>
    <hyperlink r:id="rId2695" ref="AF114"/>
    <hyperlink r:id="rId2696" ref="AT114"/>
    <hyperlink r:id="rId2697" ref="AU114"/>
    <hyperlink r:id="rId2698" ref="BA114"/>
    <hyperlink r:id="rId2699" ref="BB114"/>
    <hyperlink r:id="rId2700" ref="BC114"/>
    <hyperlink r:id="rId2701" ref="BD114"/>
    <hyperlink r:id="rId2702" ref="BE114"/>
    <hyperlink r:id="rId2703" ref="BH114"/>
    <hyperlink r:id="rId2704" ref="BK114"/>
    <hyperlink r:id="rId2705" ref="BQ114"/>
    <hyperlink r:id="rId2706" ref="BY114"/>
    <hyperlink r:id="rId2707" ref="CG114"/>
    <hyperlink r:id="rId2708" ref="CH114"/>
    <hyperlink r:id="rId2709" ref="CI114"/>
    <hyperlink r:id="rId2710" ref="CJ114"/>
    <hyperlink r:id="rId2711" ref="CL114"/>
    <hyperlink r:id="rId2712" ref="CT114"/>
    <hyperlink r:id="rId2713" ref="CU114"/>
    <hyperlink r:id="rId2714" ref="CV114"/>
    <hyperlink r:id="rId2715" ref="CW114"/>
    <hyperlink r:id="rId2716" ref="CX114"/>
    <hyperlink r:id="rId2717" ref="CY114"/>
    <hyperlink r:id="rId2718" ref="CZ114"/>
    <hyperlink r:id="rId2719" ref="DA114"/>
    <hyperlink r:id="rId2720" ref="DG114"/>
    <hyperlink r:id="rId2721" ref="DK114"/>
    <hyperlink r:id="rId2722" ref="CM118"/>
    <hyperlink r:id="rId2723" ref="L119"/>
    <hyperlink r:id="rId2724" ref="P119"/>
    <hyperlink r:id="rId2725" ref="BH119"/>
    <hyperlink r:id="rId2726" ref="BJ119"/>
    <hyperlink r:id="rId2727" ref="BU119"/>
    <hyperlink r:id="rId2728" ref="BV119"/>
    <hyperlink r:id="rId2729" ref="BZ119"/>
    <hyperlink r:id="rId2730" ref="CY119"/>
    <hyperlink r:id="rId2731" ref="CZ119"/>
    <hyperlink r:id="rId2732" ref="Y121"/>
    <hyperlink r:id="rId2733" ref="CZ121"/>
    <hyperlink r:id="rId2734" ref="X126"/>
    <hyperlink r:id="rId2735" ref="BV126"/>
    <hyperlink r:id="rId2736" ref="BY126"/>
    <hyperlink r:id="rId2737" ref="CT126"/>
    <hyperlink r:id="rId2738" ref="I129"/>
    <hyperlink r:id="rId2739" ref="J129"/>
    <hyperlink r:id="rId2740" ref="K129"/>
    <hyperlink r:id="rId2741" ref="L129"/>
    <hyperlink r:id="rId2742" ref="AC130"/>
    <hyperlink r:id="rId2743" ref="BH130"/>
    <hyperlink r:id="rId2744" ref="BC133"/>
    <hyperlink r:id="rId2745" ref="DM134"/>
    <hyperlink r:id="rId2746" ref="K135"/>
    <hyperlink r:id="rId2747" ref="L135"/>
    <hyperlink r:id="rId2748" ref="Z135"/>
    <hyperlink r:id="rId2749" ref="BS135"/>
    <hyperlink r:id="rId2750" ref="BT135"/>
    <hyperlink r:id="rId2751" ref="BV135"/>
    <hyperlink r:id="rId2752" ref="CG135"/>
    <hyperlink r:id="rId2753" ref="DA135"/>
    <hyperlink r:id="rId2754" ref="AG137"/>
    <hyperlink r:id="rId2755" ref="DC137"/>
    <hyperlink r:id="rId2756" ref="L138"/>
    <hyperlink r:id="rId2757" ref="Q138"/>
    <hyperlink r:id="rId2758" ref="AJ138"/>
    <hyperlink r:id="rId2759" ref="CG138"/>
    <hyperlink r:id="rId2760" ref="CR138"/>
    <hyperlink r:id="rId2761" ref="DE138"/>
    <hyperlink r:id="rId2762" ref="Y146"/>
    <hyperlink r:id="rId2763" ref="CI146"/>
    <hyperlink r:id="rId2764" ref="I150"/>
    <hyperlink r:id="rId2765" ref="K150"/>
    <hyperlink r:id="rId2766" ref="CZ152"/>
    <hyperlink r:id="rId2767" ref="BV153"/>
    <hyperlink r:id="rId2768" ref="CC153"/>
    <hyperlink r:id="rId2769" ref="P154"/>
    <hyperlink r:id="rId2770" ref="AF154"/>
    <hyperlink r:id="rId2771" ref="AB155"/>
    <hyperlink r:id="rId2772" ref="CZ156"/>
    <hyperlink r:id="rId2773" ref="H157"/>
    <hyperlink r:id="rId2774" ref="K157"/>
    <hyperlink r:id="rId2775" ref="BC157"/>
    <hyperlink r:id="rId2776" ref="T158"/>
    <hyperlink r:id="rId2777" ref="AA161"/>
    <hyperlink r:id="rId2778" ref="AH165"/>
    <hyperlink r:id="rId2779" ref="DY166"/>
    <hyperlink r:id="rId2780" ref="H167"/>
    <hyperlink r:id="rId2781" ref="K167"/>
    <hyperlink r:id="rId2782" ref="Y167"/>
    <hyperlink r:id="rId2783" ref="AM167"/>
    <hyperlink r:id="rId2784" ref="AO167"/>
    <hyperlink r:id="rId2785" ref="AX167"/>
    <hyperlink r:id="rId2786" ref="BC167"/>
    <hyperlink r:id="rId2787" ref="BM167"/>
    <hyperlink r:id="rId2788" ref="CC167"/>
    <hyperlink r:id="rId2789" ref="CF167"/>
    <hyperlink r:id="rId2790" ref="CT167"/>
    <hyperlink r:id="rId2791" ref="CU167"/>
    <hyperlink r:id="rId2792" ref="DG167"/>
    <hyperlink r:id="rId2793" ref="DK167"/>
    <hyperlink r:id="rId2794" ref="DM167"/>
    <hyperlink r:id="rId2795" ref="DN167"/>
    <hyperlink r:id="rId2796" ref="DO167"/>
    <hyperlink r:id="rId2797" ref="DU167"/>
    <hyperlink r:id="rId2798" ref="DY167"/>
    <hyperlink r:id="rId2799" ref="EB167"/>
    <hyperlink r:id="rId2800" ref="BC175"/>
  </hyperlinks>
  <drawing r:id="rId2801"/>
  <legacyDrawing r:id="rId2802"/>
  <tableParts count="3">
    <tablePart r:id="rId2806"/>
    <tablePart r:id="rId2807"/>
    <tablePart r:id="rId28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5538</v>
      </c>
      <c r="C1" s="23"/>
      <c r="F1" s="23"/>
      <c r="H1" s="24" t="s">
        <v>35</v>
      </c>
      <c r="K1" s="26" t="s">
        <v>36</v>
      </c>
      <c r="N1" s="28" t="s">
        <v>5539</v>
      </c>
      <c r="Q1" s="30" t="s">
        <v>38</v>
      </c>
      <c r="T1" s="31" t="s">
        <v>39</v>
      </c>
      <c r="W1" s="32" t="s">
        <v>5540</v>
      </c>
      <c r="Z1" s="33" t="s">
        <v>5541</v>
      </c>
      <c r="AC1" s="34" t="s">
        <v>42</v>
      </c>
      <c r="AF1" s="637"/>
      <c r="AG1" s="637"/>
    </row>
    <row r="2" ht="30.75" customHeight="1">
      <c r="A2" s="35" t="s">
        <v>43</v>
      </c>
      <c r="B2" s="36" t="s">
        <v>44</v>
      </c>
      <c r="C2" s="36" t="s">
        <v>45</v>
      </c>
      <c r="F2" s="36" t="s">
        <v>5542</v>
      </c>
      <c r="H2" s="638"/>
      <c r="I2" s="638"/>
      <c r="J2" s="638"/>
      <c r="K2" s="639"/>
      <c r="L2" s="639"/>
      <c r="M2" s="639"/>
      <c r="N2" s="640" t="s">
        <v>54</v>
      </c>
      <c r="O2" s="641"/>
      <c r="P2" s="641"/>
      <c r="Q2" s="41" t="s">
        <v>48</v>
      </c>
      <c r="R2" s="41" t="s">
        <v>5543</v>
      </c>
      <c r="S2" s="642"/>
      <c r="T2" s="42" t="s">
        <v>50</v>
      </c>
      <c r="U2" s="42" t="s">
        <v>54</v>
      </c>
      <c r="V2" s="42" t="s">
        <v>62</v>
      </c>
      <c r="W2" s="43" t="s">
        <v>52</v>
      </c>
      <c r="X2" s="643"/>
      <c r="Y2" s="643"/>
      <c r="Z2" s="45" t="s">
        <v>51</v>
      </c>
      <c r="AA2" s="644"/>
      <c r="AB2" s="644"/>
      <c r="AC2" s="645" t="s">
        <v>5544</v>
      </c>
      <c r="AD2" s="646"/>
      <c r="AE2" s="646"/>
      <c r="AF2" s="647"/>
      <c r="AG2" s="647"/>
    </row>
    <row r="3">
      <c r="A3" s="648" t="s">
        <v>3498</v>
      </c>
      <c r="B3" s="649" t="s">
        <v>2965</v>
      </c>
      <c r="C3" s="650" t="s">
        <v>433</v>
      </c>
      <c r="D3" s="651" t="s">
        <v>1291</v>
      </c>
      <c r="E3" s="652" t="s">
        <v>1291</v>
      </c>
      <c r="F3" s="653" t="s">
        <v>433</v>
      </c>
      <c r="G3" s="649" t="s">
        <v>433</v>
      </c>
      <c r="H3" s="654"/>
      <c r="I3" s="655"/>
      <c r="J3" s="655"/>
      <c r="K3" s="656"/>
      <c r="L3" s="175"/>
      <c r="M3" s="175"/>
      <c r="N3" s="175"/>
      <c r="O3" s="175"/>
      <c r="P3" s="175"/>
      <c r="Q3" s="657" t="s">
        <v>5545</v>
      </c>
      <c r="R3" s="654"/>
      <c r="S3" s="654"/>
      <c r="T3" s="658" t="s">
        <v>5546</v>
      </c>
      <c r="U3" s="175"/>
      <c r="V3" s="175"/>
      <c r="W3" s="658" t="s">
        <v>5547</v>
      </c>
      <c r="X3" s="175"/>
      <c r="Y3" s="175"/>
      <c r="Z3" s="658" t="s">
        <v>1094</v>
      </c>
      <c r="AA3" s="175"/>
      <c r="AB3" s="175"/>
      <c r="AC3" s="175"/>
      <c r="AD3" s="175"/>
      <c r="AE3" s="175"/>
      <c r="AF3" s="659"/>
      <c r="AG3" s="659"/>
    </row>
    <row r="4">
      <c r="A4" s="648" t="s">
        <v>3553</v>
      </c>
      <c r="B4" s="649" t="s">
        <v>535</v>
      </c>
      <c r="C4" s="650" t="s">
        <v>1291</v>
      </c>
      <c r="D4" s="651" t="s">
        <v>881</v>
      </c>
      <c r="E4" s="652" t="s">
        <v>1291</v>
      </c>
      <c r="F4" s="653" t="s">
        <v>881</v>
      </c>
      <c r="G4" s="649" t="s">
        <v>536</v>
      </c>
      <c r="H4" s="175"/>
      <c r="I4" s="179"/>
      <c r="J4" s="179"/>
      <c r="K4" s="175"/>
      <c r="L4" s="175"/>
      <c r="M4" s="175"/>
      <c r="N4" s="175"/>
      <c r="O4" s="175"/>
      <c r="P4" s="175"/>
      <c r="Q4" s="660" t="s">
        <v>3558</v>
      </c>
      <c r="R4" s="661" t="s">
        <v>2005</v>
      </c>
      <c r="S4" s="175"/>
      <c r="T4" s="660" t="s">
        <v>2000</v>
      </c>
      <c r="U4" s="175"/>
      <c r="V4" s="175"/>
      <c r="W4" s="660" t="s">
        <v>5548</v>
      </c>
      <c r="X4" s="175"/>
      <c r="Y4" s="175"/>
      <c r="Z4" s="249" t="s">
        <v>5549</v>
      </c>
      <c r="AA4" s="175"/>
      <c r="AB4" s="175"/>
      <c r="AC4" s="175"/>
      <c r="AD4" s="175"/>
      <c r="AE4" s="175"/>
      <c r="AF4" s="659"/>
      <c r="AG4" s="659"/>
    </row>
    <row r="5">
      <c r="A5" s="662" t="s">
        <v>5550</v>
      </c>
      <c r="B5" s="649" t="s">
        <v>329</v>
      </c>
      <c r="C5" s="650" t="s">
        <v>1291</v>
      </c>
      <c r="D5" s="651" t="s">
        <v>880</v>
      </c>
      <c r="E5" s="652" t="s">
        <v>1291</v>
      </c>
      <c r="F5" s="653" t="s">
        <v>880</v>
      </c>
      <c r="G5" s="649" t="s">
        <v>880</v>
      </c>
      <c r="H5" s="663"/>
      <c r="I5" s="179"/>
      <c r="J5" s="179"/>
      <c r="K5" s="175"/>
      <c r="L5" s="175"/>
      <c r="M5" s="175"/>
      <c r="N5" s="175"/>
      <c r="O5" s="175"/>
      <c r="P5" s="175"/>
      <c r="Q5" s="663"/>
      <c r="R5" s="663"/>
      <c r="S5" s="663"/>
      <c r="T5" s="654"/>
      <c r="U5" s="179"/>
      <c r="V5" s="660" t="s">
        <v>5551</v>
      </c>
      <c r="W5" s="175"/>
      <c r="X5" s="175"/>
      <c r="Y5" s="175"/>
      <c r="Z5" s="175"/>
      <c r="AA5" s="175"/>
      <c r="AB5" s="175"/>
      <c r="AC5" s="660" t="s">
        <v>5552</v>
      </c>
      <c r="AD5" s="175"/>
      <c r="AE5" s="175"/>
      <c r="AF5" s="659"/>
      <c r="AG5" s="659"/>
    </row>
    <row r="6">
      <c r="A6" s="664" t="s">
        <v>5553</v>
      </c>
      <c r="B6" s="649" t="s">
        <v>330</v>
      </c>
      <c r="C6" s="650" t="s">
        <v>1291</v>
      </c>
      <c r="D6" s="651" t="s">
        <v>1290</v>
      </c>
      <c r="E6" s="652" t="s">
        <v>881</v>
      </c>
      <c r="F6" s="653" t="s">
        <v>433</v>
      </c>
      <c r="G6" s="649" t="s">
        <v>433</v>
      </c>
      <c r="H6" s="654"/>
      <c r="I6" s="655"/>
      <c r="J6" s="655"/>
      <c r="K6" s="656"/>
      <c r="L6" s="656"/>
      <c r="M6" s="665"/>
      <c r="N6" s="665"/>
      <c r="O6" s="665"/>
      <c r="P6" s="665"/>
      <c r="Q6" s="666" t="s">
        <v>245</v>
      </c>
      <c r="R6" s="654"/>
      <c r="S6" s="654"/>
      <c r="T6" s="667" t="s">
        <v>1962</v>
      </c>
      <c r="U6" s="175"/>
      <c r="V6" s="175"/>
      <c r="W6" s="667" t="s">
        <v>531</v>
      </c>
      <c r="X6" s="665"/>
      <c r="Y6" s="665"/>
      <c r="Z6" s="668" t="s">
        <v>5554</v>
      </c>
      <c r="AA6" s="665"/>
      <c r="AB6" s="665"/>
      <c r="AC6" s="175"/>
      <c r="AD6" s="665"/>
      <c r="AE6" s="665"/>
      <c r="AF6" s="669"/>
      <c r="AG6" s="669"/>
    </row>
    <row r="7">
      <c r="A7" s="648" t="s">
        <v>532</v>
      </c>
      <c r="B7" s="649" t="s">
        <v>804</v>
      </c>
      <c r="C7" s="650" t="s">
        <v>1290</v>
      </c>
      <c r="D7" s="651" t="s">
        <v>1291</v>
      </c>
      <c r="E7" s="652" t="s">
        <v>1291</v>
      </c>
      <c r="F7" s="653" t="s">
        <v>1290</v>
      </c>
      <c r="G7" s="649" t="s">
        <v>1290</v>
      </c>
      <c r="H7" s="663"/>
      <c r="I7" s="179"/>
      <c r="J7" s="179"/>
      <c r="K7" s="175"/>
      <c r="L7" s="175"/>
      <c r="M7" s="175"/>
      <c r="N7" s="175"/>
      <c r="O7" s="175"/>
      <c r="P7" s="175"/>
      <c r="Q7" s="663"/>
      <c r="R7" s="663"/>
      <c r="S7" s="663"/>
      <c r="T7" s="670"/>
      <c r="U7" s="179"/>
      <c r="V7" s="671" t="s">
        <v>5555</v>
      </c>
      <c r="W7" s="175"/>
      <c r="X7" s="175"/>
      <c r="Y7" s="175"/>
      <c r="Z7" s="175"/>
      <c r="AA7" s="175"/>
      <c r="AB7" s="175"/>
      <c r="AC7" s="175"/>
      <c r="AD7" s="175"/>
      <c r="AE7" s="175"/>
      <c r="AF7" s="659"/>
      <c r="AG7" s="659"/>
    </row>
    <row r="8">
      <c r="A8" s="662" t="s">
        <v>327</v>
      </c>
      <c r="B8" s="649" t="s">
        <v>804</v>
      </c>
      <c r="C8" s="650" t="s">
        <v>1290</v>
      </c>
      <c r="D8" s="651" t="s">
        <v>1291</v>
      </c>
      <c r="E8" s="652" t="s">
        <v>1291</v>
      </c>
      <c r="F8" s="653" t="s">
        <v>1290</v>
      </c>
      <c r="G8" s="649" t="s">
        <v>1290</v>
      </c>
      <c r="H8" s="175"/>
      <c r="I8" s="179"/>
      <c r="J8" s="179"/>
      <c r="K8" s="175"/>
      <c r="L8" s="175"/>
      <c r="M8" s="175"/>
      <c r="N8" s="175"/>
      <c r="O8" s="175"/>
      <c r="P8" s="175"/>
      <c r="Q8" s="175"/>
      <c r="R8" s="175"/>
      <c r="S8" s="175"/>
      <c r="T8" s="175"/>
      <c r="U8" s="179"/>
      <c r="V8" s="175"/>
      <c r="W8" s="175"/>
      <c r="X8" s="175"/>
      <c r="Y8" s="175"/>
      <c r="Z8" s="175"/>
      <c r="AA8" s="175"/>
      <c r="AB8" s="175"/>
      <c r="AC8" s="672" t="s">
        <v>5556</v>
      </c>
      <c r="AD8" s="175"/>
      <c r="AE8" s="175"/>
      <c r="AF8" s="659"/>
      <c r="AG8" s="659"/>
    </row>
    <row r="9">
      <c r="A9" s="662" t="s">
        <v>5510</v>
      </c>
      <c r="B9" s="649" t="s">
        <v>433</v>
      </c>
      <c r="C9" s="650" t="s">
        <v>1291</v>
      </c>
      <c r="D9" s="651" t="s">
        <v>1291</v>
      </c>
      <c r="E9" s="652" t="s">
        <v>1290</v>
      </c>
      <c r="F9" s="653" t="s">
        <v>1290</v>
      </c>
      <c r="G9" s="649" t="s">
        <v>1290</v>
      </c>
      <c r="H9" s="175"/>
      <c r="I9" s="179"/>
      <c r="J9" s="655"/>
      <c r="K9" s="175"/>
      <c r="L9" s="175"/>
      <c r="M9" s="175"/>
      <c r="N9" s="175"/>
      <c r="O9" s="175"/>
      <c r="P9" s="175"/>
      <c r="Q9" s="175"/>
      <c r="R9" s="175"/>
      <c r="S9" s="175"/>
      <c r="T9" s="654"/>
      <c r="U9" s="179"/>
      <c r="V9" s="666" t="s">
        <v>5557</v>
      </c>
      <c r="W9" s="175"/>
      <c r="X9" s="175"/>
      <c r="Y9" s="175"/>
      <c r="Z9" s="175"/>
      <c r="AA9" s="175"/>
      <c r="AB9" s="175"/>
      <c r="AC9" s="175"/>
      <c r="AD9" s="175"/>
      <c r="AE9" s="175"/>
      <c r="AF9" s="659"/>
      <c r="AG9" s="659"/>
    </row>
    <row r="10">
      <c r="A10" s="648" t="s">
        <v>878</v>
      </c>
      <c r="B10" s="649" t="s">
        <v>433</v>
      </c>
      <c r="C10" s="650" t="s">
        <v>1291</v>
      </c>
      <c r="D10" s="651" t="s">
        <v>1291</v>
      </c>
      <c r="E10" s="652" t="s">
        <v>1290</v>
      </c>
      <c r="F10" s="653" t="s">
        <v>1290</v>
      </c>
      <c r="G10" s="649" t="s">
        <v>1290</v>
      </c>
      <c r="H10" s="175"/>
      <c r="I10" s="179"/>
      <c r="J10" s="179"/>
      <c r="K10" s="175"/>
      <c r="L10" s="175"/>
      <c r="M10" s="175"/>
      <c r="N10" s="175"/>
      <c r="O10" s="175"/>
      <c r="P10" s="175"/>
      <c r="Q10" s="175"/>
      <c r="R10" s="175"/>
      <c r="S10" s="175"/>
      <c r="T10" s="175"/>
      <c r="U10" s="179"/>
      <c r="V10" s="175"/>
      <c r="W10" s="175"/>
      <c r="X10" s="175"/>
      <c r="Y10" s="175"/>
      <c r="Z10" s="175"/>
      <c r="AA10" s="175"/>
      <c r="AB10" s="175"/>
      <c r="AC10" s="666" t="s">
        <v>5558</v>
      </c>
      <c r="AD10" s="175"/>
      <c r="AE10" s="175"/>
      <c r="AF10" s="659"/>
      <c r="AG10" s="659"/>
    </row>
    <row r="11">
      <c r="A11" s="662" t="s">
        <v>1115</v>
      </c>
      <c r="B11" s="649" t="s">
        <v>881</v>
      </c>
      <c r="C11" s="650" t="s">
        <v>1291</v>
      </c>
      <c r="D11" s="651" t="s">
        <v>1291</v>
      </c>
      <c r="E11" s="652" t="s">
        <v>1291</v>
      </c>
      <c r="F11" s="653" t="s">
        <v>1290</v>
      </c>
      <c r="G11" s="649" t="s">
        <v>1290</v>
      </c>
      <c r="H11" s="175"/>
      <c r="I11" s="179"/>
      <c r="J11" s="179"/>
      <c r="K11" s="175"/>
      <c r="L11" s="175"/>
      <c r="M11" s="175"/>
      <c r="N11" s="175"/>
      <c r="O11" s="175"/>
      <c r="P11" s="175"/>
      <c r="Q11" s="175"/>
      <c r="R11" s="175"/>
      <c r="S11" s="175"/>
      <c r="T11" s="175"/>
      <c r="U11" s="179"/>
      <c r="V11" s="175"/>
      <c r="W11" s="175"/>
      <c r="X11" s="175"/>
      <c r="Y11" s="175"/>
      <c r="Z11" s="175"/>
      <c r="AA11" s="249"/>
      <c r="AB11" s="175"/>
      <c r="AC11" s="673" t="s">
        <v>5559</v>
      </c>
      <c r="AD11" s="175"/>
      <c r="AE11" s="175"/>
      <c r="AF11" s="659"/>
      <c r="AG11" s="659"/>
    </row>
    <row r="12">
      <c r="A12" s="648" t="s">
        <v>627</v>
      </c>
      <c r="B12" s="649" t="s">
        <v>881</v>
      </c>
      <c r="C12" s="650" t="s">
        <v>1291</v>
      </c>
      <c r="D12" s="651" t="s">
        <v>1291</v>
      </c>
      <c r="E12" s="652" t="s">
        <v>1291</v>
      </c>
      <c r="F12" s="653" t="s">
        <v>1290</v>
      </c>
      <c r="G12" s="649" t="s">
        <v>1290</v>
      </c>
      <c r="H12" s="175"/>
      <c r="I12" s="179"/>
      <c r="J12" s="179"/>
      <c r="K12" s="175"/>
      <c r="L12" s="175"/>
      <c r="M12" s="175"/>
      <c r="N12" s="175"/>
      <c r="O12" s="175"/>
      <c r="P12" s="175"/>
      <c r="Q12" s="175"/>
      <c r="R12" s="175"/>
      <c r="S12" s="175"/>
      <c r="T12" s="654"/>
      <c r="U12" s="179"/>
      <c r="V12" s="674" t="s">
        <v>1064</v>
      </c>
      <c r="W12" s="175"/>
      <c r="X12" s="175"/>
      <c r="Y12" s="175"/>
      <c r="Z12" s="175"/>
      <c r="AA12" s="175"/>
      <c r="AB12" s="175"/>
      <c r="AC12" s="175"/>
      <c r="AD12" s="175"/>
      <c r="AE12" s="175"/>
      <c r="AF12" s="659"/>
      <c r="AG12" s="659"/>
    </row>
    <row r="13">
      <c r="A13" s="664" t="s">
        <v>5139</v>
      </c>
      <c r="B13" s="649" t="s">
        <v>881</v>
      </c>
      <c r="C13" s="650" t="s">
        <v>1291</v>
      </c>
      <c r="D13" s="651" t="s">
        <v>1291</v>
      </c>
      <c r="E13" s="652" t="s">
        <v>1291</v>
      </c>
      <c r="F13" s="653" t="s">
        <v>881</v>
      </c>
      <c r="G13" s="649" t="s">
        <v>881</v>
      </c>
      <c r="H13" s="675"/>
      <c r="I13" s="676"/>
      <c r="J13" s="676"/>
      <c r="K13" s="677"/>
      <c r="L13" s="677"/>
      <c r="M13" s="677"/>
      <c r="N13" s="677"/>
      <c r="O13" s="677"/>
      <c r="P13" s="677"/>
      <c r="Q13" s="674" t="s">
        <v>2920</v>
      </c>
      <c r="R13" s="675"/>
      <c r="S13" s="675"/>
      <c r="T13" s="678" t="s">
        <v>3169</v>
      </c>
      <c r="U13" s="92"/>
      <c r="V13" s="92"/>
      <c r="W13" s="678" t="s">
        <v>1560</v>
      </c>
      <c r="X13" s="677"/>
      <c r="Y13" s="677"/>
      <c r="Z13" s="679"/>
      <c r="AA13" s="677"/>
      <c r="AB13" s="677"/>
      <c r="AC13" s="89"/>
      <c r="AD13" s="656"/>
      <c r="AE13" s="656"/>
      <c r="AF13" s="680"/>
      <c r="AG13" s="680"/>
    </row>
    <row r="14">
      <c r="A14" s="648" t="s">
        <v>1891</v>
      </c>
      <c r="B14" s="649" t="s">
        <v>881</v>
      </c>
      <c r="C14" s="650" t="s">
        <v>1291</v>
      </c>
      <c r="D14" s="651" t="s">
        <v>1291</v>
      </c>
      <c r="E14" s="652" t="s">
        <v>1291</v>
      </c>
      <c r="F14" s="653" t="s">
        <v>880</v>
      </c>
      <c r="G14" s="649" t="s">
        <v>880</v>
      </c>
      <c r="H14" s="175"/>
      <c r="I14" s="179"/>
      <c r="J14" s="655"/>
      <c r="K14" s="175"/>
      <c r="L14" s="175"/>
      <c r="M14" s="175"/>
      <c r="N14" s="175"/>
      <c r="O14" s="175"/>
      <c r="P14" s="175"/>
      <c r="Q14" s="175"/>
      <c r="R14" s="175"/>
      <c r="S14" s="175"/>
      <c r="T14" s="670"/>
      <c r="U14" s="179"/>
      <c r="V14" s="673" t="s">
        <v>5560</v>
      </c>
      <c r="W14" s="175"/>
      <c r="X14" s="175"/>
      <c r="Y14" s="175"/>
      <c r="Z14" s="175"/>
      <c r="AA14" s="175"/>
      <c r="AB14" s="175"/>
      <c r="AC14" s="674" t="s">
        <v>430</v>
      </c>
      <c r="AD14" s="175"/>
      <c r="AE14" s="175"/>
      <c r="AF14" s="659"/>
      <c r="AG14" s="659"/>
    </row>
    <row r="15">
      <c r="A15" s="648" t="s">
        <v>1612</v>
      </c>
      <c r="B15" s="649" t="s">
        <v>880</v>
      </c>
      <c r="C15" s="650" t="s">
        <v>1291</v>
      </c>
      <c r="D15" s="651" t="s">
        <v>1291</v>
      </c>
      <c r="E15" s="652" t="s">
        <v>1291</v>
      </c>
      <c r="F15" s="653" t="s">
        <v>1290</v>
      </c>
      <c r="G15" s="649" t="s">
        <v>1290</v>
      </c>
      <c r="H15" s="175"/>
      <c r="I15" s="179"/>
      <c r="J15" s="179"/>
      <c r="K15" s="175"/>
      <c r="L15" s="175"/>
      <c r="M15" s="175"/>
      <c r="N15" s="175"/>
      <c r="O15" s="175"/>
      <c r="P15" s="175"/>
      <c r="Q15" s="175"/>
      <c r="R15" s="175"/>
      <c r="S15" s="175"/>
      <c r="T15" s="175"/>
      <c r="U15" s="179"/>
      <c r="V15" s="175"/>
      <c r="W15" s="175"/>
      <c r="X15" s="175"/>
      <c r="Y15" s="175"/>
      <c r="Z15" s="175"/>
      <c r="AA15" s="175"/>
      <c r="AB15" s="175"/>
      <c r="AC15" s="673" t="s">
        <v>5561</v>
      </c>
      <c r="AD15" s="175"/>
      <c r="AE15" s="175"/>
      <c r="AF15" s="659"/>
      <c r="AG15" s="659"/>
    </row>
    <row r="16">
      <c r="A16" s="648" t="s">
        <v>950</v>
      </c>
      <c r="B16" s="649" t="s">
        <v>880</v>
      </c>
      <c r="C16" s="650" t="s">
        <v>1290</v>
      </c>
      <c r="D16" s="651" t="s">
        <v>1291</v>
      </c>
      <c r="E16" s="652" t="s">
        <v>1291</v>
      </c>
      <c r="F16" s="653" t="s">
        <v>1290</v>
      </c>
      <c r="G16" s="649" t="s">
        <v>1290</v>
      </c>
      <c r="H16" s="175"/>
      <c r="I16" s="179"/>
      <c r="J16" s="179"/>
      <c r="K16" s="175"/>
      <c r="L16" s="175"/>
      <c r="M16" s="175"/>
      <c r="N16" s="175"/>
      <c r="O16" s="175"/>
      <c r="P16" s="175"/>
      <c r="Q16" s="175"/>
      <c r="R16" s="657" t="s">
        <v>743</v>
      </c>
      <c r="S16" s="175"/>
      <c r="T16" s="175"/>
      <c r="U16" s="175"/>
      <c r="V16" s="175"/>
      <c r="W16" s="175"/>
      <c r="X16" s="175"/>
      <c r="Y16" s="175"/>
      <c r="Z16" s="175"/>
      <c r="AA16" s="175"/>
      <c r="AB16" s="175"/>
      <c r="AC16" s="175"/>
      <c r="AD16" s="175"/>
      <c r="AE16" s="175"/>
      <c r="AF16" s="659"/>
      <c r="AG16" s="659"/>
    </row>
    <row r="17">
      <c r="A17" s="648" t="s">
        <v>2478</v>
      </c>
      <c r="B17" s="649" t="s">
        <v>1290</v>
      </c>
      <c r="C17" s="650" t="s">
        <v>1290</v>
      </c>
      <c r="D17" s="651" t="s">
        <v>1291</v>
      </c>
      <c r="E17" s="652" t="s">
        <v>1291</v>
      </c>
      <c r="F17" s="653" t="s">
        <v>1290</v>
      </c>
      <c r="G17" s="649" t="s">
        <v>1290</v>
      </c>
      <c r="H17" s="175"/>
      <c r="I17" s="179"/>
      <c r="J17" s="179"/>
      <c r="K17" s="175"/>
      <c r="L17" s="175"/>
      <c r="M17" s="175"/>
      <c r="N17" s="175"/>
      <c r="O17" s="175"/>
      <c r="P17" s="175"/>
      <c r="Q17" s="175"/>
      <c r="R17" s="175"/>
      <c r="S17" s="175"/>
      <c r="T17" s="175"/>
      <c r="U17" s="657" t="s">
        <v>5562</v>
      </c>
      <c r="V17" s="175"/>
      <c r="W17" s="175"/>
      <c r="X17" s="175"/>
      <c r="Y17" s="175"/>
      <c r="Z17" s="175"/>
      <c r="AA17" s="175"/>
      <c r="AB17" s="175"/>
      <c r="AC17" s="175"/>
      <c r="AD17" s="175"/>
      <c r="AE17" s="175"/>
      <c r="AF17" s="659"/>
      <c r="AG17" s="659"/>
    </row>
    <row r="18">
      <c r="A18" s="664" t="s">
        <v>3790</v>
      </c>
      <c r="B18" s="649" t="s">
        <v>1290</v>
      </c>
      <c r="C18" s="650" t="s">
        <v>1291</v>
      </c>
      <c r="D18" s="651" t="s">
        <v>1291</v>
      </c>
      <c r="E18" s="652" t="s">
        <v>1291</v>
      </c>
      <c r="F18" s="653" t="s">
        <v>1290</v>
      </c>
      <c r="G18" s="649" t="s">
        <v>1290</v>
      </c>
      <c r="H18" s="175"/>
      <c r="I18" s="179"/>
      <c r="J18" s="179"/>
      <c r="K18" s="175"/>
      <c r="L18" s="175"/>
      <c r="M18" s="175"/>
      <c r="N18" s="175"/>
      <c r="O18" s="175"/>
      <c r="P18" s="175"/>
      <c r="Q18" s="175"/>
      <c r="R18" s="175"/>
      <c r="S18" s="175"/>
      <c r="T18" s="654"/>
      <c r="U18" s="175"/>
      <c r="V18" s="674" t="s">
        <v>5563</v>
      </c>
      <c r="W18" s="175"/>
      <c r="X18" s="175"/>
      <c r="Y18" s="175"/>
      <c r="Z18" s="175"/>
      <c r="AA18" s="175"/>
      <c r="AB18" s="175"/>
      <c r="AC18" s="175"/>
      <c r="AD18" s="175"/>
      <c r="AE18" s="175"/>
      <c r="AF18" s="659"/>
      <c r="AG18" s="659"/>
    </row>
    <row r="19">
      <c r="A19" s="664" t="s">
        <v>5351</v>
      </c>
      <c r="B19" s="649" t="s">
        <v>1290</v>
      </c>
      <c r="C19" s="650" t="s">
        <v>1290</v>
      </c>
      <c r="D19" s="651" t="s">
        <v>1291</v>
      </c>
      <c r="E19" s="652" t="s">
        <v>1291</v>
      </c>
      <c r="F19" s="653" t="s">
        <v>1290</v>
      </c>
      <c r="G19" s="649" t="s">
        <v>1290</v>
      </c>
      <c r="H19" s="175"/>
      <c r="I19" s="179"/>
      <c r="J19" s="179"/>
      <c r="K19" s="175"/>
      <c r="L19" s="175"/>
      <c r="M19" s="175"/>
      <c r="N19" s="657" t="s">
        <v>2709</v>
      </c>
      <c r="O19" s="175"/>
      <c r="P19" s="175"/>
      <c r="Q19" s="175"/>
      <c r="R19" s="175"/>
      <c r="S19" s="175"/>
      <c r="T19" s="175"/>
      <c r="U19" s="175"/>
      <c r="V19" s="175"/>
      <c r="W19" s="175"/>
      <c r="X19" s="175"/>
      <c r="Y19" s="175"/>
      <c r="Z19" s="175"/>
      <c r="AA19" s="175"/>
      <c r="AB19" s="175"/>
      <c r="AC19" s="175"/>
      <c r="AD19" s="175"/>
      <c r="AE19" s="175"/>
      <c r="AF19" s="659"/>
      <c r="AG19" s="659"/>
    </row>
    <row r="20">
      <c r="A20" s="648"/>
      <c r="B20" s="649"/>
      <c r="C20" s="650"/>
      <c r="D20" s="651"/>
      <c r="E20" s="652"/>
      <c r="F20" s="653"/>
      <c r="G20" s="64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9"/>
      <c r="AG20" s="659"/>
    </row>
    <row r="21">
      <c r="A21" s="648"/>
      <c r="B21" s="649"/>
      <c r="C21" s="650"/>
      <c r="D21" s="651"/>
      <c r="E21" s="652"/>
      <c r="F21" s="653"/>
      <c r="G21" s="64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9"/>
      <c r="AG21" s="659"/>
    </row>
    <row r="22">
      <c r="A22" s="648"/>
      <c r="B22" s="649"/>
      <c r="C22" s="650"/>
      <c r="D22" s="651"/>
      <c r="E22" s="652"/>
      <c r="F22" s="653"/>
      <c r="G22" s="64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9"/>
      <c r="AG22" s="659"/>
    </row>
    <row r="23">
      <c r="A23" s="648"/>
      <c r="B23" s="649"/>
      <c r="C23" s="650"/>
      <c r="D23" s="651"/>
      <c r="E23" s="652"/>
      <c r="F23" s="653"/>
      <c r="G23" s="64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9"/>
      <c r="AG23" s="659"/>
    </row>
    <row r="24">
      <c r="A24" s="648"/>
      <c r="B24" s="649"/>
      <c r="C24" s="650"/>
      <c r="D24" s="651"/>
      <c r="E24" s="652"/>
      <c r="F24" s="653"/>
      <c r="G24" s="64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9"/>
      <c r="AG24" s="659"/>
    </row>
    <row r="25">
      <c r="A25" s="648"/>
      <c r="B25" s="649"/>
      <c r="C25" s="650"/>
      <c r="D25" s="651"/>
      <c r="E25" s="652"/>
      <c r="F25" s="653"/>
      <c r="G25" s="64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9"/>
      <c r="AG25" s="659"/>
    </row>
    <row r="26">
      <c r="A26" s="648"/>
      <c r="B26" s="649"/>
      <c r="C26" s="650"/>
      <c r="D26" s="651"/>
      <c r="E26" s="652"/>
      <c r="F26" s="653"/>
      <c r="G26" s="64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9"/>
      <c r="AG26" s="659"/>
    </row>
    <row r="27">
      <c r="A27" s="648"/>
      <c r="B27" s="649"/>
      <c r="C27" s="650"/>
      <c r="D27" s="651"/>
      <c r="E27" s="652"/>
      <c r="F27" s="653"/>
      <c r="G27" s="64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9"/>
      <c r="AG27" s="659"/>
    </row>
    <row r="28">
      <c r="A28" s="648"/>
      <c r="B28" s="649"/>
      <c r="C28" s="650"/>
      <c r="D28" s="651"/>
      <c r="E28" s="652"/>
      <c r="F28" s="653"/>
      <c r="G28" s="64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9"/>
      <c r="AG28" s="659"/>
    </row>
    <row r="29">
      <c r="A29" s="648"/>
      <c r="B29" s="649"/>
      <c r="C29" s="650"/>
      <c r="D29" s="651"/>
      <c r="E29" s="652"/>
      <c r="F29" s="653"/>
      <c r="G29" s="64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9"/>
      <c r="AG29" s="659"/>
    </row>
    <row r="30">
      <c r="A30" s="648"/>
      <c r="B30" s="649"/>
      <c r="C30" s="650"/>
      <c r="D30" s="651"/>
      <c r="E30" s="652"/>
      <c r="F30" s="653"/>
      <c r="G30" s="64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9"/>
      <c r="AG30" s="659"/>
    </row>
    <row r="31">
      <c r="A31" s="648"/>
      <c r="B31" s="649"/>
      <c r="C31" s="650"/>
      <c r="D31" s="651"/>
      <c r="E31" s="652"/>
      <c r="F31" s="653"/>
      <c r="G31" s="64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9"/>
      <c r="AG31" s="6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1" t="s">
        <v>43</v>
      </c>
      <c r="C1" s="681" t="s">
        <v>5564</v>
      </c>
      <c r="D1" s="682" t="s">
        <v>5565</v>
      </c>
      <c r="E1" s="683" t="s">
        <v>5566</v>
      </c>
      <c r="F1" s="683" t="s">
        <v>715</v>
      </c>
      <c r="G1" s="682" t="s">
        <v>5567</v>
      </c>
      <c r="H1" s="683" t="s">
        <v>1229</v>
      </c>
      <c r="I1" s="682" t="s">
        <v>5568</v>
      </c>
      <c r="J1" s="683" t="s">
        <v>5569</v>
      </c>
      <c r="K1" s="684" t="s">
        <v>5570</v>
      </c>
      <c r="L1" s="683" t="s">
        <v>950</v>
      </c>
      <c r="M1" s="682" t="s">
        <v>5571</v>
      </c>
      <c r="N1" s="683" t="s">
        <v>2225</v>
      </c>
      <c r="O1" s="683" t="s">
        <v>5572</v>
      </c>
      <c r="P1" s="683" t="s">
        <v>5573</v>
      </c>
      <c r="Q1" s="683" t="s">
        <v>5574</v>
      </c>
      <c r="R1" s="685" t="s">
        <v>5575</v>
      </c>
      <c r="S1" s="684" t="s">
        <v>1675</v>
      </c>
      <c r="T1" s="684" t="s">
        <v>1428</v>
      </c>
      <c r="U1" s="683" t="s">
        <v>5576</v>
      </c>
      <c r="V1" s="683" t="s">
        <v>5577</v>
      </c>
      <c r="W1" s="683" t="s">
        <v>1379</v>
      </c>
      <c r="X1" s="683" t="s">
        <v>5578</v>
      </c>
      <c r="Y1" s="683" t="s">
        <v>3553</v>
      </c>
      <c r="Z1" s="683" t="s">
        <v>532</v>
      </c>
      <c r="AA1" s="683" t="s">
        <v>5579</v>
      </c>
      <c r="AB1" s="683" t="s">
        <v>5580</v>
      </c>
      <c r="AC1" s="683" t="s">
        <v>2724</v>
      </c>
      <c r="AD1" s="683" t="s">
        <v>1612</v>
      </c>
      <c r="AE1" s="683" t="s">
        <v>5581</v>
      </c>
      <c r="AF1" s="683" t="s">
        <v>2756</v>
      </c>
      <c r="AG1" s="684" t="s">
        <v>5582</v>
      </c>
      <c r="AH1" s="683" t="s">
        <v>5583</v>
      </c>
      <c r="AI1" s="683" t="s">
        <v>5584</v>
      </c>
      <c r="AJ1" s="683" t="s">
        <v>5585</v>
      </c>
      <c r="AK1" s="685" t="s">
        <v>5586</v>
      </c>
      <c r="AL1" s="683" t="s">
        <v>627</v>
      </c>
      <c r="AM1" s="683" t="s">
        <v>4704</v>
      </c>
      <c r="AN1" s="683" t="s">
        <v>3633</v>
      </c>
      <c r="AO1" s="683" t="s">
        <v>3702</v>
      </c>
      <c r="AP1" s="683" t="s">
        <v>5139</v>
      </c>
      <c r="AQ1" s="683"/>
      <c r="AR1" s="683"/>
      <c r="AS1" s="683"/>
      <c r="AT1" s="683"/>
      <c r="AU1" s="683"/>
      <c r="AV1" s="683"/>
      <c r="AW1" s="683"/>
      <c r="AX1" s="683"/>
      <c r="AY1" s="683"/>
      <c r="AZ1" s="683"/>
      <c r="BA1" s="683"/>
      <c r="BB1" s="683"/>
    </row>
    <row r="2" ht="15.75" customHeight="1">
      <c r="A2" s="686" t="s">
        <v>44</v>
      </c>
      <c r="C2" s="687"/>
      <c r="D2" s="688" t="s">
        <v>5587</v>
      </c>
      <c r="E2" s="688" t="s">
        <v>5588</v>
      </c>
      <c r="F2" s="688" t="s">
        <v>5589</v>
      </c>
      <c r="G2" s="688" t="s">
        <v>5590</v>
      </c>
      <c r="H2" s="688" t="s">
        <v>5591</v>
      </c>
      <c r="I2" s="688" t="s">
        <v>5592</v>
      </c>
      <c r="J2" s="688" t="s">
        <v>5593</v>
      </c>
      <c r="K2" s="688" t="s">
        <v>5594</v>
      </c>
      <c r="L2" s="688" t="s">
        <v>5595</v>
      </c>
      <c r="M2" s="688" t="s">
        <v>5596</v>
      </c>
      <c r="N2" s="688" t="s">
        <v>5597</v>
      </c>
      <c r="O2" s="688" t="s">
        <v>5420</v>
      </c>
      <c r="P2" s="688" t="s">
        <v>5598</v>
      </c>
      <c r="Q2" s="688" t="s">
        <v>5599</v>
      </c>
      <c r="R2" s="688" t="s">
        <v>3704</v>
      </c>
      <c r="S2" s="688" t="s">
        <v>717</v>
      </c>
      <c r="T2" s="688" t="s">
        <v>2279</v>
      </c>
      <c r="U2" s="688" t="s">
        <v>1382</v>
      </c>
      <c r="V2" s="688" t="s">
        <v>4777</v>
      </c>
      <c r="W2" s="688" t="s">
        <v>1563</v>
      </c>
      <c r="X2" s="688" t="s">
        <v>5060</v>
      </c>
      <c r="Y2" s="688" t="s">
        <v>2603</v>
      </c>
      <c r="Z2" s="688" t="s">
        <v>4356</v>
      </c>
      <c r="AA2" s="688" t="s">
        <v>3203</v>
      </c>
      <c r="AB2" s="688" t="s">
        <v>1677</v>
      </c>
      <c r="AC2" s="688" t="s">
        <v>219</v>
      </c>
      <c r="AD2" s="688" t="s">
        <v>3223</v>
      </c>
      <c r="AE2" s="688" t="s">
        <v>220</v>
      </c>
      <c r="AF2" s="688" t="s">
        <v>2227</v>
      </c>
      <c r="AG2" s="688" t="s">
        <v>3555</v>
      </c>
      <c r="AH2" s="688" t="s">
        <v>2965</v>
      </c>
      <c r="AI2" s="688" t="s">
        <v>804</v>
      </c>
      <c r="AJ2" s="688" t="s">
        <v>804</v>
      </c>
      <c r="AK2" s="688" t="s">
        <v>536</v>
      </c>
      <c r="AL2" s="688" t="s">
        <v>536</v>
      </c>
      <c r="AM2" s="688" t="s">
        <v>433</v>
      </c>
      <c r="AN2" s="688" t="s">
        <v>433</v>
      </c>
      <c r="AO2" s="688" t="s">
        <v>880</v>
      </c>
      <c r="AP2" s="688" t="s">
        <v>880</v>
      </c>
      <c r="AQ2" s="688"/>
      <c r="AR2" s="688"/>
      <c r="AS2" s="688"/>
      <c r="AT2" s="688"/>
      <c r="AU2" s="688"/>
      <c r="AV2" s="688"/>
      <c r="AW2" s="688"/>
      <c r="AX2" s="688"/>
      <c r="AY2" s="688"/>
      <c r="AZ2" s="688"/>
      <c r="BA2" s="688"/>
      <c r="BB2" s="688"/>
    </row>
    <row r="3" ht="15.75" customHeight="1">
      <c r="A3" s="689" t="s">
        <v>5600</v>
      </c>
      <c r="C3" s="687"/>
      <c r="D3" s="690" t="s">
        <v>5601</v>
      </c>
      <c r="E3" s="690" t="s">
        <v>2141</v>
      </c>
      <c r="F3" s="690" t="s">
        <v>1381</v>
      </c>
      <c r="G3" s="690" t="s">
        <v>5602</v>
      </c>
      <c r="H3" s="690" t="s">
        <v>1734</v>
      </c>
      <c r="I3" s="690" t="s">
        <v>5603</v>
      </c>
      <c r="J3" s="690" t="s">
        <v>5604</v>
      </c>
      <c r="K3" s="690" t="s">
        <v>4311</v>
      </c>
      <c r="L3" s="690" t="s">
        <v>1448</v>
      </c>
      <c r="M3" s="690" t="s">
        <v>4163</v>
      </c>
      <c r="N3" s="690" t="s">
        <v>5060</v>
      </c>
      <c r="O3" s="690" t="s">
        <v>5605</v>
      </c>
      <c r="P3" s="690" t="s">
        <v>4163</v>
      </c>
      <c r="Q3" s="690" t="s">
        <v>1292</v>
      </c>
      <c r="R3" s="690" t="s">
        <v>2278</v>
      </c>
      <c r="S3" s="690" t="s">
        <v>4081</v>
      </c>
      <c r="T3" s="690" t="s">
        <v>330</v>
      </c>
      <c r="U3" s="690" t="s">
        <v>3555</v>
      </c>
      <c r="V3" s="690" t="s">
        <v>535</v>
      </c>
      <c r="W3" s="690" t="s">
        <v>4706</v>
      </c>
      <c r="X3" s="690" t="s">
        <v>804</v>
      </c>
      <c r="Y3" s="690" t="s">
        <v>220</v>
      </c>
      <c r="Z3" s="690" t="s">
        <v>804</v>
      </c>
      <c r="AA3" s="690" t="s">
        <v>433</v>
      </c>
      <c r="AB3" s="690" t="s">
        <v>433</v>
      </c>
      <c r="AC3" s="690" t="s">
        <v>331</v>
      </c>
      <c r="AD3" s="690" t="s">
        <v>804</v>
      </c>
      <c r="AE3" s="690" t="s">
        <v>536</v>
      </c>
      <c r="AF3" s="690" t="s">
        <v>4706</v>
      </c>
      <c r="AG3" s="690" t="s">
        <v>804</v>
      </c>
      <c r="AH3" s="690" t="s">
        <v>330</v>
      </c>
      <c r="AI3" s="690" t="s">
        <v>880</v>
      </c>
      <c r="AJ3" s="690" t="s">
        <v>1290</v>
      </c>
      <c r="AK3" s="690" t="s">
        <v>1290</v>
      </c>
      <c r="AL3" s="690" t="s">
        <v>1290</v>
      </c>
      <c r="AM3" s="688" t="s">
        <v>1290</v>
      </c>
      <c r="AN3" s="690" t="s">
        <v>1290</v>
      </c>
      <c r="AO3" s="690" t="s">
        <v>880</v>
      </c>
      <c r="AP3" s="690" t="s">
        <v>1290</v>
      </c>
      <c r="AQ3" s="690"/>
      <c r="AR3" s="690"/>
      <c r="AS3" s="690"/>
      <c r="AT3" s="690"/>
      <c r="AU3" s="690"/>
      <c r="AV3" s="690"/>
      <c r="AW3" s="690"/>
      <c r="AX3" s="690"/>
      <c r="AY3" s="690"/>
      <c r="AZ3" s="690"/>
      <c r="BA3" s="690"/>
      <c r="BB3" s="690"/>
    </row>
    <row r="4" ht="15.75" customHeight="1">
      <c r="A4" s="691" t="s">
        <v>5606</v>
      </c>
      <c r="B4" s="692"/>
      <c r="C4" s="693"/>
      <c r="D4" s="694" t="s">
        <v>5607</v>
      </c>
      <c r="E4" s="694" t="s">
        <v>629</v>
      </c>
      <c r="F4" s="694" t="s">
        <v>2140</v>
      </c>
      <c r="G4" s="694" t="s">
        <v>2997</v>
      </c>
      <c r="H4" s="694" t="s">
        <v>1734</v>
      </c>
      <c r="I4" s="694" t="s">
        <v>1614</v>
      </c>
      <c r="J4" s="694" t="s">
        <v>537</v>
      </c>
      <c r="K4" s="694" t="s">
        <v>4081</v>
      </c>
      <c r="L4" s="694" t="s">
        <v>1448</v>
      </c>
      <c r="M4" s="694" t="s">
        <v>4979</v>
      </c>
      <c r="N4" s="694" t="s">
        <v>880</v>
      </c>
      <c r="O4" s="694" t="s">
        <v>2789</v>
      </c>
      <c r="P4" s="694" t="s">
        <v>4599</v>
      </c>
      <c r="Q4" s="694" t="s">
        <v>535</v>
      </c>
      <c r="R4" s="694" t="s">
        <v>1291</v>
      </c>
      <c r="S4" s="694" t="s">
        <v>804</v>
      </c>
      <c r="T4" s="694" t="s">
        <v>434</v>
      </c>
      <c r="U4" s="694" t="s">
        <v>329</v>
      </c>
      <c r="V4" s="694" t="s">
        <v>881</v>
      </c>
      <c r="W4" s="694" t="s">
        <v>4706</v>
      </c>
      <c r="X4" s="694" t="s">
        <v>433</v>
      </c>
      <c r="Y4" s="694" t="s">
        <v>433</v>
      </c>
      <c r="Z4" s="694" t="s">
        <v>804</v>
      </c>
      <c r="AA4" s="694" t="s">
        <v>433</v>
      </c>
      <c r="AB4" s="694" t="s">
        <v>881</v>
      </c>
      <c r="AC4" s="694" t="s">
        <v>433</v>
      </c>
      <c r="AD4" s="694" t="s">
        <v>881</v>
      </c>
      <c r="AE4" s="694" t="s">
        <v>433</v>
      </c>
      <c r="AF4" s="694" t="s">
        <v>434</v>
      </c>
      <c r="AG4" s="694" t="s">
        <v>804</v>
      </c>
      <c r="AH4" s="694" t="s">
        <v>433</v>
      </c>
      <c r="AI4" s="694" t="s">
        <v>1291</v>
      </c>
      <c r="AJ4" s="694" t="s">
        <v>1290</v>
      </c>
      <c r="AK4" s="694" t="s">
        <v>1291</v>
      </c>
      <c r="AL4" s="694" t="s">
        <v>1290</v>
      </c>
      <c r="AM4" s="695" t="s">
        <v>1290</v>
      </c>
      <c r="AN4" s="694" t="s">
        <v>1290</v>
      </c>
      <c r="AO4" s="694" t="s">
        <v>1291</v>
      </c>
      <c r="AP4" s="694" t="s">
        <v>1291</v>
      </c>
      <c r="AQ4" s="694"/>
      <c r="AR4" s="694"/>
      <c r="AS4" s="694"/>
      <c r="AT4" s="694"/>
      <c r="AU4" s="694"/>
      <c r="AV4" s="694"/>
      <c r="AW4" s="694"/>
      <c r="AX4" s="694"/>
      <c r="AY4" s="694"/>
      <c r="AZ4" s="694"/>
      <c r="BA4" s="694"/>
      <c r="BB4" s="694"/>
    </row>
    <row r="5">
      <c r="A5" s="696" t="s">
        <v>35</v>
      </c>
      <c r="D5" s="697"/>
      <c r="E5" s="697"/>
      <c r="F5" s="697"/>
      <c r="G5" s="697"/>
      <c r="H5" s="697"/>
      <c r="I5" s="697"/>
      <c r="J5" s="697"/>
      <c r="K5" s="697"/>
      <c r="L5" s="697"/>
      <c r="M5" s="697"/>
      <c r="N5" s="697"/>
      <c r="O5" s="697"/>
      <c r="P5" s="697"/>
      <c r="Q5" s="697"/>
      <c r="R5" s="697"/>
      <c r="S5" s="697"/>
      <c r="T5" s="697"/>
      <c r="U5" s="697"/>
      <c r="V5" s="697"/>
      <c r="W5" s="697"/>
      <c r="X5" s="697"/>
      <c r="Y5" s="696"/>
      <c r="Z5" s="697"/>
      <c r="AA5" s="697"/>
      <c r="AB5" s="697"/>
      <c r="AC5" s="697"/>
      <c r="AD5" s="697"/>
      <c r="AE5" s="697"/>
      <c r="AF5" s="697"/>
      <c r="AG5" s="697"/>
      <c r="AH5" s="697"/>
      <c r="AI5" s="697"/>
      <c r="AJ5" s="697"/>
      <c r="AK5" s="697"/>
      <c r="AL5" s="697"/>
      <c r="AM5" s="698"/>
      <c r="AN5" s="697"/>
      <c r="AO5" s="697"/>
      <c r="AP5" s="699"/>
      <c r="AQ5" s="697"/>
      <c r="AR5" s="697"/>
      <c r="AS5" s="697"/>
      <c r="AT5" s="697"/>
      <c r="AU5" s="697"/>
      <c r="AV5" s="697"/>
      <c r="AW5" s="697"/>
      <c r="AX5" s="697"/>
      <c r="AY5" s="697"/>
      <c r="AZ5" s="697"/>
      <c r="BA5" s="697"/>
      <c r="BB5" s="697"/>
    </row>
    <row r="6" ht="15.75" customHeight="1">
      <c r="A6" s="700" t="s">
        <v>5608</v>
      </c>
      <c r="B6" s="701" t="s">
        <v>5609</v>
      </c>
      <c r="C6" s="702" t="s">
        <v>223</v>
      </c>
      <c r="D6" s="703" t="s">
        <v>223</v>
      </c>
      <c r="E6" s="704" t="s">
        <v>1044</v>
      </c>
      <c r="F6" s="705" t="s">
        <v>718</v>
      </c>
      <c r="G6" s="704" t="s">
        <v>334</v>
      </c>
      <c r="H6" s="703" t="s">
        <v>5185</v>
      </c>
      <c r="I6" s="703" t="str">
        <f>HYPERLINK("https://youtu.be/BAG8a3WI9KM","52.27")</f>
        <v>52.27</v>
      </c>
      <c r="J6" s="673" t="s">
        <v>979</v>
      </c>
      <c r="K6" s="704" t="str">
        <f>HYPERLINK("https://youtu.be/qv_H1NgDIQ8","53.73")</f>
        <v>53.73</v>
      </c>
      <c r="L6" s="674" t="s">
        <v>1247</v>
      </c>
      <c r="M6" s="706"/>
      <c r="N6" s="707" t="s">
        <v>5610</v>
      </c>
      <c r="O6" s="705" t="s">
        <v>5611</v>
      </c>
      <c r="P6" s="674" t="s">
        <v>2481</v>
      </c>
      <c r="Q6" s="705"/>
      <c r="R6" s="705"/>
      <c r="S6" s="704" t="str">
        <f>HYPERLINK("https://clips.twitch.tv/ZealousSeductiveOkapiCharlieBitMe","51.96")</f>
        <v>51.96</v>
      </c>
      <c r="T6" s="705"/>
      <c r="U6" s="706"/>
      <c r="V6" s="706"/>
      <c r="W6" s="708"/>
      <c r="X6" s="705"/>
      <c r="Y6" s="709"/>
      <c r="Z6" s="706"/>
      <c r="AA6" s="705"/>
      <c r="AB6" s="705"/>
      <c r="AC6" s="705"/>
      <c r="AD6" s="706"/>
      <c r="AE6" s="705"/>
      <c r="AF6" s="706"/>
      <c r="AG6" s="705"/>
      <c r="AH6" s="705"/>
      <c r="AI6" s="705"/>
      <c r="AJ6" s="705"/>
      <c r="AK6" s="706"/>
      <c r="AL6" s="705"/>
      <c r="AM6" s="710"/>
      <c r="AN6" s="705"/>
      <c r="AO6" s="706"/>
      <c r="AP6" s="705"/>
      <c r="AQ6" s="705"/>
      <c r="AR6" s="705"/>
      <c r="AS6" s="705"/>
      <c r="AT6" s="705"/>
      <c r="AU6" s="705"/>
      <c r="AV6" s="705"/>
      <c r="AW6" s="705"/>
      <c r="AX6" s="705"/>
      <c r="AY6" s="705"/>
      <c r="AZ6" s="705"/>
      <c r="BA6" s="705"/>
      <c r="BB6" s="705"/>
    </row>
    <row r="7" ht="15.75" customHeight="1">
      <c r="A7" s="700" t="s">
        <v>5612</v>
      </c>
      <c r="B7" s="701" t="s">
        <v>5613</v>
      </c>
      <c r="C7" s="702" t="s">
        <v>5614</v>
      </c>
      <c r="D7" s="703" t="str">
        <f>HYPERLINK("https://youtu.be/CefbvCRxW34","1:21.78")</f>
        <v>1:21.78</v>
      </c>
      <c r="E7" s="703" t="s">
        <v>5615</v>
      </c>
      <c r="F7" s="705"/>
      <c r="G7" s="705"/>
      <c r="H7" s="703" t="str">
        <f>HYPERLINK("https://youtu.be/y9FQ4EcrohI", "1:21.52")</f>
        <v>1:21.52</v>
      </c>
      <c r="I7" s="705" t="s">
        <v>5616</v>
      </c>
      <c r="J7" s="703" t="s">
        <v>1492</v>
      </c>
      <c r="K7" s="705" t="s">
        <v>5617</v>
      </c>
      <c r="L7" s="705"/>
      <c r="M7" s="705"/>
      <c r="N7" s="707" t="s">
        <v>5618</v>
      </c>
      <c r="O7" s="705" t="s">
        <v>5619</v>
      </c>
      <c r="P7" s="703" t="s">
        <v>2482</v>
      </c>
      <c r="Q7" s="705"/>
      <c r="R7" s="705"/>
      <c r="S7" s="705"/>
      <c r="T7" s="705"/>
      <c r="U7" s="705"/>
      <c r="V7" s="705"/>
      <c r="W7" s="709"/>
      <c r="X7" s="705"/>
      <c r="Y7" s="709"/>
      <c r="Z7" s="705"/>
      <c r="AA7" s="705"/>
      <c r="AB7" s="705"/>
      <c r="AC7" s="705"/>
      <c r="AD7" s="705"/>
      <c r="AE7" s="705"/>
      <c r="AF7" s="705"/>
      <c r="AG7" s="705"/>
      <c r="AH7" s="705"/>
      <c r="AI7" s="705"/>
      <c r="AJ7" s="705"/>
      <c r="AK7" s="705"/>
      <c r="AL7" s="705"/>
      <c r="AM7" s="710"/>
      <c r="AN7" s="705"/>
      <c r="AO7" s="705"/>
      <c r="AP7" s="705"/>
      <c r="AQ7" s="705"/>
      <c r="AR7" s="705"/>
      <c r="AS7" s="705"/>
      <c r="AT7" s="705"/>
      <c r="AU7" s="705"/>
      <c r="AV7" s="705"/>
      <c r="AW7" s="705"/>
      <c r="AX7" s="705"/>
      <c r="AY7" s="705"/>
      <c r="AZ7" s="705"/>
      <c r="BA7" s="705"/>
      <c r="BB7" s="705"/>
    </row>
    <row r="8" ht="15.75" customHeight="1">
      <c r="A8" s="711"/>
      <c r="B8" s="712" t="s">
        <v>5620</v>
      </c>
      <c r="C8" s="702" t="s">
        <v>224</v>
      </c>
      <c r="D8" s="703" t="s">
        <v>224</v>
      </c>
      <c r="E8" s="703" t="s">
        <v>1045</v>
      </c>
      <c r="F8" s="705" t="s">
        <v>719</v>
      </c>
      <c r="G8" s="705" t="s">
        <v>806</v>
      </c>
      <c r="H8" s="703" t="s">
        <v>5621</v>
      </c>
      <c r="I8" s="703" t="str">
        <f>HYPERLINK("https://youtu.be/ZP_d48CVxG0","1:19.30")</f>
        <v>1:19.30</v>
      </c>
      <c r="J8" s="705"/>
      <c r="K8" s="705" t="s">
        <v>3993</v>
      </c>
      <c r="L8" s="705"/>
      <c r="M8" s="705"/>
      <c r="N8" s="705"/>
      <c r="O8" s="705"/>
      <c r="P8" s="705"/>
      <c r="Q8" s="705"/>
      <c r="R8" s="705"/>
      <c r="S8" s="705" t="s">
        <v>2281</v>
      </c>
      <c r="T8" s="705"/>
      <c r="U8" s="705"/>
      <c r="V8" s="705"/>
      <c r="W8" s="709"/>
      <c r="X8" s="705"/>
      <c r="Y8" s="709"/>
      <c r="Z8" s="705"/>
      <c r="AA8" s="705"/>
      <c r="AB8" s="705"/>
      <c r="AC8" s="705"/>
      <c r="AD8" s="705"/>
      <c r="AE8" s="705"/>
      <c r="AF8" s="705"/>
      <c r="AG8" s="705"/>
      <c r="AH8" s="705"/>
      <c r="AI8" s="705"/>
      <c r="AJ8" s="705"/>
      <c r="AK8" s="705"/>
      <c r="AL8" s="705"/>
      <c r="AM8" s="710"/>
      <c r="AN8" s="705"/>
      <c r="AO8" s="705"/>
      <c r="AP8" s="705"/>
      <c r="AQ8" s="705"/>
      <c r="AR8" s="705"/>
      <c r="AS8" s="705"/>
      <c r="AT8" s="705"/>
      <c r="AU8" s="705"/>
      <c r="AV8" s="705"/>
      <c r="AW8" s="705"/>
      <c r="AX8" s="705"/>
      <c r="AY8" s="705"/>
      <c r="AZ8" s="705"/>
      <c r="BA8" s="705"/>
      <c r="BB8" s="705"/>
    </row>
    <row r="9" ht="15.75" customHeight="1">
      <c r="A9" s="713" t="s">
        <v>5622</v>
      </c>
      <c r="B9" s="714" t="s">
        <v>5609</v>
      </c>
      <c r="C9" s="702" t="s">
        <v>5623</v>
      </c>
      <c r="D9" s="703" t="s">
        <v>5623</v>
      </c>
      <c r="E9" s="703" t="s">
        <v>1410</v>
      </c>
      <c r="F9" s="705" t="s">
        <v>5624</v>
      </c>
      <c r="G9" s="705" t="s">
        <v>5624</v>
      </c>
      <c r="H9" s="705"/>
      <c r="I9" s="705" t="s">
        <v>1142</v>
      </c>
      <c r="J9" s="705"/>
      <c r="K9" s="705" t="s">
        <v>1261</v>
      </c>
      <c r="L9" s="705"/>
      <c r="M9" s="705" t="s">
        <v>5625</v>
      </c>
      <c r="N9" s="705"/>
      <c r="O9" s="705"/>
      <c r="P9" s="705" t="s">
        <v>5626</v>
      </c>
      <c r="Q9" s="705"/>
      <c r="R9" s="705"/>
      <c r="S9" s="705"/>
      <c r="T9" s="705"/>
      <c r="U9" s="705" t="s">
        <v>141</v>
      </c>
      <c r="V9" s="705"/>
      <c r="W9" s="703" t="s">
        <v>5624</v>
      </c>
      <c r="X9" s="705"/>
      <c r="Y9" s="709"/>
      <c r="Z9" s="705"/>
      <c r="AA9" s="705"/>
      <c r="AB9" s="705"/>
      <c r="AC9" s="707" t="s">
        <v>597</v>
      </c>
      <c r="AD9" s="705"/>
      <c r="AE9" s="705"/>
      <c r="AF9" s="705"/>
      <c r="AG9" s="705"/>
      <c r="AH9" s="705"/>
      <c r="AI9" s="705"/>
      <c r="AJ9" s="705"/>
      <c r="AK9" s="705"/>
      <c r="AL9" s="705"/>
      <c r="AM9" s="710"/>
      <c r="AN9" s="705"/>
      <c r="AO9" s="705"/>
      <c r="AP9" s="705"/>
      <c r="AQ9" s="705"/>
      <c r="AR9" s="705"/>
      <c r="AS9" s="705"/>
      <c r="AT9" s="705"/>
      <c r="AU9" s="705"/>
      <c r="AV9" s="705"/>
      <c r="AW9" s="705"/>
      <c r="AX9" s="705"/>
      <c r="AY9" s="705"/>
      <c r="AZ9" s="705"/>
      <c r="BA9" s="705"/>
      <c r="BB9" s="705"/>
    </row>
    <row r="10" ht="15.75" customHeight="1">
      <c r="A10" s="713" t="s">
        <v>5627</v>
      </c>
      <c r="B10" s="714" t="s">
        <v>5613</v>
      </c>
      <c r="C10" s="715" t="s">
        <v>521</v>
      </c>
      <c r="D10" s="716"/>
      <c r="E10" s="705"/>
      <c r="F10" s="716"/>
      <c r="G10" s="705"/>
      <c r="H10" s="703" t="s">
        <v>521</v>
      </c>
      <c r="I10" s="716"/>
      <c r="J10" s="703" t="s">
        <v>1812</v>
      </c>
      <c r="K10" s="705"/>
      <c r="L10" s="705"/>
      <c r="M10" s="705"/>
      <c r="N10" s="716"/>
      <c r="O10" s="716"/>
      <c r="P10" s="705"/>
      <c r="Q10" s="716"/>
      <c r="R10" s="716"/>
      <c r="S10" s="705"/>
      <c r="T10" s="716"/>
      <c r="U10" s="705"/>
      <c r="V10" s="705"/>
      <c r="W10" s="709"/>
      <c r="X10" s="716"/>
      <c r="Y10" s="708"/>
      <c r="Z10" s="705"/>
      <c r="AA10" s="716"/>
      <c r="AB10" s="716"/>
      <c r="AC10" s="703" t="s">
        <v>2083</v>
      </c>
      <c r="AD10" s="705"/>
      <c r="AE10" s="716"/>
      <c r="AF10" s="705"/>
      <c r="AG10" s="716"/>
      <c r="AH10" s="716"/>
      <c r="AI10" s="716"/>
      <c r="AJ10" s="716"/>
      <c r="AK10" s="705"/>
      <c r="AL10" s="716"/>
      <c r="AM10" s="717"/>
      <c r="AN10" s="716"/>
      <c r="AO10" s="705"/>
      <c r="AP10" s="716"/>
      <c r="AQ10" s="716"/>
      <c r="AR10" s="716"/>
      <c r="AS10" s="716"/>
      <c r="AT10" s="716"/>
      <c r="AU10" s="716"/>
      <c r="AV10" s="716"/>
      <c r="AW10" s="716"/>
      <c r="AX10" s="716"/>
      <c r="AY10" s="716"/>
      <c r="AZ10" s="716"/>
      <c r="BA10" s="716"/>
      <c r="BB10" s="716"/>
    </row>
    <row r="11" ht="15.75" customHeight="1">
      <c r="A11" s="711"/>
      <c r="B11" s="712" t="s">
        <v>5620</v>
      </c>
      <c r="C11" s="702" t="s">
        <v>1416</v>
      </c>
      <c r="D11" s="703" t="s">
        <v>1416</v>
      </c>
      <c r="E11" s="703" t="s">
        <v>2399</v>
      </c>
      <c r="F11" s="705"/>
      <c r="G11" s="716"/>
      <c r="H11" s="703" t="s">
        <v>1926</v>
      </c>
      <c r="I11" s="705"/>
      <c r="J11" s="716"/>
      <c r="K11" s="716"/>
      <c r="L11" s="716"/>
      <c r="M11" s="716"/>
      <c r="N11" s="705"/>
      <c r="O11" s="705"/>
      <c r="P11" s="716"/>
      <c r="Q11" s="705"/>
      <c r="R11" s="705"/>
      <c r="S11" s="716"/>
      <c r="T11" s="705"/>
      <c r="U11" s="716"/>
      <c r="V11" s="716"/>
      <c r="W11" s="708"/>
      <c r="X11" s="705"/>
      <c r="Y11" s="709"/>
      <c r="Z11" s="716"/>
      <c r="AA11" s="705"/>
      <c r="AB11" s="705"/>
      <c r="AC11" s="705"/>
      <c r="AD11" s="716"/>
      <c r="AE11" s="705"/>
      <c r="AF11" s="716"/>
      <c r="AG11" s="705"/>
      <c r="AH11" s="705"/>
      <c r="AI11" s="705"/>
      <c r="AJ11" s="705"/>
      <c r="AK11" s="716"/>
      <c r="AL11" s="705"/>
      <c r="AM11" s="710"/>
      <c r="AN11" s="705"/>
      <c r="AO11" s="716"/>
      <c r="AP11" s="705"/>
      <c r="AQ11" s="705"/>
      <c r="AR11" s="705"/>
      <c r="AS11" s="705"/>
      <c r="AT11" s="705"/>
      <c r="AU11" s="705"/>
      <c r="AV11" s="705"/>
      <c r="AW11" s="705"/>
      <c r="AX11" s="705"/>
      <c r="AY11" s="705"/>
      <c r="AZ11" s="705"/>
      <c r="BA11" s="705"/>
      <c r="BB11" s="705"/>
    </row>
    <row r="12" ht="15.75" customHeight="1">
      <c r="A12" s="700" t="s">
        <v>5628</v>
      </c>
      <c r="B12" s="701" t="s">
        <v>5629</v>
      </c>
      <c r="C12" s="702" t="s">
        <v>3989</v>
      </c>
      <c r="D12" s="703" t="s">
        <v>3989</v>
      </c>
      <c r="E12" s="703" t="s">
        <v>3616</v>
      </c>
      <c r="F12" s="705" t="s">
        <v>5630</v>
      </c>
      <c r="G12" s="705"/>
      <c r="H12" s="718"/>
      <c r="I12" s="705" t="s">
        <v>4855</v>
      </c>
      <c r="J12" s="703" t="s">
        <v>5631</v>
      </c>
      <c r="K12" s="705" t="s">
        <v>5632</v>
      </c>
      <c r="L12" s="705"/>
      <c r="M12" s="705"/>
      <c r="N12" s="707" t="s">
        <v>959</v>
      </c>
      <c r="O12" s="703" t="s">
        <v>3452</v>
      </c>
      <c r="P12" s="703" t="s">
        <v>3853</v>
      </c>
      <c r="Q12" s="705"/>
      <c r="R12" s="705" t="s">
        <v>2093</v>
      </c>
      <c r="S12" s="705" t="s">
        <v>5630</v>
      </c>
      <c r="T12" s="705"/>
      <c r="U12" s="705"/>
      <c r="V12" s="705"/>
      <c r="W12" s="709"/>
      <c r="X12" s="705"/>
      <c r="Y12" s="709"/>
      <c r="Z12" s="705"/>
      <c r="AA12" s="705"/>
      <c r="AB12" s="705"/>
      <c r="AC12" s="705"/>
      <c r="AD12" s="705"/>
      <c r="AE12" s="707" t="s">
        <v>1621</v>
      </c>
      <c r="AF12" s="705"/>
      <c r="AG12" s="705"/>
      <c r="AH12" s="705"/>
      <c r="AI12" s="705"/>
      <c r="AJ12" s="705"/>
      <c r="AK12" s="705"/>
      <c r="AL12" s="705"/>
      <c r="AM12" s="710"/>
      <c r="AN12" s="705"/>
      <c r="AO12" s="705"/>
      <c r="AP12" s="705"/>
      <c r="AQ12" s="705"/>
      <c r="AR12" s="705"/>
      <c r="AS12" s="705"/>
      <c r="AT12" s="705"/>
      <c r="AU12" s="705"/>
      <c r="AV12" s="705"/>
      <c r="AW12" s="705"/>
      <c r="AX12" s="705"/>
      <c r="AY12" s="705"/>
      <c r="AZ12" s="705"/>
      <c r="BA12" s="705"/>
      <c r="BB12" s="705"/>
    </row>
    <row r="13" ht="15.75" customHeight="1">
      <c r="A13" s="711"/>
      <c r="B13" s="719" t="s">
        <v>5633</v>
      </c>
      <c r="C13" s="702" t="s">
        <v>225</v>
      </c>
      <c r="D13" s="703" t="s">
        <v>225</v>
      </c>
      <c r="E13" s="703" t="s">
        <v>1046</v>
      </c>
      <c r="F13" s="703" t="s">
        <v>5634</v>
      </c>
      <c r="G13" s="705" t="s">
        <v>2758</v>
      </c>
      <c r="H13" s="703" t="s">
        <v>5635</v>
      </c>
      <c r="I13" s="705" t="s">
        <v>973</v>
      </c>
      <c r="J13" s="703" t="s">
        <v>1493</v>
      </c>
      <c r="K13" s="705" t="s">
        <v>3524</v>
      </c>
      <c r="L13" s="674" t="s">
        <v>699</v>
      </c>
      <c r="M13" s="703" t="s">
        <v>1175</v>
      </c>
      <c r="N13" s="707" t="s">
        <v>2230</v>
      </c>
      <c r="O13" s="705"/>
      <c r="P13" s="703" t="s">
        <v>2483</v>
      </c>
      <c r="Q13" s="705"/>
      <c r="R13" s="705"/>
      <c r="S13" s="703" t="str">
        <f>HYPERLINK("https://clips.twitch.tv/HilariousCourageousIcecreamTebowing","39.03")</f>
        <v>39.03</v>
      </c>
      <c r="T13" s="705"/>
      <c r="U13" s="705"/>
      <c r="V13" s="705"/>
      <c r="W13" s="709"/>
      <c r="X13" s="705"/>
      <c r="Y13" s="709"/>
      <c r="Z13" s="705"/>
      <c r="AA13" s="705"/>
      <c r="AB13" s="705"/>
      <c r="AC13" s="707"/>
      <c r="AD13" s="705"/>
      <c r="AE13" s="705"/>
      <c r="AF13" s="705"/>
      <c r="AG13" s="705"/>
      <c r="AH13" s="705"/>
      <c r="AI13" s="705"/>
      <c r="AJ13" s="705"/>
      <c r="AK13" s="705"/>
      <c r="AL13" s="705"/>
      <c r="AM13" s="710"/>
      <c r="AN13" s="705"/>
      <c r="AO13" s="705"/>
      <c r="AP13" s="705"/>
      <c r="AQ13" s="705"/>
      <c r="AR13" s="705"/>
      <c r="AS13" s="705"/>
      <c r="AT13" s="705"/>
      <c r="AU13" s="705"/>
      <c r="AV13" s="705"/>
      <c r="AW13" s="705"/>
      <c r="AX13" s="705"/>
      <c r="AY13" s="705"/>
      <c r="AZ13" s="705"/>
      <c r="BA13" s="705"/>
      <c r="BB13" s="705"/>
    </row>
    <row r="14" ht="15.75" customHeight="1">
      <c r="A14" s="713" t="s">
        <v>5622</v>
      </c>
      <c r="B14" s="720" t="s">
        <v>5629</v>
      </c>
      <c r="C14" s="702" t="str">
        <f t="shared" ref="C14:D14" si="1">HYPERLINK("https://clips.twitch.tv/CalmFitMartenJKanStyle","14.16")</f>
        <v>14.16</v>
      </c>
      <c r="D14" s="704" t="str">
        <f t="shared" si="1"/>
        <v>14.16</v>
      </c>
      <c r="E14" s="703" t="s">
        <v>3854</v>
      </c>
      <c r="F14" s="704" t="str">
        <f>HYPERLINK("https://www.youtube.com/watch?v=h3GaauXfeR4","14.16")</f>
        <v>14.16</v>
      </c>
      <c r="G14" s="705"/>
      <c r="H14" s="706"/>
      <c r="I14" s="704" t="str">
        <f>HYPERLINK("https://youtu.be/F4XtupQ5d4o","14.33")</f>
        <v>14.33</v>
      </c>
      <c r="J14" s="703" t="str">
        <f>HYPERLINK("https://www.twitch.tv/videos/569558488","14.31")</f>
        <v>14.31</v>
      </c>
      <c r="K14" s="703" t="str">
        <f>HYPERLINK("https://youtu.be/rZW3Nzg9CsM","14.20")</f>
        <v>14.20</v>
      </c>
      <c r="L14" s="705"/>
      <c r="M14" s="705"/>
      <c r="N14" s="721" t="s">
        <v>3558</v>
      </c>
      <c r="O14" s="706" t="s">
        <v>3668</v>
      </c>
      <c r="P14" s="705"/>
      <c r="Q14" s="706"/>
      <c r="R14" s="706" t="s">
        <v>4681</v>
      </c>
      <c r="S14" s="705" t="s">
        <v>1055</v>
      </c>
      <c r="T14" s="706"/>
      <c r="U14" s="705"/>
      <c r="V14" s="705"/>
      <c r="W14" s="703" t="s">
        <v>3854</v>
      </c>
      <c r="X14" s="706"/>
      <c r="Y14" s="721" t="s">
        <v>3558</v>
      </c>
      <c r="Z14" s="705"/>
      <c r="AA14" s="706"/>
      <c r="AB14" s="706"/>
      <c r="AC14" s="706"/>
      <c r="AD14" s="705"/>
      <c r="AE14" s="703" t="s">
        <v>239</v>
      </c>
      <c r="AF14" s="705"/>
      <c r="AG14" s="706"/>
      <c r="AH14" s="706"/>
      <c r="AI14" s="706"/>
      <c r="AJ14" s="706"/>
      <c r="AK14" s="705"/>
      <c r="AL14" s="706"/>
      <c r="AM14" s="722"/>
      <c r="AN14" s="706"/>
      <c r="AO14" s="705"/>
      <c r="AP14" s="706"/>
      <c r="AQ14" s="706"/>
      <c r="AR14" s="706"/>
      <c r="AS14" s="706"/>
      <c r="AT14" s="706"/>
      <c r="AU14" s="706"/>
      <c r="AV14" s="706"/>
      <c r="AW14" s="706"/>
      <c r="AX14" s="706"/>
      <c r="AY14" s="706"/>
      <c r="AZ14" s="706"/>
      <c r="BA14" s="706"/>
      <c r="BB14" s="706"/>
    </row>
    <row r="15" ht="15.75" customHeight="1">
      <c r="A15" s="711"/>
      <c r="B15" s="719" t="s">
        <v>5633</v>
      </c>
      <c r="C15" s="702" t="s">
        <v>5384</v>
      </c>
      <c r="D15" s="703" t="s">
        <v>337</v>
      </c>
      <c r="E15" s="704" t="s">
        <v>337</v>
      </c>
      <c r="F15" s="703" t="str">
        <f>HYPERLINK("https://youtu.be/v-0tSrJ8Kf0","13.80")</f>
        <v>13.80</v>
      </c>
      <c r="G15" s="704" t="s">
        <v>337</v>
      </c>
      <c r="H15" s="703" t="s">
        <v>1681</v>
      </c>
      <c r="I15" s="703" t="str">
        <f>HYPERLINK("https://clips.twitch.tv/BusyTriangularAlmondRuleFive","13.97")</f>
        <v>13.97</v>
      </c>
      <c r="J15" s="704" t="s">
        <v>954</v>
      </c>
      <c r="K15" s="704" t="str">
        <f>HYPERLINK("https://youtu.be/Kv9otnDdZKc","13.93")</f>
        <v>13.93</v>
      </c>
      <c r="L15" s="674" t="s">
        <v>3901</v>
      </c>
      <c r="M15" s="706"/>
      <c r="N15" s="703" t="s">
        <v>1981</v>
      </c>
      <c r="O15" s="703" t="s">
        <v>1296</v>
      </c>
      <c r="P15" s="704" t="s">
        <v>1981</v>
      </c>
      <c r="Q15" s="705"/>
      <c r="R15" s="705" t="s">
        <v>2530</v>
      </c>
      <c r="S15" s="706"/>
      <c r="T15" s="703" t="s">
        <v>5384</v>
      </c>
      <c r="U15" s="706"/>
      <c r="V15" s="706"/>
      <c r="W15" s="709"/>
      <c r="X15" s="703" t="s">
        <v>885</v>
      </c>
      <c r="Y15" s="709"/>
      <c r="Z15" s="706"/>
      <c r="AA15" s="705"/>
      <c r="AB15" s="707" t="s">
        <v>102</v>
      </c>
      <c r="AC15" s="705"/>
      <c r="AD15" s="706"/>
      <c r="AE15" s="705"/>
      <c r="AF15" s="706"/>
      <c r="AG15" s="705"/>
      <c r="AH15" s="705"/>
      <c r="AI15" s="705"/>
      <c r="AJ15" s="705"/>
      <c r="AK15" s="706"/>
      <c r="AL15" s="705"/>
      <c r="AM15" s="710"/>
      <c r="AN15" s="705"/>
      <c r="AO15" s="706"/>
      <c r="AP15" s="705"/>
      <c r="AQ15" s="705"/>
      <c r="AR15" s="705"/>
      <c r="AS15" s="705"/>
      <c r="AT15" s="705"/>
      <c r="AU15" s="705"/>
      <c r="AV15" s="705"/>
      <c r="AW15" s="705"/>
      <c r="AX15" s="705"/>
      <c r="AY15" s="705"/>
      <c r="AZ15" s="705"/>
      <c r="BA15" s="705"/>
      <c r="BB15" s="705"/>
    </row>
    <row r="16" ht="15.75" customHeight="1">
      <c r="A16" s="713" t="s">
        <v>5627</v>
      </c>
      <c r="B16" s="714" t="s">
        <v>5609</v>
      </c>
      <c r="C16" s="702" t="s">
        <v>5636</v>
      </c>
      <c r="D16" s="703" t="s">
        <v>5636</v>
      </c>
      <c r="E16" s="703" t="s">
        <v>2252</v>
      </c>
      <c r="F16" s="703" t="s">
        <v>1808</v>
      </c>
      <c r="G16" s="705" t="s">
        <v>5637</v>
      </c>
      <c r="H16" s="705"/>
      <c r="I16" s="705"/>
      <c r="J16" s="703" t="s">
        <v>1591</v>
      </c>
      <c r="K16" s="705"/>
      <c r="L16" s="705"/>
      <c r="M16" s="703" t="s">
        <v>1808</v>
      </c>
      <c r="N16" s="707" t="s">
        <v>1260</v>
      </c>
      <c r="O16" s="705"/>
      <c r="P16" s="703" t="s">
        <v>1550</v>
      </c>
      <c r="Q16" s="707" t="s">
        <v>5637</v>
      </c>
      <c r="R16" s="705"/>
      <c r="S16" s="705"/>
      <c r="T16" s="705"/>
      <c r="U16" s="705"/>
      <c r="V16" s="705"/>
      <c r="W16" s="709"/>
      <c r="X16" s="705"/>
      <c r="Y16" s="709"/>
      <c r="Z16" s="705"/>
      <c r="AA16" s="705"/>
      <c r="AB16" s="705"/>
      <c r="AC16" s="705"/>
      <c r="AD16" s="705"/>
      <c r="AE16" s="705"/>
      <c r="AF16" s="705"/>
      <c r="AG16" s="705"/>
      <c r="AH16" s="705"/>
      <c r="AI16" s="705"/>
      <c r="AJ16" s="705"/>
      <c r="AK16" s="705"/>
      <c r="AL16" s="705"/>
      <c r="AM16" s="710"/>
      <c r="AN16" s="705"/>
      <c r="AO16" s="705"/>
      <c r="AP16" s="705"/>
      <c r="AQ16" s="705"/>
      <c r="AR16" s="705"/>
      <c r="AS16" s="705"/>
      <c r="AT16" s="705"/>
      <c r="AU16" s="705"/>
      <c r="AV16" s="705"/>
      <c r="AW16" s="705"/>
      <c r="AX16" s="705"/>
      <c r="AY16" s="705"/>
      <c r="AZ16" s="705"/>
      <c r="BA16" s="705"/>
      <c r="BB16" s="705"/>
    </row>
    <row r="17" ht="15.75" customHeight="1">
      <c r="A17" s="713" t="s">
        <v>5638</v>
      </c>
      <c r="B17" s="714" t="s">
        <v>5639</v>
      </c>
      <c r="C17" s="702" t="s">
        <v>1790</v>
      </c>
      <c r="D17" s="723" t="s">
        <v>1790</v>
      </c>
      <c r="E17" s="723" t="s">
        <v>1050</v>
      </c>
      <c r="F17" s="705" t="s">
        <v>2384</v>
      </c>
      <c r="G17" s="723" t="str">
        <f>HYPERLINK("https://clips.twitch.tv/TameHappyHerdPraiseIt","38.15")</f>
        <v>38.15</v>
      </c>
      <c r="H17" s="705"/>
      <c r="I17" s="723" t="str">
        <f>HYPERLINK("https://youtu.be/t-1yqXLdZMA","38.05")</f>
        <v>38.05</v>
      </c>
      <c r="J17" s="705"/>
      <c r="K17" s="723" t="str">
        <f>HYPERLINK("https://youtu.be/Vn6tjVSJ144","36.45")</f>
        <v>36.45</v>
      </c>
      <c r="L17" s="723" t="s">
        <v>5640</v>
      </c>
      <c r="M17" s="705"/>
      <c r="N17" s="705"/>
      <c r="O17" s="723" t="s">
        <v>3456</v>
      </c>
      <c r="P17" s="705"/>
      <c r="Q17" s="705"/>
      <c r="R17" s="705"/>
      <c r="S17" s="705"/>
      <c r="T17" s="705"/>
      <c r="U17" s="705"/>
      <c r="V17" s="705"/>
      <c r="W17" s="709"/>
      <c r="X17" s="705"/>
      <c r="Y17" s="709"/>
      <c r="Z17" s="705"/>
      <c r="AA17" s="705"/>
      <c r="AB17" s="705"/>
      <c r="AC17" s="705"/>
      <c r="AD17" s="705"/>
      <c r="AE17" s="705"/>
      <c r="AF17" s="705"/>
      <c r="AG17" s="705"/>
      <c r="AH17" s="705"/>
      <c r="AI17" s="705"/>
      <c r="AJ17" s="723" t="s">
        <v>5641</v>
      </c>
      <c r="AK17" s="705"/>
      <c r="AL17" s="705"/>
      <c r="AM17" s="710"/>
      <c r="AN17" s="705"/>
      <c r="AO17" s="705"/>
      <c r="AP17" s="705"/>
      <c r="AQ17" s="705"/>
      <c r="AR17" s="705"/>
      <c r="AS17" s="705"/>
      <c r="AT17" s="705"/>
      <c r="AU17" s="705"/>
      <c r="AV17" s="705"/>
      <c r="AW17" s="705"/>
      <c r="AX17" s="705"/>
      <c r="AY17" s="705"/>
      <c r="AZ17" s="705"/>
      <c r="BA17" s="705"/>
      <c r="BB17" s="705"/>
    </row>
    <row r="18" ht="15.75" customHeight="1">
      <c r="A18" s="700" t="s">
        <v>5642</v>
      </c>
      <c r="B18" s="701" t="s">
        <v>5643</v>
      </c>
      <c r="C18" s="702" t="s">
        <v>186</v>
      </c>
      <c r="D18" s="703" t="str">
        <f>HYPERLINK("https://youtu.be/lEkVmE5mZ2Y","44.89")</f>
        <v>44.89</v>
      </c>
      <c r="E18" s="703" t="s">
        <v>186</v>
      </c>
      <c r="F18" s="703" t="s">
        <v>5644</v>
      </c>
      <c r="G18" s="89"/>
      <c r="H18" s="705"/>
      <c r="I18" s="705" t="s">
        <v>3339</v>
      </c>
      <c r="J18" s="703" t="s">
        <v>4619</v>
      </c>
      <c r="K18" s="703" t="str">
        <f>HYPERLINK("https://www.youtube.com/watch?v=2TATjRbAkgw","46.87")</f>
        <v>46.87</v>
      </c>
      <c r="L18" s="705"/>
      <c r="M18" s="705"/>
      <c r="N18" s="705"/>
      <c r="O18" s="703" t="s">
        <v>4817</v>
      </c>
      <c r="P18" s="705"/>
      <c r="Q18" s="705"/>
      <c r="R18" s="705"/>
      <c r="S18" s="703" t="str">
        <f>HYPERLINK("https://clips.twitch.tv/ManlyHedonisticDotterelOMGScoots","45.85")</f>
        <v>45.85</v>
      </c>
      <c r="T18" s="705"/>
      <c r="U18" s="705"/>
      <c r="V18" s="705"/>
      <c r="W18" s="709"/>
      <c r="X18" s="705"/>
      <c r="Y18" s="709"/>
      <c r="Z18" s="705"/>
      <c r="AA18" s="705"/>
      <c r="AB18" s="705"/>
      <c r="AC18" s="705"/>
      <c r="AD18" s="705"/>
      <c r="AE18" s="705"/>
      <c r="AF18" s="705"/>
      <c r="AG18" s="705"/>
      <c r="AH18" s="705"/>
      <c r="AI18" s="705"/>
      <c r="AJ18" s="705"/>
      <c r="AK18" s="705"/>
      <c r="AL18" s="705"/>
      <c r="AM18" s="710"/>
      <c r="AN18" s="705"/>
      <c r="AO18" s="705"/>
      <c r="AP18" s="705"/>
      <c r="AQ18" s="705"/>
      <c r="AR18" s="705"/>
      <c r="AS18" s="705"/>
      <c r="AT18" s="705"/>
      <c r="AU18" s="705"/>
      <c r="AV18" s="705"/>
      <c r="AW18" s="705"/>
      <c r="AX18" s="705"/>
      <c r="AY18" s="705"/>
      <c r="AZ18" s="705"/>
      <c r="BA18" s="705"/>
      <c r="BB18" s="705"/>
    </row>
    <row r="19" ht="15.75" customHeight="1">
      <c r="A19" s="711"/>
      <c r="B19" s="719" t="s">
        <v>5645</v>
      </c>
      <c r="C19" s="702" t="s">
        <v>1482</v>
      </c>
      <c r="D19" s="703" t="s">
        <v>1482</v>
      </c>
      <c r="E19" s="703" t="s">
        <v>2845</v>
      </c>
      <c r="F19" s="705"/>
      <c r="G19" s="705"/>
      <c r="H19" s="705"/>
      <c r="I19" s="705"/>
      <c r="J19" s="705"/>
      <c r="K19" s="705"/>
      <c r="L19" s="705"/>
      <c r="M19" s="705"/>
      <c r="N19" s="705"/>
      <c r="O19" s="703" t="s">
        <v>2419</v>
      </c>
      <c r="P19" s="705"/>
      <c r="Q19" s="705"/>
      <c r="R19" s="705"/>
      <c r="S19" s="705"/>
      <c r="T19" s="705"/>
      <c r="U19" s="705"/>
      <c r="V19" s="705"/>
      <c r="W19" s="709"/>
      <c r="X19" s="705"/>
      <c r="Y19" s="709"/>
      <c r="Z19" s="705"/>
      <c r="AA19" s="705"/>
      <c r="AB19" s="705"/>
      <c r="AC19" s="705"/>
      <c r="AD19" s="705"/>
      <c r="AE19" s="705"/>
      <c r="AF19" s="705"/>
      <c r="AG19" s="705"/>
      <c r="AH19" s="703" t="s">
        <v>3042</v>
      </c>
      <c r="AI19" s="705"/>
      <c r="AJ19" s="705"/>
      <c r="AK19" s="705"/>
      <c r="AL19" s="705"/>
      <c r="AM19" s="710"/>
      <c r="AN19" s="705"/>
      <c r="AO19" s="705"/>
      <c r="AP19" s="705"/>
      <c r="AQ19" s="705"/>
      <c r="AR19" s="705"/>
      <c r="AS19" s="705"/>
      <c r="AT19" s="705"/>
      <c r="AU19" s="705"/>
      <c r="AV19" s="705"/>
      <c r="AW19" s="705"/>
      <c r="AX19" s="705"/>
      <c r="AY19" s="705"/>
      <c r="AZ19" s="705"/>
      <c r="BA19" s="705"/>
      <c r="BB19" s="705"/>
    </row>
    <row r="20" ht="15.75" customHeight="1">
      <c r="A20" s="711"/>
      <c r="B20" s="719" t="s">
        <v>5646</v>
      </c>
      <c r="C20" s="702" t="s">
        <v>5647</v>
      </c>
      <c r="D20" s="703" t="s">
        <v>5647</v>
      </c>
      <c r="E20" s="703" t="s">
        <v>886</v>
      </c>
      <c r="F20" s="703" t="s">
        <v>482</v>
      </c>
      <c r="G20" s="703" t="s">
        <v>103</v>
      </c>
      <c r="H20" s="703" t="s">
        <v>5648</v>
      </c>
      <c r="I20" s="703" t="str">
        <f>HYPERLINK("https://clips.twitch.tv/EnergeticBeautifulMallardRalpherZ","42.96")</f>
        <v>42.96</v>
      </c>
      <c r="J20" s="678" t="s">
        <v>1494</v>
      </c>
      <c r="K20" s="705" t="s">
        <v>1092</v>
      </c>
      <c r="L20" s="674" t="s">
        <v>5377</v>
      </c>
      <c r="M20" s="705"/>
      <c r="N20" s="707" t="s">
        <v>2231</v>
      </c>
      <c r="O20" s="703" t="s">
        <v>1131</v>
      </c>
      <c r="P20" s="674" t="s">
        <v>2484</v>
      </c>
      <c r="Q20" s="703" t="s">
        <v>440</v>
      </c>
      <c r="R20" s="705" t="s">
        <v>5649</v>
      </c>
      <c r="S20" s="705" t="s">
        <v>5650</v>
      </c>
      <c r="T20" s="703" t="str">
        <f>HYPERLINK("https://www.youtube.com/watch?v=XcowqtMv72o","42.92")</f>
        <v>42.92</v>
      </c>
      <c r="U20" s="705"/>
      <c r="V20" s="705"/>
      <c r="W20" s="709"/>
      <c r="X20" s="705"/>
      <c r="Y20" s="709"/>
      <c r="Z20" s="705"/>
      <c r="AA20" s="705"/>
      <c r="AB20" s="705"/>
      <c r="AC20" s="705"/>
      <c r="AD20" s="705"/>
      <c r="AE20" s="705"/>
      <c r="AF20" s="705"/>
      <c r="AG20" s="705"/>
      <c r="AH20" s="705"/>
      <c r="AI20" s="705"/>
      <c r="AJ20" s="705"/>
      <c r="AK20" s="705"/>
      <c r="AL20" s="705"/>
      <c r="AM20" s="710"/>
      <c r="AN20" s="705"/>
      <c r="AO20" s="705"/>
      <c r="AP20" s="705"/>
      <c r="AQ20" s="705"/>
      <c r="AR20" s="705"/>
      <c r="AS20" s="705"/>
      <c r="AT20" s="705"/>
      <c r="AU20" s="705"/>
      <c r="AV20" s="705"/>
      <c r="AW20" s="705"/>
      <c r="AX20" s="705"/>
      <c r="AY20" s="705"/>
      <c r="AZ20" s="705"/>
      <c r="BA20" s="705"/>
      <c r="BB20" s="705"/>
    </row>
    <row r="21" ht="15.75" customHeight="1">
      <c r="A21" s="713" t="s">
        <v>5651</v>
      </c>
      <c r="B21" s="714" t="s">
        <v>5609</v>
      </c>
      <c r="C21" s="702" t="s">
        <v>5652</v>
      </c>
      <c r="D21" s="673" t="s">
        <v>186</v>
      </c>
      <c r="E21" s="705"/>
      <c r="F21" s="673" t="s">
        <v>1982</v>
      </c>
      <c r="G21" s="703" t="s">
        <v>5653</v>
      </c>
      <c r="H21" s="724"/>
      <c r="I21" s="724"/>
      <c r="J21" s="705"/>
      <c r="K21" s="705"/>
      <c r="L21" s="705"/>
      <c r="M21" s="705"/>
      <c r="N21" s="724"/>
      <c r="O21" s="724"/>
      <c r="P21" s="705"/>
      <c r="Q21" s="673" t="s">
        <v>1787</v>
      </c>
      <c r="R21" s="724"/>
      <c r="S21" s="705"/>
      <c r="T21" s="724"/>
      <c r="U21" s="705"/>
      <c r="V21" s="705"/>
      <c r="W21" s="709"/>
      <c r="X21" s="724"/>
      <c r="Y21" s="725"/>
      <c r="Z21" s="705"/>
      <c r="AA21" s="724"/>
      <c r="AB21" s="724"/>
      <c r="AC21" s="724"/>
      <c r="AD21" s="705"/>
      <c r="AE21" s="724"/>
      <c r="AF21" s="703" t="s">
        <v>5652</v>
      </c>
      <c r="AG21" s="724"/>
      <c r="AH21" s="724"/>
      <c r="AI21" s="724"/>
      <c r="AJ21" s="724"/>
      <c r="AK21" s="705"/>
      <c r="AL21" s="724"/>
      <c r="AM21" s="726"/>
      <c r="AN21" s="724"/>
      <c r="AO21" s="705"/>
      <c r="AP21" s="724"/>
      <c r="AQ21" s="724"/>
      <c r="AR21" s="724"/>
      <c r="AS21" s="724"/>
      <c r="AT21" s="724"/>
      <c r="AU21" s="724"/>
      <c r="AV21" s="724"/>
      <c r="AW21" s="724"/>
      <c r="AX21" s="724"/>
      <c r="AY21" s="724"/>
      <c r="AZ21" s="724"/>
      <c r="BA21" s="724"/>
      <c r="BB21" s="724"/>
    </row>
    <row r="22" ht="15.75" customHeight="1">
      <c r="A22" s="700" t="s">
        <v>5654</v>
      </c>
      <c r="B22" s="701" t="s">
        <v>5655</v>
      </c>
      <c r="C22" s="702" t="s">
        <v>3238</v>
      </c>
      <c r="D22" s="673" t="s">
        <v>704</v>
      </c>
      <c r="E22" s="673" t="s">
        <v>3238</v>
      </c>
      <c r="F22" s="724"/>
      <c r="G22" s="724"/>
      <c r="H22" s="724"/>
      <c r="I22" s="724"/>
      <c r="J22" s="727" t="s">
        <v>5656</v>
      </c>
      <c r="K22" s="724"/>
      <c r="L22" s="724"/>
      <c r="M22" s="724"/>
      <c r="N22" s="724"/>
      <c r="O22" s="724"/>
      <c r="P22" s="724"/>
      <c r="Q22" s="724"/>
      <c r="R22" s="724"/>
      <c r="S22" s="724"/>
      <c r="T22" s="724"/>
      <c r="U22" s="724"/>
      <c r="V22" s="724"/>
      <c r="W22" s="725"/>
      <c r="X22" s="724"/>
      <c r="Y22" s="725"/>
      <c r="Z22" s="724"/>
      <c r="AA22" s="724"/>
      <c r="AB22" s="724"/>
      <c r="AC22" s="724"/>
      <c r="AD22" s="724"/>
      <c r="AE22" s="724"/>
      <c r="AF22" s="724"/>
      <c r="AG22" s="724"/>
      <c r="AH22" s="724"/>
      <c r="AI22" s="724"/>
      <c r="AJ22" s="724"/>
      <c r="AK22" s="724"/>
      <c r="AL22" s="724"/>
      <c r="AM22" s="726"/>
      <c r="AN22" s="724"/>
      <c r="AO22" s="724"/>
      <c r="AP22" s="724"/>
      <c r="AQ22" s="724"/>
      <c r="AR22" s="724"/>
      <c r="AS22" s="724"/>
      <c r="AT22" s="724"/>
      <c r="AU22" s="724"/>
      <c r="AV22" s="724"/>
      <c r="AW22" s="724"/>
      <c r="AX22" s="724"/>
      <c r="AY22" s="724"/>
      <c r="AZ22" s="724"/>
      <c r="BA22" s="724"/>
      <c r="BB22" s="724"/>
    </row>
    <row r="23" ht="15.75" customHeight="1">
      <c r="A23" s="711"/>
      <c r="B23" s="719" t="s">
        <v>5657</v>
      </c>
      <c r="C23" s="702" t="s">
        <v>3539</v>
      </c>
      <c r="D23" s="723" t="s">
        <v>3539</v>
      </c>
      <c r="E23" s="724"/>
      <c r="F23" s="705"/>
      <c r="G23" s="728" t="s">
        <v>761</v>
      </c>
      <c r="H23" s="705"/>
      <c r="I23" s="705"/>
      <c r="J23" s="724"/>
      <c r="K23" s="724"/>
      <c r="L23" s="724"/>
      <c r="M23" s="724"/>
      <c r="N23" s="705"/>
      <c r="O23" s="705"/>
      <c r="P23" s="724"/>
      <c r="Q23" s="705"/>
      <c r="R23" s="705"/>
      <c r="S23" s="724"/>
      <c r="T23" s="705"/>
      <c r="U23" s="724"/>
      <c r="V23" s="724"/>
      <c r="W23" s="725"/>
      <c r="X23" s="705"/>
      <c r="Y23" s="709"/>
      <c r="Z23" s="724"/>
      <c r="AA23" s="705"/>
      <c r="AB23" s="705"/>
      <c r="AC23" s="705"/>
      <c r="AD23" s="724"/>
      <c r="AE23" s="705"/>
      <c r="AF23" s="724"/>
      <c r="AG23" s="705"/>
      <c r="AH23" s="705"/>
      <c r="AI23" s="705"/>
      <c r="AJ23" s="705"/>
      <c r="AK23" s="724"/>
      <c r="AL23" s="705"/>
      <c r="AM23" s="710"/>
      <c r="AN23" s="705"/>
      <c r="AO23" s="724"/>
      <c r="AP23" s="705"/>
      <c r="AQ23" s="705"/>
      <c r="AR23" s="705"/>
      <c r="AS23" s="705"/>
      <c r="AT23" s="705"/>
      <c r="AU23" s="705"/>
      <c r="AV23" s="705"/>
      <c r="AW23" s="705"/>
      <c r="AX23" s="705"/>
      <c r="AY23" s="705"/>
      <c r="AZ23" s="705"/>
      <c r="BA23" s="705"/>
      <c r="BB23" s="705"/>
    </row>
    <row r="24" ht="15.75" customHeight="1">
      <c r="A24" s="700" t="s">
        <v>5658</v>
      </c>
      <c r="B24" s="701" t="s">
        <v>5659</v>
      </c>
      <c r="C24" s="702" t="s">
        <v>564</v>
      </c>
      <c r="D24" s="723" t="str">
        <f>HYPERLINK("https://youtu.be/Ke7Ydg0njos","1:12.18")</f>
        <v>1:12.18</v>
      </c>
      <c r="E24" s="705"/>
      <c r="F24" s="705"/>
      <c r="G24" s="705"/>
      <c r="H24" s="705"/>
      <c r="I24" s="705"/>
      <c r="J24" s="705"/>
      <c r="K24" s="723" t="s">
        <v>5660</v>
      </c>
      <c r="L24" s="705"/>
      <c r="M24" s="705"/>
      <c r="N24" s="705"/>
      <c r="O24" s="705"/>
      <c r="P24" s="705"/>
      <c r="Q24" s="705"/>
      <c r="R24" s="705"/>
      <c r="S24" s="705" t="s">
        <v>5661</v>
      </c>
      <c r="T24" s="705"/>
      <c r="U24" s="705"/>
      <c r="V24" s="705"/>
      <c r="W24" s="709"/>
      <c r="X24" s="705"/>
      <c r="Y24" s="709"/>
      <c r="Z24" s="705"/>
      <c r="AA24" s="705"/>
      <c r="AB24" s="705"/>
      <c r="AC24" s="705"/>
      <c r="AD24" s="705"/>
      <c r="AE24" s="705"/>
      <c r="AF24" s="705"/>
      <c r="AG24" s="705"/>
      <c r="AH24" s="705"/>
      <c r="AI24" s="705"/>
      <c r="AJ24" s="705"/>
      <c r="AK24" s="705"/>
      <c r="AL24" s="705"/>
      <c r="AM24" s="710"/>
      <c r="AN24" s="705"/>
      <c r="AO24" s="705"/>
      <c r="AP24" s="705"/>
      <c r="AQ24" s="705"/>
      <c r="AR24" s="705"/>
      <c r="AS24" s="705"/>
      <c r="AT24" s="705"/>
      <c r="AU24" s="705"/>
      <c r="AV24" s="705"/>
      <c r="AW24" s="705"/>
      <c r="AX24" s="705"/>
      <c r="AY24" s="705"/>
      <c r="AZ24" s="705"/>
      <c r="BA24" s="705"/>
      <c r="BB24" s="705"/>
    </row>
    <row r="25" ht="15.75" customHeight="1">
      <c r="A25" s="729"/>
      <c r="B25" s="719" t="s">
        <v>5662</v>
      </c>
      <c r="C25" s="702" t="s">
        <v>5663</v>
      </c>
      <c r="D25" s="723" t="str">
        <f>HYPERLINK("https://youtu.be/Rcz3E5J0bbw","1:11.25")</f>
        <v>1:11.25</v>
      </c>
      <c r="E25" s="723" t="s">
        <v>5663</v>
      </c>
      <c r="F25" s="705"/>
      <c r="G25" s="705"/>
      <c r="H25" s="705"/>
      <c r="I25" s="705"/>
      <c r="J25" s="705"/>
      <c r="K25" s="705"/>
      <c r="L25" s="705"/>
      <c r="M25" s="705"/>
      <c r="N25" s="705"/>
      <c r="O25" s="705"/>
      <c r="P25" s="705"/>
      <c r="Q25" s="705"/>
      <c r="R25" s="705"/>
      <c r="S25" s="705" t="s">
        <v>5664</v>
      </c>
      <c r="T25" s="705"/>
      <c r="U25" s="705"/>
      <c r="V25" s="705"/>
      <c r="W25" s="709"/>
      <c r="X25" s="705"/>
      <c r="Y25" s="709"/>
      <c r="Z25" s="705"/>
      <c r="AA25" s="705"/>
      <c r="AB25" s="705"/>
      <c r="AC25" s="705"/>
      <c r="AD25" s="705"/>
      <c r="AE25" s="705"/>
      <c r="AF25" s="705"/>
      <c r="AG25" s="705"/>
      <c r="AH25" s="705"/>
      <c r="AI25" s="705"/>
      <c r="AJ25" s="705"/>
      <c r="AK25" s="705"/>
      <c r="AL25" s="705"/>
      <c r="AM25" s="710"/>
      <c r="AN25" s="705"/>
      <c r="AO25" s="705"/>
      <c r="AP25" s="705"/>
      <c r="AQ25" s="705"/>
      <c r="AR25" s="705"/>
      <c r="AS25" s="705"/>
      <c r="AT25" s="705"/>
      <c r="AU25" s="705"/>
      <c r="AV25" s="705"/>
      <c r="AW25" s="705"/>
      <c r="AX25" s="705"/>
      <c r="AY25" s="705"/>
      <c r="AZ25" s="705"/>
      <c r="BA25" s="705"/>
      <c r="BB25" s="705"/>
    </row>
    <row r="26" ht="15.75" customHeight="1">
      <c r="A26" s="729"/>
      <c r="B26" s="719" t="s">
        <v>5665</v>
      </c>
      <c r="C26" s="702" t="s">
        <v>5666</v>
      </c>
      <c r="D26" s="723" t="s">
        <v>5667</v>
      </c>
      <c r="E26" s="723" t="s">
        <v>5666</v>
      </c>
      <c r="F26" s="705"/>
      <c r="G26" s="705"/>
      <c r="H26" s="705"/>
      <c r="I26" s="705"/>
      <c r="J26" s="705"/>
      <c r="K26" s="705"/>
      <c r="L26" s="705"/>
      <c r="M26" s="705"/>
      <c r="N26" s="705"/>
      <c r="O26" s="705"/>
      <c r="P26" s="705"/>
      <c r="Q26" s="705"/>
      <c r="R26" s="705"/>
      <c r="S26" s="705"/>
      <c r="T26" s="705"/>
      <c r="U26" s="705"/>
      <c r="V26" s="705"/>
      <c r="W26" s="709"/>
      <c r="X26" s="705"/>
      <c r="Y26" s="709"/>
      <c r="Z26" s="705"/>
      <c r="AA26" s="705"/>
      <c r="AB26" s="705"/>
      <c r="AC26" s="705"/>
      <c r="AD26" s="705"/>
      <c r="AE26" s="705"/>
      <c r="AF26" s="705"/>
      <c r="AG26" s="705"/>
      <c r="AH26" s="705"/>
      <c r="AI26" s="705"/>
      <c r="AJ26" s="705"/>
      <c r="AK26" s="705"/>
      <c r="AL26" s="705"/>
      <c r="AM26" s="710"/>
      <c r="AN26" s="705"/>
      <c r="AO26" s="705"/>
      <c r="AP26" s="705"/>
      <c r="AQ26" s="705"/>
      <c r="AR26" s="705"/>
      <c r="AS26" s="705"/>
      <c r="AT26" s="705"/>
      <c r="AU26" s="705"/>
      <c r="AV26" s="705"/>
      <c r="AW26" s="705"/>
      <c r="AX26" s="705"/>
      <c r="AY26" s="705"/>
      <c r="AZ26" s="705"/>
      <c r="BA26" s="705"/>
      <c r="BB26" s="705"/>
    </row>
    <row r="27" ht="15.75" customHeight="1">
      <c r="A27" s="729"/>
      <c r="B27" s="719" t="s">
        <v>5668</v>
      </c>
      <c r="C27" s="702" t="s">
        <v>5669</v>
      </c>
      <c r="D27" s="703" t="s">
        <v>5669</v>
      </c>
      <c r="E27" s="705"/>
      <c r="F27" s="705"/>
      <c r="G27" s="705"/>
      <c r="H27" s="703" t="s">
        <v>5670</v>
      </c>
      <c r="I27" s="705"/>
      <c r="J27" s="703" t="s">
        <v>1496</v>
      </c>
      <c r="K27" s="705"/>
      <c r="L27" s="674" t="s">
        <v>956</v>
      </c>
      <c r="M27" s="703" t="s">
        <v>5671</v>
      </c>
      <c r="N27" s="705"/>
      <c r="O27" s="705"/>
      <c r="P27" s="705"/>
      <c r="Q27" s="705"/>
      <c r="R27" s="705"/>
      <c r="S27" s="705" t="s">
        <v>5672</v>
      </c>
      <c r="T27" s="705"/>
      <c r="U27" s="705"/>
      <c r="V27" s="705"/>
      <c r="W27" s="709"/>
      <c r="X27" s="705"/>
      <c r="Y27" s="709"/>
      <c r="Z27" s="705"/>
      <c r="AA27" s="705"/>
      <c r="AB27" s="705"/>
      <c r="AC27" s="705"/>
      <c r="AD27" s="705"/>
      <c r="AE27" s="705"/>
      <c r="AF27" s="705"/>
      <c r="AG27" s="705"/>
      <c r="AH27" s="705"/>
      <c r="AI27" s="705"/>
      <c r="AJ27" s="705"/>
      <c r="AK27" s="705"/>
      <c r="AL27" s="705"/>
      <c r="AM27" s="710"/>
      <c r="AN27" s="705"/>
      <c r="AO27" s="705"/>
      <c r="AP27" s="705"/>
      <c r="AQ27" s="705"/>
      <c r="AR27" s="705"/>
      <c r="AS27" s="705"/>
      <c r="AT27" s="705"/>
      <c r="AU27" s="705"/>
      <c r="AV27" s="705"/>
      <c r="AW27" s="705"/>
      <c r="AX27" s="705"/>
      <c r="AY27" s="705"/>
      <c r="AZ27" s="705"/>
      <c r="BA27" s="705"/>
      <c r="BB27" s="705"/>
    </row>
    <row r="28" ht="15.75" customHeight="1">
      <c r="A28" s="713" t="s">
        <v>5622</v>
      </c>
      <c r="B28" s="714" t="s">
        <v>5673</v>
      </c>
      <c r="C28" s="702" t="s">
        <v>5397</v>
      </c>
      <c r="D28" s="703" t="s">
        <v>5397</v>
      </c>
      <c r="E28" s="705"/>
      <c r="F28" s="705"/>
      <c r="G28" s="705"/>
      <c r="H28" s="705"/>
      <c r="I28" s="705"/>
      <c r="J28" s="703" t="s">
        <v>4116</v>
      </c>
      <c r="K28" s="705"/>
      <c r="L28" s="705"/>
      <c r="M28" s="705"/>
      <c r="N28" s="705"/>
      <c r="O28" s="703" t="s">
        <v>906</v>
      </c>
      <c r="P28" s="705"/>
      <c r="Q28" s="705"/>
      <c r="R28" s="705"/>
      <c r="S28" s="705"/>
      <c r="T28" s="705"/>
      <c r="U28" s="705"/>
      <c r="V28" s="707"/>
      <c r="W28" s="709"/>
      <c r="X28" s="705"/>
      <c r="Y28" s="709"/>
      <c r="Z28" s="705"/>
      <c r="AA28" s="705"/>
      <c r="AB28" s="705"/>
      <c r="AC28" s="705"/>
      <c r="AD28" s="705"/>
      <c r="AE28" s="705"/>
      <c r="AF28" s="705"/>
      <c r="AG28" s="705"/>
      <c r="AH28" s="705" t="s">
        <v>338</v>
      </c>
      <c r="AI28" s="705"/>
      <c r="AJ28" s="705"/>
      <c r="AK28" s="705"/>
      <c r="AL28" s="705"/>
      <c r="AM28" s="710"/>
      <c r="AN28" s="705"/>
      <c r="AO28" s="705"/>
      <c r="AP28" s="705"/>
      <c r="AQ28" s="705"/>
      <c r="AR28" s="705"/>
      <c r="AS28" s="705"/>
      <c r="AT28" s="705"/>
      <c r="AU28" s="705"/>
      <c r="AV28" s="705"/>
      <c r="AW28" s="705"/>
      <c r="AX28" s="705"/>
      <c r="AY28" s="705"/>
      <c r="AZ28" s="705"/>
      <c r="BA28" s="705"/>
      <c r="BB28" s="705"/>
    </row>
    <row r="29" ht="15.75" customHeight="1">
      <c r="A29" s="729"/>
      <c r="B29" s="719" t="s">
        <v>5674</v>
      </c>
      <c r="C29" s="702" t="s">
        <v>2699</v>
      </c>
      <c r="D29" s="723" t="s">
        <v>2699</v>
      </c>
      <c r="E29" s="705"/>
      <c r="F29" s="705"/>
      <c r="G29" s="705"/>
      <c r="H29" s="705"/>
      <c r="I29" s="705"/>
      <c r="J29" s="705"/>
      <c r="K29" s="705"/>
      <c r="L29" s="705"/>
      <c r="M29" s="705"/>
      <c r="N29" s="705"/>
      <c r="O29" s="723" t="s">
        <v>5675</v>
      </c>
      <c r="P29" s="705"/>
      <c r="Q29" s="705"/>
      <c r="R29" s="705"/>
      <c r="S29" s="705"/>
      <c r="T29" s="705"/>
      <c r="U29" s="705"/>
      <c r="V29" s="705"/>
      <c r="W29" s="709"/>
      <c r="X29" s="705"/>
      <c r="Y29" s="709"/>
      <c r="Z29" s="705"/>
      <c r="AA29" s="705"/>
      <c r="AB29" s="705"/>
      <c r="AC29" s="705"/>
      <c r="AD29" s="705"/>
      <c r="AE29" s="705"/>
      <c r="AF29" s="705"/>
      <c r="AG29" s="705"/>
      <c r="AH29" s="705" t="s">
        <v>989</v>
      </c>
      <c r="AI29" s="705"/>
      <c r="AJ29" s="705"/>
      <c r="AK29" s="705"/>
      <c r="AL29" s="705"/>
      <c r="AM29" s="710"/>
      <c r="AN29" s="705"/>
      <c r="AO29" s="705"/>
      <c r="AP29" s="705"/>
      <c r="AQ29" s="705"/>
      <c r="AR29" s="705"/>
      <c r="AS29" s="705"/>
      <c r="AT29" s="705"/>
      <c r="AU29" s="705"/>
      <c r="AV29" s="705"/>
      <c r="AW29" s="705"/>
      <c r="AX29" s="705"/>
      <c r="AY29" s="705"/>
      <c r="AZ29" s="705"/>
      <c r="BA29" s="705"/>
      <c r="BB29" s="705"/>
    </row>
    <row r="30" ht="15.75" customHeight="1">
      <c r="A30" s="729" t="s">
        <v>5676</v>
      </c>
      <c r="B30" s="719" t="s">
        <v>5677</v>
      </c>
      <c r="C30" s="702" t="s">
        <v>982</v>
      </c>
      <c r="D30" s="703" t="str">
        <f>HYPERLINK("https://clips.twitch.tv/EntertainingEnchantingDumplingsUncleNox","40.79")</f>
        <v>40.79</v>
      </c>
      <c r="E30" s="703" t="s">
        <v>982</v>
      </c>
      <c r="F30" s="705" t="s">
        <v>1140</v>
      </c>
      <c r="G30" s="705"/>
      <c r="H30" s="705"/>
      <c r="I30" s="705" t="s">
        <v>5678</v>
      </c>
      <c r="J30" s="705"/>
      <c r="K30" s="705" t="s">
        <v>5675</v>
      </c>
      <c r="L30" s="705"/>
      <c r="M30" s="705"/>
      <c r="N30" s="705"/>
      <c r="O30" s="703" t="s">
        <v>5679</v>
      </c>
      <c r="P30" s="705"/>
      <c r="Q30" s="705"/>
      <c r="R30" s="705"/>
      <c r="S30" s="705"/>
      <c r="T30" s="705"/>
      <c r="U30" s="705"/>
      <c r="V30" s="705"/>
      <c r="W30" s="709"/>
      <c r="X30" s="705"/>
      <c r="Y30" s="721" t="s">
        <v>5680</v>
      </c>
      <c r="Z30" s="705"/>
      <c r="AA30" s="705"/>
      <c r="AB30" s="705"/>
      <c r="AC30" s="705"/>
      <c r="AD30" s="705"/>
      <c r="AE30" s="705"/>
      <c r="AF30" s="705"/>
      <c r="AG30" s="705"/>
      <c r="AH30" s="705" t="s">
        <v>1524</v>
      </c>
      <c r="AI30" s="705"/>
      <c r="AJ30" s="705"/>
      <c r="AK30" s="705"/>
      <c r="AL30" s="705"/>
      <c r="AM30" s="710"/>
      <c r="AN30" s="705"/>
      <c r="AO30" s="705"/>
      <c r="AP30" s="705"/>
      <c r="AQ30" s="705"/>
      <c r="AR30" s="705"/>
      <c r="AS30" s="705"/>
      <c r="AT30" s="705"/>
      <c r="AU30" s="705"/>
      <c r="AV30" s="705"/>
      <c r="AW30" s="705"/>
      <c r="AX30" s="705"/>
      <c r="AY30" s="705"/>
      <c r="AZ30" s="705"/>
      <c r="BA30" s="705"/>
      <c r="BB30" s="705"/>
    </row>
    <row r="31" ht="15.75" customHeight="1">
      <c r="A31" s="711"/>
      <c r="B31" s="719" t="s">
        <v>5681</v>
      </c>
      <c r="C31" s="702" t="s">
        <v>2076</v>
      </c>
      <c r="D31" s="723" t="str">
        <f>HYPERLINK("https://clips.twitch.tv/ThirstyBlushingSandstormBrainSlug","40.19")</f>
        <v>40.19</v>
      </c>
      <c r="E31" s="705"/>
      <c r="F31" s="723" t="s">
        <v>2076</v>
      </c>
      <c r="G31" s="705"/>
      <c r="H31" s="705"/>
      <c r="I31" s="705" t="s">
        <v>1313</v>
      </c>
      <c r="J31" s="723" t="s">
        <v>2032</v>
      </c>
      <c r="K31" s="705" t="s">
        <v>4904</v>
      </c>
      <c r="L31" s="705"/>
      <c r="M31" s="705"/>
      <c r="N31" s="705"/>
      <c r="O31" s="723" t="s">
        <v>5682</v>
      </c>
      <c r="P31" s="705"/>
      <c r="Q31" s="705"/>
      <c r="R31" s="705"/>
      <c r="S31" s="705"/>
      <c r="T31" s="705"/>
      <c r="U31" s="705"/>
      <c r="V31" s="705"/>
      <c r="W31" s="709"/>
      <c r="X31" s="705"/>
      <c r="Y31" s="709"/>
      <c r="Z31" s="705"/>
      <c r="AA31" s="705"/>
      <c r="AB31" s="705"/>
      <c r="AC31" s="705"/>
      <c r="AD31" s="705"/>
      <c r="AE31" s="705"/>
      <c r="AF31" s="705"/>
      <c r="AG31" s="705"/>
      <c r="AH31" s="705" t="s">
        <v>2294</v>
      </c>
      <c r="AI31" s="705"/>
      <c r="AJ31" s="705"/>
      <c r="AK31" s="705"/>
      <c r="AL31" s="705"/>
      <c r="AM31" s="710"/>
      <c r="AN31" s="705"/>
      <c r="AO31" s="705"/>
      <c r="AP31" s="705"/>
      <c r="AQ31" s="705"/>
      <c r="AR31" s="705"/>
      <c r="AS31" s="705"/>
      <c r="AT31" s="705"/>
      <c r="AU31" s="705"/>
      <c r="AV31" s="705"/>
      <c r="AW31" s="705"/>
      <c r="AX31" s="705"/>
      <c r="AY31" s="705"/>
      <c r="AZ31" s="705"/>
      <c r="BA31" s="705"/>
      <c r="BB31" s="705"/>
    </row>
    <row r="32" ht="15.75" customHeight="1">
      <c r="A32" s="711"/>
      <c r="B32" s="719" t="s">
        <v>5683</v>
      </c>
      <c r="C32" s="702" t="s">
        <v>1862</v>
      </c>
      <c r="D32" s="723" t="s">
        <v>1862</v>
      </c>
      <c r="E32" s="705"/>
      <c r="F32" s="705"/>
      <c r="G32" s="705"/>
      <c r="H32" s="705"/>
      <c r="I32" s="705"/>
      <c r="J32" s="705"/>
      <c r="K32" s="705"/>
      <c r="L32" s="705"/>
      <c r="M32" s="705"/>
      <c r="N32" s="705"/>
      <c r="O32" s="723" t="s">
        <v>447</v>
      </c>
      <c r="P32" s="705"/>
      <c r="Q32" s="705"/>
      <c r="R32" s="705"/>
      <c r="S32" s="705"/>
      <c r="T32" s="705"/>
      <c r="U32" s="705"/>
      <c r="V32" s="705"/>
      <c r="W32" s="709"/>
      <c r="X32" s="705"/>
      <c r="Y32" s="709"/>
      <c r="Z32" s="705"/>
      <c r="AA32" s="705"/>
      <c r="AB32" s="705"/>
      <c r="AC32" s="705"/>
      <c r="AD32" s="705"/>
      <c r="AE32" s="705"/>
      <c r="AF32" s="705"/>
      <c r="AG32" s="705"/>
      <c r="AH32" s="705"/>
      <c r="AI32" s="705"/>
      <c r="AJ32" s="705"/>
      <c r="AK32" s="705"/>
      <c r="AL32" s="705"/>
      <c r="AM32" s="710"/>
      <c r="AN32" s="705"/>
      <c r="AO32" s="705"/>
      <c r="AP32" s="705"/>
      <c r="AQ32" s="705"/>
      <c r="AR32" s="705"/>
      <c r="AS32" s="705"/>
      <c r="AT32" s="705"/>
      <c r="AU32" s="705"/>
      <c r="AV32" s="705"/>
      <c r="AW32" s="705"/>
      <c r="AX32" s="705"/>
      <c r="AY32" s="705"/>
      <c r="AZ32" s="705"/>
      <c r="BA32" s="705"/>
      <c r="BB32" s="705"/>
    </row>
    <row r="33" ht="15.75" customHeight="1">
      <c r="A33" s="711"/>
      <c r="B33" s="719" t="s">
        <v>5684</v>
      </c>
      <c r="C33" s="702" t="s">
        <v>2076</v>
      </c>
      <c r="D33" s="723" t="s">
        <v>2418</v>
      </c>
      <c r="E33" s="705"/>
      <c r="F33" s="723" t="s">
        <v>2076</v>
      </c>
      <c r="G33" s="705"/>
      <c r="H33" s="705"/>
      <c r="I33" s="705"/>
      <c r="J33" s="705"/>
      <c r="K33" s="705"/>
      <c r="L33" s="705"/>
      <c r="M33" s="705"/>
      <c r="N33" s="705"/>
      <c r="O33" s="723" t="s">
        <v>2015</v>
      </c>
      <c r="P33" s="705"/>
      <c r="Q33" s="705"/>
      <c r="R33" s="705"/>
      <c r="S33" s="705"/>
      <c r="T33" s="705"/>
      <c r="U33" s="705"/>
      <c r="V33" s="705"/>
      <c r="W33" s="709"/>
      <c r="X33" s="705"/>
      <c r="Y33" s="709"/>
      <c r="Z33" s="705"/>
      <c r="AA33" s="705"/>
      <c r="AB33" s="705"/>
      <c r="AC33" s="705"/>
      <c r="AD33" s="705"/>
      <c r="AE33" s="705"/>
      <c r="AF33" s="705"/>
      <c r="AG33" s="705"/>
      <c r="AH33" s="705"/>
      <c r="AI33" s="705"/>
      <c r="AJ33" s="705"/>
      <c r="AK33" s="705"/>
      <c r="AL33" s="705"/>
      <c r="AM33" s="710"/>
      <c r="AN33" s="705"/>
      <c r="AO33" s="705"/>
      <c r="AP33" s="705"/>
      <c r="AQ33" s="705"/>
      <c r="AR33" s="705"/>
      <c r="AS33" s="705"/>
      <c r="AT33" s="705"/>
      <c r="AU33" s="705"/>
      <c r="AV33" s="705"/>
      <c r="AW33" s="705"/>
      <c r="AX33" s="705"/>
      <c r="AY33" s="705"/>
      <c r="AZ33" s="705"/>
      <c r="BA33" s="705"/>
      <c r="BB33" s="705"/>
    </row>
    <row r="34" ht="15.75" customHeight="1">
      <c r="A34" s="711"/>
      <c r="B34" s="719" t="s">
        <v>5685</v>
      </c>
      <c r="C34" s="702" t="s">
        <v>2418</v>
      </c>
      <c r="D34" s="730" t="str">
        <f>HYPERLINK("https://youtu.be/R9drqtLlI48","40.69")</f>
        <v>40.69</v>
      </c>
      <c r="E34" s="723" t="s">
        <v>2418</v>
      </c>
      <c r="F34" s="706" t="s">
        <v>2284</v>
      </c>
      <c r="G34" s="705"/>
      <c r="H34" s="706"/>
      <c r="I34" s="706"/>
      <c r="J34" s="705"/>
      <c r="K34" s="705"/>
      <c r="L34" s="705"/>
      <c r="M34" s="705"/>
      <c r="N34" s="706"/>
      <c r="O34" s="730" t="s">
        <v>1862</v>
      </c>
      <c r="P34" s="705"/>
      <c r="Q34" s="706"/>
      <c r="R34" s="706"/>
      <c r="S34" s="705" t="s">
        <v>2248</v>
      </c>
      <c r="T34" s="706"/>
      <c r="U34" s="705"/>
      <c r="V34" s="705"/>
      <c r="W34" s="709"/>
      <c r="X34" s="706"/>
      <c r="Y34" s="709"/>
      <c r="Z34" s="705"/>
      <c r="AA34" s="706"/>
      <c r="AB34" s="706"/>
      <c r="AC34" s="706"/>
      <c r="AD34" s="705"/>
      <c r="AE34" s="706"/>
      <c r="AF34" s="705"/>
      <c r="AG34" s="706"/>
      <c r="AH34" s="706"/>
      <c r="AI34" s="706"/>
      <c r="AJ34" s="706"/>
      <c r="AK34" s="705"/>
      <c r="AL34" s="706"/>
      <c r="AM34" s="722"/>
      <c r="AN34" s="706"/>
      <c r="AO34" s="705"/>
      <c r="AP34" s="706"/>
      <c r="AQ34" s="706"/>
      <c r="AR34" s="706"/>
      <c r="AS34" s="706"/>
      <c r="AT34" s="706"/>
      <c r="AU34" s="706"/>
      <c r="AV34" s="706"/>
      <c r="AW34" s="706"/>
      <c r="AX34" s="706"/>
      <c r="AY34" s="706"/>
      <c r="AZ34" s="706"/>
      <c r="BA34" s="706"/>
      <c r="BB34" s="706"/>
    </row>
    <row r="35" ht="15.75" customHeight="1">
      <c r="A35" s="711"/>
      <c r="B35" s="719" t="s">
        <v>5686</v>
      </c>
      <c r="C35" s="702" t="s">
        <v>2076</v>
      </c>
      <c r="D35" s="723" t="s">
        <v>2999</v>
      </c>
      <c r="E35" s="706"/>
      <c r="F35" s="723" t="s">
        <v>2076</v>
      </c>
      <c r="G35" s="706" t="s">
        <v>5687</v>
      </c>
      <c r="H35" s="705"/>
      <c r="I35" s="705"/>
      <c r="J35" s="706"/>
      <c r="K35" s="706"/>
      <c r="L35" s="706"/>
      <c r="M35" s="706"/>
      <c r="N35" s="705"/>
      <c r="O35" s="723" t="s">
        <v>5688</v>
      </c>
      <c r="P35" s="706"/>
      <c r="Q35" s="705"/>
      <c r="R35" s="705"/>
      <c r="S35" s="706"/>
      <c r="T35" s="705"/>
      <c r="U35" s="706"/>
      <c r="V35" s="706"/>
      <c r="W35" s="709"/>
      <c r="X35" s="705"/>
      <c r="Y35" s="709"/>
      <c r="Z35" s="706"/>
      <c r="AA35" s="705"/>
      <c r="AB35" s="705"/>
      <c r="AC35" s="705"/>
      <c r="AD35" s="706"/>
      <c r="AE35" s="705"/>
      <c r="AF35" s="706"/>
      <c r="AG35" s="705"/>
      <c r="AH35" s="705"/>
      <c r="AI35" s="705"/>
      <c r="AJ35" s="705"/>
      <c r="AK35" s="706"/>
      <c r="AL35" s="705"/>
      <c r="AM35" s="710"/>
      <c r="AN35" s="705"/>
      <c r="AO35" s="706"/>
      <c r="AP35" s="705"/>
      <c r="AQ35" s="705"/>
      <c r="AR35" s="705"/>
      <c r="AS35" s="705"/>
      <c r="AT35" s="705"/>
      <c r="AU35" s="705"/>
      <c r="AV35" s="705"/>
      <c r="AW35" s="705"/>
      <c r="AX35" s="705"/>
      <c r="AY35" s="705"/>
      <c r="AZ35" s="705"/>
      <c r="BA35" s="705"/>
      <c r="BB35" s="705"/>
    </row>
    <row r="36" ht="15.75" customHeight="1">
      <c r="A36" s="711"/>
      <c r="B36" s="719" t="s">
        <v>5689</v>
      </c>
      <c r="C36" s="702" t="s">
        <v>1846</v>
      </c>
      <c r="D36" s="703" t="str">
        <f>HYPERLINK("https://clips.twitch.tv/ScrumptiousColdMoonPeanutButterJellyTime","40.22")</f>
        <v>40.22</v>
      </c>
      <c r="E36" s="703" t="s">
        <v>1846</v>
      </c>
      <c r="F36" s="703" t="s">
        <v>5688</v>
      </c>
      <c r="G36" s="705"/>
      <c r="H36" s="731"/>
      <c r="I36" s="705" t="s">
        <v>5690</v>
      </c>
      <c r="J36" s="705"/>
      <c r="K36" s="705"/>
      <c r="L36" s="705"/>
      <c r="M36" s="705"/>
      <c r="N36" s="705"/>
      <c r="O36" s="703" t="s">
        <v>5687</v>
      </c>
      <c r="P36" s="705"/>
      <c r="Q36" s="705"/>
      <c r="R36" s="705" t="s">
        <v>5096</v>
      </c>
      <c r="S36" s="705" t="s">
        <v>2382</v>
      </c>
      <c r="T36" s="705"/>
      <c r="U36" s="705"/>
      <c r="V36" s="705"/>
      <c r="W36" s="709"/>
      <c r="X36" s="705"/>
      <c r="Y36" s="709"/>
      <c r="Z36" s="705"/>
      <c r="AA36" s="705"/>
      <c r="AB36" s="705"/>
      <c r="AC36" s="705"/>
      <c r="AD36" s="705"/>
      <c r="AE36" s="705"/>
      <c r="AF36" s="705"/>
      <c r="AG36" s="705"/>
      <c r="AH36" s="705"/>
      <c r="AI36" s="705"/>
      <c r="AJ36" s="705"/>
      <c r="AK36" s="705"/>
      <c r="AL36" s="705"/>
      <c r="AM36" s="710"/>
      <c r="AN36" s="705"/>
      <c r="AO36" s="705"/>
      <c r="AP36" s="705"/>
      <c r="AQ36" s="705"/>
      <c r="AR36" s="705"/>
      <c r="AS36" s="705"/>
      <c r="AT36" s="705"/>
      <c r="AU36" s="705"/>
      <c r="AV36" s="705"/>
      <c r="AW36" s="705"/>
      <c r="AX36" s="705"/>
      <c r="AY36" s="705"/>
      <c r="AZ36" s="705"/>
      <c r="BA36" s="705"/>
      <c r="BB36" s="705"/>
    </row>
    <row r="37" ht="15.75" customHeight="1">
      <c r="A37" s="711"/>
      <c r="B37" s="719" t="s">
        <v>5691</v>
      </c>
      <c r="C37" s="702" t="s">
        <v>3265</v>
      </c>
      <c r="D37" s="703" t="s">
        <v>3265</v>
      </c>
      <c r="E37" s="703" t="s">
        <v>4258</v>
      </c>
      <c r="F37" s="705"/>
      <c r="G37" s="705"/>
      <c r="H37" s="703" t="s">
        <v>1621</v>
      </c>
      <c r="I37" s="703" t="s">
        <v>1621</v>
      </c>
      <c r="J37" s="703" t="s">
        <v>5692</v>
      </c>
      <c r="K37" s="705"/>
      <c r="L37" s="674" t="s">
        <v>3303</v>
      </c>
      <c r="M37" s="703" t="s">
        <v>3265</v>
      </c>
      <c r="N37" s="705"/>
      <c r="O37" s="703" t="s">
        <v>2562</v>
      </c>
      <c r="P37" s="705"/>
      <c r="Q37" s="705"/>
      <c r="R37" s="705"/>
      <c r="S37" s="703" t="str">
        <f>HYPERLINK("https://clips.twitch.tv/AggressiveBigTeaNononoCat","40.26")</f>
        <v>40.26</v>
      </c>
      <c r="T37" s="705"/>
      <c r="U37" s="705"/>
      <c r="V37" s="705"/>
      <c r="W37" s="709"/>
      <c r="X37" s="703" t="s">
        <v>1825</v>
      </c>
      <c r="Y37" s="709"/>
      <c r="Z37" s="705"/>
      <c r="AA37" s="705"/>
      <c r="AB37" s="705"/>
      <c r="AC37" s="705"/>
      <c r="AD37" s="705"/>
      <c r="AE37" s="705"/>
      <c r="AF37" s="705"/>
      <c r="AG37" s="705"/>
      <c r="AH37" s="705"/>
      <c r="AI37" s="705"/>
      <c r="AJ37" s="705"/>
      <c r="AK37" s="705"/>
      <c r="AL37" s="705"/>
      <c r="AM37" s="710"/>
      <c r="AN37" s="705"/>
      <c r="AO37" s="705"/>
      <c r="AP37" s="705"/>
      <c r="AQ37" s="705"/>
      <c r="AR37" s="705"/>
      <c r="AS37" s="705"/>
      <c r="AT37" s="705"/>
      <c r="AU37" s="705"/>
      <c r="AV37" s="705"/>
      <c r="AW37" s="705"/>
      <c r="AX37" s="705"/>
      <c r="AY37" s="705"/>
      <c r="AZ37" s="705"/>
      <c r="BA37" s="705"/>
      <c r="BB37" s="705"/>
    </row>
    <row r="38" ht="15.75" customHeight="1">
      <c r="A38" s="713" t="s">
        <v>5627</v>
      </c>
      <c r="B38" s="714" t="s">
        <v>5693</v>
      </c>
      <c r="C38" s="702" t="s">
        <v>3442</v>
      </c>
      <c r="D38" s="703" t="s">
        <v>3442</v>
      </c>
      <c r="E38" s="703" t="s">
        <v>712</v>
      </c>
      <c r="F38" s="705"/>
      <c r="G38" s="705"/>
      <c r="H38" s="705"/>
      <c r="I38" s="705"/>
      <c r="J38" s="703" t="s">
        <v>1036</v>
      </c>
      <c r="K38" s="705"/>
      <c r="L38" s="705"/>
      <c r="M38" s="705"/>
      <c r="N38" s="705"/>
      <c r="O38" s="703" t="s">
        <v>792</v>
      </c>
      <c r="P38" s="705"/>
      <c r="Q38" s="705"/>
      <c r="R38" s="705"/>
      <c r="S38" s="705"/>
      <c r="T38" s="705"/>
      <c r="U38" s="705"/>
      <c r="V38" s="705"/>
      <c r="W38" s="709"/>
      <c r="X38" s="705"/>
      <c r="Y38" s="703" t="s">
        <v>2262</v>
      </c>
      <c r="Z38" s="705"/>
      <c r="AA38" s="705"/>
      <c r="AB38" s="705"/>
      <c r="AC38" s="705"/>
      <c r="AD38" s="705"/>
      <c r="AE38" s="705"/>
      <c r="AF38" s="705"/>
      <c r="AG38" s="705"/>
      <c r="AH38" s="705"/>
      <c r="AI38" s="705"/>
      <c r="AJ38" s="705"/>
      <c r="AK38" s="705"/>
      <c r="AL38" s="705"/>
      <c r="AM38" s="710"/>
      <c r="AN38" s="705"/>
      <c r="AO38" s="705"/>
      <c r="AP38" s="705"/>
      <c r="AQ38" s="705"/>
      <c r="AR38" s="705"/>
      <c r="AS38" s="705"/>
      <c r="AT38" s="705"/>
      <c r="AU38" s="705"/>
      <c r="AV38" s="705"/>
      <c r="AW38" s="705"/>
      <c r="AX38" s="705"/>
      <c r="AY38" s="705"/>
      <c r="AZ38" s="705"/>
      <c r="BA38" s="705"/>
      <c r="BB38" s="705"/>
    </row>
    <row r="39" ht="15.75" customHeight="1">
      <c r="A39" s="732"/>
      <c r="B39" s="712" t="s">
        <v>5694</v>
      </c>
      <c r="C39" s="702" t="s">
        <v>1973</v>
      </c>
      <c r="D39" s="703" t="s">
        <v>5695</v>
      </c>
      <c r="E39" s="703" t="s">
        <v>2539</v>
      </c>
      <c r="F39" s="705"/>
      <c r="G39" s="705"/>
      <c r="H39" s="705"/>
      <c r="I39" s="705"/>
      <c r="J39" s="703" t="s">
        <v>1848</v>
      </c>
      <c r="K39" s="705"/>
      <c r="L39" s="705"/>
      <c r="M39" s="705"/>
      <c r="N39" s="705"/>
      <c r="O39" s="705"/>
      <c r="P39" s="703" t="s">
        <v>4536</v>
      </c>
      <c r="Q39" s="705"/>
      <c r="R39" s="705"/>
      <c r="S39" s="705"/>
      <c r="T39" s="705"/>
      <c r="U39" s="705"/>
      <c r="V39" s="705"/>
      <c r="W39" s="709"/>
      <c r="X39" s="705"/>
      <c r="Y39" s="709"/>
      <c r="Z39" s="705"/>
      <c r="AA39" s="705"/>
      <c r="AB39" s="705"/>
      <c r="AC39" s="705"/>
      <c r="AD39" s="705"/>
      <c r="AE39" s="705"/>
      <c r="AF39" s="705"/>
      <c r="AG39" s="705"/>
      <c r="AH39" s="705"/>
      <c r="AI39" s="705"/>
      <c r="AJ39" s="705"/>
      <c r="AK39" s="705"/>
      <c r="AL39" s="703" t="s">
        <v>1973</v>
      </c>
      <c r="AM39" s="710"/>
      <c r="AN39" s="705"/>
      <c r="AO39" s="705"/>
      <c r="AP39" s="705"/>
      <c r="AQ39" s="705"/>
      <c r="AR39" s="705"/>
      <c r="AS39" s="705"/>
      <c r="AT39" s="705"/>
      <c r="AU39" s="705"/>
      <c r="AV39" s="705"/>
      <c r="AW39" s="705"/>
      <c r="AX39" s="705"/>
      <c r="AY39" s="705"/>
      <c r="AZ39" s="705"/>
      <c r="BA39" s="705"/>
      <c r="BB39" s="705"/>
    </row>
    <row r="40" ht="15.75" customHeight="1">
      <c r="A40" s="713" t="s">
        <v>5638</v>
      </c>
      <c r="B40" s="714" t="s">
        <v>5639</v>
      </c>
      <c r="C40" s="702" t="s">
        <v>1820</v>
      </c>
      <c r="D40" s="723" t="str">
        <f>HYPERLINK("https://clips.twitch.tv/StylishVivaciousAirGuitarNotLikeThis","50.47")</f>
        <v>50.47</v>
      </c>
      <c r="E40" s="723" t="s">
        <v>1820</v>
      </c>
      <c r="F40" s="705" t="s">
        <v>760</v>
      </c>
      <c r="G40" s="705" t="s">
        <v>812</v>
      </c>
      <c r="H40" s="705"/>
      <c r="I40" s="723" t="s">
        <v>1820</v>
      </c>
      <c r="J40" s="705"/>
      <c r="K40" s="723" t="str">
        <f>HYPERLINK("https://youtu.be/Z3lDpXDeu-A","48.50")</f>
        <v>48.50</v>
      </c>
      <c r="L40" s="705"/>
      <c r="M40" s="705"/>
      <c r="N40" s="705"/>
      <c r="O40" s="723" t="s">
        <v>5696</v>
      </c>
      <c r="P40" s="705"/>
      <c r="Q40" s="705"/>
      <c r="R40" s="705"/>
      <c r="S40" s="705"/>
      <c r="T40" s="705"/>
      <c r="U40" s="705"/>
      <c r="V40" s="705"/>
      <c r="W40" s="709"/>
      <c r="X40" s="705"/>
      <c r="Y40" s="709"/>
      <c r="Z40" s="705"/>
      <c r="AA40" s="705"/>
      <c r="AB40" s="705"/>
      <c r="AC40" s="705"/>
      <c r="AD40" s="705"/>
      <c r="AE40" s="705"/>
      <c r="AF40" s="705"/>
      <c r="AG40" s="705"/>
      <c r="AH40" s="705"/>
      <c r="AI40" s="705"/>
      <c r="AJ40" s="705"/>
      <c r="AK40" s="705"/>
      <c r="AL40" s="705"/>
      <c r="AM40" s="710"/>
      <c r="AN40" s="705"/>
      <c r="AO40" s="705"/>
      <c r="AP40" s="705"/>
      <c r="AQ40" s="705"/>
      <c r="AR40" s="705"/>
      <c r="AS40" s="705"/>
      <c r="AT40" s="705"/>
      <c r="AU40" s="705"/>
      <c r="AV40" s="705"/>
      <c r="AW40" s="705"/>
      <c r="AX40" s="705"/>
      <c r="AY40" s="705"/>
      <c r="AZ40" s="705"/>
      <c r="BA40" s="705"/>
      <c r="BB40" s="705"/>
    </row>
    <row r="41" ht="15.75" customHeight="1">
      <c r="A41" s="732"/>
      <c r="B41" s="712" t="s">
        <v>5697</v>
      </c>
      <c r="C41" s="702" t="s">
        <v>5698</v>
      </c>
      <c r="D41" s="705"/>
      <c r="E41" s="705"/>
      <c r="F41" s="705"/>
      <c r="G41" s="705"/>
      <c r="H41" s="705"/>
      <c r="I41" s="723" t="s">
        <v>5698</v>
      </c>
      <c r="J41" s="705"/>
      <c r="K41" s="705"/>
      <c r="L41" s="705"/>
      <c r="M41" s="705"/>
      <c r="N41" s="705"/>
      <c r="O41" s="705"/>
      <c r="P41" s="705"/>
      <c r="Q41" s="705"/>
      <c r="R41" s="705"/>
      <c r="S41" s="705"/>
      <c r="T41" s="705"/>
      <c r="U41" s="705"/>
      <c r="V41" s="705"/>
      <c r="W41" s="709"/>
      <c r="X41" s="705"/>
      <c r="Y41" s="708"/>
      <c r="Z41" s="705"/>
      <c r="AA41" s="705"/>
      <c r="AB41" s="705"/>
      <c r="AC41" s="705"/>
      <c r="AD41" s="705"/>
      <c r="AE41" s="705"/>
      <c r="AF41" s="705"/>
      <c r="AG41" s="705"/>
      <c r="AH41" s="705"/>
      <c r="AI41" s="705"/>
      <c r="AJ41" s="705"/>
      <c r="AK41" s="705"/>
      <c r="AL41" s="705"/>
      <c r="AM41" s="710"/>
      <c r="AN41" s="705"/>
      <c r="AO41" s="705"/>
      <c r="AP41" s="705"/>
      <c r="AQ41" s="705"/>
      <c r="AR41" s="705"/>
      <c r="AS41" s="705"/>
      <c r="AT41" s="705"/>
      <c r="AU41" s="705"/>
      <c r="AV41" s="705"/>
      <c r="AW41" s="705"/>
      <c r="AX41" s="705"/>
      <c r="AY41" s="705"/>
      <c r="AZ41" s="705"/>
      <c r="BA41" s="705"/>
      <c r="BB41" s="705"/>
    </row>
    <row r="42" ht="15.75" customHeight="1">
      <c r="A42" s="732"/>
      <c r="B42" s="712" t="s">
        <v>5699</v>
      </c>
      <c r="C42" s="702" t="s">
        <v>5700</v>
      </c>
      <c r="D42" s="705"/>
      <c r="E42" s="705"/>
      <c r="F42" s="705"/>
      <c r="G42" s="705"/>
      <c r="H42" s="705"/>
      <c r="I42" s="723" t="s">
        <v>5700</v>
      </c>
      <c r="J42" s="705"/>
      <c r="K42" s="705"/>
      <c r="L42" s="705"/>
      <c r="M42" s="705"/>
      <c r="N42" s="705"/>
      <c r="O42" s="705"/>
      <c r="P42" s="705"/>
      <c r="Q42" s="705"/>
      <c r="R42" s="705"/>
      <c r="S42" s="705"/>
      <c r="T42" s="705"/>
      <c r="U42" s="705"/>
      <c r="V42" s="705"/>
      <c r="W42" s="708"/>
      <c r="X42" s="705"/>
      <c r="Y42" s="708"/>
      <c r="Z42" s="705"/>
      <c r="AA42" s="705"/>
      <c r="AB42" s="705"/>
      <c r="AC42" s="705"/>
      <c r="AD42" s="705"/>
      <c r="AE42" s="705"/>
      <c r="AF42" s="705"/>
      <c r="AG42" s="705"/>
      <c r="AH42" s="705"/>
      <c r="AI42" s="705"/>
      <c r="AJ42" s="705"/>
      <c r="AK42" s="705"/>
      <c r="AL42" s="705"/>
      <c r="AM42" s="710"/>
      <c r="AN42" s="705"/>
      <c r="AO42" s="705"/>
      <c r="AP42" s="705"/>
      <c r="AQ42" s="705"/>
      <c r="AR42" s="705"/>
      <c r="AS42" s="705"/>
      <c r="AT42" s="705"/>
      <c r="AU42" s="705"/>
      <c r="AV42" s="705"/>
      <c r="AW42" s="705"/>
      <c r="AX42" s="705"/>
      <c r="AY42" s="705"/>
      <c r="AZ42" s="705"/>
      <c r="BA42" s="705"/>
      <c r="BB42" s="705"/>
    </row>
    <row r="43" ht="15.75" customHeight="1">
      <c r="A43" s="732"/>
      <c r="B43" s="712" t="s">
        <v>5701</v>
      </c>
      <c r="C43" s="702" t="s">
        <v>4543</v>
      </c>
      <c r="D43" s="705"/>
      <c r="E43" s="705"/>
      <c r="F43" s="705"/>
      <c r="G43" s="705"/>
      <c r="H43" s="705"/>
      <c r="I43" s="723" t="s">
        <v>4543</v>
      </c>
      <c r="J43" s="705"/>
      <c r="K43" s="705"/>
      <c r="L43" s="705"/>
      <c r="M43" s="705"/>
      <c r="N43" s="705"/>
      <c r="O43" s="705"/>
      <c r="P43" s="705"/>
      <c r="Q43" s="705"/>
      <c r="R43" s="705"/>
      <c r="S43" s="705"/>
      <c r="T43" s="705"/>
      <c r="U43" s="705"/>
      <c r="V43" s="705"/>
      <c r="W43" s="708"/>
      <c r="X43" s="705"/>
      <c r="Y43" s="708"/>
      <c r="Z43" s="705"/>
      <c r="AA43" s="705"/>
      <c r="AB43" s="705"/>
      <c r="AC43" s="705"/>
      <c r="AD43" s="705"/>
      <c r="AE43" s="705"/>
      <c r="AF43" s="705"/>
      <c r="AG43" s="705"/>
      <c r="AH43" s="705"/>
      <c r="AI43" s="705"/>
      <c r="AJ43" s="705"/>
      <c r="AK43" s="705"/>
      <c r="AL43" s="705"/>
      <c r="AM43" s="710"/>
      <c r="AN43" s="705"/>
      <c r="AO43" s="705"/>
      <c r="AP43" s="705"/>
      <c r="AQ43" s="705"/>
      <c r="AR43" s="705"/>
      <c r="AS43" s="705"/>
      <c r="AT43" s="705"/>
      <c r="AU43" s="705"/>
      <c r="AV43" s="705"/>
      <c r="AW43" s="705"/>
      <c r="AX43" s="705"/>
      <c r="AY43" s="705"/>
      <c r="AZ43" s="705"/>
      <c r="BA43" s="705"/>
      <c r="BB43" s="705"/>
    </row>
    <row r="44" ht="15.75" customHeight="1">
      <c r="A44" s="700" t="s">
        <v>5702</v>
      </c>
      <c r="B44" s="701" t="s">
        <v>5703</v>
      </c>
      <c r="C44" s="702" t="s">
        <v>2488</v>
      </c>
      <c r="D44" s="703" t="s">
        <v>3169</v>
      </c>
      <c r="E44" s="705"/>
      <c r="F44" s="705"/>
      <c r="G44" s="705"/>
      <c r="H44" s="718"/>
      <c r="I44" s="703" t="str">
        <f>HYPERLINK("https://youtu.be/WdBDZlWcLa8","16.95")</f>
        <v>16.95</v>
      </c>
      <c r="J44" s="705"/>
      <c r="K44" s="703" t="str">
        <f>HYPERLINK("https://youtu.be/FwtG-kRM0SE","17.64")</f>
        <v>17.64</v>
      </c>
      <c r="L44" s="705"/>
      <c r="M44" s="705"/>
      <c r="N44" s="707" t="s">
        <v>4238</v>
      </c>
      <c r="O44" s="705"/>
      <c r="P44" s="703" t="s">
        <v>2488</v>
      </c>
      <c r="Q44" s="705"/>
      <c r="R44" s="705" t="s">
        <v>4130</v>
      </c>
      <c r="S44" s="703" t="str">
        <f>HYPERLINK("https://clips.twitch.tv/VainSmokyPotSeemsGood","16.88")</f>
        <v>16.88</v>
      </c>
      <c r="T44" s="705"/>
      <c r="U44" s="705"/>
      <c r="V44" s="705"/>
      <c r="W44" s="708"/>
      <c r="X44" s="705"/>
      <c r="Y44" s="709"/>
      <c r="Z44" s="705"/>
      <c r="AA44" s="705"/>
      <c r="AB44" s="705"/>
      <c r="AC44" s="705"/>
      <c r="AD44" s="705"/>
      <c r="AE44" s="705"/>
      <c r="AF44" s="705"/>
      <c r="AG44" s="703" t="str">
        <f>HYPERLINK("https://youtu.be/nGctd2CZYrU","16.85")</f>
        <v>16.85</v>
      </c>
      <c r="AH44" s="705"/>
      <c r="AI44" s="705"/>
      <c r="AJ44" s="705"/>
      <c r="AK44" s="705"/>
      <c r="AL44" s="705"/>
      <c r="AM44" s="710"/>
      <c r="AN44" s="705"/>
      <c r="AO44" s="705"/>
      <c r="AP44" s="705"/>
      <c r="AQ44" s="705"/>
      <c r="AR44" s="705"/>
      <c r="AS44" s="705"/>
      <c r="AT44" s="705"/>
      <c r="AU44" s="705"/>
      <c r="AV44" s="705"/>
      <c r="AW44" s="705"/>
      <c r="AX44" s="705"/>
      <c r="AY44" s="705"/>
      <c r="AZ44" s="705"/>
      <c r="BA44" s="705"/>
      <c r="BB44" s="705"/>
    </row>
    <row r="45" ht="15.75" customHeight="1">
      <c r="A45" s="711"/>
      <c r="B45" s="719" t="s">
        <v>5704</v>
      </c>
      <c r="C45" s="702" t="str">
        <f>HYPERLINK("https://clips.twitch.tv/CautiousAmorphousLlamaDxAbomb","15.96")</f>
        <v>15.96</v>
      </c>
      <c r="D45" s="703" t="s">
        <v>444</v>
      </c>
      <c r="E45" s="703" t="s">
        <v>2446</v>
      </c>
      <c r="F45" s="703" t="s">
        <v>107</v>
      </c>
      <c r="G45" s="703" t="s">
        <v>444</v>
      </c>
      <c r="H45" s="703" t="s">
        <v>444</v>
      </c>
      <c r="I45" s="703" t="s">
        <v>107</v>
      </c>
      <c r="J45" s="703" t="s">
        <v>1498</v>
      </c>
      <c r="K45" s="705" t="s">
        <v>348</v>
      </c>
      <c r="L45" s="674" t="s">
        <v>444</v>
      </c>
      <c r="M45" s="705"/>
      <c r="N45" s="703" t="s">
        <v>107</v>
      </c>
      <c r="O45" s="703" t="s">
        <v>2563</v>
      </c>
      <c r="P45" s="705"/>
      <c r="Q45" s="705"/>
      <c r="R45" s="705" t="s">
        <v>5705</v>
      </c>
      <c r="S45" s="705"/>
      <c r="T45" s="705"/>
      <c r="U45" s="705"/>
      <c r="V45" s="705"/>
      <c r="W45" s="709"/>
      <c r="X45" s="705"/>
      <c r="Y45" s="709"/>
      <c r="Z45" s="705"/>
      <c r="AA45" s="705"/>
      <c r="AB45" s="705"/>
      <c r="AC45" s="705"/>
      <c r="AD45" s="705"/>
      <c r="AE45" s="705"/>
      <c r="AF45" s="705"/>
      <c r="AG45" s="705"/>
      <c r="AH45" s="705"/>
      <c r="AI45" s="705"/>
      <c r="AJ45" s="705"/>
      <c r="AK45" s="705"/>
      <c r="AL45" s="705"/>
      <c r="AM45" s="710"/>
      <c r="AN45" s="705"/>
      <c r="AO45" s="705"/>
      <c r="AP45" s="705"/>
      <c r="AQ45" s="705"/>
      <c r="AR45" s="705"/>
      <c r="AS45" s="705"/>
      <c r="AT45" s="705"/>
      <c r="AU45" s="705"/>
      <c r="AV45" s="705"/>
      <c r="AW45" s="705"/>
      <c r="AX45" s="705"/>
      <c r="AY45" s="705"/>
      <c r="AZ45" s="705"/>
      <c r="BA45" s="705"/>
      <c r="BB45" s="705"/>
    </row>
    <row r="46" ht="15.75" customHeight="1">
      <c r="A46" s="700" t="s">
        <v>5706</v>
      </c>
      <c r="B46" s="701" t="s">
        <v>5707</v>
      </c>
      <c r="C46" s="702" t="s">
        <v>1049</v>
      </c>
      <c r="D46" s="721"/>
      <c r="E46" s="703" t="s">
        <v>1049</v>
      </c>
      <c r="F46" s="733"/>
      <c r="G46" s="705" t="s">
        <v>811</v>
      </c>
      <c r="H46" s="718"/>
      <c r="I46" s="733"/>
      <c r="J46" s="705"/>
      <c r="K46" s="705"/>
      <c r="L46" s="705"/>
      <c r="M46" s="705"/>
      <c r="N46" s="733"/>
      <c r="O46" s="733"/>
      <c r="P46" s="705"/>
      <c r="Q46" s="733"/>
      <c r="R46" s="733"/>
      <c r="S46" s="705"/>
      <c r="T46" s="733"/>
      <c r="U46" s="705"/>
      <c r="V46" s="705"/>
      <c r="W46" s="709"/>
      <c r="X46" s="733"/>
      <c r="Y46" s="709"/>
      <c r="Z46" s="705"/>
      <c r="AA46" s="733"/>
      <c r="AB46" s="733"/>
      <c r="AC46" s="733"/>
      <c r="AD46" s="705"/>
      <c r="AE46" s="733"/>
      <c r="AF46" s="705"/>
      <c r="AG46" s="733"/>
      <c r="AH46" s="733"/>
      <c r="AI46" s="733"/>
      <c r="AJ46" s="733"/>
      <c r="AK46" s="705"/>
      <c r="AL46" s="733"/>
      <c r="AM46" s="734"/>
      <c r="AN46" s="733"/>
      <c r="AO46" s="705"/>
      <c r="AP46" s="733"/>
      <c r="AQ46" s="733"/>
      <c r="AR46" s="733"/>
      <c r="AS46" s="733"/>
      <c r="AT46" s="733"/>
      <c r="AU46" s="733"/>
      <c r="AV46" s="733"/>
      <c r="AW46" s="733"/>
      <c r="AX46" s="733"/>
      <c r="AY46" s="733"/>
      <c r="AZ46" s="733"/>
      <c r="BA46" s="733"/>
      <c r="BB46" s="733"/>
    </row>
    <row r="47" ht="15.75" customHeight="1">
      <c r="A47" s="700" t="s">
        <v>57</v>
      </c>
      <c r="B47" s="701" t="s">
        <v>5609</v>
      </c>
      <c r="C47" s="702" t="s">
        <v>236</v>
      </c>
      <c r="D47" s="723" t="s">
        <v>236</v>
      </c>
      <c r="E47" s="733"/>
      <c r="F47" s="705"/>
      <c r="G47" s="735" t="str">
        <f>HYPERLINK("https://www.twitch.tv/videos/540307503","2:12.15")</f>
        <v>2:12.15</v>
      </c>
      <c r="H47" s="705"/>
      <c r="I47" s="705"/>
      <c r="J47" s="733"/>
      <c r="K47" s="733"/>
      <c r="L47" s="733"/>
      <c r="M47" s="733"/>
      <c r="N47" s="705"/>
      <c r="O47" s="705"/>
      <c r="P47" s="733"/>
      <c r="Q47" s="705"/>
      <c r="R47" s="705"/>
      <c r="S47" s="733"/>
      <c r="T47" s="705"/>
      <c r="U47" s="733"/>
      <c r="V47" s="733"/>
      <c r="W47" s="709"/>
      <c r="X47" s="705"/>
      <c r="Y47" s="709"/>
      <c r="Z47" s="733"/>
      <c r="AA47" s="705"/>
      <c r="AB47" s="705"/>
      <c r="AC47" s="705"/>
      <c r="AD47" s="733"/>
      <c r="AE47" s="705"/>
      <c r="AF47" s="733"/>
      <c r="AG47" s="705"/>
      <c r="AH47" s="705"/>
      <c r="AI47" s="705"/>
      <c r="AJ47" s="705"/>
      <c r="AK47" s="733"/>
      <c r="AL47" s="705"/>
      <c r="AM47" s="710"/>
      <c r="AN47" s="705"/>
      <c r="AO47" s="733"/>
      <c r="AP47" s="705"/>
      <c r="AQ47" s="705"/>
      <c r="AR47" s="705"/>
      <c r="AS47" s="705"/>
      <c r="AT47" s="705"/>
      <c r="AU47" s="705"/>
      <c r="AV47" s="705"/>
      <c r="AW47" s="705"/>
      <c r="AX47" s="705"/>
      <c r="AY47" s="705"/>
      <c r="AZ47" s="705"/>
      <c r="BA47" s="705"/>
      <c r="BB47" s="705"/>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7"/>
      <c r="AJ48" s="737"/>
      <c r="AK48" s="737"/>
      <c r="AL48" s="737"/>
      <c r="AM48" s="738"/>
      <c r="AN48" s="737"/>
      <c r="AO48" s="737"/>
      <c r="AP48" s="737"/>
      <c r="AQ48" s="737"/>
      <c r="AR48" s="737"/>
      <c r="AS48" s="737"/>
      <c r="AT48" s="737"/>
      <c r="AU48" s="737"/>
      <c r="AV48" s="737"/>
      <c r="AW48" s="737"/>
      <c r="AX48" s="737"/>
      <c r="AY48" s="737"/>
      <c r="AZ48" s="737"/>
      <c r="BA48" s="737"/>
      <c r="BB48" s="737"/>
    </row>
    <row r="49" ht="15.75" customHeight="1">
      <c r="A49" s="739" t="s">
        <v>5708</v>
      </c>
      <c r="B49" s="740" t="s">
        <v>5709</v>
      </c>
      <c r="C49" s="702" t="s">
        <v>187</v>
      </c>
      <c r="D49" s="703" t="s">
        <v>187</v>
      </c>
      <c r="E49" s="703" t="s">
        <v>1053</v>
      </c>
      <c r="F49" s="703" t="s">
        <v>727</v>
      </c>
      <c r="G49" s="703" t="str">
        <f>HYPERLINK("https://clips.twitch.tv/AltruisticBrightClipsdadWholeWheat","51.57")</f>
        <v>51.57</v>
      </c>
      <c r="H49" s="741"/>
      <c r="I49" s="741" t="s">
        <v>5288</v>
      </c>
      <c r="J49" s="703" t="s">
        <v>1372</v>
      </c>
      <c r="K49" s="742" t="s">
        <v>2605</v>
      </c>
      <c r="L49" s="674" t="s">
        <v>500</v>
      </c>
      <c r="M49" s="741"/>
      <c r="N49" s="721" t="s">
        <v>3146</v>
      </c>
      <c r="O49" s="721" t="s">
        <v>3459</v>
      </c>
      <c r="P49" s="741"/>
      <c r="Q49" s="741"/>
      <c r="R49" s="741" t="s">
        <v>3260</v>
      </c>
      <c r="S49" s="741" t="s">
        <v>5182</v>
      </c>
      <c r="T49" s="741"/>
      <c r="U49" s="741"/>
      <c r="V49" s="741"/>
      <c r="W49" s="741"/>
      <c r="X49" s="742" t="s">
        <v>1616</v>
      </c>
      <c r="Y49" s="741"/>
      <c r="Z49" s="741"/>
      <c r="AA49" s="741"/>
      <c r="AB49" s="741"/>
      <c r="AC49" s="741"/>
      <c r="AD49" s="741"/>
      <c r="AE49" s="741"/>
      <c r="AF49" s="741"/>
      <c r="AG49" s="741"/>
      <c r="AH49" s="741"/>
      <c r="AI49" s="741"/>
      <c r="AJ49" s="741"/>
      <c r="AK49" s="741"/>
      <c r="AL49" s="741"/>
      <c r="AM49" s="743"/>
      <c r="AN49" s="741"/>
      <c r="AO49" s="741"/>
      <c r="AP49" s="741"/>
      <c r="AQ49" s="741"/>
      <c r="AR49" s="741"/>
      <c r="AS49" s="741"/>
      <c r="AT49" s="741"/>
      <c r="AU49" s="741"/>
      <c r="AV49" s="741"/>
      <c r="AW49" s="741"/>
      <c r="AX49" s="741"/>
      <c r="AY49" s="741"/>
      <c r="AZ49" s="741"/>
      <c r="BA49" s="741"/>
      <c r="BB49" s="741"/>
    </row>
    <row r="50" ht="15.75" customHeight="1">
      <c r="A50" s="744"/>
      <c r="B50" s="745" t="s">
        <v>5710</v>
      </c>
      <c r="C50" s="702" t="s">
        <v>2581</v>
      </c>
      <c r="D50" s="703" t="s">
        <v>2581</v>
      </c>
      <c r="E50" s="741"/>
      <c r="F50" s="741"/>
      <c r="G50" s="741"/>
      <c r="H50" s="703" t="s">
        <v>292</v>
      </c>
      <c r="I50" s="741"/>
      <c r="J50" s="718"/>
      <c r="K50" s="741"/>
      <c r="L50" s="741"/>
      <c r="M50" s="703" t="s">
        <v>1027</v>
      </c>
      <c r="N50" s="741"/>
      <c r="O50" s="741"/>
      <c r="P50" s="741"/>
      <c r="Q50" s="741"/>
      <c r="R50" s="741"/>
      <c r="S50" s="741" t="s">
        <v>5182</v>
      </c>
      <c r="T50" s="741"/>
      <c r="U50" s="741"/>
      <c r="V50" s="741"/>
      <c r="W50" s="741"/>
      <c r="X50" s="741"/>
      <c r="Y50" s="741"/>
      <c r="Z50" s="741"/>
      <c r="AA50" s="741"/>
      <c r="AB50" s="741"/>
      <c r="AC50" s="741"/>
      <c r="AD50" s="741"/>
      <c r="AE50" s="741"/>
      <c r="AF50" s="741"/>
      <c r="AG50" s="741"/>
      <c r="AH50" s="746"/>
      <c r="AI50" s="741"/>
      <c r="AJ50" s="741"/>
      <c r="AK50" s="741"/>
      <c r="AL50" s="741"/>
      <c r="AM50" s="743"/>
      <c r="AN50" s="741"/>
      <c r="AO50" s="741"/>
      <c r="AP50" s="741"/>
      <c r="AQ50" s="741"/>
      <c r="AR50" s="741"/>
      <c r="AS50" s="741"/>
      <c r="AT50" s="741"/>
      <c r="AU50" s="741"/>
      <c r="AV50" s="741"/>
      <c r="AW50" s="741"/>
      <c r="AX50" s="741"/>
      <c r="AY50" s="741"/>
      <c r="AZ50" s="741"/>
      <c r="BA50" s="741"/>
      <c r="BB50" s="741"/>
    </row>
    <row r="51" ht="15.75" customHeight="1">
      <c r="A51" s="744"/>
      <c r="B51" s="745" t="s">
        <v>5711</v>
      </c>
      <c r="C51" s="747"/>
      <c r="D51" s="718"/>
      <c r="E51" s="741"/>
      <c r="F51" s="741"/>
      <c r="G51" s="741"/>
      <c r="H51" s="741"/>
      <c r="I51" s="741"/>
      <c r="J51" s="741"/>
      <c r="K51" s="742" t="s">
        <v>2935</v>
      </c>
      <c r="L51" s="741"/>
      <c r="M51" s="741"/>
      <c r="N51" s="741"/>
      <c r="O51" s="741"/>
      <c r="P51" s="741"/>
      <c r="Q51" s="741"/>
      <c r="R51" s="741"/>
      <c r="S51" s="741"/>
      <c r="T51" s="741"/>
      <c r="U51" s="741"/>
      <c r="V51" s="741"/>
      <c r="W51" s="741"/>
      <c r="X51" s="741"/>
      <c r="Y51" s="741"/>
      <c r="Z51" s="741"/>
      <c r="AA51" s="741"/>
      <c r="AB51" s="741"/>
      <c r="AC51" s="741"/>
      <c r="AD51" s="741"/>
      <c r="AE51" s="741"/>
      <c r="AF51" s="741"/>
      <c r="AG51" s="741"/>
      <c r="AH51" s="741"/>
      <c r="AI51" s="741"/>
      <c r="AJ51" s="741"/>
      <c r="AK51" s="741"/>
      <c r="AL51" s="741"/>
      <c r="AM51" s="743"/>
      <c r="AN51" s="741"/>
      <c r="AO51" s="741"/>
      <c r="AP51" s="741"/>
      <c r="AQ51" s="741"/>
      <c r="AR51" s="741"/>
      <c r="AS51" s="741"/>
      <c r="AT51" s="741"/>
      <c r="AU51" s="741"/>
      <c r="AV51" s="741"/>
      <c r="AW51" s="741"/>
      <c r="AX51" s="741"/>
      <c r="AY51" s="741"/>
      <c r="AZ51" s="741"/>
      <c r="BA51" s="741"/>
      <c r="BB51" s="741"/>
    </row>
    <row r="52" ht="15.75" customHeight="1">
      <c r="A52" s="744"/>
      <c r="B52" s="745" t="s">
        <v>5712</v>
      </c>
      <c r="C52" s="702" t="s">
        <v>237</v>
      </c>
      <c r="D52" s="703" t="s">
        <v>237</v>
      </c>
      <c r="E52" s="741"/>
      <c r="F52" s="741"/>
      <c r="G52" s="741"/>
      <c r="H52" s="703" t="s">
        <v>1241</v>
      </c>
      <c r="I52" s="741"/>
      <c r="J52" s="703" t="s">
        <v>1501</v>
      </c>
      <c r="K52" s="742"/>
      <c r="L52" s="741"/>
      <c r="M52" s="741"/>
      <c r="N52" s="741"/>
      <c r="O52" s="741"/>
      <c r="P52" s="741"/>
      <c r="Q52" s="741"/>
      <c r="R52" s="741"/>
      <c r="S52" s="741"/>
      <c r="T52" s="741"/>
      <c r="U52" s="741"/>
      <c r="V52" s="741"/>
      <c r="W52" s="741"/>
      <c r="X52" s="741"/>
      <c r="Y52" s="741"/>
      <c r="Z52" s="741"/>
      <c r="AA52" s="741"/>
      <c r="AB52" s="741"/>
      <c r="AC52" s="741"/>
      <c r="AD52" s="741"/>
      <c r="AE52" s="741"/>
      <c r="AF52" s="741"/>
      <c r="AG52" s="741"/>
      <c r="AH52" s="741"/>
      <c r="AI52" s="741"/>
      <c r="AJ52" s="741"/>
      <c r="AK52" s="741"/>
      <c r="AL52" s="741"/>
      <c r="AM52" s="743"/>
      <c r="AN52" s="741"/>
      <c r="AO52" s="741"/>
      <c r="AP52" s="741"/>
      <c r="AQ52" s="741"/>
      <c r="AR52" s="741"/>
      <c r="AS52" s="741"/>
      <c r="AT52" s="741"/>
      <c r="AU52" s="741"/>
      <c r="AV52" s="741"/>
      <c r="AW52" s="741"/>
      <c r="AX52" s="741"/>
      <c r="AY52" s="741"/>
      <c r="AZ52" s="741"/>
      <c r="BA52" s="741"/>
      <c r="BB52" s="741"/>
    </row>
    <row r="53" ht="15.75" customHeight="1">
      <c r="A53" s="748" t="s">
        <v>5627</v>
      </c>
      <c r="B53" s="749" t="s">
        <v>5709</v>
      </c>
      <c r="C53" s="702" t="s">
        <v>2987</v>
      </c>
      <c r="D53" s="703" t="s">
        <v>4199</v>
      </c>
      <c r="E53" s="703" t="s">
        <v>2987</v>
      </c>
      <c r="F53" s="741"/>
      <c r="G53" s="741"/>
      <c r="H53" s="741"/>
      <c r="I53" s="741"/>
      <c r="J53" s="741"/>
      <c r="K53" s="742"/>
      <c r="L53" s="741"/>
      <c r="M53" s="741"/>
      <c r="N53" s="741"/>
      <c r="O53" s="741"/>
      <c r="P53" s="741"/>
      <c r="Q53" s="741"/>
      <c r="R53" s="741"/>
      <c r="S53" s="741"/>
      <c r="T53" s="741"/>
      <c r="U53" s="741"/>
      <c r="V53" s="741"/>
      <c r="W53" s="741"/>
      <c r="X53" s="741"/>
      <c r="Y53" s="741"/>
      <c r="Z53" s="741"/>
      <c r="AA53" s="741"/>
      <c r="AB53" s="741"/>
      <c r="AC53" s="741"/>
      <c r="AD53" s="741"/>
      <c r="AE53" s="741"/>
      <c r="AF53" s="741"/>
      <c r="AG53" s="741"/>
      <c r="AH53" s="741"/>
      <c r="AI53" s="741"/>
      <c r="AJ53" s="741"/>
      <c r="AK53" s="741"/>
      <c r="AL53" s="741"/>
      <c r="AM53" s="743"/>
      <c r="AN53" s="741"/>
      <c r="AO53" s="741"/>
      <c r="AP53" s="741"/>
      <c r="AQ53" s="741"/>
      <c r="AR53" s="741"/>
      <c r="AS53" s="741"/>
      <c r="AT53" s="741"/>
      <c r="AU53" s="741"/>
      <c r="AV53" s="741"/>
      <c r="AW53" s="741"/>
      <c r="AX53" s="741"/>
      <c r="AY53" s="741"/>
      <c r="AZ53" s="741"/>
      <c r="BA53" s="741"/>
      <c r="BB53" s="741"/>
    </row>
    <row r="54" ht="15.75" customHeight="1">
      <c r="A54" s="744"/>
      <c r="B54" s="745" t="s">
        <v>5710</v>
      </c>
      <c r="C54" s="702" t="s">
        <v>1511</v>
      </c>
      <c r="D54" s="703" t="s">
        <v>1511</v>
      </c>
      <c r="E54" s="741"/>
      <c r="F54" s="741"/>
      <c r="G54" s="741"/>
      <c r="H54" s="741"/>
      <c r="I54" s="741"/>
      <c r="J54" s="741"/>
      <c r="K54" s="742"/>
      <c r="L54" s="741"/>
      <c r="M54" s="741"/>
      <c r="N54" s="741"/>
      <c r="O54" s="741"/>
      <c r="P54" s="741"/>
      <c r="Q54" s="741"/>
      <c r="R54" s="741"/>
      <c r="S54" s="741"/>
      <c r="T54" s="741"/>
      <c r="U54" s="741"/>
      <c r="V54" s="741"/>
      <c r="W54" s="741"/>
      <c r="X54" s="741"/>
      <c r="Y54" s="741"/>
      <c r="Z54" s="741"/>
      <c r="AA54" s="741"/>
      <c r="AB54" s="741"/>
      <c r="AC54" s="741"/>
      <c r="AD54" s="741"/>
      <c r="AE54" s="741"/>
      <c r="AF54" s="721" t="s">
        <v>974</v>
      </c>
      <c r="AG54" s="741"/>
      <c r="AH54" s="741"/>
      <c r="AI54" s="741"/>
      <c r="AJ54" s="741"/>
      <c r="AK54" s="741"/>
      <c r="AL54" s="741"/>
      <c r="AM54" s="743"/>
      <c r="AN54" s="741"/>
      <c r="AO54" s="741"/>
      <c r="AP54" s="741"/>
      <c r="AQ54" s="741"/>
      <c r="AR54" s="741"/>
      <c r="AS54" s="741"/>
      <c r="AT54" s="741"/>
      <c r="AU54" s="741"/>
      <c r="AV54" s="741"/>
      <c r="AW54" s="741"/>
      <c r="AX54" s="741"/>
      <c r="AY54" s="741"/>
      <c r="AZ54" s="741"/>
      <c r="BA54" s="741"/>
      <c r="BB54" s="741"/>
    </row>
    <row r="55" ht="15.75" customHeight="1">
      <c r="A55" s="744"/>
      <c r="B55" s="745" t="s">
        <v>5711</v>
      </c>
      <c r="C55" s="702" t="s">
        <v>1163</v>
      </c>
      <c r="D55" s="718"/>
      <c r="E55" s="703" t="s">
        <v>1163</v>
      </c>
      <c r="F55" s="741"/>
      <c r="G55" s="741"/>
      <c r="H55" s="741"/>
      <c r="I55" s="741"/>
      <c r="J55" s="741"/>
      <c r="K55" s="742"/>
      <c r="L55" s="741"/>
      <c r="M55" s="741"/>
      <c r="N55" s="741"/>
      <c r="O55" s="741"/>
      <c r="P55" s="741"/>
      <c r="Q55" s="741"/>
      <c r="R55" s="741"/>
      <c r="S55" s="741"/>
      <c r="T55" s="741"/>
      <c r="U55" s="741"/>
      <c r="V55" s="741"/>
      <c r="W55" s="718"/>
      <c r="X55" s="741"/>
      <c r="Y55" s="741"/>
      <c r="Z55" s="741"/>
      <c r="AA55" s="741"/>
      <c r="AB55" s="741"/>
      <c r="AC55" s="741"/>
      <c r="AD55" s="741"/>
      <c r="AE55" s="741"/>
      <c r="AF55" s="741"/>
      <c r="AG55" s="741"/>
      <c r="AH55" s="741"/>
      <c r="AI55" s="741"/>
      <c r="AJ55" s="741"/>
      <c r="AK55" s="741"/>
      <c r="AL55" s="741"/>
      <c r="AM55" s="743"/>
      <c r="AN55" s="741"/>
      <c r="AO55" s="741"/>
      <c r="AP55" s="741"/>
      <c r="AQ55" s="741"/>
      <c r="AR55" s="741"/>
      <c r="AS55" s="741"/>
      <c r="AT55" s="741"/>
      <c r="AU55" s="741"/>
      <c r="AV55" s="741"/>
      <c r="AW55" s="741"/>
      <c r="AX55" s="741"/>
      <c r="AY55" s="741"/>
      <c r="AZ55" s="741"/>
      <c r="BA55" s="741"/>
      <c r="BB55" s="741"/>
    </row>
    <row r="56" ht="15.75" customHeight="1">
      <c r="A56" s="744"/>
      <c r="B56" s="745" t="s">
        <v>5712</v>
      </c>
      <c r="C56" s="715" t="s">
        <v>2080</v>
      </c>
      <c r="D56" s="703" t="s">
        <v>5713</v>
      </c>
      <c r="E56" s="741"/>
      <c r="F56" s="741"/>
      <c r="G56" s="741"/>
      <c r="H56" s="741"/>
      <c r="I56" s="741"/>
      <c r="J56" s="703" t="s">
        <v>1019</v>
      </c>
      <c r="K56" s="742"/>
      <c r="L56" s="741"/>
      <c r="M56" s="741"/>
      <c r="N56" s="741"/>
      <c r="O56" s="741"/>
      <c r="P56" s="741"/>
      <c r="Q56" s="741"/>
      <c r="R56" s="741"/>
      <c r="S56" s="741"/>
      <c r="T56" s="741"/>
      <c r="U56" s="721" t="s">
        <v>5714</v>
      </c>
      <c r="V56" s="741"/>
      <c r="W56" s="703" t="s">
        <v>743</v>
      </c>
      <c r="X56" s="741"/>
      <c r="Y56" s="741"/>
      <c r="Z56" s="703" t="s">
        <v>2080</v>
      </c>
      <c r="AA56" s="741"/>
      <c r="AB56" s="741"/>
      <c r="AC56" s="741"/>
      <c r="AD56" s="741"/>
      <c r="AE56" s="741"/>
      <c r="AF56" s="741"/>
      <c r="AG56" s="741"/>
      <c r="AH56" s="741"/>
      <c r="AI56" s="741"/>
      <c r="AJ56" s="741"/>
      <c r="AK56" s="741"/>
      <c r="AL56" s="741"/>
      <c r="AM56" s="703" t="str">
        <f>HYPERLINK("https://clips.twitch.tv/AlluringHungryKittenBudBlast-gHAjkJxqX83jWM3f", "17.91")</f>
        <v>17.91</v>
      </c>
      <c r="AN56" s="741"/>
      <c r="AO56" s="741"/>
      <c r="AP56" s="741"/>
      <c r="AQ56" s="741"/>
      <c r="AR56" s="741"/>
      <c r="AS56" s="741"/>
      <c r="AT56" s="741"/>
      <c r="AU56" s="741"/>
      <c r="AV56" s="741"/>
      <c r="AW56" s="741"/>
      <c r="AX56" s="741"/>
      <c r="AY56" s="741"/>
      <c r="AZ56" s="741"/>
      <c r="BA56" s="741"/>
      <c r="BB56" s="741"/>
    </row>
    <row r="57" ht="15.75" customHeight="1">
      <c r="A57" s="739" t="s">
        <v>5715</v>
      </c>
      <c r="B57" s="740" t="s">
        <v>5716</v>
      </c>
      <c r="C57" s="702" t="str">
        <f>HYPERLINK("https://youtu.be/WV5J-Ci9wPU","16.74")</f>
        <v>16.74</v>
      </c>
      <c r="D57" s="721" t="s">
        <v>2493</v>
      </c>
      <c r="E57" s="741"/>
      <c r="F57" s="742" t="s">
        <v>4784</v>
      </c>
      <c r="G57" s="741"/>
      <c r="H57" s="741"/>
      <c r="I57" s="741"/>
      <c r="J57" s="741"/>
      <c r="K57" s="741" t="s">
        <v>5717</v>
      </c>
      <c r="L57" s="741"/>
      <c r="M57" s="741"/>
      <c r="N57" s="721" t="s">
        <v>5289</v>
      </c>
      <c r="O57" s="703" t="s">
        <v>250</v>
      </c>
      <c r="P57" s="741"/>
      <c r="Q57" s="741"/>
      <c r="R57" s="741"/>
      <c r="S57" s="741" t="s">
        <v>3530</v>
      </c>
      <c r="T57" s="741"/>
      <c r="U57" s="741"/>
      <c r="V57" s="741"/>
      <c r="W57" s="741"/>
      <c r="X57" s="741"/>
      <c r="Y57" s="741"/>
      <c r="Z57" s="741"/>
      <c r="AA57" s="741"/>
      <c r="AB57" s="741"/>
      <c r="AC57" s="741"/>
      <c r="AD57" s="741"/>
      <c r="AE57" s="741"/>
      <c r="AF57" s="741"/>
      <c r="AG57" s="704" t="str">
        <f>HYPERLINK("https://youtu.be/WV5J-Ci9wPU","16.74")</f>
        <v>16.74</v>
      </c>
      <c r="AH57" s="721"/>
      <c r="AI57" s="741"/>
      <c r="AJ57" s="741"/>
      <c r="AK57" s="741"/>
      <c r="AL57" s="741"/>
      <c r="AM57" s="743"/>
      <c r="AN57" s="741"/>
      <c r="AO57" s="741"/>
      <c r="AP57" s="741"/>
      <c r="AQ57" s="741"/>
      <c r="AR57" s="741"/>
      <c r="AS57" s="741"/>
      <c r="AT57" s="741"/>
      <c r="AU57" s="741"/>
      <c r="AV57" s="741"/>
      <c r="AW57" s="741"/>
      <c r="AX57" s="741"/>
      <c r="AY57" s="741"/>
      <c r="AZ57" s="741"/>
      <c r="BA57" s="741"/>
      <c r="BB57" s="741"/>
    </row>
    <row r="58" ht="15.75" customHeight="1">
      <c r="A58" s="750" t="s">
        <v>5627</v>
      </c>
      <c r="B58" s="751" t="s">
        <v>5718</v>
      </c>
      <c r="C58" s="715" t="s">
        <v>1607</v>
      </c>
      <c r="D58" s="705"/>
      <c r="E58" s="703" t="s">
        <v>1607</v>
      </c>
      <c r="F58" s="705"/>
      <c r="G58" s="709"/>
      <c r="H58" s="709"/>
      <c r="I58" s="709"/>
      <c r="J58" s="705"/>
      <c r="K58" s="709"/>
      <c r="L58" s="703" t="s">
        <v>5719</v>
      </c>
      <c r="M58" s="741"/>
      <c r="N58" s="709"/>
      <c r="O58" s="709"/>
      <c r="P58" s="709"/>
      <c r="Q58" s="709"/>
      <c r="R58" s="709"/>
      <c r="S58" s="709"/>
      <c r="T58" s="709"/>
      <c r="U58" s="733"/>
      <c r="V58" s="709"/>
      <c r="W58" s="709"/>
      <c r="X58" s="709"/>
      <c r="Y58" s="709"/>
      <c r="Z58" s="709"/>
      <c r="AA58" s="709"/>
      <c r="AB58" s="709"/>
      <c r="AC58" s="709"/>
      <c r="AD58" s="709"/>
      <c r="AE58" s="709"/>
      <c r="AF58" s="709"/>
      <c r="AG58" s="709"/>
      <c r="AH58" s="709"/>
      <c r="AI58" s="709"/>
      <c r="AJ58" s="709"/>
      <c r="AK58" s="709"/>
      <c r="AL58" s="709"/>
      <c r="AM58" s="722"/>
      <c r="AN58" s="709"/>
      <c r="AO58" s="709"/>
      <c r="AP58" s="709"/>
      <c r="AQ58" s="709"/>
      <c r="AR58" s="709"/>
      <c r="AS58" s="709"/>
      <c r="AT58" s="709"/>
      <c r="AU58" s="709"/>
      <c r="AV58" s="709"/>
      <c r="AW58" s="709"/>
      <c r="AX58" s="709"/>
      <c r="AY58" s="709"/>
      <c r="AZ58" s="709"/>
      <c r="BA58" s="709"/>
      <c r="BB58" s="709"/>
    </row>
    <row r="59" ht="15.75" customHeight="1">
      <c r="A59" s="752"/>
      <c r="B59" s="745" t="s">
        <v>5720</v>
      </c>
      <c r="C59" s="702" t="s">
        <v>5721</v>
      </c>
      <c r="D59" s="703" t="s">
        <v>4248</v>
      </c>
      <c r="E59" s="741"/>
      <c r="F59" s="703" t="s">
        <v>4248</v>
      </c>
      <c r="G59" s="741"/>
      <c r="H59" s="741"/>
      <c r="I59" s="741"/>
      <c r="J59" s="718"/>
      <c r="K59" s="741"/>
      <c r="L59" s="741"/>
      <c r="M59" s="703" t="s">
        <v>5721</v>
      </c>
      <c r="N59" s="741"/>
      <c r="O59" s="741"/>
      <c r="P59" s="741"/>
      <c r="Q59" s="721" t="s">
        <v>3197</v>
      </c>
      <c r="R59" s="741"/>
      <c r="S59" s="741"/>
      <c r="T59" s="741"/>
      <c r="U59" s="721" t="s">
        <v>5722</v>
      </c>
      <c r="V59" s="741"/>
      <c r="W59" s="703" t="s">
        <v>2987</v>
      </c>
      <c r="X59" s="741"/>
      <c r="Y59" s="741"/>
      <c r="Z59" s="741"/>
      <c r="AA59" s="741"/>
      <c r="AB59" s="741"/>
      <c r="AC59" s="741"/>
      <c r="AD59" s="741"/>
      <c r="AE59" s="741"/>
      <c r="AF59" s="741"/>
      <c r="AG59" s="741"/>
      <c r="AH59" s="741"/>
      <c r="AI59" s="741"/>
      <c r="AJ59" s="741"/>
      <c r="AK59" s="741"/>
      <c r="AL59" s="741"/>
      <c r="AM59" s="743"/>
      <c r="AN59" s="741"/>
      <c r="AO59" s="741"/>
      <c r="AP59" s="741"/>
      <c r="AQ59" s="741"/>
      <c r="AR59" s="741"/>
      <c r="AS59" s="741"/>
      <c r="AT59" s="741"/>
      <c r="AU59" s="741"/>
      <c r="AV59" s="741"/>
      <c r="AW59" s="741"/>
      <c r="AX59" s="741"/>
      <c r="AY59" s="741"/>
      <c r="AZ59" s="741"/>
      <c r="BA59" s="741"/>
      <c r="BB59" s="741"/>
    </row>
    <row r="60" ht="15.75" customHeight="1">
      <c r="A60" s="739" t="s">
        <v>5723</v>
      </c>
      <c r="B60" s="740" t="s">
        <v>5724</v>
      </c>
      <c r="C60" s="702" t="str">
        <f>HYPERLINK("https://youtu.be/4OqNmNgyDyw","16.24")</f>
        <v>16.24</v>
      </c>
      <c r="D60" s="753" t="s">
        <v>1390</v>
      </c>
      <c r="E60" s="741"/>
      <c r="F60" s="741"/>
      <c r="G60" s="741"/>
      <c r="H60" s="741"/>
      <c r="I60" s="741"/>
      <c r="J60" s="741"/>
      <c r="K60" s="704" t="str">
        <f>HYPERLINK("https://youtu.be/4OqNmNgyDyw","16.24")</f>
        <v>16.24</v>
      </c>
      <c r="L60" s="741"/>
      <c r="M60" s="741"/>
      <c r="N60" s="741"/>
      <c r="O60" s="741"/>
      <c r="P60" s="741"/>
      <c r="Q60" s="741"/>
      <c r="R60" s="741" t="s">
        <v>2936</v>
      </c>
      <c r="S60" s="704" t="str">
        <f>HYPERLINK("https://clips.twitch.tv/ThankfulSpoopyHerdWOOP","16.58")</f>
        <v>16.58</v>
      </c>
      <c r="T60" s="741"/>
      <c r="U60" s="741"/>
      <c r="V60" s="741"/>
      <c r="W60" s="741"/>
      <c r="X60" s="741"/>
      <c r="Y60" s="721" t="s">
        <v>5725</v>
      </c>
      <c r="Z60" s="741"/>
      <c r="AA60" s="741"/>
      <c r="AB60" s="741"/>
      <c r="AC60" s="741"/>
      <c r="AD60" s="741"/>
      <c r="AE60" s="741"/>
      <c r="AF60" s="741"/>
      <c r="AG60" s="741"/>
      <c r="AH60" s="741"/>
      <c r="AI60" s="741"/>
      <c r="AJ60" s="741"/>
      <c r="AK60" s="741"/>
      <c r="AL60" s="741"/>
      <c r="AM60" s="743"/>
      <c r="AN60" s="741"/>
      <c r="AO60" s="741"/>
      <c r="AP60" s="741"/>
      <c r="AQ60" s="741"/>
      <c r="AR60" s="741"/>
      <c r="AS60" s="741"/>
      <c r="AT60" s="741"/>
      <c r="AU60" s="741"/>
      <c r="AV60" s="741"/>
      <c r="AW60" s="741"/>
      <c r="AX60" s="741"/>
      <c r="AY60" s="741"/>
      <c r="AZ60" s="741"/>
      <c r="BA60" s="741"/>
      <c r="BB60" s="741"/>
    </row>
    <row r="61" ht="15.75" customHeight="1">
      <c r="A61" s="744"/>
      <c r="B61" s="745" t="s">
        <v>5726</v>
      </c>
      <c r="C61" s="702" t="str">
        <f>HYPERLINK("https://youtu.be/fZ3PjrGMczo", "14.91")</f>
        <v>14.91</v>
      </c>
      <c r="D61" s="703" t="s">
        <v>2764</v>
      </c>
      <c r="E61" s="741"/>
      <c r="F61" s="742"/>
      <c r="G61" s="741"/>
      <c r="H61" s="741"/>
      <c r="I61" s="742"/>
      <c r="J61" s="741"/>
      <c r="K61" s="741"/>
      <c r="L61" s="741"/>
      <c r="M61" s="741"/>
      <c r="N61" s="741"/>
      <c r="O61" s="741"/>
      <c r="P61" s="741"/>
      <c r="Q61" s="741"/>
      <c r="R61" s="741"/>
      <c r="S61" s="741"/>
      <c r="T61" s="741"/>
      <c r="U61" s="741"/>
      <c r="V61" s="741"/>
      <c r="W61" s="741"/>
      <c r="X61" s="741"/>
      <c r="Y61" s="741"/>
      <c r="Z61" s="741"/>
      <c r="AA61" s="741"/>
      <c r="AB61" s="741"/>
      <c r="AC61" s="741"/>
      <c r="AD61" s="741"/>
      <c r="AE61" s="741"/>
      <c r="AF61" s="741"/>
      <c r="AG61" s="741"/>
      <c r="AH61" s="741"/>
      <c r="AI61" s="741"/>
      <c r="AJ61" s="741"/>
      <c r="AK61" s="741"/>
      <c r="AL61" s="741"/>
      <c r="AM61" s="743"/>
      <c r="AN61" s="741"/>
      <c r="AO61" s="741"/>
      <c r="AP61" s="741"/>
      <c r="AQ61" s="741"/>
      <c r="AR61" s="741"/>
      <c r="AS61" s="741"/>
      <c r="AT61" s="741"/>
      <c r="AU61" s="741"/>
      <c r="AV61" s="741"/>
      <c r="AW61" s="741"/>
      <c r="AX61" s="741"/>
      <c r="AY61" s="741"/>
      <c r="AZ61" s="741"/>
      <c r="BA61" s="741"/>
      <c r="BB61" s="741"/>
    </row>
    <row r="62" ht="15.75" customHeight="1">
      <c r="A62" s="744"/>
      <c r="B62" s="745" t="s">
        <v>5727</v>
      </c>
      <c r="C62" s="702" t="s">
        <v>5728</v>
      </c>
      <c r="D62" s="703" t="s">
        <v>5728</v>
      </c>
      <c r="E62" s="741"/>
      <c r="F62" s="741"/>
      <c r="G62" s="741"/>
      <c r="H62" s="741"/>
      <c r="I62" s="703" t="s">
        <v>294</v>
      </c>
      <c r="J62" s="703" t="s">
        <v>135</v>
      </c>
      <c r="K62" s="704" t="str">
        <f>HYPERLINK("https://youtu.be/1clufi5ICPo","15.10")</f>
        <v>15.10</v>
      </c>
      <c r="L62" s="741"/>
      <c r="M62" s="741"/>
      <c r="N62" s="741"/>
      <c r="O62" s="741"/>
      <c r="P62" s="707"/>
      <c r="Q62" s="741"/>
      <c r="R62" s="741" t="s">
        <v>177</v>
      </c>
      <c r="S62" s="741" t="s">
        <v>2086</v>
      </c>
      <c r="T62" s="741"/>
      <c r="U62" s="741"/>
      <c r="V62" s="741"/>
      <c r="W62" s="741"/>
      <c r="X62" s="741"/>
      <c r="Y62" s="741"/>
      <c r="Z62" s="741"/>
      <c r="AA62" s="741"/>
      <c r="AB62" s="741"/>
      <c r="AC62" s="741"/>
      <c r="AD62" s="741"/>
      <c r="AE62" s="741"/>
      <c r="AF62" s="741"/>
      <c r="AG62" s="741"/>
      <c r="AH62" s="741"/>
      <c r="AI62" s="741"/>
      <c r="AJ62" s="741"/>
      <c r="AK62" s="741"/>
      <c r="AL62" s="741"/>
      <c r="AM62" s="743"/>
      <c r="AN62" s="741"/>
      <c r="AO62" s="741"/>
      <c r="AP62" s="741"/>
      <c r="AQ62" s="741"/>
      <c r="AR62" s="741"/>
      <c r="AS62" s="741"/>
      <c r="AT62" s="741"/>
      <c r="AU62" s="741"/>
      <c r="AV62" s="741"/>
      <c r="AW62" s="741"/>
      <c r="AX62" s="741"/>
      <c r="AY62" s="741"/>
      <c r="AZ62" s="741"/>
      <c r="BA62" s="741"/>
      <c r="BB62" s="741"/>
    </row>
    <row r="63" ht="15.75" customHeight="1">
      <c r="A63" s="744"/>
      <c r="B63" s="745" t="s">
        <v>5729</v>
      </c>
      <c r="C63" s="702" t="s">
        <v>646</v>
      </c>
      <c r="D63" s="721" t="s">
        <v>813</v>
      </c>
      <c r="E63" s="703" t="s">
        <v>349</v>
      </c>
      <c r="F63" s="703" t="s">
        <v>4806</v>
      </c>
      <c r="G63" s="721" t="s">
        <v>5730</v>
      </c>
      <c r="H63" s="703" t="s">
        <v>1243</v>
      </c>
      <c r="I63" s="742" t="s">
        <v>1130</v>
      </c>
      <c r="J63" s="673" t="s">
        <v>1503</v>
      </c>
      <c r="K63" s="741" t="s">
        <v>245</v>
      </c>
      <c r="L63" s="674" t="s">
        <v>2731</v>
      </c>
      <c r="M63" s="741"/>
      <c r="N63" s="741"/>
      <c r="O63" s="703" t="s">
        <v>2730</v>
      </c>
      <c r="P63" s="703" t="s">
        <v>4322</v>
      </c>
      <c r="Q63" s="741"/>
      <c r="R63" s="741"/>
      <c r="S63" s="741" t="s">
        <v>1305</v>
      </c>
      <c r="T63" s="703" t="s">
        <v>646</v>
      </c>
      <c r="U63" s="741"/>
      <c r="V63" s="741"/>
      <c r="W63" s="741"/>
      <c r="X63" s="742" t="s">
        <v>2764</v>
      </c>
      <c r="Y63" s="741"/>
      <c r="Z63" s="741"/>
      <c r="AA63" s="741"/>
      <c r="AB63" s="741"/>
      <c r="AC63" s="741"/>
      <c r="AD63" s="741"/>
      <c r="AE63" s="741"/>
      <c r="AF63" s="741"/>
      <c r="AG63" s="741"/>
      <c r="AH63" s="741"/>
      <c r="AI63" s="741"/>
      <c r="AJ63" s="741"/>
      <c r="AK63" s="741"/>
      <c r="AL63" s="741"/>
      <c r="AM63" s="743"/>
      <c r="AN63" s="741"/>
      <c r="AO63" s="741"/>
      <c r="AP63" s="741"/>
      <c r="AQ63" s="741"/>
      <c r="AR63" s="741"/>
      <c r="AS63" s="741"/>
      <c r="AT63" s="741"/>
      <c r="AU63" s="741"/>
      <c r="AV63" s="741"/>
      <c r="AW63" s="741"/>
      <c r="AX63" s="741"/>
      <c r="AY63" s="741"/>
      <c r="AZ63" s="741"/>
      <c r="BA63" s="741"/>
      <c r="BB63" s="741"/>
    </row>
    <row r="64" ht="15.75" customHeight="1">
      <c r="A64" s="739" t="s">
        <v>5731</v>
      </c>
      <c r="B64" s="740" t="s">
        <v>5732</v>
      </c>
      <c r="C64" s="702" t="s">
        <v>1989</v>
      </c>
      <c r="D64" s="703" t="s">
        <v>1989</v>
      </c>
      <c r="E64" s="703" t="s">
        <v>5733</v>
      </c>
      <c r="F64" s="741"/>
      <c r="G64" s="741"/>
      <c r="H64" s="741"/>
      <c r="I64" s="741" t="s">
        <v>5734</v>
      </c>
      <c r="J64" s="703" t="s">
        <v>984</v>
      </c>
      <c r="K64" s="742" t="s">
        <v>1721</v>
      </c>
      <c r="L64" s="741"/>
      <c r="M64" s="741"/>
      <c r="N64" s="741"/>
      <c r="O64" s="721" t="s">
        <v>147</v>
      </c>
      <c r="P64" s="741"/>
      <c r="Q64" s="741"/>
      <c r="R64" s="741"/>
      <c r="S64" s="741"/>
      <c r="T64" s="741"/>
      <c r="U64" s="741"/>
      <c r="V64" s="741"/>
      <c r="W64" s="741"/>
      <c r="X64" s="741"/>
      <c r="Y64" s="741"/>
      <c r="Z64" s="741"/>
      <c r="AA64" s="741"/>
      <c r="AB64" s="741"/>
      <c r="AC64" s="741"/>
      <c r="AD64" s="741"/>
      <c r="AE64" s="741"/>
      <c r="AF64" s="741"/>
      <c r="AG64" s="741"/>
      <c r="AH64" s="741"/>
      <c r="AI64" s="741"/>
      <c r="AJ64" s="741"/>
      <c r="AK64" s="741"/>
      <c r="AL64" s="741"/>
      <c r="AM64" s="743"/>
      <c r="AN64" s="741"/>
      <c r="AO64" s="741"/>
      <c r="AP64" s="741"/>
      <c r="AQ64" s="741"/>
      <c r="AR64" s="741"/>
      <c r="AS64" s="741"/>
      <c r="AT64" s="741"/>
      <c r="AU64" s="741"/>
      <c r="AV64" s="741"/>
      <c r="AW64" s="741"/>
      <c r="AX64" s="741"/>
      <c r="AY64" s="741"/>
      <c r="AZ64" s="741"/>
      <c r="BA64" s="741"/>
      <c r="BB64" s="741"/>
    </row>
    <row r="65" ht="15.75" customHeight="1">
      <c r="A65" s="744"/>
      <c r="B65" s="745" t="s">
        <v>5735</v>
      </c>
      <c r="C65" s="702" t="s">
        <v>240</v>
      </c>
      <c r="D65" s="703" t="s">
        <v>240</v>
      </c>
      <c r="E65" s="703" t="s">
        <v>5736</v>
      </c>
      <c r="F65" s="703" t="s">
        <v>729</v>
      </c>
      <c r="G65" s="703" t="s">
        <v>814</v>
      </c>
      <c r="H65" s="703" t="s">
        <v>2780</v>
      </c>
      <c r="I65" s="741" t="s">
        <v>1131</v>
      </c>
      <c r="J65" s="703" t="s">
        <v>1504</v>
      </c>
      <c r="K65" s="741" t="s">
        <v>5737</v>
      </c>
      <c r="L65" s="674" t="s">
        <v>966</v>
      </c>
      <c r="M65" s="741"/>
      <c r="N65" s="741"/>
      <c r="O65" s="741"/>
      <c r="P65" s="703" t="s">
        <v>3886</v>
      </c>
      <c r="Q65" s="741"/>
      <c r="R65" s="741"/>
      <c r="S65" s="741" t="s">
        <v>5738</v>
      </c>
      <c r="T65" s="741"/>
      <c r="U65" s="741"/>
      <c r="V65" s="741"/>
      <c r="W65" s="741"/>
      <c r="X65" s="741"/>
      <c r="Y65" s="741"/>
      <c r="Z65" s="741"/>
      <c r="AA65" s="741"/>
      <c r="AB65" s="741"/>
      <c r="AC65" s="741"/>
      <c r="AD65" s="741"/>
      <c r="AE65" s="741"/>
      <c r="AF65" s="741"/>
      <c r="AG65" s="741"/>
      <c r="AH65" s="741"/>
      <c r="AI65" s="741"/>
      <c r="AJ65" s="741"/>
      <c r="AK65" s="741"/>
      <c r="AL65" s="741"/>
      <c r="AM65" s="743"/>
      <c r="AN65" s="741"/>
      <c r="AO65" s="741"/>
      <c r="AP65" s="741"/>
      <c r="AQ65" s="741"/>
      <c r="AR65" s="741"/>
      <c r="AS65" s="741"/>
      <c r="AT65" s="741"/>
      <c r="AU65" s="741"/>
      <c r="AV65" s="741"/>
      <c r="AW65" s="741"/>
      <c r="AX65" s="741"/>
      <c r="AY65" s="741"/>
      <c r="AZ65" s="741"/>
      <c r="BA65" s="741"/>
      <c r="BB65" s="741"/>
    </row>
    <row r="66" ht="15.75" customHeight="1">
      <c r="A66" s="748" t="s">
        <v>5622</v>
      </c>
      <c r="B66" s="749" t="s">
        <v>5739</v>
      </c>
      <c r="C66" s="702" t="s">
        <v>241</v>
      </c>
      <c r="D66" s="703" t="s">
        <v>730</v>
      </c>
      <c r="E66" s="703" t="s">
        <v>455</v>
      </c>
      <c r="F66" s="703" t="s">
        <v>730</v>
      </c>
      <c r="G66" s="703" t="s">
        <v>455</v>
      </c>
      <c r="H66" s="703" t="s">
        <v>1244</v>
      </c>
      <c r="I66" s="704" t="str">
        <f>HYPERLINK("https://www.youtube.com/watch?v=Imyo7x5mfG4&amp;feature=youtu.be","30.15")</f>
        <v>30.15</v>
      </c>
      <c r="J66" s="703" t="s">
        <v>1161</v>
      </c>
      <c r="K66" s="741" t="s">
        <v>455</v>
      </c>
      <c r="L66" s="674" t="s">
        <v>5740</v>
      </c>
      <c r="M66" s="741"/>
      <c r="N66" s="721" t="s">
        <v>3425</v>
      </c>
      <c r="O66" s="703" t="s">
        <v>3390</v>
      </c>
      <c r="P66" s="741"/>
      <c r="Q66" s="741"/>
      <c r="R66" s="741" t="s">
        <v>870</v>
      </c>
      <c r="S66" s="741" t="s">
        <v>3425</v>
      </c>
      <c r="T66" s="741"/>
      <c r="U66" s="741"/>
      <c r="V66" s="741"/>
      <c r="W66" s="741"/>
      <c r="X66" s="703" t="s">
        <v>5741</v>
      </c>
      <c r="Y66" s="741"/>
      <c r="Z66" s="741"/>
      <c r="AA66" s="741"/>
      <c r="AB66" s="741"/>
      <c r="AC66" s="741"/>
      <c r="AD66" s="741"/>
      <c r="AE66" s="741"/>
      <c r="AF66" s="741"/>
      <c r="AG66" s="741"/>
      <c r="AH66" s="741"/>
      <c r="AI66" s="741"/>
      <c r="AJ66" s="741"/>
      <c r="AK66" s="741"/>
      <c r="AL66" s="741"/>
      <c r="AM66" s="743"/>
      <c r="AN66" s="741"/>
      <c r="AO66" s="741"/>
      <c r="AP66" s="741"/>
      <c r="AQ66" s="741"/>
      <c r="AR66" s="741"/>
      <c r="AS66" s="741"/>
      <c r="AT66" s="741"/>
      <c r="AU66" s="741"/>
      <c r="AV66" s="741"/>
      <c r="AW66" s="741"/>
      <c r="AX66" s="741"/>
      <c r="AY66" s="741"/>
      <c r="AZ66" s="741"/>
      <c r="BA66" s="741"/>
      <c r="BB66" s="741"/>
    </row>
    <row r="67" ht="15.75" customHeight="1">
      <c r="A67" s="748" t="s">
        <v>5627</v>
      </c>
      <c r="B67" s="749" t="s">
        <v>5732</v>
      </c>
      <c r="C67" s="702" t="s">
        <v>4525</v>
      </c>
      <c r="D67" s="703" t="s">
        <v>4525</v>
      </c>
      <c r="E67" s="703" t="s">
        <v>4525</v>
      </c>
      <c r="F67" s="741"/>
      <c r="G67" s="742"/>
      <c r="H67" s="741"/>
      <c r="I67" s="741"/>
      <c r="J67" s="703" t="s">
        <v>1911</v>
      </c>
      <c r="K67" s="746"/>
      <c r="L67" s="741"/>
      <c r="M67" s="741"/>
      <c r="N67" s="741"/>
      <c r="O67" s="741"/>
      <c r="P67" s="741"/>
      <c r="Q67" s="741"/>
      <c r="R67" s="741"/>
      <c r="S67" s="741"/>
      <c r="T67" s="741"/>
      <c r="U67" s="741"/>
      <c r="V67" s="741"/>
      <c r="W67" s="741"/>
      <c r="X67" s="741"/>
      <c r="Y67" s="721" t="s">
        <v>2920</v>
      </c>
      <c r="Z67" s="741"/>
      <c r="AA67" s="741"/>
      <c r="AB67" s="741"/>
      <c r="AC67" s="721" t="s">
        <v>1305</v>
      </c>
      <c r="AD67" s="741"/>
      <c r="AE67" s="741"/>
      <c r="AF67" s="741"/>
      <c r="AG67" s="741"/>
      <c r="AH67" s="741"/>
      <c r="AI67" s="741"/>
      <c r="AJ67" s="741"/>
      <c r="AK67" s="741"/>
      <c r="AL67" s="741"/>
      <c r="AM67" s="743"/>
      <c r="AN67" s="741"/>
      <c r="AO67" s="741"/>
      <c r="AP67" s="741"/>
      <c r="AQ67" s="741"/>
      <c r="AR67" s="741"/>
      <c r="AS67" s="741"/>
      <c r="AT67" s="741"/>
      <c r="AU67" s="741"/>
      <c r="AV67" s="741"/>
      <c r="AW67" s="741"/>
      <c r="AX67" s="741"/>
      <c r="AY67" s="741"/>
      <c r="AZ67" s="741"/>
      <c r="BA67" s="741"/>
      <c r="BB67" s="741"/>
    </row>
    <row r="68" ht="15.75" customHeight="1">
      <c r="A68" s="752"/>
      <c r="B68" s="745" t="s">
        <v>5742</v>
      </c>
      <c r="C68" s="702" t="s">
        <v>1099</v>
      </c>
      <c r="D68" s="703" t="s">
        <v>1099</v>
      </c>
      <c r="E68" s="703" t="s">
        <v>2332</v>
      </c>
      <c r="F68" s="742" t="s">
        <v>5743</v>
      </c>
      <c r="G68" s="742"/>
      <c r="H68" s="741"/>
      <c r="I68" s="741"/>
      <c r="J68" s="703" t="s">
        <v>5744</v>
      </c>
      <c r="K68" s="746"/>
      <c r="L68" s="741"/>
      <c r="M68" s="741"/>
      <c r="N68" s="741"/>
      <c r="O68" s="741"/>
      <c r="P68" s="703" t="s">
        <v>3044</v>
      </c>
      <c r="Q68" s="721" t="s">
        <v>5745</v>
      </c>
      <c r="R68" s="741"/>
      <c r="S68" s="741"/>
      <c r="T68" s="741"/>
      <c r="V68" s="741"/>
      <c r="W68" s="741"/>
      <c r="X68" s="741"/>
      <c r="Y68" s="741"/>
      <c r="Z68" s="741"/>
      <c r="AA68" s="741"/>
      <c r="AB68" s="741"/>
      <c r="AC68" s="741"/>
      <c r="AD68" s="741"/>
      <c r="AE68" s="741"/>
      <c r="AF68" s="741"/>
      <c r="AG68" s="741"/>
      <c r="AH68" s="741"/>
      <c r="AI68" s="741"/>
      <c r="AJ68" s="741"/>
      <c r="AK68" s="741"/>
      <c r="AL68" s="741"/>
      <c r="AM68" s="743"/>
      <c r="AN68" s="741"/>
      <c r="AO68" s="741"/>
      <c r="AP68" s="741"/>
      <c r="AQ68" s="741"/>
      <c r="AR68" s="741"/>
      <c r="AS68" s="741"/>
      <c r="AT68" s="741"/>
      <c r="AU68" s="741"/>
      <c r="AV68" s="741"/>
      <c r="AW68" s="741"/>
      <c r="AX68" s="741"/>
      <c r="AY68" s="741"/>
      <c r="AZ68" s="741"/>
      <c r="BA68" s="741"/>
      <c r="BB68" s="741"/>
    </row>
    <row r="69" ht="15.75" customHeight="1">
      <c r="A69" s="752"/>
      <c r="B69" s="745" t="s">
        <v>5746</v>
      </c>
      <c r="C69" s="702" t="s">
        <v>5747</v>
      </c>
      <c r="D69" s="707"/>
      <c r="E69" s="754"/>
      <c r="F69" s="742"/>
      <c r="G69" s="742"/>
      <c r="H69" s="741"/>
      <c r="I69" s="741"/>
      <c r="J69" s="741"/>
      <c r="K69" s="746"/>
      <c r="L69" s="741"/>
      <c r="M69" s="741"/>
      <c r="N69" s="741"/>
      <c r="O69" s="741"/>
      <c r="P69" s="741"/>
      <c r="Q69" s="741"/>
      <c r="R69" s="741"/>
      <c r="S69" s="741"/>
      <c r="T69" s="741"/>
      <c r="U69" s="703" t="s">
        <v>1640</v>
      </c>
      <c r="V69" s="741"/>
      <c r="W69" s="741"/>
      <c r="X69" s="741"/>
      <c r="Y69" s="741"/>
      <c r="Z69" s="741"/>
      <c r="AA69" s="741"/>
      <c r="AB69" s="741"/>
      <c r="AC69" s="741"/>
      <c r="AD69" s="741"/>
      <c r="AE69" s="741"/>
      <c r="AF69" s="741"/>
      <c r="AG69" s="741"/>
      <c r="AH69" s="741"/>
      <c r="AI69" s="741"/>
      <c r="AJ69" s="741"/>
      <c r="AK69" s="741"/>
      <c r="AL69" s="741"/>
      <c r="AM69" s="743"/>
      <c r="AN69" s="741"/>
      <c r="AO69" s="741"/>
      <c r="AP69" s="741"/>
      <c r="AQ69" s="741"/>
      <c r="AR69" s="741"/>
      <c r="AS69" s="741"/>
      <c r="AT69" s="741"/>
      <c r="AU69" s="741"/>
      <c r="AV69" s="741"/>
      <c r="AW69" s="741"/>
      <c r="AX69" s="741"/>
      <c r="AY69" s="741"/>
      <c r="AZ69" s="741"/>
      <c r="BA69" s="741"/>
      <c r="BB69" s="741"/>
    </row>
    <row r="70" ht="15.75" customHeight="1">
      <c r="A70" s="748" t="s">
        <v>5638</v>
      </c>
      <c r="B70" s="749" t="s">
        <v>5639</v>
      </c>
      <c r="C70" s="702" t="s">
        <v>5748</v>
      </c>
      <c r="D70" s="703" t="s">
        <v>247</v>
      </c>
      <c r="E70" s="741"/>
      <c r="F70" s="704" t="str">
        <f>HYPERLINK("https://www.youtube.com/watch?v=8BrDAvD-IV4","1:01.54")</f>
        <v>1:01.54</v>
      </c>
      <c r="G70" s="742" t="s">
        <v>1914</v>
      </c>
      <c r="H70" s="741"/>
      <c r="I70" s="741"/>
      <c r="J70" s="741"/>
      <c r="K70" s="703" t="s">
        <v>5749</v>
      </c>
      <c r="L70" s="741"/>
      <c r="M70" s="741"/>
      <c r="N70" s="741"/>
      <c r="O70" s="741"/>
      <c r="P70" s="741"/>
      <c r="Q70" s="741"/>
      <c r="R70" s="741"/>
      <c r="S70" s="741"/>
      <c r="T70" s="741"/>
      <c r="U70" s="741"/>
      <c r="V70" s="741"/>
      <c r="W70" s="741"/>
      <c r="X70" s="741"/>
      <c r="Y70" s="741"/>
      <c r="Z70" s="741"/>
      <c r="AA70" s="741"/>
      <c r="AB70" s="741"/>
      <c r="AC70" s="741"/>
      <c r="AD70" s="741"/>
      <c r="AE70" s="741"/>
      <c r="AF70" s="741"/>
      <c r="AG70" s="741"/>
      <c r="AH70" s="741"/>
      <c r="AI70" s="741"/>
      <c r="AJ70" s="741"/>
      <c r="AK70" s="741"/>
      <c r="AL70" s="741"/>
      <c r="AM70" s="743"/>
      <c r="AN70" s="741"/>
      <c r="AO70" s="741"/>
      <c r="AP70" s="741"/>
      <c r="AQ70" s="741"/>
      <c r="AR70" s="741"/>
      <c r="AS70" s="741"/>
      <c r="AT70" s="741"/>
      <c r="AU70" s="741"/>
      <c r="AV70" s="741"/>
      <c r="AW70" s="741"/>
      <c r="AX70" s="741"/>
      <c r="AY70" s="741"/>
      <c r="AZ70" s="741"/>
      <c r="BA70" s="741"/>
      <c r="BB70" s="741"/>
    </row>
    <row r="71" ht="15.75" customHeight="1">
      <c r="A71" s="739" t="s">
        <v>5654</v>
      </c>
      <c r="B71" s="740" t="s">
        <v>5750</v>
      </c>
      <c r="C71" s="702" t="s">
        <v>2057</v>
      </c>
      <c r="D71" s="703" t="s">
        <v>2057</v>
      </c>
      <c r="E71" s="742"/>
      <c r="F71" s="741"/>
      <c r="G71" s="754"/>
      <c r="H71" s="741"/>
      <c r="I71" s="741"/>
      <c r="J71" s="703" t="s">
        <v>5751</v>
      </c>
      <c r="K71" s="746"/>
      <c r="L71" s="741"/>
      <c r="M71" s="741"/>
      <c r="N71" s="741"/>
      <c r="O71" s="741"/>
      <c r="P71" s="741"/>
      <c r="Q71" s="741"/>
      <c r="R71" s="741"/>
      <c r="S71" s="741"/>
      <c r="T71" s="741"/>
      <c r="U71" s="741"/>
      <c r="V71" s="741"/>
      <c r="W71" s="741"/>
      <c r="X71" s="741"/>
      <c r="Y71" s="741"/>
      <c r="Z71" s="741"/>
      <c r="AA71" s="741"/>
      <c r="AB71" s="741"/>
      <c r="AC71" s="741"/>
      <c r="AD71" s="741"/>
      <c r="AE71" s="741"/>
      <c r="AF71" s="741"/>
      <c r="AG71" s="741"/>
      <c r="AH71" s="741"/>
      <c r="AI71" s="741"/>
      <c r="AJ71" s="741"/>
      <c r="AK71" s="741"/>
      <c r="AL71" s="741"/>
      <c r="AM71" s="743"/>
      <c r="AN71" s="741"/>
      <c r="AO71" s="741"/>
      <c r="AP71" s="741"/>
      <c r="AQ71" s="741"/>
      <c r="AR71" s="741"/>
      <c r="AS71" s="741"/>
      <c r="AT71" s="741"/>
      <c r="AU71" s="741"/>
      <c r="AV71" s="741"/>
      <c r="AW71" s="741"/>
      <c r="AX71" s="741"/>
      <c r="AY71" s="741"/>
      <c r="AZ71" s="741"/>
      <c r="BA71" s="741"/>
      <c r="BB71" s="741"/>
    </row>
    <row r="72" ht="15.75" customHeight="1">
      <c r="A72" s="744"/>
      <c r="B72" s="745" t="s">
        <v>5752</v>
      </c>
      <c r="C72" s="702" t="s">
        <v>2257</v>
      </c>
      <c r="D72" s="703" t="s">
        <v>2257</v>
      </c>
      <c r="E72" s="703" t="s">
        <v>5753</v>
      </c>
      <c r="F72" s="741"/>
      <c r="G72" s="703" t="str">
        <f>HYPERLINK("https://clips.twitch.tv/OddYawningDurianWOOP","56.15")</f>
        <v>56.15</v>
      </c>
      <c r="H72" s="741"/>
      <c r="I72" s="741"/>
      <c r="J72" s="741"/>
      <c r="K72" s="704" t="str">
        <f>HYPERLINK("https://youtu.be/HUwmtKe7cOY","56.54")</f>
        <v>56.54</v>
      </c>
      <c r="L72" s="741"/>
      <c r="M72" s="741"/>
      <c r="N72" s="721" t="s">
        <v>2498</v>
      </c>
      <c r="O72" s="703" t="s">
        <v>4273</v>
      </c>
      <c r="P72" s="741"/>
      <c r="Q72" s="741"/>
      <c r="R72" s="741" t="s">
        <v>2765</v>
      </c>
      <c r="S72" s="741"/>
      <c r="T72" s="741"/>
      <c r="U72" s="741"/>
      <c r="V72" s="741"/>
      <c r="W72" s="741"/>
      <c r="X72" s="741"/>
      <c r="Y72" s="741"/>
      <c r="Z72" s="741"/>
      <c r="AA72" s="741"/>
      <c r="AB72" s="741"/>
      <c r="AC72" s="741"/>
      <c r="AD72" s="741"/>
      <c r="AE72" s="741"/>
      <c r="AF72" s="741"/>
      <c r="AG72" s="741"/>
      <c r="AH72" s="741"/>
      <c r="AI72" s="741"/>
      <c r="AJ72" s="741"/>
      <c r="AK72" s="741"/>
      <c r="AL72" s="741"/>
      <c r="AM72" s="743"/>
      <c r="AN72" s="741"/>
      <c r="AO72" s="741"/>
      <c r="AP72" s="741"/>
      <c r="AQ72" s="741"/>
      <c r="AR72" s="741"/>
      <c r="AS72" s="741"/>
      <c r="AT72" s="741"/>
      <c r="AU72" s="741"/>
      <c r="AV72" s="741"/>
      <c r="AW72" s="741"/>
      <c r="AX72" s="741"/>
      <c r="AY72" s="741"/>
      <c r="AZ72" s="741"/>
      <c r="BA72" s="741"/>
      <c r="BB72" s="741"/>
    </row>
    <row r="73" ht="15.75" customHeight="1">
      <c r="A73" s="744"/>
      <c r="B73" s="745" t="s">
        <v>5754</v>
      </c>
      <c r="C73" s="702" t="s">
        <v>352</v>
      </c>
      <c r="D73" s="703" t="s">
        <v>4249</v>
      </c>
      <c r="E73" s="741"/>
      <c r="F73" s="718"/>
      <c r="G73" s="741"/>
      <c r="H73" s="703" t="s">
        <v>1239</v>
      </c>
      <c r="I73" s="741" t="s">
        <v>2691</v>
      </c>
      <c r="J73" s="703" t="s">
        <v>1505</v>
      </c>
      <c r="K73" s="704" t="str">
        <f>HYPERLINK("https://youtu.be/vycxuqUj3Q4","56.44")</f>
        <v>56.44</v>
      </c>
      <c r="L73" s="703" t="s">
        <v>5755</v>
      </c>
      <c r="M73" s="703" t="s">
        <v>352</v>
      </c>
      <c r="N73" s="741"/>
      <c r="O73" s="741"/>
      <c r="P73" s="741"/>
      <c r="Q73" s="741"/>
      <c r="R73" s="741"/>
      <c r="S73" s="741"/>
      <c r="T73" s="741"/>
      <c r="U73" s="741"/>
      <c r="V73" s="741"/>
      <c r="W73" s="741"/>
      <c r="X73" s="741"/>
      <c r="Y73" s="741"/>
      <c r="Z73" s="741"/>
      <c r="AA73" s="741"/>
      <c r="AB73" s="741"/>
      <c r="AC73" s="741"/>
      <c r="AD73" s="741"/>
      <c r="AE73" s="741"/>
      <c r="AF73" s="741"/>
      <c r="AG73" s="741"/>
      <c r="AH73" s="741"/>
      <c r="AI73" s="741"/>
      <c r="AJ73" s="741"/>
      <c r="AK73" s="741"/>
      <c r="AL73" s="741"/>
      <c r="AM73" s="743"/>
      <c r="AN73" s="741"/>
      <c r="AO73" s="741"/>
      <c r="AP73" s="741"/>
      <c r="AQ73" s="741"/>
      <c r="AR73" s="741"/>
      <c r="AS73" s="741"/>
      <c r="AT73" s="741"/>
      <c r="AU73" s="741"/>
      <c r="AV73" s="741"/>
      <c r="AW73" s="741"/>
      <c r="AX73" s="741"/>
      <c r="AY73" s="741"/>
      <c r="AZ73" s="741"/>
      <c r="BA73" s="741"/>
      <c r="BB73" s="741"/>
    </row>
    <row r="74" ht="15.75" customHeight="1">
      <c r="A74" s="739" t="s">
        <v>5756</v>
      </c>
      <c r="B74" s="740" t="s">
        <v>5757</v>
      </c>
      <c r="C74" s="702" t="s">
        <v>5758</v>
      </c>
      <c r="D74" s="703" t="s">
        <v>5759</v>
      </c>
      <c r="E74" s="703" t="s">
        <v>5760</v>
      </c>
      <c r="F74" s="741"/>
      <c r="G74" s="741"/>
      <c r="H74" s="741"/>
      <c r="I74" s="741"/>
      <c r="J74" s="703" t="s">
        <v>4393</v>
      </c>
      <c r="K74" s="741"/>
      <c r="L74" s="741"/>
      <c r="M74" s="741"/>
      <c r="N74" s="741"/>
      <c r="O74" s="741"/>
      <c r="P74" s="741"/>
      <c r="Q74" s="741"/>
      <c r="R74" s="741"/>
      <c r="S74" s="741"/>
      <c r="T74" s="741"/>
      <c r="U74" s="741"/>
      <c r="V74" s="703" t="s">
        <v>5758</v>
      </c>
      <c r="W74" s="741"/>
      <c r="X74" s="741"/>
      <c r="Y74" s="741"/>
      <c r="Z74" s="741"/>
      <c r="AA74" s="741"/>
      <c r="AB74" s="741"/>
      <c r="AC74" s="741"/>
      <c r="AD74" s="741"/>
      <c r="AE74" s="741"/>
      <c r="AF74" s="741"/>
      <c r="AG74" s="741"/>
      <c r="AH74" s="741"/>
      <c r="AI74" s="741"/>
      <c r="AJ74" s="741"/>
      <c r="AK74" s="741"/>
      <c r="AL74" s="741"/>
      <c r="AM74" s="743"/>
      <c r="AN74" s="741"/>
      <c r="AO74" s="741"/>
      <c r="AP74" s="741"/>
      <c r="AQ74" s="741"/>
      <c r="AR74" s="741"/>
      <c r="AS74" s="741"/>
      <c r="AT74" s="741"/>
      <c r="AU74" s="741"/>
      <c r="AV74" s="741"/>
      <c r="AW74" s="741"/>
      <c r="AX74" s="741"/>
      <c r="AY74" s="741"/>
      <c r="AZ74" s="741"/>
      <c r="BA74" s="741"/>
      <c r="BB74" s="741"/>
    </row>
    <row r="75" ht="15.75" customHeight="1">
      <c r="A75" s="744"/>
      <c r="B75" s="745" t="s">
        <v>5761</v>
      </c>
      <c r="C75" s="702" t="s">
        <v>5762</v>
      </c>
      <c r="D75" s="718"/>
      <c r="E75" s="703" t="s">
        <v>5762</v>
      </c>
      <c r="F75" s="718"/>
      <c r="G75" s="718"/>
      <c r="H75" s="741"/>
      <c r="I75" s="741"/>
      <c r="J75" s="718"/>
      <c r="K75" s="718"/>
      <c r="L75" s="741"/>
      <c r="M75" s="741"/>
      <c r="N75" s="741"/>
      <c r="O75" s="718"/>
      <c r="P75" s="741"/>
      <c r="Q75" s="703" t="s">
        <v>2085</v>
      </c>
      <c r="R75" s="741"/>
      <c r="S75" s="741"/>
      <c r="T75" s="741"/>
      <c r="U75" s="741"/>
      <c r="V75" s="741"/>
      <c r="W75" s="741"/>
      <c r="X75" s="741"/>
      <c r="Y75" s="741"/>
      <c r="Z75" s="741"/>
      <c r="AA75" s="741"/>
      <c r="AB75" s="741"/>
      <c r="AC75" s="741"/>
      <c r="AD75" s="741"/>
      <c r="AE75" s="741"/>
      <c r="AF75" s="741"/>
      <c r="AG75" s="741"/>
      <c r="AH75" s="741"/>
      <c r="AI75" s="741"/>
      <c r="AJ75" s="741"/>
      <c r="AK75" s="741"/>
      <c r="AL75" s="741"/>
      <c r="AM75" s="743"/>
      <c r="AN75" s="741"/>
      <c r="AO75" s="741"/>
      <c r="AP75" s="741"/>
      <c r="AQ75" s="741"/>
      <c r="AR75" s="741"/>
      <c r="AS75" s="741"/>
      <c r="AT75" s="741"/>
      <c r="AU75" s="741"/>
      <c r="AV75" s="741"/>
      <c r="AW75" s="741"/>
      <c r="AX75" s="741"/>
      <c r="AY75" s="741"/>
      <c r="AZ75" s="741"/>
      <c r="BA75" s="741"/>
      <c r="BB75" s="741"/>
    </row>
    <row r="76" ht="15.75" customHeight="1">
      <c r="A76" s="744"/>
      <c r="B76" s="745" t="s">
        <v>5763</v>
      </c>
      <c r="C76" s="702" t="s">
        <v>5480</v>
      </c>
      <c r="D76" s="703" t="s">
        <v>5764</v>
      </c>
      <c r="E76" s="703" t="s">
        <v>1059</v>
      </c>
      <c r="F76" s="703" t="s">
        <v>733</v>
      </c>
      <c r="G76" s="703" t="s">
        <v>733</v>
      </c>
      <c r="H76" s="703" t="s">
        <v>650</v>
      </c>
      <c r="I76" s="741" t="s">
        <v>5765</v>
      </c>
      <c r="J76" s="703" t="s">
        <v>1507</v>
      </c>
      <c r="K76" s="703" t="s">
        <v>5480</v>
      </c>
      <c r="L76" s="741"/>
      <c r="M76" s="741"/>
      <c r="N76" s="721" t="s">
        <v>2085</v>
      </c>
      <c r="O76" s="703" t="s">
        <v>5766</v>
      </c>
      <c r="P76" s="741"/>
      <c r="Q76" s="741"/>
      <c r="R76" s="741"/>
      <c r="S76" s="741"/>
      <c r="T76" s="741"/>
      <c r="U76" s="741"/>
      <c r="V76" s="741"/>
      <c r="W76" s="741"/>
      <c r="X76" s="741"/>
      <c r="Y76" s="741"/>
      <c r="Z76" s="741"/>
      <c r="AA76" s="741"/>
      <c r="AB76" s="721"/>
      <c r="AC76" s="741"/>
      <c r="AD76" s="741"/>
      <c r="AE76" s="741"/>
      <c r="AF76" s="741"/>
      <c r="AG76" s="741"/>
      <c r="AH76" s="741"/>
      <c r="AI76" s="741"/>
      <c r="AJ76" s="741"/>
      <c r="AK76" s="741"/>
      <c r="AL76" s="741"/>
      <c r="AM76" s="743"/>
      <c r="AN76" s="741"/>
      <c r="AO76" s="741"/>
      <c r="AP76" s="741"/>
      <c r="AQ76" s="741"/>
      <c r="AR76" s="741"/>
      <c r="AS76" s="741"/>
      <c r="AT76" s="741"/>
      <c r="AU76" s="741"/>
      <c r="AV76" s="741"/>
      <c r="AW76" s="741"/>
      <c r="AX76" s="741"/>
      <c r="AY76" s="741"/>
      <c r="AZ76" s="741"/>
      <c r="BA76" s="741"/>
      <c r="BB76" s="741"/>
    </row>
    <row r="77" ht="15.75" customHeight="1">
      <c r="A77" s="739" t="s">
        <v>5702</v>
      </c>
      <c r="B77" s="740" t="s">
        <v>5767</v>
      </c>
      <c r="C77" s="702" t="s">
        <v>4055</v>
      </c>
      <c r="D77" s="703" t="s">
        <v>4055</v>
      </c>
      <c r="E77" s="703" t="s">
        <v>1837</v>
      </c>
      <c r="F77" s="741" t="s">
        <v>2861</v>
      </c>
      <c r="G77" s="741"/>
      <c r="H77" s="741"/>
      <c r="I77" s="741" t="s">
        <v>4171</v>
      </c>
      <c r="J77" s="741"/>
      <c r="K77" s="704" t="str">
        <f>HYPERLINK("https://youtu.be/HjDDp_Mj_yI","16.74")</f>
        <v>16.74</v>
      </c>
      <c r="L77" s="741"/>
      <c r="M77" s="741"/>
      <c r="N77" s="721" t="s">
        <v>3534</v>
      </c>
      <c r="O77" s="721" t="s">
        <v>3950</v>
      </c>
      <c r="P77" s="741"/>
      <c r="Q77" s="741"/>
      <c r="R77" s="741" t="s">
        <v>4171</v>
      </c>
      <c r="S77" s="741"/>
      <c r="T77" s="741"/>
      <c r="U77" s="741"/>
      <c r="V77" s="741"/>
      <c r="W77" s="741"/>
      <c r="X77" s="741"/>
      <c r="Y77" s="741"/>
      <c r="Z77" s="741"/>
      <c r="AA77" s="741"/>
      <c r="AB77" s="741"/>
      <c r="AC77" s="741"/>
      <c r="AD77" s="741"/>
      <c r="AE77" s="703" t="s">
        <v>4753</v>
      </c>
      <c r="AF77" s="741"/>
      <c r="AG77" s="741"/>
      <c r="AH77" s="741"/>
      <c r="AI77" s="741"/>
      <c r="AJ77" s="741"/>
      <c r="AK77" s="741"/>
      <c r="AL77" s="741"/>
      <c r="AM77" s="743"/>
      <c r="AN77" s="741"/>
      <c r="AO77" s="741"/>
      <c r="AP77" s="741"/>
      <c r="AQ77" s="741"/>
      <c r="AR77" s="741"/>
      <c r="AS77" s="741"/>
      <c r="AT77" s="741"/>
      <c r="AU77" s="741"/>
      <c r="AV77" s="741"/>
      <c r="AW77" s="741"/>
      <c r="AX77" s="741"/>
      <c r="AY77" s="741"/>
      <c r="AZ77" s="741"/>
      <c r="BA77" s="741"/>
      <c r="BB77" s="741"/>
    </row>
    <row r="78" ht="15.75" customHeight="1">
      <c r="A78" s="744"/>
      <c r="B78" s="745" t="s">
        <v>5768</v>
      </c>
      <c r="C78" s="702" t="s">
        <v>1962</v>
      </c>
      <c r="D78" s="703" t="s">
        <v>1962</v>
      </c>
      <c r="E78" s="741"/>
      <c r="F78" s="703" t="s">
        <v>1962</v>
      </c>
      <c r="G78" s="741"/>
      <c r="H78" s="741"/>
      <c r="I78" s="741"/>
      <c r="J78" s="741"/>
      <c r="K78" s="741"/>
      <c r="L78" s="741"/>
      <c r="M78" s="741"/>
      <c r="N78" s="741"/>
      <c r="O78" s="741"/>
      <c r="P78" s="741"/>
      <c r="Q78" s="741"/>
      <c r="R78" s="741"/>
      <c r="S78" s="741"/>
      <c r="T78" s="741"/>
      <c r="U78" s="741"/>
      <c r="V78" s="741"/>
      <c r="W78" s="741"/>
      <c r="X78" s="741"/>
      <c r="Y78" s="741"/>
      <c r="Z78" s="741"/>
      <c r="AA78" s="741"/>
      <c r="AB78" s="741"/>
      <c r="AC78" s="741"/>
      <c r="AD78" s="741"/>
      <c r="AE78" s="741"/>
      <c r="AF78" s="741"/>
      <c r="AG78" s="741"/>
      <c r="AH78" s="741"/>
      <c r="AI78" s="741"/>
      <c r="AJ78" s="741"/>
      <c r="AK78" s="741"/>
      <c r="AL78" s="741"/>
      <c r="AM78" s="743"/>
      <c r="AN78" s="741"/>
      <c r="AO78" s="741"/>
      <c r="AP78" s="741"/>
      <c r="AQ78" s="741"/>
      <c r="AR78" s="741"/>
      <c r="AS78" s="741"/>
      <c r="AT78" s="741"/>
      <c r="AU78" s="741"/>
      <c r="AV78" s="741"/>
      <c r="AW78" s="741"/>
      <c r="AX78" s="741"/>
      <c r="AY78" s="741"/>
      <c r="AZ78" s="741"/>
      <c r="BA78" s="741"/>
      <c r="BB78" s="741"/>
    </row>
    <row r="79" ht="15.75" customHeight="1">
      <c r="A79" s="744"/>
      <c r="B79" s="745" t="s">
        <v>5769</v>
      </c>
      <c r="C79" s="702" t="s">
        <v>1602</v>
      </c>
      <c r="D79" s="703" t="s">
        <v>1602</v>
      </c>
      <c r="E79" s="741"/>
      <c r="F79" s="742"/>
      <c r="G79" s="741"/>
      <c r="H79" s="741"/>
      <c r="I79" s="741"/>
      <c r="J79" s="741"/>
      <c r="K79" s="741"/>
      <c r="L79" s="741"/>
      <c r="M79" s="741"/>
      <c r="N79" s="741"/>
      <c r="O79" s="741"/>
      <c r="P79" s="741"/>
      <c r="Q79" s="741"/>
      <c r="R79" s="741"/>
      <c r="S79" s="741"/>
      <c r="T79" s="741"/>
      <c r="U79" s="741"/>
      <c r="V79" s="741"/>
      <c r="W79" s="741"/>
      <c r="X79" s="741"/>
      <c r="Y79" s="741"/>
      <c r="Z79" s="741"/>
      <c r="AA79" s="741"/>
      <c r="AB79" s="741"/>
      <c r="AC79" s="741"/>
      <c r="AD79" s="741"/>
      <c r="AE79" s="741"/>
      <c r="AF79" s="741"/>
      <c r="AG79" s="741"/>
      <c r="AH79" s="703" t="s">
        <v>3272</v>
      </c>
      <c r="AI79" s="741"/>
      <c r="AJ79" s="741"/>
      <c r="AK79" s="741"/>
      <c r="AL79" s="741"/>
      <c r="AM79" s="743"/>
      <c r="AN79" s="741"/>
      <c r="AO79" s="741"/>
      <c r="AP79" s="741"/>
      <c r="AQ79" s="741"/>
      <c r="AR79" s="741"/>
      <c r="AS79" s="741"/>
      <c r="AT79" s="741"/>
      <c r="AU79" s="741"/>
      <c r="AV79" s="741"/>
      <c r="AW79" s="741"/>
      <c r="AX79" s="741"/>
      <c r="AY79" s="741"/>
      <c r="AZ79" s="741"/>
      <c r="BA79" s="741"/>
      <c r="BB79" s="741"/>
    </row>
    <row r="80" ht="15.75" customHeight="1">
      <c r="A80" s="744"/>
      <c r="B80" s="745" t="s">
        <v>5770</v>
      </c>
      <c r="C80" s="702" t="str">
        <f>HYPERLINK("https://clips.twitch.tv/TameArbitraryBurritoYouDontSay","15.00")</f>
        <v>15.00</v>
      </c>
      <c r="D80" s="703" t="s">
        <v>245</v>
      </c>
      <c r="E80" s="703" t="s">
        <v>1133</v>
      </c>
      <c r="F80" s="703" t="s">
        <v>5771</v>
      </c>
      <c r="G80" s="721" t="s">
        <v>816</v>
      </c>
      <c r="H80" s="703" t="s">
        <v>816</v>
      </c>
      <c r="I80" s="741"/>
      <c r="J80" s="673" t="s">
        <v>458</v>
      </c>
      <c r="K80" s="741"/>
      <c r="L80" s="674" t="s">
        <v>5772</v>
      </c>
      <c r="M80" s="741"/>
      <c r="N80" s="721" t="s">
        <v>458</v>
      </c>
      <c r="O80" s="741"/>
      <c r="P80" s="741"/>
      <c r="Q80" s="741"/>
      <c r="R80" s="741"/>
      <c r="S80" s="741"/>
      <c r="T80" s="703" t="str">
        <f>HYPERLINK("https://clips.twitch.tv/TameArbitraryBurritoYouDontSay","15.00")</f>
        <v>15.00</v>
      </c>
      <c r="U80" s="741"/>
      <c r="V80" s="741"/>
      <c r="W80" s="741"/>
      <c r="X80" s="741"/>
      <c r="Y80" s="741"/>
      <c r="Z80" s="741"/>
      <c r="AA80" s="741"/>
      <c r="AB80" s="741"/>
      <c r="AC80" s="741"/>
      <c r="AD80" s="741"/>
      <c r="AE80" s="741"/>
      <c r="AF80" s="741"/>
      <c r="AG80" s="741"/>
      <c r="AH80" s="741"/>
      <c r="AI80" s="741"/>
      <c r="AJ80" s="741"/>
      <c r="AK80" s="741"/>
      <c r="AL80" s="741"/>
      <c r="AM80" s="743"/>
      <c r="AN80" s="741"/>
      <c r="AO80" s="741"/>
      <c r="AP80" s="741"/>
      <c r="AQ80" s="741"/>
      <c r="AR80" s="741"/>
      <c r="AS80" s="741"/>
      <c r="AT80" s="741"/>
      <c r="AU80" s="741"/>
      <c r="AV80" s="741"/>
      <c r="AW80" s="741"/>
      <c r="AX80" s="741"/>
      <c r="AY80" s="741"/>
      <c r="AZ80" s="741"/>
      <c r="BA80" s="741"/>
      <c r="BB80" s="741"/>
    </row>
    <row r="81" ht="15.75" customHeight="1">
      <c r="A81" s="739" t="s">
        <v>5706</v>
      </c>
      <c r="B81" s="740" t="s">
        <v>5773</v>
      </c>
      <c r="C81" s="715" t="s">
        <v>246</v>
      </c>
      <c r="D81" s="703" t="s">
        <v>1776</v>
      </c>
      <c r="E81" s="741"/>
      <c r="F81" s="741"/>
      <c r="G81" s="741"/>
      <c r="H81" s="741"/>
      <c r="I81" s="704" t="str">
        <f>HYPERLINK("https://youtu.be/VjOXmvP4h2s","46.37")</f>
        <v>46.37</v>
      </c>
      <c r="J81" s="703" t="s">
        <v>1083</v>
      </c>
      <c r="K81" s="741" t="s">
        <v>3146</v>
      </c>
      <c r="L81" s="703" t="s">
        <v>246</v>
      </c>
      <c r="M81" s="741"/>
      <c r="N81" s="741"/>
      <c r="O81" s="741"/>
      <c r="P81" s="741"/>
      <c r="Q81" s="741"/>
      <c r="R81" s="741"/>
      <c r="S81" s="741"/>
      <c r="T81" s="741"/>
      <c r="U81" s="741"/>
      <c r="V81" s="741"/>
      <c r="W81" s="741"/>
      <c r="X81" s="741"/>
      <c r="Y81" s="741"/>
      <c r="Z81" s="741"/>
      <c r="AA81" s="741"/>
      <c r="AB81" s="741"/>
      <c r="AC81" s="741"/>
      <c r="AD81" s="741"/>
      <c r="AE81" s="741"/>
      <c r="AF81" s="741"/>
      <c r="AG81" s="741"/>
      <c r="AH81" s="741"/>
      <c r="AI81" s="741"/>
      <c r="AJ81" s="741"/>
      <c r="AK81" s="741"/>
      <c r="AL81" s="741"/>
      <c r="AM81" s="743"/>
      <c r="AN81" s="741"/>
      <c r="AO81" s="741"/>
      <c r="AP81" s="741"/>
      <c r="AQ81" s="741"/>
      <c r="AR81" s="741"/>
      <c r="AS81" s="741"/>
      <c r="AT81" s="741"/>
      <c r="AU81" s="741"/>
      <c r="AV81" s="741"/>
      <c r="AW81" s="741"/>
      <c r="AX81" s="741"/>
      <c r="AY81" s="741"/>
      <c r="AZ81" s="741"/>
      <c r="BA81" s="741"/>
      <c r="BB81" s="741"/>
    </row>
    <row r="82" ht="15.75" customHeight="1">
      <c r="A82" s="739" t="s">
        <v>57</v>
      </c>
      <c r="B82" s="740" t="s">
        <v>5609</v>
      </c>
      <c r="C82" s="702" t="s">
        <v>248</v>
      </c>
      <c r="D82" s="703" t="s">
        <v>248</v>
      </c>
      <c r="E82" s="741"/>
      <c r="F82" s="741"/>
      <c r="G82" s="703" t="str">
        <f>HYPERLINK("https://www.twitch.tv/videos/540380823","2:04.21")</f>
        <v>2:04.21</v>
      </c>
      <c r="H82" s="741"/>
      <c r="I82" s="741"/>
      <c r="J82" s="674" t="s">
        <v>1509</v>
      </c>
      <c r="K82" s="741"/>
      <c r="L82" s="741"/>
      <c r="M82" s="741"/>
      <c r="N82" s="741"/>
      <c r="O82" s="741"/>
      <c r="P82" s="741"/>
      <c r="Q82" s="741"/>
      <c r="R82" s="741"/>
      <c r="S82" s="741"/>
      <c r="T82" s="741"/>
      <c r="U82" s="741"/>
      <c r="V82" s="741"/>
      <c r="W82" s="741"/>
      <c r="X82" s="741"/>
      <c r="Y82" s="741"/>
      <c r="Z82" s="741"/>
      <c r="AA82" s="741"/>
      <c r="AB82" s="741"/>
      <c r="AC82" s="741"/>
      <c r="AD82" s="741"/>
      <c r="AE82" s="741"/>
      <c r="AF82" s="741"/>
      <c r="AG82" s="741"/>
      <c r="AH82" s="741"/>
      <c r="AI82" s="741"/>
      <c r="AJ82" s="741"/>
      <c r="AK82" s="741"/>
      <c r="AL82" s="741"/>
      <c r="AM82" s="743"/>
      <c r="AN82" s="741"/>
      <c r="AO82" s="741"/>
      <c r="AP82" s="741"/>
      <c r="AQ82" s="741"/>
      <c r="AR82" s="741"/>
      <c r="AS82" s="741"/>
      <c r="AT82" s="741"/>
      <c r="AU82" s="741"/>
      <c r="AV82" s="741"/>
      <c r="AW82" s="741"/>
      <c r="AX82" s="741"/>
      <c r="AY82" s="741"/>
      <c r="AZ82" s="741"/>
      <c r="BA82" s="741"/>
      <c r="BB82" s="741"/>
    </row>
    <row r="83">
      <c r="A83" s="755" t="s">
        <v>5539</v>
      </c>
      <c r="D83" s="756"/>
      <c r="E83" s="756"/>
      <c r="F83" s="756"/>
      <c r="G83" s="756"/>
      <c r="H83" s="756"/>
      <c r="I83" s="756"/>
      <c r="J83" s="756"/>
      <c r="K83" s="756"/>
      <c r="L83" s="756"/>
      <c r="M83" s="756"/>
      <c r="N83" s="756"/>
      <c r="O83" s="756"/>
      <c r="P83" s="756"/>
      <c r="Q83" s="756"/>
      <c r="R83" s="756"/>
      <c r="S83" s="756"/>
      <c r="T83" s="756"/>
      <c r="U83" s="756"/>
      <c r="V83" s="756"/>
      <c r="W83" s="756"/>
      <c r="X83" s="756"/>
      <c r="Y83" s="756"/>
      <c r="Z83" s="756"/>
      <c r="AA83" s="756"/>
      <c r="AB83" s="756"/>
      <c r="AC83" s="756"/>
      <c r="AD83" s="756"/>
      <c r="AE83" s="756"/>
      <c r="AF83" s="756"/>
      <c r="AG83" s="756"/>
      <c r="AH83" s="756"/>
      <c r="AI83" s="756"/>
      <c r="AJ83" s="756"/>
      <c r="AK83" s="756"/>
      <c r="AL83" s="756"/>
      <c r="AM83" s="757"/>
      <c r="AN83" s="756"/>
      <c r="AO83" s="756"/>
      <c r="AP83" s="756"/>
      <c r="AQ83" s="756"/>
      <c r="AR83" s="756"/>
      <c r="AS83" s="756"/>
      <c r="AT83" s="756"/>
      <c r="AU83" s="756"/>
      <c r="AV83" s="756"/>
      <c r="AW83" s="756"/>
      <c r="AX83" s="756"/>
      <c r="AY83" s="756"/>
      <c r="AZ83" s="756"/>
      <c r="BA83" s="756"/>
      <c r="BB83" s="756"/>
    </row>
    <row r="84" ht="15.75" customHeight="1">
      <c r="A84" s="758" t="s">
        <v>5608</v>
      </c>
      <c r="B84" s="759"/>
      <c r="C84" s="702" t="s">
        <v>5774</v>
      </c>
      <c r="D84" s="760" t="s">
        <v>1747</v>
      </c>
      <c r="E84" s="760" t="s">
        <v>5774</v>
      </c>
      <c r="F84" s="761"/>
      <c r="G84" s="760" t="s">
        <v>819</v>
      </c>
      <c r="H84" s="761"/>
      <c r="I84" s="762" t="str">
        <f>HYPERLINK("https://youtu.be/ycBfir2aflI","41.70")</f>
        <v>41.70</v>
      </c>
      <c r="J84" s="674" t="s">
        <v>1510</v>
      </c>
      <c r="K84" s="762" t="str">
        <f>HYPERLINK("https://youtu.be/OxlK2SgEm_U","42.73")</f>
        <v>42.73</v>
      </c>
      <c r="L84" s="674" t="s">
        <v>973</v>
      </c>
      <c r="M84" s="761"/>
      <c r="N84" s="761"/>
      <c r="O84" s="761"/>
      <c r="P84" s="761"/>
      <c r="Q84" s="761"/>
      <c r="R84" s="761"/>
      <c r="S84" s="761"/>
      <c r="T84" s="761"/>
      <c r="U84" s="761"/>
      <c r="V84" s="761"/>
      <c r="W84" s="761"/>
      <c r="X84" s="761"/>
      <c r="Y84" s="761"/>
      <c r="Z84" s="761"/>
      <c r="AA84" s="761"/>
      <c r="AB84" s="761"/>
      <c r="AC84" s="761"/>
      <c r="AD84" s="761"/>
      <c r="AE84" s="761"/>
      <c r="AF84" s="761"/>
      <c r="AG84" s="761"/>
      <c r="AH84" s="761"/>
      <c r="AI84" s="761"/>
      <c r="AJ84" s="761"/>
      <c r="AK84" s="761"/>
      <c r="AL84" s="761"/>
      <c r="AM84" s="763"/>
      <c r="AN84" s="761"/>
      <c r="AO84" s="761"/>
      <c r="AP84" s="761"/>
      <c r="AQ84" s="761"/>
      <c r="AR84" s="761"/>
      <c r="AS84" s="761"/>
      <c r="AT84" s="761"/>
      <c r="AU84" s="761"/>
      <c r="AV84" s="761"/>
      <c r="AW84" s="761"/>
      <c r="AX84" s="761"/>
      <c r="AY84" s="761"/>
      <c r="AZ84" s="761"/>
      <c r="BA84" s="761"/>
      <c r="BB84" s="761"/>
    </row>
    <row r="85" ht="15.75" customHeight="1">
      <c r="A85" s="764" t="s">
        <v>5622</v>
      </c>
      <c r="B85" s="765"/>
      <c r="C85" s="702" t="s">
        <v>737</v>
      </c>
      <c r="D85" s="766"/>
      <c r="E85" s="760" t="s">
        <v>737</v>
      </c>
      <c r="F85" s="760" t="s">
        <v>737</v>
      </c>
      <c r="G85" s="767" t="s">
        <v>820</v>
      </c>
      <c r="H85" s="760" t="s">
        <v>1246</v>
      </c>
      <c r="I85" s="760" t="s">
        <v>4458</v>
      </c>
      <c r="J85" s="674" t="s">
        <v>1511</v>
      </c>
      <c r="K85" s="761" t="s">
        <v>1840</v>
      </c>
      <c r="L85" s="674" t="s">
        <v>974</v>
      </c>
      <c r="M85" s="761"/>
      <c r="N85" s="767" t="s">
        <v>5775</v>
      </c>
      <c r="O85" s="767" t="s">
        <v>5776</v>
      </c>
      <c r="P85" s="761"/>
      <c r="Q85" s="761"/>
      <c r="R85" s="761"/>
      <c r="S85" s="761"/>
      <c r="T85" s="761"/>
      <c r="U85" s="761"/>
      <c r="V85" s="761"/>
      <c r="W85" s="761"/>
      <c r="X85" s="761"/>
      <c r="Y85" s="761"/>
      <c r="Z85" s="761"/>
      <c r="AA85" s="761"/>
      <c r="AB85" s="761"/>
      <c r="AC85" s="761"/>
      <c r="AD85" s="761"/>
      <c r="AE85" s="761"/>
      <c r="AF85" s="761"/>
      <c r="AG85" s="761"/>
      <c r="AH85" s="761"/>
      <c r="AI85" s="761"/>
      <c r="AJ85" s="761"/>
      <c r="AK85" s="761"/>
      <c r="AL85" s="761"/>
      <c r="AM85" s="763"/>
      <c r="AN85" s="761"/>
      <c r="AO85" s="761"/>
      <c r="AP85" s="761"/>
      <c r="AQ85" s="761"/>
      <c r="AR85" s="761"/>
      <c r="AS85" s="761"/>
      <c r="AT85" s="761"/>
      <c r="AU85" s="761"/>
      <c r="AV85" s="761"/>
      <c r="AW85" s="761"/>
      <c r="AX85" s="761"/>
      <c r="AY85" s="761"/>
      <c r="AZ85" s="761"/>
      <c r="BA85" s="761"/>
      <c r="BB85" s="761"/>
    </row>
    <row r="86" ht="15.75" customHeight="1">
      <c r="A86" s="764" t="s">
        <v>5627</v>
      </c>
      <c r="B86" s="765"/>
      <c r="C86" s="702" t="s">
        <v>1395</v>
      </c>
      <c r="D86" s="766"/>
      <c r="E86" s="760" t="s">
        <v>1395</v>
      </c>
      <c r="F86" s="761"/>
      <c r="G86" s="760" t="s">
        <v>4248</v>
      </c>
      <c r="H86" s="761"/>
      <c r="I86" s="768"/>
      <c r="J86" s="760" t="s">
        <v>5777</v>
      </c>
      <c r="K86" s="761"/>
      <c r="L86" s="761"/>
      <c r="M86" s="760" t="s">
        <v>3383</v>
      </c>
      <c r="N86" s="761"/>
      <c r="O86" s="761"/>
      <c r="P86" s="761"/>
      <c r="Q86" s="761"/>
      <c r="R86" s="761"/>
      <c r="S86" s="761"/>
      <c r="T86" s="761"/>
      <c r="U86" s="761"/>
      <c r="V86" s="761"/>
      <c r="W86" s="761"/>
      <c r="X86" s="761"/>
      <c r="Y86" s="761"/>
      <c r="Z86" s="761"/>
      <c r="AA86" s="761"/>
      <c r="AB86" s="761"/>
      <c r="AC86" s="761"/>
      <c r="AD86" s="767" t="s">
        <v>2116</v>
      </c>
      <c r="AE86" s="761"/>
      <c r="AF86" s="761"/>
      <c r="AG86" s="761"/>
      <c r="AH86" s="761"/>
      <c r="AI86" s="761"/>
      <c r="AJ86" s="761"/>
      <c r="AK86" s="761"/>
      <c r="AL86" s="761"/>
      <c r="AM86" s="763"/>
      <c r="AN86" s="761"/>
      <c r="AO86" s="761"/>
      <c r="AP86" s="761"/>
      <c r="AQ86" s="761"/>
      <c r="AR86" s="761"/>
      <c r="AS86" s="761"/>
      <c r="AT86" s="761"/>
      <c r="AU86" s="761"/>
      <c r="AV86" s="761"/>
      <c r="AW86" s="761"/>
      <c r="AX86" s="761"/>
      <c r="AY86" s="761"/>
      <c r="AZ86" s="761"/>
      <c r="BA86" s="761"/>
      <c r="BB86" s="761"/>
    </row>
    <row r="87" ht="15.75" customHeight="1">
      <c r="A87" s="764" t="s">
        <v>5778</v>
      </c>
      <c r="B87" s="769" t="s">
        <v>5639</v>
      </c>
      <c r="C87" s="702" t="s">
        <v>5779</v>
      </c>
      <c r="D87" s="766"/>
      <c r="E87" s="760" t="s">
        <v>1070</v>
      </c>
      <c r="F87" s="761"/>
      <c r="G87" s="760" t="s">
        <v>2306</v>
      </c>
      <c r="H87" s="761"/>
      <c r="I87" s="768" t="s">
        <v>3482</v>
      </c>
      <c r="J87" s="761"/>
      <c r="K87" s="761"/>
      <c r="L87" s="761"/>
      <c r="M87" s="761"/>
      <c r="N87" s="761"/>
      <c r="O87" s="767" t="s">
        <v>2352</v>
      </c>
      <c r="P87" s="761"/>
      <c r="Q87" s="761"/>
      <c r="R87" s="761"/>
      <c r="S87" s="761"/>
      <c r="T87" s="760" t="s">
        <v>5779</v>
      </c>
      <c r="U87" s="761"/>
      <c r="V87" s="761"/>
      <c r="W87" s="761"/>
      <c r="X87" s="761"/>
      <c r="Y87" s="761"/>
      <c r="Z87" s="761"/>
      <c r="AA87" s="761"/>
      <c r="AB87" s="761"/>
      <c r="AC87" s="761"/>
      <c r="AD87" s="760" t="s">
        <v>5780</v>
      </c>
      <c r="AE87" s="761"/>
      <c r="AF87" s="761"/>
      <c r="AG87" s="761"/>
      <c r="AH87" s="761"/>
      <c r="AI87" s="761"/>
      <c r="AJ87" s="761"/>
      <c r="AK87" s="761"/>
      <c r="AL87" s="761"/>
      <c r="AM87" s="763"/>
      <c r="AN87" s="761"/>
      <c r="AO87" s="761"/>
      <c r="AP87" s="761"/>
      <c r="AQ87" s="761"/>
      <c r="AR87" s="761"/>
      <c r="AS87" s="761"/>
      <c r="AT87" s="761"/>
      <c r="AU87" s="761"/>
      <c r="AV87" s="761"/>
      <c r="AW87" s="761"/>
      <c r="AX87" s="761"/>
      <c r="AY87" s="761"/>
      <c r="AZ87" s="761"/>
      <c r="BA87" s="761"/>
      <c r="BB87" s="761"/>
    </row>
    <row r="88" ht="15.75" customHeight="1">
      <c r="A88" s="758" t="s">
        <v>5715</v>
      </c>
      <c r="B88" s="770" t="s">
        <v>5781</v>
      </c>
      <c r="C88" s="702" t="s">
        <v>1188</v>
      </c>
      <c r="D88" s="766"/>
      <c r="E88" s="761"/>
      <c r="F88" s="761"/>
      <c r="G88" s="760" t="s">
        <v>821</v>
      </c>
      <c r="H88" s="761"/>
      <c r="I88" s="761" t="s">
        <v>5782</v>
      </c>
      <c r="J88" s="761"/>
      <c r="K88" s="762" t="str">
        <f>HYPERLINK("https://youtu.be/amAFpVoAKyY","1:57.90")</f>
        <v>1:57.90</v>
      </c>
      <c r="L88" s="674" t="s">
        <v>5783</v>
      </c>
      <c r="M88" s="761"/>
      <c r="N88" s="761"/>
      <c r="O88" s="761"/>
      <c r="P88" s="761"/>
      <c r="Q88" s="761"/>
      <c r="R88" s="761"/>
      <c r="S88" s="761"/>
      <c r="T88" s="761"/>
      <c r="U88" s="760" t="s">
        <v>1188</v>
      </c>
      <c r="V88" s="761"/>
      <c r="W88" s="761"/>
      <c r="X88" s="761"/>
      <c r="Y88" s="761"/>
      <c r="Z88" s="761"/>
      <c r="AA88" s="761"/>
      <c r="AB88" s="761"/>
      <c r="AC88" s="761"/>
      <c r="AD88" s="761"/>
      <c r="AE88" s="761"/>
      <c r="AF88" s="761"/>
      <c r="AG88" s="761"/>
      <c r="AH88" s="761"/>
      <c r="AI88" s="761"/>
      <c r="AJ88" s="761"/>
      <c r="AK88" s="761"/>
      <c r="AL88" s="761"/>
      <c r="AM88" s="763"/>
      <c r="AN88" s="761"/>
      <c r="AO88" s="761"/>
      <c r="AP88" s="761"/>
      <c r="AQ88" s="761"/>
      <c r="AR88" s="761"/>
      <c r="AS88" s="761"/>
      <c r="AT88" s="761"/>
      <c r="AU88" s="761"/>
      <c r="AV88" s="761"/>
      <c r="AW88" s="761"/>
      <c r="AX88" s="761"/>
      <c r="AY88" s="761"/>
      <c r="AZ88" s="761"/>
      <c r="BA88" s="761"/>
      <c r="BB88" s="761"/>
    </row>
    <row r="89" ht="15.75" customHeight="1">
      <c r="A89" s="771"/>
      <c r="B89" s="772" t="s">
        <v>5784</v>
      </c>
      <c r="C89" s="773" t="s">
        <v>5785</v>
      </c>
      <c r="D89" s="766"/>
      <c r="E89" s="761"/>
      <c r="F89" s="761"/>
      <c r="G89" s="774"/>
      <c r="H89" s="761"/>
      <c r="I89" s="761"/>
      <c r="J89" s="761"/>
      <c r="K89" s="775"/>
      <c r="L89" s="674" t="s">
        <v>5785</v>
      </c>
      <c r="M89" s="761"/>
      <c r="N89" s="761"/>
      <c r="O89" s="761"/>
      <c r="P89" s="761"/>
      <c r="Q89" s="761"/>
      <c r="R89" s="761"/>
      <c r="S89" s="761"/>
      <c r="T89" s="761"/>
      <c r="U89" s="774"/>
      <c r="V89" s="761"/>
      <c r="W89" s="761"/>
      <c r="X89" s="761"/>
      <c r="Y89" s="761"/>
      <c r="Z89" s="761"/>
      <c r="AA89" s="761"/>
      <c r="AB89" s="761"/>
      <c r="AC89" s="761"/>
      <c r="AD89" s="761"/>
      <c r="AE89" s="761"/>
      <c r="AF89" s="761"/>
      <c r="AG89" s="761"/>
      <c r="AH89" s="761"/>
      <c r="AI89" s="761"/>
      <c r="AJ89" s="761"/>
      <c r="AK89" s="761"/>
      <c r="AL89" s="761"/>
      <c r="AM89" s="763"/>
      <c r="AN89" s="761"/>
      <c r="AO89" s="761"/>
      <c r="AP89" s="761"/>
      <c r="AQ89" s="761"/>
      <c r="AR89" s="761"/>
      <c r="AS89" s="761"/>
      <c r="AT89" s="761"/>
      <c r="AU89" s="761"/>
      <c r="AV89" s="761"/>
      <c r="AW89" s="761"/>
      <c r="AX89" s="761"/>
      <c r="AY89" s="761"/>
      <c r="AZ89" s="761"/>
      <c r="BA89" s="761"/>
      <c r="BB89" s="761"/>
    </row>
    <row r="90" ht="15.75" customHeight="1">
      <c r="A90" s="758" t="s">
        <v>5723</v>
      </c>
      <c r="B90" s="770" t="s">
        <v>5786</v>
      </c>
      <c r="C90" s="702" t="s">
        <v>1064</v>
      </c>
      <c r="D90" s="766"/>
      <c r="E90" s="760" t="s">
        <v>1064</v>
      </c>
      <c r="F90" s="761"/>
      <c r="G90" s="761"/>
      <c r="H90" s="761"/>
      <c r="I90" s="761"/>
      <c r="J90" s="762" t="s">
        <v>1512</v>
      </c>
      <c r="K90" s="761"/>
      <c r="L90" s="674" t="s">
        <v>5787</v>
      </c>
      <c r="M90" s="761"/>
      <c r="N90" s="761"/>
      <c r="O90" s="760" t="s">
        <v>3465</v>
      </c>
      <c r="P90" s="761"/>
      <c r="Q90" s="761"/>
      <c r="R90" s="761"/>
      <c r="S90" s="761"/>
      <c r="T90" s="761"/>
      <c r="U90" s="761"/>
      <c r="V90" s="761"/>
      <c r="W90" s="761"/>
      <c r="X90" s="761"/>
      <c r="Y90" s="761"/>
      <c r="Z90" s="761"/>
      <c r="AA90" s="761"/>
      <c r="AB90" s="761"/>
      <c r="AC90" s="761"/>
      <c r="AD90" s="761"/>
      <c r="AE90" s="761"/>
      <c r="AF90" s="761"/>
      <c r="AG90" s="761"/>
      <c r="AH90" s="761"/>
      <c r="AI90" s="761"/>
      <c r="AJ90" s="761"/>
      <c r="AK90" s="761"/>
      <c r="AL90" s="761"/>
      <c r="AM90" s="763"/>
      <c r="AN90" s="762" t="str">
        <f>HYPERLINK("https://www.twitch.tv/videos/729397997","1:11.72")</f>
        <v>1:11.72</v>
      </c>
      <c r="AO90" s="761"/>
      <c r="AP90" s="761"/>
      <c r="AQ90" s="761"/>
      <c r="AR90" s="761"/>
      <c r="AS90" s="761"/>
      <c r="AT90" s="761"/>
      <c r="AU90" s="761"/>
      <c r="AV90" s="761"/>
      <c r="AW90" s="761"/>
      <c r="AX90" s="761"/>
      <c r="AY90" s="761"/>
      <c r="AZ90" s="761"/>
      <c r="BA90" s="761"/>
      <c r="BB90" s="761"/>
    </row>
    <row r="91" ht="15.75" customHeight="1">
      <c r="A91" s="758" t="s">
        <v>5731</v>
      </c>
      <c r="B91" s="770" t="s">
        <v>5781</v>
      </c>
      <c r="C91" s="773" t="s">
        <v>5788</v>
      </c>
      <c r="D91" s="766"/>
      <c r="E91" s="761"/>
      <c r="F91" s="761"/>
      <c r="G91" s="767" t="s">
        <v>823</v>
      </c>
      <c r="H91" s="761"/>
      <c r="I91" s="761" t="s">
        <v>5789</v>
      </c>
      <c r="J91" s="761"/>
      <c r="K91" s="761" t="s">
        <v>1942</v>
      </c>
      <c r="L91" s="674" t="s">
        <v>5788</v>
      </c>
      <c r="M91" s="761"/>
      <c r="N91" s="761"/>
      <c r="O91" s="767" t="s">
        <v>3466</v>
      </c>
      <c r="P91" s="761"/>
      <c r="Q91" s="761"/>
      <c r="R91" s="761"/>
      <c r="S91" s="761"/>
      <c r="T91" s="761"/>
      <c r="U91" s="761"/>
      <c r="V91" s="761"/>
      <c r="W91" s="761"/>
      <c r="X91" s="761"/>
      <c r="Y91" s="761"/>
      <c r="Z91" s="761"/>
      <c r="AA91" s="761"/>
      <c r="AB91" s="761"/>
      <c r="AC91" s="761"/>
      <c r="AD91" s="761"/>
      <c r="AE91" s="761"/>
      <c r="AF91" s="761"/>
      <c r="AG91" s="761"/>
      <c r="AH91" s="761"/>
      <c r="AI91" s="761"/>
      <c r="AJ91" s="761"/>
      <c r="AK91" s="761"/>
      <c r="AL91" s="761"/>
      <c r="AM91" s="763"/>
      <c r="AN91" s="761"/>
      <c r="AO91" s="761"/>
      <c r="AP91" s="761"/>
      <c r="AQ91" s="761"/>
      <c r="AR91" s="761"/>
      <c r="AS91" s="761"/>
      <c r="AT91" s="761"/>
      <c r="AU91" s="761"/>
      <c r="AV91" s="761"/>
      <c r="AW91" s="761"/>
      <c r="AX91" s="761"/>
      <c r="AY91" s="761"/>
      <c r="AZ91" s="761"/>
      <c r="BA91" s="761"/>
      <c r="BB91" s="761"/>
    </row>
    <row r="92" ht="15.75" customHeight="1">
      <c r="A92" s="776"/>
      <c r="B92" s="772" t="s">
        <v>5790</v>
      </c>
      <c r="C92" s="702"/>
      <c r="D92" s="766"/>
      <c r="E92" s="761"/>
      <c r="F92" s="761"/>
      <c r="G92" s="761"/>
      <c r="H92" s="761"/>
      <c r="I92" s="761"/>
      <c r="J92" s="761"/>
      <c r="K92" s="761"/>
      <c r="L92" s="761"/>
      <c r="M92" s="761"/>
      <c r="N92" s="761"/>
      <c r="O92" s="761"/>
      <c r="P92" s="761"/>
      <c r="Q92" s="761"/>
      <c r="R92" s="761"/>
      <c r="S92" s="761"/>
      <c r="T92" s="761"/>
      <c r="U92" s="761"/>
      <c r="V92" s="761"/>
      <c r="W92" s="761"/>
      <c r="X92" s="761"/>
      <c r="Y92" s="761"/>
      <c r="Z92" s="761"/>
      <c r="AA92" s="761"/>
      <c r="AB92" s="761"/>
      <c r="AC92" s="761"/>
      <c r="AD92" s="761"/>
      <c r="AE92" s="761"/>
      <c r="AF92" s="761"/>
      <c r="AG92" s="761"/>
      <c r="AH92" s="761"/>
      <c r="AI92" s="761"/>
      <c r="AJ92" s="761"/>
      <c r="AK92" s="761"/>
      <c r="AL92" s="761"/>
      <c r="AM92" s="763"/>
      <c r="AN92" s="761"/>
      <c r="AO92" s="761"/>
      <c r="AP92" s="761"/>
      <c r="AQ92" s="761"/>
      <c r="AR92" s="761"/>
      <c r="AS92" s="761"/>
      <c r="AT92" s="761"/>
      <c r="AU92" s="761"/>
      <c r="AV92" s="761"/>
      <c r="AW92" s="761"/>
      <c r="AX92" s="761"/>
      <c r="AY92" s="761"/>
      <c r="AZ92" s="761"/>
      <c r="BA92" s="761"/>
      <c r="BB92" s="761"/>
    </row>
    <row r="93" ht="15.75" customHeight="1">
      <c r="A93" s="764" t="s">
        <v>5622</v>
      </c>
      <c r="B93" s="777" t="s">
        <v>5781</v>
      </c>
      <c r="C93" s="702" t="s">
        <v>363</v>
      </c>
      <c r="D93" s="760" t="s">
        <v>253</v>
      </c>
      <c r="E93" s="760" t="s">
        <v>1788</v>
      </c>
      <c r="F93" s="761"/>
      <c r="G93" s="761"/>
      <c r="H93" s="761"/>
      <c r="I93" s="761"/>
      <c r="J93" s="761"/>
      <c r="K93" s="762" t="str">
        <f>HYPERLINK("https://youtu.be/fN_8rgua0Xs","36.26")</f>
        <v>36.26</v>
      </c>
      <c r="L93" s="761"/>
      <c r="M93" s="760" t="s">
        <v>363</v>
      </c>
      <c r="N93" s="761"/>
      <c r="O93" s="761"/>
      <c r="P93" s="761"/>
      <c r="Q93" s="761"/>
      <c r="R93" s="761"/>
      <c r="S93" s="761"/>
      <c r="T93" s="761"/>
      <c r="U93" s="761"/>
      <c r="V93" s="761"/>
      <c r="W93" s="761"/>
      <c r="X93" s="761"/>
      <c r="Y93" s="761"/>
      <c r="Z93" s="761"/>
      <c r="AA93" s="761"/>
      <c r="AB93" s="761"/>
      <c r="AC93" s="761"/>
      <c r="AD93" s="761"/>
      <c r="AE93" s="761"/>
      <c r="AF93" s="761"/>
      <c r="AG93" s="761"/>
      <c r="AH93" s="761"/>
      <c r="AI93" s="761"/>
      <c r="AJ93" s="761"/>
      <c r="AK93" s="761"/>
      <c r="AL93" s="761"/>
      <c r="AM93" s="763"/>
      <c r="AN93" s="761"/>
      <c r="AO93" s="761"/>
      <c r="AP93" s="761"/>
      <c r="AQ93" s="761"/>
      <c r="AR93" s="761"/>
      <c r="AS93" s="761"/>
      <c r="AT93" s="761"/>
      <c r="AU93" s="761"/>
      <c r="AV93" s="761"/>
      <c r="AW93" s="761"/>
      <c r="AX93" s="761"/>
      <c r="AY93" s="761"/>
      <c r="AZ93" s="761"/>
      <c r="BA93" s="761"/>
      <c r="BB93" s="761"/>
    </row>
    <row r="94" ht="15.75" customHeight="1">
      <c r="A94" s="776"/>
      <c r="B94" s="772" t="s">
        <v>5790</v>
      </c>
      <c r="C94" s="702"/>
      <c r="D94" s="766"/>
      <c r="E94" s="761"/>
      <c r="F94" s="761"/>
      <c r="G94" s="761"/>
      <c r="H94" s="761"/>
      <c r="I94" s="761"/>
      <c r="J94" s="761"/>
      <c r="K94" s="761"/>
      <c r="L94" s="761"/>
      <c r="M94" s="761"/>
      <c r="N94" s="761"/>
      <c r="O94" s="761"/>
      <c r="P94" s="761"/>
      <c r="Q94" s="761"/>
      <c r="R94" s="761"/>
      <c r="S94" s="761"/>
      <c r="T94" s="761"/>
      <c r="U94" s="761"/>
      <c r="V94" s="761"/>
      <c r="W94" s="761"/>
      <c r="X94" s="761"/>
      <c r="Y94" s="761"/>
      <c r="Z94" s="761"/>
      <c r="AA94" s="761"/>
      <c r="AB94" s="761"/>
      <c r="AC94" s="761"/>
      <c r="AD94" s="761"/>
      <c r="AE94" s="761"/>
      <c r="AF94" s="761"/>
      <c r="AG94" s="761"/>
      <c r="AH94" s="761"/>
      <c r="AI94" s="761"/>
      <c r="AJ94" s="761"/>
      <c r="AK94" s="761"/>
      <c r="AL94" s="761"/>
      <c r="AM94" s="763"/>
      <c r="AN94" s="761"/>
      <c r="AO94" s="761"/>
      <c r="AP94" s="761"/>
      <c r="AQ94" s="761"/>
      <c r="AR94" s="761"/>
      <c r="AS94" s="761"/>
      <c r="AT94" s="761"/>
      <c r="AU94" s="761"/>
      <c r="AV94" s="761"/>
      <c r="AW94" s="761"/>
      <c r="AX94" s="761"/>
      <c r="AY94" s="761"/>
      <c r="AZ94" s="761"/>
      <c r="BA94" s="761"/>
      <c r="BB94" s="761"/>
    </row>
    <row r="95" ht="15.75" customHeight="1">
      <c r="A95" s="764" t="s">
        <v>5627</v>
      </c>
      <c r="B95" s="777" t="s">
        <v>5781</v>
      </c>
      <c r="C95" s="702" t="s">
        <v>2349</v>
      </c>
      <c r="D95" s="766"/>
      <c r="E95" s="761"/>
      <c r="F95" s="761"/>
      <c r="G95" s="761"/>
      <c r="H95" s="761"/>
      <c r="I95" s="761"/>
      <c r="J95" s="761"/>
      <c r="K95" s="766"/>
      <c r="L95" s="761"/>
      <c r="M95" s="761"/>
      <c r="N95" s="761"/>
      <c r="O95" s="761"/>
      <c r="P95" s="761"/>
      <c r="Q95" s="761"/>
      <c r="R95" s="761"/>
      <c r="S95" s="761"/>
      <c r="T95" s="761"/>
      <c r="U95" s="761"/>
      <c r="V95" s="761"/>
      <c r="W95" s="761"/>
      <c r="X95" s="761"/>
      <c r="Y95" s="761"/>
      <c r="Z95" s="761"/>
      <c r="AA95" s="761"/>
      <c r="AB95" s="761"/>
      <c r="AC95" s="761"/>
      <c r="AD95" s="761"/>
      <c r="AE95" s="761"/>
      <c r="AF95" s="761"/>
      <c r="AG95" s="761"/>
      <c r="AH95" s="761"/>
      <c r="AI95" s="761"/>
      <c r="AJ95" s="761"/>
      <c r="AK95" s="761"/>
      <c r="AL95" s="761"/>
      <c r="AM95" s="763"/>
      <c r="AN95" s="761"/>
      <c r="AO95" s="761"/>
      <c r="AP95" s="761"/>
      <c r="AQ95" s="761"/>
      <c r="AR95" s="761"/>
      <c r="AS95" s="761"/>
      <c r="AT95" s="761"/>
      <c r="AU95" s="761"/>
      <c r="AV95" s="761"/>
      <c r="AW95" s="761"/>
      <c r="AX95" s="761"/>
      <c r="AY95" s="761"/>
      <c r="AZ95" s="761"/>
      <c r="BA95" s="761"/>
      <c r="BB95" s="761"/>
    </row>
    <row r="96" ht="15.75" customHeight="1">
      <c r="A96" s="776"/>
      <c r="B96" s="772" t="s">
        <v>5790</v>
      </c>
      <c r="C96" s="702"/>
      <c r="D96" s="766"/>
      <c r="E96" s="761"/>
      <c r="F96" s="761"/>
      <c r="G96" s="761"/>
      <c r="H96" s="761"/>
      <c r="I96" s="761"/>
      <c r="J96" s="761"/>
      <c r="K96" s="761"/>
      <c r="L96" s="761"/>
      <c r="M96" s="761"/>
      <c r="N96" s="761"/>
      <c r="O96" s="761"/>
      <c r="P96" s="761"/>
      <c r="Q96" s="761"/>
      <c r="R96" s="761"/>
      <c r="S96" s="761"/>
      <c r="T96" s="761"/>
      <c r="U96" s="761"/>
      <c r="V96" s="761"/>
      <c r="W96" s="761"/>
      <c r="X96" s="761"/>
      <c r="Y96" s="761"/>
      <c r="Z96" s="761"/>
      <c r="AA96" s="761"/>
      <c r="AB96" s="761"/>
      <c r="AC96" s="761"/>
      <c r="AD96" s="761"/>
      <c r="AE96" s="761"/>
      <c r="AF96" s="761"/>
      <c r="AG96" s="761"/>
      <c r="AH96" s="761"/>
      <c r="AI96" s="761"/>
      <c r="AJ96" s="761"/>
      <c r="AK96" s="761"/>
      <c r="AL96" s="761"/>
      <c r="AM96" s="763"/>
      <c r="AN96" s="761"/>
      <c r="AO96" s="761"/>
      <c r="AP96" s="761"/>
      <c r="AQ96" s="761"/>
      <c r="AR96" s="761"/>
      <c r="AS96" s="761"/>
      <c r="AT96" s="761"/>
      <c r="AU96" s="761"/>
      <c r="AV96" s="761"/>
      <c r="AW96" s="761"/>
      <c r="AX96" s="761"/>
      <c r="AY96" s="761"/>
      <c r="AZ96" s="761"/>
      <c r="BA96" s="761"/>
      <c r="BB96" s="761"/>
    </row>
    <row r="97" ht="15.75" customHeight="1">
      <c r="A97" s="758" t="s">
        <v>5756</v>
      </c>
      <c r="B97" s="770" t="s">
        <v>5639</v>
      </c>
      <c r="C97" s="702" t="str">
        <f>HYPERLINK("https://youtu.be/v1WXz9d1jVU","1:11.53")</f>
        <v>1:11.53</v>
      </c>
      <c r="D97" s="766"/>
      <c r="E97" s="761"/>
      <c r="F97" s="761"/>
      <c r="G97" s="761"/>
      <c r="H97" s="761"/>
      <c r="I97" s="761"/>
      <c r="J97" s="761"/>
      <c r="K97" s="762" t="str">
        <f>HYPERLINK("https://youtu.be/v1WXz9d1jVU","1:11.53")</f>
        <v>1:11.53</v>
      </c>
      <c r="L97" s="761"/>
      <c r="M97" s="761"/>
      <c r="N97" s="761"/>
      <c r="O97" s="761"/>
      <c r="P97" s="761"/>
      <c r="Q97" s="761"/>
      <c r="R97" s="761"/>
      <c r="S97" s="761"/>
      <c r="T97" s="761"/>
      <c r="U97" s="761"/>
      <c r="V97" s="761"/>
      <c r="W97" s="761"/>
      <c r="X97" s="761"/>
      <c r="Y97" s="761"/>
      <c r="Z97" s="761"/>
      <c r="AA97" s="761"/>
      <c r="AB97" s="761"/>
      <c r="AC97" s="761"/>
      <c r="AD97" s="761"/>
      <c r="AE97" s="761"/>
      <c r="AF97" s="761"/>
      <c r="AG97" s="761"/>
      <c r="AH97" s="761"/>
      <c r="AI97" s="761"/>
      <c r="AJ97" s="761"/>
      <c r="AK97" s="761"/>
      <c r="AL97" s="761"/>
      <c r="AM97" s="763"/>
      <c r="AN97" s="761"/>
      <c r="AO97" s="761"/>
      <c r="AP97" s="761"/>
      <c r="AQ97" s="761"/>
      <c r="AR97" s="761"/>
      <c r="AS97" s="761"/>
      <c r="AT97" s="761"/>
      <c r="AU97" s="761"/>
      <c r="AV97" s="761"/>
      <c r="AW97" s="761"/>
      <c r="AX97" s="761"/>
      <c r="AY97" s="761"/>
      <c r="AZ97" s="761"/>
      <c r="BA97" s="761"/>
      <c r="BB97" s="761"/>
    </row>
    <row r="98" ht="15.75" customHeight="1">
      <c r="A98" s="778"/>
      <c r="B98" s="772" t="s">
        <v>5790</v>
      </c>
      <c r="C98" s="702" t="s">
        <v>2697</v>
      </c>
      <c r="D98" s="766"/>
      <c r="E98" s="761"/>
      <c r="F98" s="761"/>
      <c r="G98" s="760" t="s">
        <v>825</v>
      </c>
      <c r="H98" s="761"/>
      <c r="I98" s="761" t="s">
        <v>5791</v>
      </c>
      <c r="J98" s="761"/>
      <c r="K98" s="761"/>
      <c r="L98" s="674" t="s">
        <v>2398</v>
      </c>
      <c r="M98" s="761"/>
      <c r="N98" s="761"/>
      <c r="O98" s="767" t="s">
        <v>3468</v>
      </c>
      <c r="P98" s="761"/>
      <c r="Q98" s="761"/>
      <c r="R98" s="761"/>
      <c r="S98" s="761"/>
      <c r="T98" s="761"/>
      <c r="U98" s="761"/>
      <c r="V98" s="761"/>
      <c r="W98" s="761"/>
      <c r="X98" s="761"/>
      <c r="Y98" s="761"/>
      <c r="Z98" s="761"/>
      <c r="AA98" s="761"/>
      <c r="AB98" s="761"/>
      <c r="AC98" s="761"/>
      <c r="AD98" s="761"/>
      <c r="AE98" s="761"/>
      <c r="AF98" s="761"/>
      <c r="AG98" s="761"/>
      <c r="AH98" s="761"/>
      <c r="AI98" s="761"/>
      <c r="AJ98" s="761"/>
      <c r="AK98" s="761"/>
      <c r="AL98" s="761"/>
      <c r="AM98" s="763"/>
      <c r="AN98" s="761"/>
      <c r="AO98" s="761"/>
      <c r="AP98" s="761"/>
      <c r="AQ98" s="761"/>
      <c r="AR98" s="761"/>
      <c r="AS98" s="761"/>
      <c r="AT98" s="761"/>
      <c r="AU98" s="761"/>
      <c r="AV98" s="761"/>
      <c r="AW98" s="761"/>
      <c r="AX98" s="761"/>
      <c r="AY98" s="761"/>
      <c r="AZ98" s="761"/>
      <c r="BA98" s="761"/>
      <c r="BB98" s="761"/>
    </row>
    <row r="99" ht="15.75" customHeight="1">
      <c r="A99" s="758" t="s">
        <v>5702</v>
      </c>
      <c r="B99" s="770" t="s">
        <v>5703</v>
      </c>
      <c r="C99" s="702" t="s">
        <v>5777</v>
      </c>
      <c r="D99" s="760" t="s">
        <v>5777</v>
      </c>
      <c r="E99" s="760" t="s">
        <v>428</v>
      </c>
      <c r="F99" s="779" t="s">
        <v>2005</v>
      </c>
      <c r="G99" s="761"/>
      <c r="H99" s="761"/>
      <c r="I99" s="762" t="str">
        <f>HYPERLINK("https://youtu.be/NIfI1hsvvFQ","19.73")</f>
        <v>19.73</v>
      </c>
      <c r="J99" s="761"/>
      <c r="K99" s="762" t="str">
        <f>HYPERLINK("https://youtu.be/vlD8b3WQME8","20.08")</f>
        <v>20.08</v>
      </c>
      <c r="L99" s="761"/>
      <c r="M99" s="761"/>
      <c r="N99" s="767" t="s">
        <v>2214</v>
      </c>
      <c r="O99" s="760" t="s">
        <v>4329</v>
      </c>
      <c r="P99" s="761"/>
      <c r="Q99" s="761"/>
      <c r="R99" s="761"/>
      <c r="S99" s="761"/>
      <c r="T99" s="761"/>
      <c r="U99" s="761"/>
      <c r="V99" s="761"/>
      <c r="W99" s="761"/>
      <c r="X99" s="761"/>
      <c r="Y99" s="761"/>
      <c r="Z99" s="761"/>
      <c r="AA99" s="761"/>
      <c r="AB99" s="761"/>
      <c r="AC99" s="761"/>
      <c r="AD99" s="761"/>
      <c r="AE99" s="761"/>
      <c r="AF99" s="761"/>
      <c r="AG99" s="761"/>
      <c r="AH99" s="761"/>
      <c r="AI99" s="761"/>
      <c r="AJ99" s="761"/>
      <c r="AK99" s="761"/>
      <c r="AL99" s="761"/>
      <c r="AM99" s="763"/>
      <c r="AN99" s="761"/>
      <c r="AO99" s="761"/>
      <c r="AP99" s="761"/>
      <c r="AQ99" s="761"/>
      <c r="AR99" s="761"/>
      <c r="AS99" s="761"/>
      <c r="AT99" s="761"/>
      <c r="AU99" s="761"/>
      <c r="AV99" s="761"/>
      <c r="AW99" s="761"/>
      <c r="AX99" s="761"/>
      <c r="AY99" s="761"/>
      <c r="AZ99" s="761"/>
      <c r="BA99" s="761"/>
      <c r="BB99" s="761"/>
    </row>
    <row r="100" ht="15.75" customHeight="1">
      <c r="A100" s="778"/>
      <c r="B100" s="772" t="s">
        <v>5704</v>
      </c>
      <c r="C100" s="702" t="s">
        <v>365</v>
      </c>
      <c r="D100" s="760" t="s">
        <v>660</v>
      </c>
      <c r="E100" s="761"/>
      <c r="F100" s="760" t="s">
        <v>743</v>
      </c>
      <c r="G100" s="760" t="s">
        <v>660</v>
      </c>
      <c r="H100" s="760" t="s">
        <v>135</v>
      </c>
      <c r="I100" s="761"/>
      <c r="J100" s="760" t="s">
        <v>1513</v>
      </c>
      <c r="K100" s="761"/>
      <c r="L100" s="674" t="s">
        <v>980</v>
      </c>
      <c r="M100" s="761"/>
      <c r="N100" s="767" t="s">
        <v>568</v>
      </c>
      <c r="O100" s="761"/>
      <c r="P100" s="761"/>
      <c r="Q100" s="761"/>
      <c r="R100" s="761"/>
      <c r="S100" s="761"/>
      <c r="T100" s="760" t="s">
        <v>365</v>
      </c>
      <c r="U100" s="761"/>
      <c r="V100" s="761"/>
      <c r="W100" s="761"/>
      <c r="X100" s="761"/>
      <c r="Y100" s="761"/>
      <c r="Z100" s="761"/>
      <c r="AA100" s="761"/>
      <c r="AB100" s="761"/>
      <c r="AC100" s="761"/>
      <c r="AD100" s="761"/>
      <c r="AE100" s="761"/>
      <c r="AF100" s="761"/>
      <c r="AG100" s="761"/>
      <c r="AH100" s="761"/>
      <c r="AI100" s="761"/>
      <c r="AJ100" s="761"/>
      <c r="AK100" s="761"/>
      <c r="AL100" s="761"/>
      <c r="AM100" s="763"/>
      <c r="AN100" s="761"/>
      <c r="AO100" s="761"/>
      <c r="AP100" s="761"/>
      <c r="AQ100" s="761"/>
      <c r="AR100" s="761"/>
      <c r="AS100" s="761"/>
      <c r="AT100" s="761"/>
      <c r="AU100" s="761"/>
      <c r="AV100" s="761"/>
      <c r="AW100" s="761"/>
      <c r="AX100" s="761"/>
      <c r="AY100" s="761"/>
      <c r="AZ100" s="761"/>
      <c r="BA100" s="761"/>
      <c r="BB100" s="761"/>
    </row>
    <row r="101" ht="15.75" customHeight="1">
      <c r="A101" s="758" t="s">
        <v>5706</v>
      </c>
      <c r="B101" s="770" t="s">
        <v>5792</v>
      </c>
      <c r="C101" s="702" t="s">
        <v>2786</v>
      </c>
      <c r="D101" s="766"/>
      <c r="E101" s="760" t="s">
        <v>2786</v>
      </c>
      <c r="F101" s="761"/>
      <c r="G101" s="761"/>
      <c r="H101" s="761"/>
      <c r="I101" s="761"/>
      <c r="J101" s="760" t="s">
        <v>5793</v>
      </c>
      <c r="K101" s="761" t="s">
        <v>3769</v>
      </c>
      <c r="L101" s="761"/>
      <c r="M101" s="761"/>
      <c r="N101" s="761"/>
      <c r="O101" s="760" t="s">
        <v>3274</v>
      </c>
      <c r="P101" s="761"/>
      <c r="Q101" s="761"/>
      <c r="R101" s="761"/>
      <c r="S101" s="761"/>
      <c r="T101" s="761"/>
      <c r="U101" s="761"/>
      <c r="V101" s="761"/>
      <c r="W101" s="761"/>
      <c r="X101" s="761"/>
      <c r="Y101" s="761"/>
      <c r="Z101" s="761"/>
      <c r="AA101" s="761"/>
      <c r="AB101" s="761"/>
      <c r="AC101" s="761"/>
      <c r="AD101" s="761"/>
      <c r="AE101" s="761"/>
      <c r="AF101" s="761"/>
      <c r="AG101" s="761"/>
      <c r="AH101" s="761"/>
      <c r="AI101" s="761"/>
      <c r="AJ101" s="761"/>
      <c r="AK101" s="761"/>
      <c r="AL101" s="761"/>
      <c r="AM101" s="763"/>
      <c r="AN101" s="761"/>
      <c r="AO101" s="761"/>
      <c r="AP101" s="761"/>
      <c r="AQ101" s="761"/>
      <c r="AR101" s="761"/>
      <c r="AS101" s="761"/>
      <c r="AT101" s="761"/>
      <c r="AU101" s="761"/>
      <c r="AV101" s="761"/>
      <c r="AW101" s="761"/>
      <c r="AX101" s="761"/>
      <c r="AY101" s="761"/>
      <c r="AZ101" s="761"/>
      <c r="BA101" s="761"/>
      <c r="BB101" s="761"/>
    </row>
    <row r="102" ht="15.75" customHeight="1">
      <c r="A102" s="778"/>
      <c r="B102" s="772" t="s">
        <v>5794</v>
      </c>
      <c r="C102" s="702" t="s">
        <v>2985</v>
      </c>
      <c r="D102" s="766"/>
      <c r="E102" s="760" t="s">
        <v>2985</v>
      </c>
      <c r="F102" s="768"/>
      <c r="G102" s="760" t="s">
        <v>470</v>
      </c>
      <c r="H102" s="761"/>
      <c r="I102" s="766"/>
      <c r="J102" s="674" t="s">
        <v>798</v>
      </c>
      <c r="K102" s="761"/>
      <c r="L102" s="760" t="s">
        <v>179</v>
      </c>
      <c r="M102" s="761"/>
      <c r="N102" s="761"/>
      <c r="O102" s="760" t="s">
        <v>1105</v>
      </c>
      <c r="P102" s="761"/>
      <c r="Q102" s="761"/>
      <c r="R102" s="761" t="s">
        <v>5795</v>
      </c>
      <c r="S102" s="761" t="s">
        <v>2121</v>
      </c>
      <c r="T102" s="761"/>
      <c r="U102" s="761"/>
      <c r="V102" s="761"/>
      <c r="W102" s="761"/>
      <c r="X102" s="761"/>
      <c r="Y102" s="761"/>
      <c r="Z102" s="761"/>
      <c r="AA102" s="761"/>
      <c r="AB102" s="761"/>
      <c r="AC102" s="761"/>
      <c r="AD102" s="761"/>
      <c r="AE102" s="761"/>
      <c r="AF102" s="761"/>
      <c r="AG102" s="761"/>
      <c r="AH102" s="761"/>
      <c r="AI102" s="761"/>
      <c r="AJ102" s="761"/>
      <c r="AK102" s="761"/>
      <c r="AL102" s="761"/>
      <c r="AM102" s="763"/>
      <c r="AN102" s="761"/>
      <c r="AO102" s="761"/>
      <c r="AP102" s="761"/>
      <c r="AQ102" s="761"/>
      <c r="AR102" s="761"/>
      <c r="AS102" s="761"/>
      <c r="AT102" s="761"/>
      <c r="AU102" s="761"/>
      <c r="AV102" s="761"/>
      <c r="AW102" s="761"/>
      <c r="AX102" s="761"/>
      <c r="AY102" s="761"/>
      <c r="AZ102" s="761"/>
      <c r="BA102" s="761"/>
      <c r="BB102" s="761"/>
    </row>
    <row r="103" ht="15.75" customHeight="1">
      <c r="A103" s="778"/>
      <c r="B103" s="772" t="s">
        <v>5796</v>
      </c>
      <c r="C103" s="702" t="s">
        <v>5797</v>
      </c>
      <c r="D103" s="760" t="s">
        <v>5797</v>
      </c>
      <c r="E103" s="767" t="s">
        <v>322</v>
      </c>
      <c r="F103" s="760" t="s">
        <v>744</v>
      </c>
      <c r="G103" s="761"/>
      <c r="H103" s="760" t="s">
        <v>5798</v>
      </c>
      <c r="I103" s="760" t="s">
        <v>569</v>
      </c>
      <c r="J103" s="761"/>
      <c r="K103" s="761"/>
      <c r="L103" s="674" t="s">
        <v>5799</v>
      </c>
      <c r="M103" s="760" t="s">
        <v>5800</v>
      </c>
      <c r="N103" s="761"/>
      <c r="O103" s="761"/>
      <c r="P103" s="761"/>
      <c r="Q103" s="761"/>
      <c r="R103" s="761"/>
      <c r="S103" s="761"/>
      <c r="T103" s="761"/>
      <c r="U103" s="761"/>
      <c r="V103" s="761"/>
      <c r="W103" s="761"/>
      <c r="X103" s="761"/>
      <c r="Y103" s="761"/>
      <c r="Z103" s="761"/>
      <c r="AA103" s="761"/>
      <c r="AB103" s="761"/>
      <c r="AC103" s="761"/>
      <c r="AD103" s="761"/>
      <c r="AE103" s="761"/>
      <c r="AF103" s="761"/>
      <c r="AG103" s="761"/>
      <c r="AH103" s="761"/>
      <c r="AI103" s="761"/>
      <c r="AJ103" s="761"/>
      <c r="AK103" s="761"/>
      <c r="AL103" s="761"/>
      <c r="AM103" s="763"/>
      <c r="AN103" s="761"/>
      <c r="AO103" s="761"/>
      <c r="AP103" s="761"/>
      <c r="AQ103" s="761"/>
      <c r="AR103" s="761"/>
      <c r="AS103" s="761"/>
      <c r="AT103" s="761"/>
      <c r="AU103" s="761"/>
      <c r="AV103" s="761"/>
      <c r="AW103" s="761"/>
      <c r="AX103" s="761"/>
      <c r="AY103" s="761"/>
      <c r="AZ103" s="761"/>
      <c r="BA103" s="761"/>
      <c r="BB103" s="761"/>
    </row>
    <row r="104" ht="15.75" customHeight="1">
      <c r="A104" s="778"/>
      <c r="B104" s="772" t="s">
        <v>5801</v>
      </c>
      <c r="C104" s="702" t="s">
        <v>5802</v>
      </c>
      <c r="D104" s="766"/>
      <c r="E104" s="761"/>
      <c r="F104" s="761"/>
      <c r="G104" s="761"/>
      <c r="H104" s="761"/>
      <c r="I104" s="761"/>
      <c r="J104" s="761"/>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1"/>
      <c r="AJ104" s="761"/>
      <c r="AK104" s="761"/>
      <c r="AL104" s="761"/>
      <c r="AM104" s="763"/>
      <c r="AN104" s="761"/>
      <c r="AO104" s="761"/>
      <c r="AP104" s="761"/>
      <c r="AQ104" s="761"/>
      <c r="AR104" s="761"/>
      <c r="AS104" s="761"/>
      <c r="AT104" s="761"/>
      <c r="AU104" s="761"/>
      <c r="AV104" s="761"/>
      <c r="AW104" s="761"/>
      <c r="AX104" s="761"/>
      <c r="AY104" s="761"/>
      <c r="AZ104" s="761"/>
      <c r="BA104" s="761"/>
      <c r="BB104" s="761"/>
    </row>
    <row r="105" ht="15.75" customHeight="1">
      <c r="A105" s="778"/>
      <c r="B105" s="772" t="s">
        <v>5803</v>
      </c>
      <c r="C105" s="702"/>
      <c r="D105" s="766"/>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1"/>
      <c r="AJ105" s="761"/>
      <c r="AK105" s="761"/>
      <c r="AL105" s="761"/>
      <c r="AM105" s="763"/>
      <c r="AN105" s="761"/>
      <c r="AO105" s="761"/>
      <c r="AP105" s="761"/>
      <c r="AQ105" s="761"/>
      <c r="AR105" s="761"/>
      <c r="AS105" s="761"/>
      <c r="AT105" s="761"/>
      <c r="AU105" s="761"/>
      <c r="AV105" s="761"/>
      <c r="AW105" s="761"/>
      <c r="AX105" s="761"/>
      <c r="AY105" s="761"/>
      <c r="AZ105" s="761"/>
      <c r="BA105" s="761"/>
      <c r="BB105" s="761"/>
    </row>
    <row r="106" ht="15.75" customHeight="1">
      <c r="A106" s="758" t="s">
        <v>5804</v>
      </c>
      <c r="B106" s="759"/>
      <c r="C106" s="702" t="s">
        <v>1397</v>
      </c>
      <c r="D106" s="766"/>
      <c r="E106" s="760" t="s">
        <v>296</v>
      </c>
      <c r="F106" s="760" t="s">
        <v>745</v>
      </c>
      <c r="G106" s="767" t="s">
        <v>3390</v>
      </c>
      <c r="H106" s="760" t="s">
        <v>1972</v>
      </c>
      <c r="I106" s="762" t="str">
        <f>HYPERLINK("https://youtu.be/JiJPMQx9xwU","31.85")</f>
        <v>31.85</v>
      </c>
      <c r="J106" s="674" t="s">
        <v>1514</v>
      </c>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1"/>
      <c r="AJ106" s="761"/>
      <c r="AK106" s="761"/>
      <c r="AL106" s="761"/>
      <c r="AM106" s="763"/>
      <c r="AN106" s="761"/>
      <c r="AO106" s="761"/>
      <c r="AP106" s="761"/>
      <c r="AQ106" s="761"/>
      <c r="AR106" s="761"/>
      <c r="AS106" s="761"/>
      <c r="AT106" s="761"/>
      <c r="AU106" s="761"/>
      <c r="AV106" s="761"/>
      <c r="AW106" s="761"/>
      <c r="AX106" s="761"/>
      <c r="AY106" s="761"/>
      <c r="AZ106" s="761"/>
      <c r="BA106" s="761"/>
      <c r="BB106" s="761"/>
    </row>
    <row r="107" ht="15.75" customHeight="1">
      <c r="A107" s="758" t="s">
        <v>57</v>
      </c>
      <c r="B107" s="759"/>
      <c r="C107" s="702" t="s">
        <v>2700</v>
      </c>
      <c r="D107" s="766"/>
      <c r="E107" s="761"/>
      <c r="F107" s="761"/>
      <c r="G107" s="767" t="s">
        <v>828</v>
      </c>
      <c r="H107" s="761"/>
      <c r="I107" s="761"/>
      <c r="J107" s="761"/>
      <c r="K107" s="761"/>
      <c r="L107" s="761"/>
      <c r="M107" s="761"/>
      <c r="N107" s="761"/>
      <c r="O107" s="761"/>
      <c r="P107" s="761"/>
      <c r="Q107" s="761"/>
      <c r="R107" s="761"/>
      <c r="S107" s="761"/>
      <c r="T107" s="761"/>
      <c r="U107" s="761"/>
      <c r="V107" s="761"/>
      <c r="W107" s="761"/>
      <c r="X107" s="761"/>
      <c r="Y107" s="761"/>
      <c r="Z107" s="761"/>
      <c r="AA107" s="761"/>
      <c r="AB107" s="761"/>
      <c r="AC107" s="761"/>
      <c r="AD107" s="761"/>
      <c r="AE107" s="761"/>
      <c r="AF107" s="761"/>
      <c r="AG107" s="761"/>
      <c r="AH107" s="761"/>
      <c r="AI107" s="761"/>
      <c r="AJ107" s="761"/>
      <c r="AK107" s="761"/>
      <c r="AL107" s="761"/>
      <c r="AM107" s="763"/>
      <c r="AN107" s="761"/>
      <c r="AO107" s="761"/>
      <c r="AP107" s="761"/>
      <c r="AQ107" s="761"/>
      <c r="AR107" s="761"/>
      <c r="AS107" s="761"/>
      <c r="AT107" s="761"/>
      <c r="AU107" s="761"/>
      <c r="AV107" s="761"/>
      <c r="AW107" s="761"/>
      <c r="AX107" s="761"/>
      <c r="AY107" s="761"/>
      <c r="AZ107" s="761"/>
      <c r="BA107" s="761"/>
      <c r="BB107" s="761"/>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1"/>
      <c r="AD108" s="781"/>
      <c r="AE108" s="781"/>
      <c r="AF108" s="781"/>
      <c r="AG108" s="781"/>
      <c r="AH108" s="781"/>
      <c r="AI108" s="781"/>
      <c r="AJ108" s="781"/>
      <c r="AK108" s="781"/>
      <c r="AL108" s="781"/>
      <c r="AM108" s="782"/>
      <c r="AN108" s="781"/>
      <c r="AO108" s="781"/>
      <c r="AP108" s="781"/>
      <c r="AQ108" s="781"/>
      <c r="AR108" s="781"/>
      <c r="AS108" s="781"/>
      <c r="AT108" s="781"/>
      <c r="AU108" s="781"/>
      <c r="AV108" s="781"/>
      <c r="AW108" s="781"/>
      <c r="AX108" s="781"/>
      <c r="AY108" s="781"/>
      <c r="AZ108" s="781"/>
      <c r="BA108" s="781"/>
      <c r="BB108" s="781"/>
    </row>
    <row r="109" ht="15.75" customHeight="1">
      <c r="A109" s="783" t="s">
        <v>5805</v>
      </c>
      <c r="B109" s="784"/>
      <c r="C109" s="702" t="s">
        <v>5806</v>
      </c>
      <c r="D109" s="760" t="s">
        <v>5806</v>
      </c>
      <c r="E109" s="761"/>
      <c r="F109" s="779"/>
      <c r="G109" s="760" t="s">
        <v>5806</v>
      </c>
      <c r="H109" s="761"/>
      <c r="I109" s="761"/>
      <c r="J109" s="761"/>
      <c r="K109" s="761"/>
      <c r="L109" s="761"/>
      <c r="M109" s="761"/>
      <c r="N109" s="767" t="s">
        <v>5807</v>
      </c>
      <c r="O109" s="761"/>
      <c r="P109" s="767" t="s">
        <v>5808</v>
      </c>
      <c r="Q109" s="767" t="s">
        <v>5807</v>
      </c>
      <c r="R109" s="761"/>
      <c r="S109" s="761"/>
      <c r="T109" s="761"/>
      <c r="U109" s="767" t="s">
        <v>5809</v>
      </c>
      <c r="V109" s="761"/>
      <c r="W109" s="761"/>
      <c r="X109" s="761"/>
      <c r="Y109" s="761"/>
      <c r="Z109" s="761"/>
      <c r="AA109" s="761"/>
      <c r="AB109" s="761"/>
      <c r="AC109" s="761"/>
      <c r="AD109" s="761"/>
      <c r="AE109" s="761"/>
      <c r="AF109" s="761"/>
      <c r="AG109" s="761"/>
      <c r="AH109" s="761"/>
      <c r="AI109" s="761"/>
      <c r="AJ109" s="761"/>
      <c r="AK109" s="761"/>
      <c r="AL109" s="761"/>
      <c r="AM109" s="763"/>
      <c r="AN109" s="761"/>
      <c r="AO109" s="761"/>
      <c r="AP109" s="761"/>
      <c r="AQ109" s="761"/>
      <c r="AR109" s="761"/>
      <c r="AS109" s="761"/>
      <c r="AT109" s="761"/>
      <c r="AU109" s="761"/>
      <c r="AV109" s="761"/>
      <c r="AW109" s="761"/>
      <c r="AX109" s="761"/>
      <c r="AY109" s="761"/>
      <c r="AZ109" s="761"/>
      <c r="BA109" s="761"/>
      <c r="BB109" s="761"/>
    </row>
    <row r="110" ht="15.75" customHeight="1">
      <c r="A110" s="783" t="s">
        <v>5608</v>
      </c>
      <c r="B110" s="785" t="s">
        <v>5810</v>
      </c>
      <c r="D110" s="766"/>
      <c r="E110" s="761"/>
      <c r="F110" s="767"/>
      <c r="G110" s="761"/>
      <c r="I110" s="761"/>
      <c r="J110" s="774"/>
      <c r="K110" s="761"/>
      <c r="M110" s="761"/>
      <c r="N110" s="761"/>
      <c r="Q110" s="761"/>
      <c r="R110" s="761"/>
      <c r="S110" s="761"/>
      <c r="T110" s="761"/>
      <c r="U110" s="761"/>
      <c r="V110" s="761"/>
      <c r="X110" s="761"/>
      <c r="Y110" s="761"/>
      <c r="Z110" s="761"/>
      <c r="AA110" s="761"/>
      <c r="AB110" s="761"/>
      <c r="AC110" s="761"/>
      <c r="AD110" s="761"/>
      <c r="AE110" s="761"/>
      <c r="AF110" s="761"/>
      <c r="AG110" s="761"/>
      <c r="AH110" s="761"/>
      <c r="AI110" s="761"/>
      <c r="AJ110" s="761"/>
      <c r="AK110" s="761"/>
      <c r="AL110" s="761"/>
      <c r="AM110" s="763"/>
      <c r="AN110" s="761"/>
      <c r="AO110" s="761"/>
      <c r="AP110" s="761"/>
      <c r="AQ110" s="761"/>
      <c r="AR110" s="761"/>
      <c r="AS110" s="761"/>
      <c r="AT110" s="761"/>
      <c r="AU110" s="761"/>
      <c r="AV110" s="761"/>
      <c r="AW110" s="761"/>
      <c r="AX110" s="761"/>
      <c r="AY110" s="761"/>
      <c r="AZ110" s="761"/>
      <c r="BA110" s="761"/>
      <c r="BB110" s="761"/>
    </row>
    <row r="111" ht="15.75" customHeight="1">
      <c r="A111" s="786"/>
      <c r="B111" s="787" t="s">
        <v>5811</v>
      </c>
      <c r="C111" s="702"/>
      <c r="D111" s="766"/>
      <c r="E111" s="774"/>
      <c r="F111" s="774"/>
      <c r="G111" s="774"/>
      <c r="H111" s="774"/>
      <c r="I111" s="775"/>
      <c r="J111" s="760" t="s">
        <v>2120</v>
      </c>
      <c r="K111" s="761"/>
      <c r="L111" s="675"/>
      <c r="M111" s="761"/>
      <c r="N111" s="761"/>
      <c r="O111" s="767"/>
      <c r="P111" s="761"/>
      <c r="Q111" s="761"/>
      <c r="R111" s="761"/>
      <c r="S111" s="761"/>
      <c r="T111" s="761"/>
      <c r="U111" s="761"/>
      <c r="V111" s="761"/>
      <c r="W111" s="761"/>
      <c r="X111" s="761"/>
      <c r="Y111" s="761"/>
      <c r="Z111" s="761"/>
      <c r="AA111" s="761"/>
      <c r="AB111" s="761"/>
      <c r="AC111" s="761"/>
      <c r="AD111" s="761"/>
      <c r="AE111" s="761"/>
      <c r="AF111" s="761"/>
      <c r="AG111" s="761"/>
      <c r="AH111" s="761"/>
      <c r="AI111" s="761"/>
      <c r="AJ111" s="761"/>
      <c r="AK111" s="761"/>
      <c r="AL111" s="761"/>
      <c r="AM111" s="788"/>
      <c r="AN111" s="761"/>
      <c r="AO111" s="761"/>
      <c r="AP111" s="767"/>
      <c r="AQ111" s="761"/>
      <c r="AR111" s="761"/>
      <c r="AS111" s="761"/>
      <c r="AT111" s="761"/>
      <c r="AU111" s="761"/>
      <c r="AV111" s="761"/>
      <c r="AW111" s="761"/>
      <c r="AX111" s="761"/>
      <c r="AY111" s="761"/>
      <c r="AZ111" s="761"/>
      <c r="BA111" s="761"/>
      <c r="BB111" s="761"/>
    </row>
    <row r="112" ht="15.75" customHeight="1">
      <c r="A112" s="786"/>
      <c r="B112" s="787" t="s">
        <v>5812</v>
      </c>
      <c r="C112" s="702" t="s">
        <v>1072</v>
      </c>
      <c r="D112" s="766"/>
      <c r="E112" s="774"/>
      <c r="F112" s="774"/>
      <c r="G112" s="774"/>
      <c r="H112" s="774"/>
      <c r="I112" s="775"/>
      <c r="J112" s="760" t="s">
        <v>5813</v>
      </c>
      <c r="K112" s="761"/>
      <c r="L112" s="674" t="s">
        <v>2572</v>
      </c>
      <c r="M112" s="761"/>
      <c r="N112" s="761"/>
      <c r="O112" s="760" t="s">
        <v>5814</v>
      </c>
      <c r="P112" s="761"/>
      <c r="Q112" s="761"/>
      <c r="R112" s="761"/>
      <c r="S112" s="761"/>
      <c r="T112" s="761"/>
      <c r="U112" s="761"/>
      <c r="V112" s="761"/>
      <c r="W112" s="761"/>
      <c r="X112" s="761"/>
      <c r="Y112" s="761"/>
      <c r="Z112" s="761"/>
      <c r="AA112" s="761"/>
      <c r="AB112" s="761"/>
      <c r="AC112" s="761"/>
      <c r="AD112" s="761"/>
      <c r="AE112" s="761"/>
      <c r="AF112" s="761"/>
      <c r="AG112" s="761"/>
      <c r="AH112" s="761"/>
      <c r="AI112" s="761"/>
      <c r="AJ112" s="761"/>
      <c r="AK112" s="761"/>
      <c r="AL112" s="761"/>
      <c r="AM112" s="788"/>
      <c r="AN112" s="761"/>
      <c r="AO112" s="761"/>
      <c r="AP112" s="767"/>
      <c r="AQ112" s="761"/>
      <c r="AR112" s="761"/>
      <c r="AS112" s="761"/>
      <c r="AT112" s="761"/>
      <c r="AU112" s="761"/>
      <c r="AV112" s="761"/>
      <c r="AW112" s="761"/>
      <c r="AX112" s="761"/>
      <c r="AY112" s="761"/>
      <c r="AZ112" s="761"/>
      <c r="BA112" s="761"/>
      <c r="BB112" s="761"/>
    </row>
    <row r="113" ht="15.75" customHeight="1">
      <c r="A113" s="786"/>
      <c r="B113" s="787" t="s">
        <v>5815</v>
      </c>
      <c r="C113" s="702" t="s">
        <v>1398</v>
      </c>
      <c r="D113" s="766"/>
      <c r="E113" s="774"/>
      <c r="F113" s="774"/>
      <c r="G113" s="774"/>
      <c r="H113" s="760" t="s">
        <v>1250</v>
      </c>
      <c r="I113" s="775"/>
      <c r="J113" s="760" t="s">
        <v>1515</v>
      </c>
      <c r="K113" s="761"/>
      <c r="L113" s="675"/>
      <c r="M113" s="761"/>
      <c r="N113" s="761"/>
      <c r="O113" s="767"/>
      <c r="P113" s="760" t="s">
        <v>2507</v>
      </c>
      <c r="Q113" s="761"/>
      <c r="R113" s="761"/>
      <c r="S113" s="761"/>
      <c r="T113" s="761"/>
      <c r="U113" s="761"/>
      <c r="V113" s="761"/>
      <c r="W113" s="760" t="s">
        <v>1398</v>
      </c>
      <c r="X113" s="761"/>
      <c r="Y113" s="761"/>
      <c r="Z113" s="761"/>
      <c r="AA113" s="761"/>
      <c r="AB113" s="761"/>
      <c r="AC113" s="761"/>
      <c r="AD113" s="761"/>
      <c r="AE113" s="761"/>
      <c r="AF113" s="761"/>
      <c r="AG113" s="761"/>
      <c r="AH113" s="761"/>
      <c r="AI113" s="761"/>
      <c r="AJ113" s="761"/>
      <c r="AK113" s="761"/>
      <c r="AL113" s="761"/>
      <c r="AM113" s="788"/>
      <c r="AN113" s="761"/>
      <c r="AO113" s="761"/>
      <c r="AP113" s="767"/>
      <c r="AQ113" s="761"/>
      <c r="AR113" s="761"/>
      <c r="AS113" s="761"/>
      <c r="AT113" s="761"/>
      <c r="AU113" s="761"/>
      <c r="AV113" s="761"/>
      <c r="AW113" s="761"/>
      <c r="AX113" s="761"/>
      <c r="AY113" s="761"/>
      <c r="AZ113" s="761"/>
      <c r="BA113" s="761"/>
      <c r="BB113" s="761"/>
    </row>
    <row r="114" ht="15.75" customHeight="1">
      <c r="A114" s="789" t="s">
        <v>5627</v>
      </c>
      <c r="B114" s="790" t="s">
        <v>5609</v>
      </c>
      <c r="C114" s="702"/>
      <c r="D114" s="766"/>
      <c r="E114" s="774"/>
      <c r="F114" s="774"/>
      <c r="G114" s="774"/>
      <c r="H114" s="774"/>
      <c r="I114" s="775"/>
      <c r="J114" s="760" t="s">
        <v>5816</v>
      </c>
      <c r="K114" s="761"/>
      <c r="L114" s="675"/>
      <c r="M114" s="761"/>
      <c r="N114" s="761"/>
      <c r="O114" s="767"/>
      <c r="P114" s="761"/>
      <c r="Q114" s="761"/>
      <c r="R114" s="761"/>
      <c r="S114" s="761"/>
      <c r="T114" s="761"/>
      <c r="U114" s="761"/>
      <c r="V114" s="761"/>
      <c r="W114" s="761"/>
      <c r="X114" s="761"/>
      <c r="Y114" s="761"/>
      <c r="Z114" s="761"/>
      <c r="AA114" s="761"/>
      <c r="AB114" s="761"/>
      <c r="AC114" s="761"/>
      <c r="AD114" s="761"/>
      <c r="AE114" s="761"/>
      <c r="AF114" s="761"/>
      <c r="AG114" s="761"/>
      <c r="AH114" s="761"/>
      <c r="AI114" s="761"/>
      <c r="AJ114" s="761"/>
      <c r="AK114" s="761"/>
      <c r="AL114" s="761"/>
      <c r="AM114" s="788"/>
      <c r="AN114" s="761"/>
      <c r="AO114" s="761"/>
      <c r="AP114" s="767"/>
      <c r="AQ114" s="761"/>
      <c r="AR114" s="761"/>
      <c r="AS114" s="761"/>
      <c r="AT114" s="761"/>
      <c r="AU114" s="761"/>
      <c r="AV114" s="761"/>
      <c r="AW114" s="761"/>
      <c r="AX114" s="761"/>
      <c r="AY114" s="761"/>
      <c r="AZ114" s="761"/>
      <c r="BA114" s="761"/>
      <c r="BB114" s="761"/>
    </row>
    <row r="115" ht="15.75" customHeight="1">
      <c r="A115" s="783" t="s">
        <v>5612</v>
      </c>
      <c r="B115" s="784"/>
      <c r="C115" s="702" t="s">
        <v>749</v>
      </c>
      <c r="D115" s="766"/>
      <c r="E115" s="760" t="s">
        <v>985</v>
      </c>
      <c r="F115" s="760" t="s">
        <v>749</v>
      </c>
      <c r="G115" s="760" t="s">
        <v>830</v>
      </c>
      <c r="H115" s="760" t="s">
        <v>1251</v>
      </c>
      <c r="I115" s="762" t="str">
        <f>HYPERLINK("https://youtu.be/6f5dBhAmU1g","42.10")</f>
        <v>42.10</v>
      </c>
      <c r="J115" s="760" t="s">
        <v>1516</v>
      </c>
      <c r="K115" s="761" t="s">
        <v>2768</v>
      </c>
      <c r="L115" s="674" t="s">
        <v>1206</v>
      </c>
      <c r="M115" s="761"/>
      <c r="N115" s="767" t="s">
        <v>2316</v>
      </c>
      <c r="O115" s="767" t="s">
        <v>2830</v>
      </c>
      <c r="P115" s="761"/>
      <c r="Q115" s="761"/>
      <c r="R115" s="761"/>
      <c r="S115" s="761"/>
      <c r="T115" s="761"/>
      <c r="U115" s="761"/>
      <c r="V115" s="761"/>
      <c r="W115" s="761"/>
      <c r="X115" s="761"/>
      <c r="Y115" s="761"/>
      <c r="Z115" s="761"/>
      <c r="AA115" s="761"/>
      <c r="AB115" s="761"/>
      <c r="AC115" s="761"/>
      <c r="AD115" s="761"/>
      <c r="AE115" s="761"/>
      <c r="AF115" s="761"/>
      <c r="AG115" s="761"/>
      <c r="AH115" s="761"/>
      <c r="AI115" s="761"/>
      <c r="AJ115" s="761"/>
      <c r="AK115" s="761"/>
      <c r="AL115" s="761"/>
      <c r="AM115" s="788"/>
      <c r="AN115" s="761"/>
      <c r="AO115" s="761"/>
      <c r="AP115" s="767" t="s">
        <v>1283</v>
      </c>
      <c r="AQ115" s="761"/>
      <c r="AR115" s="761"/>
      <c r="AS115" s="761"/>
      <c r="AT115" s="761"/>
      <c r="AU115" s="761"/>
      <c r="AV115" s="761"/>
      <c r="AW115" s="761"/>
      <c r="AX115" s="761"/>
      <c r="AY115" s="761"/>
      <c r="AZ115" s="761"/>
      <c r="BA115" s="761"/>
      <c r="BB115" s="761"/>
    </row>
    <row r="116" ht="15.75" customHeight="1">
      <c r="A116" s="789" t="s">
        <v>5622</v>
      </c>
      <c r="B116" s="791"/>
      <c r="C116" s="702" t="str">
        <f>HYPERLINK("https://youtu.be/BhEMFzn21Zg","28.57")</f>
        <v>28.57</v>
      </c>
      <c r="D116" s="766"/>
      <c r="E116" s="760" t="s">
        <v>3174</v>
      </c>
      <c r="F116" s="760" t="s">
        <v>371</v>
      </c>
      <c r="G116" s="760" t="s">
        <v>143</v>
      </c>
      <c r="H116" s="760" t="s">
        <v>569</v>
      </c>
      <c r="I116" s="761" t="s">
        <v>1143</v>
      </c>
      <c r="J116" s="760" t="s">
        <v>1517</v>
      </c>
      <c r="K116" s="761" t="s">
        <v>1784</v>
      </c>
      <c r="L116" s="674" t="s">
        <v>986</v>
      </c>
      <c r="M116" s="761"/>
      <c r="N116" s="767" t="s">
        <v>474</v>
      </c>
      <c r="O116" s="767" t="s">
        <v>296</v>
      </c>
      <c r="P116" s="760" t="s">
        <v>1517</v>
      </c>
      <c r="Q116" s="761"/>
      <c r="R116" s="761" t="s">
        <v>404</v>
      </c>
      <c r="S116" s="761"/>
      <c r="T116" s="761"/>
      <c r="U116" s="761"/>
      <c r="V116" s="761"/>
      <c r="W116" s="761"/>
      <c r="X116" s="761"/>
      <c r="Y116" s="761"/>
      <c r="Z116" s="761"/>
      <c r="AA116" s="761"/>
      <c r="AB116" s="761"/>
      <c r="AC116" s="761"/>
      <c r="AD116" s="761"/>
      <c r="AE116" s="761"/>
      <c r="AF116" s="761"/>
      <c r="AG116" s="761"/>
      <c r="AH116" s="761"/>
      <c r="AI116" s="761"/>
      <c r="AJ116" s="761"/>
      <c r="AK116" s="761"/>
      <c r="AL116" s="761"/>
      <c r="AM116" s="763"/>
      <c r="AN116" s="761"/>
      <c r="AO116" s="761"/>
      <c r="AP116" s="761"/>
      <c r="AQ116" s="761"/>
      <c r="AR116" s="761"/>
      <c r="AS116" s="761"/>
      <c r="AT116" s="761"/>
      <c r="AU116" s="761"/>
      <c r="AV116" s="761"/>
      <c r="AW116" s="761"/>
      <c r="AX116" s="761"/>
      <c r="AY116" s="761"/>
      <c r="AZ116" s="761"/>
      <c r="BA116" s="761"/>
      <c r="BB116" s="761"/>
    </row>
    <row r="117" ht="15.75" customHeight="1">
      <c r="A117" s="789" t="s">
        <v>5627</v>
      </c>
      <c r="B117" s="791"/>
      <c r="C117" s="702" t="s">
        <v>151</v>
      </c>
      <c r="D117" s="760" t="s">
        <v>5817</v>
      </c>
      <c r="E117" s="760" t="s">
        <v>1224</v>
      </c>
      <c r="F117" s="760" t="s">
        <v>5818</v>
      </c>
      <c r="G117" s="760" t="s">
        <v>2635</v>
      </c>
      <c r="H117" s="760" t="s">
        <v>151</v>
      </c>
      <c r="I117" s="761"/>
      <c r="J117" s="760" t="s">
        <v>5819</v>
      </c>
      <c r="K117" s="766"/>
      <c r="L117" s="761"/>
      <c r="M117" s="761"/>
      <c r="N117" s="767" t="s">
        <v>579</v>
      </c>
      <c r="O117" s="761"/>
      <c r="P117" s="760" t="s">
        <v>1269</v>
      </c>
      <c r="Q117" s="761"/>
      <c r="R117" s="761"/>
      <c r="S117" s="761"/>
      <c r="T117" s="761"/>
      <c r="U117" s="761"/>
      <c r="V117" s="761"/>
      <c r="W117" s="760" t="s">
        <v>5820</v>
      </c>
      <c r="X117" s="761"/>
      <c r="Y117" s="761"/>
      <c r="Z117" s="761"/>
      <c r="AA117" s="761"/>
      <c r="AB117" s="761"/>
      <c r="AC117" s="761"/>
      <c r="AD117" s="761"/>
      <c r="AE117" s="761"/>
      <c r="AF117" s="760" t="s">
        <v>5821</v>
      </c>
      <c r="AG117" s="761"/>
      <c r="AH117" s="761"/>
      <c r="AI117" s="761"/>
      <c r="AJ117" s="761"/>
      <c r="AK117" s="761"/>
      <c r="AL117" s="761"/>
      <c r="AM117" s="763"/>
      <c r="AN117" s="761"/>
      <c r="AO117" s="761"/>
      <c r="AP117" s="761"/>
      <c r="AQ117" s="761"/>
      <c r="AR117" s="761"/>
      <c r="AS117" s="761"/>
      <c r="AT117" s="761"/>
      <c r="AU117" s="761"/>
      <c r="AV117" s="761"/>
      <c r="AW117" s="761"/>
      <c r="AX117" s="761"/>
      <c r="AY117" s="761"/>
      <c r="AZ117" s="761"/>
      <c r="BA117" s="761"/>
      <c r="BB117" s="761"/>
    </row>
    <row r="118" ht="15.75" customHeight="1">
      <c r="A118" s="789" t="s">
        <v>5638</v>
      </c>
      <c r="B118" s="791" t="s">
        <v>5822</v>
      </c>
      <c r="C118" s="702" t="s">
        <v>5823</v>
      </c>
      <c r="D118" s="766"/>
      <c r="E118" s="760" t="s">
        <v>5823</v>
      </c>
      <c r="F118" s="761"/>
      <c r="G118" s="761"/>
      <c r="H118" s="761"/>
      <c r="I118" s="761"/>
      <c r="J118" s="761"/>
      <c r="K118" s="762" t="str">
        <f>HYPERLINK("https://youtu.be/tXG5xCfHZ2E","35.72")</f>
        <v>35.72</v>
      </c>
      <c r="L118" s="761"/>
      <c r="M118" s="761"/>
      <c r="N118" s="761"/>
      <c r="O118" s="767" t="s">
        <v>4821</v>
      </c>
      <c r="P118" s="761"/>
      <c r="Q118" s="761"/>
      <c r="R118" s="761"/>
      <c r="S118" s="761"/>
      <c r="T118" s="761"/>
      <c r="U118" s="761"/>
      <c r="V118" s="761"/>
      <c r="W118" s="761"/>
      <c r="X118" s="761"/>
      <c r="Y118" s="761"/>
      <c r="Z118" s="761"/>
      <c r="AA118" s="761"/>
      <c r="AB118" s="761"/>
      <c r="AC118" s="761"/>
      <c r="AD118" s="761"/>
      <c r="AE118" s="761"/>
      <c r="AF118" s="761"/>
      <c r="AG118" s="761"/>
      <c r="AH118" s="761"/>
      <c r="AI118" s="761"/>
      <c r="AJ118" s="761"/>
      <c r="AK118" s="761"/>
      <c r="AL118" s="761"/>
      <c r="AM118" s="763"/>
      <c r="AN118" s="761"/>
      <c r="AO118" s="761"/>
      <c r="AP118" s="761"/>
      <c r="AQ118" s="761"/>
      <c r="AR118" s="761"/>
      <c r="AS118" s="761"/>
      <c r="AT118" s="761"/>
      <c r="AU118" s="761"/>
      <c r="AV118" s="761"/>
      <c r="AW118" s="761"/>
      <c r="AX118" s="761"/>
      <c r="AY118" s="761"/>
      <c r="AZ118" s="761"/>
      <c r="BA118" s="761"/>
      <c r="BB118" s="761"/>
    </row>
    <row r="119" ht="15.75" customHeight="1">
      <c r="A119" s="786"/>
      <c r="B119" s="787" t="s">
        <v>5824</v>
      </c>
      <c r="C119" s="702" t="s">
        <v>837</v>
      </c>
      <c r="D119" s="766"/>
      <c r="E119" s="761"/>
      <c r="F119" s="774"/>
      <c r="G119" s="760" t="s">
        <v>837</v>
      </c>
      <c r="H119" s="761"/>
      <c r="I119" s="775"/>
      <c r="J119" s="761"/>
      <c r="K119" s="761"/>
      <c r="L119" s="761"/>
      <c r="M119" s="761"/>
      <c r="N119" s="761"/>
      <c r="O119" s="761"/>
      <c r="P119" s="761"/>
      <c r="Q119" s="761"/>
      <c r="R119" s="761"/>
      <c r="S119" s="761"/>
      <c r="T119" s="761"/>
      <c r="U119" s="761"/>
      <c r="V119" s="761"/>
      <c r="W119" s="761"/>
      <c r="X119" s="761"/>
      <c r="Y119" s="761"/>
      <c r="Z119" s="761"/>
      <c r="AA119" s="761"/>
      <c r="AB119" s="761"/>
      <c r="AC119" s="761"/>
      <c r="AD119" s="761"/>
      <c r="AE119" s="761"/>
      <c r="AF119" s="761"/>
      <c r="AG119" s="761"/>
      <c r="AH119" s="761"/>
      <c r="AI119" s="761"/>
      <c r="AJ119" s="761"/>
      <c r="AK119" s="761"/>
      <c r="AL119" s="761"/>
      <c r="AM119" s="763"/>
      <c r="AN119" s="761"/>
      <c r="AO119" s="761"/>
      <c r="AP119" s="761"/>
      <c r="AQ119" s="761"/>
      <c r="AR119" s="761"/>
      <c r="AS119" s="761"/>
      <c r="AT119" s="761"/>
      <c r="AU119" s="761"/>
      <c r="AV119" s="761"/>
      <c r="AW119" s="761"/>
      <c r="AX119" s="761"/>
      <c r="AY119" s="761"/>
      <c r="AZ119" s="761"/>
      <c r="BA119" s="761"/>
      <c r="BB119" s="761"/>
    </row>
    <row r="120" ht="15.75" customHeight="1">
      <c r="A120" s="783" t="s">
        <v>5723</v>
      </c>
      <c r="B120" s="785" t="s">
        <v>5825</v>
      </c>
      <c r="C120" s="702" t="s">
        <v>5826</v>
      </c>
      <c r="D120" s="766"/>
      <c r="E120" s="761"/>
      <c r="F120" s="761"/>
      <c r="G120" s="761"/>
      <c r="H120" s="761"/>
      <c r="I120" s="766"/>
      <c r="J120" s="760" t="s">
        <v>4425</v>
      </c>
      <c r="K120" s="761"/>
      <c r="L120" s="761"/>
      <c r="M120" s="761"/>
      <c r="N120" s="761"/>
      <c r="O120" s="760" t="s">
        <v>4619</v>
      </c>
      <c r="P120" s="761"/>
      <c r="Q120" s="761"/>
      <c r="R120" s="761"/>
      <c r="S120" s="761"/>
      <c r="T120" s="761"/>
      <c r="U120" s="761"/>
      <c r="V120" s="761"/>
      <c r="W120" s="761"/>
      <c r="X120" s="761"/>
      <c r="Y120" s="767" t="s">
        <v>5827</v>
      </c>
      <c r="Z120" s="761"/>
      <c r="AA120" s="761"/>
      <c r="AB120" s="761"/>
      <c r="AC120" s="761"/>
      <c r="AD120" s="761"/>
      <c r="AE120" s="761"/>
      <c r="AF120" s="761"/>
      <c r="AG120" s="761"/>
      <c r="AH120" s="761"/>
      <c r="AI120" s="761"/>
      <c r="AJ120" s="761"/>
      <c r="AK120" s="761"/>
      <c r="AL120" s="761"/>
      <c r="AM120" s="763"/>
      <c r="AN120" s="761"/>
      <c r="AO120" s="761"/>
      <c r="AP120" s="761"/>
      <c r="AQ120" s="761"/>
      <c r="AR120" s="761"/>
      <c r="AS120" s="761"/>
      <c r="AT120" s="761"/>
      <c r="AU120" s="761"/>
      <c r="AV120" s="761"/>
      <c r="AW120" s="761"/>
      <c r="AX120" s="761"/>
      <c r="AY120" s="761"/>
      <c r="AZ120" s="761"/>
      <c r="BA120" s="761"/>
      <c r="BB120" s="761"/>
    </row>
    <row r="121" ht="15.75" customHeight="1">
      <c r="A121" s="786"/>
      <c r="B121" s="787" t="s">
        <v>5828</v>
      </c>
      <c r="C121" s="702" t="s">
        <v>5426</v>
      </c>
      <c r="D121" s="766"/>
      <c r="E121" s="760" t="s">
        <v>5829</v>
      </c>
      <c r="F121" s="761"/>
      <c r="G121" s="761"/>
      <c r="H121" s="761"/>
      <c r="I121" s="761"/>
      <c r="J121" s="761"/>
      <c r="K121" s="766"/>
      <c r="L121" s="761"/>
      <c r="M121" s="761"/>
      <c r="N121" s="761"/>
      <c r="O121" s="792" t="s">
        <v>2848</v>
      </c>
      <c r="P121" s="761"/>
      <c r="Q121" s="761"/>
      <c r="R121" s="761"/>
      <c r="S121" s="761"/>
      <c r="T121" s="761"/>
      <c r="U121" s="760" t="s">
        <v>5426</v>
      </c>
      <c r="V121" s="761"/>
      <c r="W121" s="761"/>
      <c r="X121" s="761"/>
      <c r="Y121" s="760" t="s">
        <v>2894</v>
      </c>
      <c r="Z121" s="761"/>
      <c r="AA121" s="761"/>
      <c r="AB121" s="761"/>
      <c r="AC121" s="761"/>
      <c r="AD121" s="761"/>
      <c r="AE121" s="761"/>
      <c r="AF121" s="761"/>
      <c r="AG121" s="761"/>
      <c r="AH121" s="761"/>
      <c r="AI121" s="761"/>
      <c r="AJ121" s="761"/>
      <c r="AK121" s="761"/>
      <c r="AL121" s="761"/>
      <c r="AM121" s="763"/>
      <c r="AN121" s="761"/>
      <c r="AO121" s="761"/>
      <c r="AP121" s="761"/>
      <c r="AQ121" s="761"/>
      <c r="AR121" s="761"/>
      <c r="AS121" s="761"/>
      <c r="AT121" s="761"/>
      <c r="AU121" s="761"/>
      <c r="AV121" s="761"/>
      <c r="AW121" s="761"/>
      <c r="AX121" s="761"/>
      <c r="AY121" s="761"/>
      <c r="AZ121" s="761"/>
      <c r="BA121" s="761"/>
      <c r="BB121" s="761"/>
    </row>
    <row r="122" ht="15.75" customHeight="1">
      <c r="A122" s="786"/>
      <c r="B122" s="787" t="s">
        <v>5830</v>
      </c>
      <c r="C122" s="702" t="s">
        <v>2823</v>
      </c>
      <c r="D122" s="766"/>
      <c r="E122" s="761"/>
      <c r="F122" s="767"/>
      <c r="G122" s="761"/>
      <c r="H122" s="774"/>
      <c r="I122" s="761"/>
      <c r="J122" s="761"/>
      <c r="K122" s="766"/>
      <c r="L122" s="761"/>
      <c r="M122" s="761"/>
      <c r="N122" s="761"/>
      <c r="O122" s="761"/>
      <c r="P122" s="761"/>
      <c r="Q122" s="761"/>
      <c r="R122" s="761"/>
      <c r="S122" s="761"/>
      <c r="T122" s="761"/>
      <c r="U122" s="793"/>
      <c r="V122" s="761"/>
      <c r="W122" s="761"/>
      <c r="X122" s="761"/>
      <c r="Y122" s="761"/>
      <c r="Z122" s="760" t="s">
        <v>2823</v>
      </c>
      <c r="AA122" s="761"/>
      <c r="AB122" s="761"/>
      <c r="AC122" s="761"/>
      <c r="AD122" s="761"/>
      <c r="AE122" s="761"/>
      <c r="AF122" s="761"/>
      <c r="AG122" s="761"/>
      <c r="AH122" s="761"/>
      <c r="AI122" s="761"/>
      <c r="AJ122" s="761"/>
      <c r="AK122" s="761"/>
      <c r="AL122" s="761"/>
      <c r="AM122" s="763"/>
      <c r="AN122" s="761"/>
      <c r="AO122" s="767" t="s">
        <v>5831</v>
      </c>
      <c r="AP122" s="761"/>
      <c r="AQ122" s="761"/>
      <c r="AR122" s="761"/>
      <c r="AS122" s="761"/>
      <c r="AT122" s="761"/>
      <c r="AU122" s="761"/>
      <c r="AV122" s="761"/>
      <c r="AW122" s="761"/>
      <c r="AX122" s="761"/>
      <c r="AY122" s="761"/>
      <c r="AZ122" s="761"/>
      <c r="BA122" s="761"/>
      <c r="BB122" s="761"/>
    </row>
    <row r="123" ht="15.75" customHeight="1">
      <c r="A123" s="786"/>
      <c r="B123" s="787" t="s">
        <v>5832</v>
      </c>
      <c r="C123" s="702" t="s">
        <v>263</v>
      </c>
      <c r="D123" s="760" t="s">
        <v>263</v>
      </c>
      <c r="E123" s="761"/>
      <c r="F123" s="760" t="s">
        <v>5833</v>
      </c>
      <c r="G123" s="760" t="s">
        <v>831</v>
      </c>
      <c r="H123" s="760" t="s">
        <v>987</v>
      </c>
      <c r="I123" s="760" t="s">
        <v>4576</v>
      </c>
      <c r="J123" s="760" t="s">
        <v>1518</v>
      </c>
      <c r="K123" s="766"/>
      <c r="L123" s="761"/>
      <c r="M123" s="761"/>
      <c r="N123" s="761"/>
      <c r="O123" s="761"/>
      <c r="P123" s="761"/>
      <c r="Q123" s="761"/>
      <c r="R123" s="761"/>
      <c r="S123" s="761"/>
      <c r="T123" s="761"/>
      <c r="U123" s="760" t="s">
        <v>1193</v>
      </c>
      <c r="V123" s="761"/>
      <c r="W123" s="761"/>
      <c r="X123" s="761"/>
      <c r="Y123" s="761"/>
      <c r="Z123" s="761"/>
      <c r="AA123" s="761"/>
      <c r="AB123" s="761"/>
      <c r="AC123" s="761"/>
      <c r="AD123" s="761"/>
      <c r="AE123" s="761"/>
      <c r="AF123" s="761"/>
      <c r="AG123" s="761"/>
      <c r="AH123" s="761"/>
      <c r="AI123" s="761"/>
      <c r="AJ123" s="761"/>
      <c r="AK123" s="761"/>
      <c r="AL123" s="761"/>
      <c r="AM123" s="763"/>
      <c r="AN123" s="761"/>
      <c r="AO123" s="779" t="s">
        <v>3476</v>
      </c>
      <c r="AP123" s="761"/>
      <c r="AQ123" s="761"/>
      <c r="AR123" s="761"/>
      <c r="AS123" s="761"/>
      <c r="AT123" s="761"/>
      <c r="AU123" s="761"/>
      <c r="AV123" s="761"/>
      <c r="AW123" s="761"/>
      <c r="AX123" s="761"/>
      <c r="AY123" s="761"/>
      <c r="AZ123" s="761"/>
      <c r="BA123" s="761"/>
      <c r="BB123" s="761"/>
    </row>
    <row r="124" ht="15.75" customHeight="1">
      <c r="A124" s="783" t="s">
        <v>5642</v>
      </c>
      <c r="B124" s="785" t="s">
        <v>5834</v>
      </c>
      <c r="C124" s="702" t="s">
        <v>2320</v>
      </c>
      <c r="D124" s="766"/>
      <c r="E124" s="760" t="s">
        <v>2317</v>
      </c>
      <c r="F124" s="761"/>
      <c r="G124" s="761"/>
      <c r="H124" s="760" t="s">
        <v>5835</v>
      </c>
      <c r="I124" s="761"/>
      <c r="J124" s="761"/>
      <c r="K124" s="762" t="str">
        <f>HYPERLINK("https://youtu.be/wzsts4r5VHY","56.24")</f>
        <v>56.24</v>
      </c>
      <c r="L124" s="760" t="s">
        <v>4961</v>
      </c>
      <c r="M124" s="761"/>
      <c r="N124" s="761"/>
      <c r="O124" s="760" t="s">
        <v>3310</v>
      </c>
      <c r="P124" s="760" t="s">
        <v>2510</v>
      </c>
      <c r="Q124" s="761"/>
      <c r="R124" s="761"/>
      <c r="S124" s="761"/>
      <c r="T124" s="761"/>
      <c r="U124" s="761"/>
      <c r="V124" s="761"/>
      <c r="W124" s="761"/>
      <c r="X124" s="761"/>
      <c r="Y124" s="761"/>
      <c r="Z124" s="761"/>
      <c r="AA124" s="761"/>
      <c r="AB124" s="761"/>
      <c r="AC124" s="761"/>
      <c r="AD124" s="761"/>
      <c r="AE124" s="761"/>
      <c r="AF124" s="761"/>
      <c r="AG124" s="761"/>
      <c r="AH124" s="761"/>
      <c r="AI124" s="761"/>
      <c r="AJ124" s="761"/>
      <c r="AK124" s="761"/>
      <c r="AL124" s="761"/>
      <c r="AM124" s="763"/>
      <c r="AN124" s="761"/>
      <c r="AO124" s="761"/>
      <c r="AP124" s="761"/>
      <c r="AQ124" s="761"/>
      <c r="AR124" s="761"/>
      <c r="AS124" s="761"/>
      <c r="AT124" s="761"/>
      <c r="AU124" s="761"/>
      <c r="AV124" s="761"/>
      <c r="AW124" s="761"/>
      <c r="AX124" s="761"/>
      <c r="AY124" s="761"/>
      <c r="AZ124" s="761"/>
      <c r="BA124" s="761"/>
      <c r="BB124" s="761"/>
    </row>
    <row r="125" ht="15.75" customHeight="1">
      <c r="A125" s="786"/>
      <c r="B125" s="787" t="s">
        <v>5836</v>
      </c>
      <c r="C125" s="702" t="s">
        <v>556</v>
      </c>
      <c r="D125" s="774"/>
      <c r="E125" s="761"/>
      <c r="F125" s="774"/>
      <c r="G125" s="774"/>
      <c r="H125" s="774"/>
      <c r="I125" s="761"/>
      <c r="J125" s="774"/>
      <c r="K125" s="761"/>
      <c r="L125" s="760" t="s">
        <v>556</v>
      </c>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1"/>
      <c r="AJ125" s="761"/>
      <c r="AK125" s="761"/>
      <c r="AL125" s="761"/>
      <c r="AM125" s="763"/>
      <c r="AN125" s="761"/>
      <c r="AO125" s="761"/>
      <c r="AP125" s="761"/>
      <c r="AQ125" s="761"/>
      <c r="AR125" s="761"/>
      <c r="AS125" s="761"/>
      <c r="AT125" s="761"/>
      <c r="AU125" s="761"/>
      <c r="AV125" s="761"/>
      <c r="AW125" s="761"/>
      <c r="AX125" s="761"/>
      <c r="AY125" s="761"/>
      <c r="AZ125" s="761"/>
      <c r="BA125" s="761"/>
      <c r="BB125" s="761"/>
    </row>
    <row r="126" ht="15.75" customHeight="1">
      <c r="A126" s="786"/>
      <c r="B126" s="787" t="s">
        <v>5837</v>
      </c>
      <c r="C126" s="702" t="s">
        <v>5838</v>
      </c>
      <c r="D126" s="760" t="s">
        <v>751</v>
      </c>
      <c r="E126" s="761"/>
      <c r="F126" s="760" t="s">
        <v>4350</v>
      </c>
      <c r="G126" s="760" t="s">
        <v>832</v>
      </c>
      <c r="H126" s="760" t="s">
        <v>1252</v>
      </c>
      <c r="I126" s="761" t="s">
        <v>396</v>
      </c>
      <c r="J126" s="760" t="s">
        <v>823</v>
      </c>
      <c r="K126" s="761"/>
      <c r="L126" s="761"/>
      <c r="M126" s="761"/>
      <c r="N126" s="761"/>
      <c r="O126" s="761"/>
      <c r="P126" s="761"/>
      <c r="Q126" s="761"/>
      <c r="R126" s="761"/>
      <c r="S126" s="761"/>
      <c r="T126" s="761"/>
      <c r="U126" s="761"/>
      <c r="V126" s="761"/>
      <c r="W126" s="761"/>
      <c r="X126" s="761"/>
      <c r="Y126" s="761"/>
      <c r="Z126" s="761"/>
      <c r="AA126" s="761"/>
      <c r="AB126" s="760" t="s">
        <v>1583</v>
      </c>
      <c r="AC126" s="761"/>
      <c r="AD126" s="761"/>
      <c r="AE126" s="761"/>
      <c r="AF126" s="761"/>
      <c r="AG126" s="761"/>
      <c r="AH126" s="761"/>
      <c r="AI126" s="761"/>
      <c r="AJ126" s="761"/>
      <c r="AK126" s="761"/>
      <c r="AL126" s="761"/>
      <c r="AM126" s="763"/>
      <c r="AN126" s="761"/>
      <c r="AO126" s="761"/>
      <c r="AP126" s="761"/>
      <c r="AQ126" s="761"/>
      <c r="AR126" s="761"/>
      <c r="AS126" s="761"/>
      <c r="AT126" s="761"/>
      <c r="AU126" s="761"/>
      <c r="AV126" s="761"/>
      <c r="AW126" s="761"/>
      <c r="AX126" s="761"/>
      <c r="AY126" s="761"/>
      <c r="AZ126" s="761"/>
      <c r="BA126" s="761"/>
      <c r="BB126" s="761"/>
    </row>
    <row r="127" ht="15.75" customHeight="1">
      <c r="A127" s="783" t="s">
        <v>5654</v>
      </c>
      <c r="B127" s="785" t="s">
        <v>5839</v>
      </c>
      <c r="C127" s="702" t="s">
        <v>5840</v>
      </c>
      <c r="D127" s="766"/>
      <c r="E127" s="760" t="s">
        <v>5840</v>
      </c>
      <c r="F127" s="761"/>
      <c r="G127" s="761"/>
      <c r="H127" s="774"/>
      <c r="I127" s="761"/>
      <c r="J127" s="761"/>
      <c r="K127" s="761"/>
      <c r="L127" s="767"/>
      <c r="M127" s="761"/>
      <c r="N127" s="761"/>
      <c r="O127" s="767" t="s">
        <v>1813</v>
      </c>
      <c r="P127" s="761"/>
      <c r="Q127" s="761"/>
      <c r="R127" s="761"/>
      <c r="S127" s="761"/>
      <c r="T127" s="761"/>
      <c r="U127" s="761"/>
      <c r="V127" s="761"/>
      <c r="W127" s="761"/>
      <c r="X127" s="761"/>
      <c r="Y127" s="761"/>
      <c r="Z127" s="761"/>
      <c r="AA127" s="761"/>
      <c r="AB127" s="761"/>
      <c r="AC127" s="761"/>
      <c r="AD127" s="761"/>
      <c r="AE127" s="761"/>
      <c r="AF127" s="761"/>
      <c r="AG127" s="761"/>
      <c r="AH127" s="761"/>
      <c r="AI127" s="761"/>
      <c r="AJ127" s="761"/>
      <c r="AK127" s="761"/>
      <c r="AL127" s="761"/>
      <c r="AM127" s="763"/>
      <c r="AN127" s="761"/>
      <c r="AO127" s="761"/>
      <c r="AP127" s="761"/>
      <c r="AQ127" s="761"/>
      <c r="AR127" s="761"/>
      <c r="AS127" s="761"/>
      <c r="AT127" s="761"/>
      <c r="AU127" s="761"/>
      <c r="AV127" s="761"/>
      <c r="AW127" s="761"/>
      <c r="AX127" s="761"/>
      <c r="AY127" s="761"/>
      <c r="AZ127" s="761"/>
      <c r="BA127" s="761"/>
      <c r="BB127" s="761"/>
    </row>
    <row r="128" ht="15.75" customHeight="1">
      <c r="A128" s="786"/>
      <c r="B128" s="787" t="s">
        <v>5841</v>
      </c>
      <c r="C128" s="702" t="s">
        <v>5650</v>
      </c>
      <c r="D128" s="766"/>
      <c r="E128" s="760" t="s">
        <v>5650</v>
      </c>
      <c r="F128" s="761"/>
      <c r="G128" s="767" t="s">
        <v>833</v>
      </c>
      <c r="H128" s="760" t="s">
        <v>2244</v>
      </c>
      <c r="I128" s="761"/>
      <c r="J128" s="674" t="s">
        <v>1519</v>
      </c>
      <c r="K128" s="761"/>
      <c r="L128" s="674" t="s">
        <v>5652</v>
      </c>
      <c r="M128" s="761"/>
      <c r="N128" s="761"/>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1"/>
      <c r="AJ128" s="761"/>
      <c r="AK128" s="761"/>
      <c r="AL128" s="761"/>
      <c r="AM128" s="763"/>
      <c r="AN128" s="761"/>
      <c r="AO128" s="761"/>
      <c r="AP128" s="761"/>
      <c r="AQ128" s="761"/>
      <c r="AR128" s="761"/>
      <c r="AS128" s="761"/>
      <c r="AT128" s="761"/>
      <c r="AU128" s="761"/>
      <c r="AV128" s="761"/>
      <c r="AW128" s="761"/>
      <c r="AX128" s="761"/>
      <c r="AY128" s="761"/>
      <c r="AZ128" s="761"/>
      <c r="BA128" s="761"/>
      <c r="BB128" s="761"/>
    </row>
    <row r="129" ht="15.75" customHeight="1">
      <c r="A129" s="783" t="s">
        <v>5658</v>
      </c>
      <c r="B129" s="785" t="s">
        <v>5842</v>
      </c>
      <c r="C129" s="702" t="str">
        <f>HYPERLINK("https://youtu.be/KomZysL4CgE","1:10.59")</f>
        <v>1:10.59</v>
      </c>
      <c r="D129" s="766"/>
      <c r="E129" s="761"/>
      <c r="F129" s="761"/>
      <c r="G129" s="761"/>
      <c r="H129" s="761"/>
      <c r="I129" s="761"/>
      <c r="J129" s="761"/>
      <c r="K129" s="762" t="str">
        <f>HYPERLINK("https://youtu.be/KomZysL4CgE","1:10.59")</f>
        <v>1:10.59</v>
      </c>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1"/>
      <c r="AJ129" s="761"/>
      <c r="AK129" s="761"/>
      <c r="AL129" s="761"/>
      <c r="AM129" s="763"/>
      <c r="AN129" s="761"/>
      <c r="AO129" s="761"/>
      <c r="AP129" s="761"/>
      <c r="AQ129" s="761"/>
      <c r="AR129" s="761"/>
      <c r="AS129" s="761"/>
      <c r="AT129" s="761"/>
      <c r="AU129" s="761"/>
      <c r="AV129" s="761"/>
      <c r="AW129" s="761"/>
      <c r="AX129" s="761"/>
      <c r="AY129" s="761"/>
      <c r="AZ129" s="761"/>
      <c r="BA129" s="761"/>
      <c r="BB129" s="761"/>
    </row>
    <row r="130" ht="15.75" customHeight="1">
      <c r="A130" s="786"/>
      <c r="B130" s="787" t="s">
        <v>5843</v>
      </c>
      <c r="C130" s="702"/>
      <c r="D130" s="766"/>
      <c r="E130" s="761"/>
      <c r="F130" s="761"/>
      <c r="G130" s="761"/>
      <c r="H130" s="761"/>
      <c r="I130" s="761"/>
      <c r="J130" s="760" t="s">
        <v>1520</v>
      </c>
      <c r="K130" s="761"/>
      <c r="L130" s="761"/>
      <c r="M130" s="761"/>
      <c r="N130" s="761"/>
      <c r="O130" s="761"/>
      <c r="P130" s="761"/>
      <c r="Q130" s="761"/>
      <c r="R130" s="761"/>
      <c r="S130" s="761"/>
      <c r="T130" s="761"/>
      <c r="U130" s="761"/>
      <c r="V130" s="761"/>
      <c r="W130" s="761"/>
      <c r="X130" s="761"/>
      <c r="Y130" s="761"/>
      <c r="Z130" s="761"/>
      <c r="AA130" s="761"/>
      <c r="AB130" s="761"/>
      <c r="AC130" s="761"/>
      <c r="AD130" s="761"/>
      <c r="AE130" s="761"/>
      <c r="AF130" s="761"/>
      <c r="AG130" s="761"/>
      <c r="AH130" s="761"/>
      <c r="AI130" s="761"/>
      <c r="AJ130" s="761"/>
      <c r="AK130" s="761"/>
      <c r="AL130" s="761"/>
      <c r="AM130" s="763"/>
      <c r="AN130" s="761"/>
      <c r="AO130" s="761"/>
      <c r="AP130" s="761"/>
      <c r="AQ130" s="761"/>
      <c r="AR130" s="761"/>
      <c r="AS130" s="761"/>
      <c r="AT130" s="761"/>
      <c r="AU130" s="761"/>
      <c r="AV130" s="761"/>
      <c r="AW130" s="761"/>
      <c r="AX130" s="761"/>
      <c r="AY130" s="761"/>
      <c r="AZ130" s="761"/>
      <c r="BA130" s="761"/>
      <c r="BB130" s="761"/>
    </row>
    <row r="131" ht="15.75" customHeight="1">
      <c r="A131" s="789" t="s">
        <v>5622</v>
      </c>
      <c r="B131" s="791" t="s">
        <v>5842</v>
      </c>
      <c r="C131" s="702" t="s">
        <v>5844</v>
      </c>
      <c r="D131" s="760" t="s">
        <v>5844</v>
      </c>
      <c r="E131" s="760" t="s">
        <v>2404</v>
      </c>
      <c r="F131" s="760" t="s">
        <v>2318</v>
      </c>
      <c r="G131" s="761"/>
      <c r="H131" s="761"/>
      <c r="I131" s="761"/>
      <c r="J131" s="760" t="s">
        <v>2690</v>
      </c>
      <c r="K131" s="761" t="s">
        <v>3081</v>
      </c>
      <c r="L131" s="761"/>
      <c r="M131" s="761"/>
      <c r="N131" s="761"/>
      <c r="O131" s="760" t="s">
        <v>367</v>
      </c>
      <c r="P131" s="761"/>
      <c r="Q131" s="761"/>
      <c r="R131" s="761"/>
      <c r="S131" s="761"/>
      <c r="T131" s="761"/>
      <c r="U131" s="761"/>
      <c r="V131" s="761"/>
      <c r="W131" s="760" t="s">
        <v>470</v>
      </c>
      <c r="X131" s="761"/>
      <c r="Y131" s="767" t="s">
        <v>2166</v>
      </c>
      <c r="Z131" s="761"/>
      <c r="AA131" s="761"/>
      <c r="AB131" s="774"/>
      <c r="AC131" s="761"/>
      <c r="AD131" s="761"/>
      <c r="AE131" s="761"/>
      <c r="AF131" s="761"/>
      <c r="AG131" s="761"/>
      <c r="AH131" s="761"/>
      <c r="AI131" s="761"/>
      <c r="AJ131" s="761"/>
      <c r="AK131" s="761"/>
      <c r="AL131" s="761"/>
      <c r="AM131" s="763"/>
      <c r="AN131" s="761"/>
      <c r="AO131" s="761"/>
      <c r="AP131" s="761"/>
      <c r="AQ131" s="761"/>
      <c r="AR131" s="761"/>
      <c r="AS131" s="761"/>
      <c r="AT131" s="761"/>
      <c r="AU131" s="761"/>
      <c r="AV131" s="761"/>
      <c r="AW131" s="761"/>
      <c r="AX131" s="761"/>
      <c r="AY131" s="761"/>
      <c r="AZ131" s="761"/>
      <c r="BA131" s="761"/>
      <c r="BB131" s="761"/>
    </row>
    <row r="132" ht="15.75" customHeight="1">
      <c r="A132" s="786"/>
      <c r="B132" s="787" t="s">
        <v>5843</v>
      </c>
      <c r="C132" s="702" t="s">
        <v>1467</v>
      </c>
      <c r="D132" s="760" t="s">
        <v>1467</v>
      </c>
      <c r="E132" s="760" t="s">
        <v>1075</v>
      </c>
      <c r="F132" s="760" t="s">
        <v>1467</v>
      </c>
      <c r="G132" s="761"/>
      <c r="H132" s="760" t="s">
        <v>1254</v>
      </c>
      <c r="I132" s="762" t="str">
        <f>HYPERLINK("https://youtu.be/NPrbRwZDn1I","27.54")</f>
        <v>27.54</v>
      </c>
      <c r="J132" s="673" t="s">
        <v>1521</v>
      </c>
      <c r="K132" s="762" t="str">
        <f>HYPERLINK("https://youtu.be/gwRV1gD1ndo","27.79")</f>
        <v>27.79</v>
      </c>
      <c r="L132" s="674" t="s">
        <v>397</v>
      </c>
      <c r="M132" s="761"/>
      <c r="N132" s="767" t="s">
        <v>850</v>
      </c>
      <c r="O132" s="760" t="s">
        <v>1604</v>
      </c>
      <c r="P132" s="760" t="s">
        <v>1973</v>
      </c>
      <c r="Q132" s="761"/>
      <c r="R132" s="761" t="s">
        <v>2303</v>
      </c>
      <c r="S132" s="761" t="s">
        <v>301</v>
      </c>
      <c r="T132" s="779" t="s">
        <v>3505</v>
      </c>
      <c r="U132" s="761"/>
      <c r="V132" s="761"/>
      <c r="W132" s="761"/>
      <c r="X132" s="761"/>
      <c r="Y132" s="767" t="s">
        <v>1517</v>
      </c>
      <c r="Z132" s="761"/>
      <c r="AA132" s="761"/>
      <c r="AB132" s="760" t="s">
        <v>835</v>
      </c>
      <c r="AC132" s="761"/>
      <c r="AD132" s="761"/>
      <c r="AE132" s="761"/>
      <c r="AF132" s="761"/>
      <c r="AG132" s="761"/>
      <c r="AH132" s="761"/>
      <c r="AI132" s="761"/>
      <c r="AJ132" s="761"/>
      <c r="AK132" s="761"/>
      <c r="AL132" s="761"/>
      <c r="AM132" s="763"/>
      <c r="AN132" s="761"/>
      <c r="AO132" s="761"/>
      <c r="AP132" s="761"/>
      <c r="AQ132" s="761"/>
      <c r="AR132" s="761"/>
      <c r="AS132" s="761"/>
      <c r="AT132" s="761"/>
      <c r="AU132" s="761"/>
      <c r="AV132" s="761"/>
      <c r="AW132" s="761"/>
      <c r="AX132" s="761"/>
      <c r="AY132" s="761"/>
      <c r="AZ132" s="761"/>
      <c r="BA132" s="761"/>
      <c r="BB132" s="761"/>
    </row>
    <row r="133" ht="15.75" customHeight="1">
      <c r="A133" s="789" t="s">
        <v>5627</v>
      </c>
      <c r="B133" s="790" t="s">
        <v>5609</v>
      </c>
      <c r="C133" s="702" t="s">
        <v>2268</v>
      </c>
      <c r="D133" s="774"/>
      <c r="E133" s="779"/>
      <c r="F133" s="761"/>
      <c r="G133" s="774"/>
      <c r="H133" s="794"/>
      <c r="I133" s="779"/>
      <c r="J133" s="760" t="s">
        <v>2597</v>
      </c>
      <c r="K133" s="779"/>
      <c r="L133" s="675"/>
      <c r="M133" s="761"/>
      <c r="N133" s="761"/>
      <c r="O133" s="761"/>
      <c r="P133" s="761"/>
      <c r="Q133" s="761"/>
      <c r="R133" s="761"/>
      <c r="S133" s="761"/>
      <c r="T133" s="761"/>
      <c r="U133" s="761"/>
      <c r="V133" s="761"/>
      <c r="W133" s="761"/>
      <c r="X133" s="761"/>
      <c r="Y133" s="761"/>
      <c r="Z133" s="761"/>
      <c r="AA133" s="761"/>
      <c r="AB133" s="761"/>
      <c r="AC133" s="761"/>
      <c r="AD133" s="761"/>
      <c r="AE133" s="761"/>
      <c r="AF133" s="761"/>
      <c r="AG133" s="761"/>
      <c r="AH133" s="774"/>
      <c r="AI133" s="761"/>
      <c r="AJ133" s="761"/>
      <c r="AK133" s="779"/>
      <c r="AL133" s="761"/>
      <c r="AM133" s="763"/>
      <c r="AN133" s="761"/>
      <c r="AO133" s="761"/>
      <c r="AP133" s="761"/>
      <c r="AQ133" s="761"/>
      <c r="AR133" s="761"/>
      <c r="AS133" s="761"/>
      <c r="AT133" s="761"/>
      <c r="AU133" s="761"/>
      <c r="AV133" s="761"/>
      <c r="AW133" s="761"/>
      <c r="AX133" s="761"/>
      <c r="AY133" s="761"/>
      <c r="AZ133" s="761"/>
      <c r="BA133" s="761"/>
      <c r="BB133" s="761"/>
    </row>
    <row r="134" ht="15.75" customHeight="1">
      <c r="A134" s="789" t="s">
        <v>5845</v>
      </c>
      <c r="B134" s="790" t="s">
        <v>5846</v>
      </c>
      <c r="C134" s="702" t="s">
        <v>5847</v>
      </c>
      <c r="D134" s="760" t="s">
        <v>5847</v>
      </c>
      <c r="E134" s="779"/>
      <c r="F134" s="761"/>
      <c r="G134" s="760" t="s">
        <v>5848</v>
      </c>
      <c r="H134" s="794"/>
      <c r="I134" s="779" t="s">
        <v>5849</v>
      </c>
      <c r="J134" s="761"/>
      <c r="K134" s="779" t="s">
        <v>5850</v>
      </c>
      <c r="L134" s="674" t="s">
        <v>3160</v>
      </c>
      <c r="M134" s="761" t="s">
        <v>5851</v>
      </c>
      <c r="N134" s="761"/>
      <c r="O134" s="761"/>
      <c r="P134" s="761"/>
      <c r="Q134" s="761"/>
      <c r="R134" s="761" t="s">
        <v>4153</v>
      </c>
      <c r="S134" s="761"/>
      <c r="T134" s="761"/>
      <c r="U134" s="761"/>
      <c r="V134" s="761"/>
      <c r="W134" s="761"/>
      <c r="X134" s="761"/>
      <c r="Y134" s="761"/>
      <c r="Z134" s="761"/>
      <c r="AA134" s="761"/>
      <c r="AB134" s="761"/>
      <c r="AC134" s="761"/>
      <c r="AD134" s="761"/>
      <c r="AE134" s="761"/>
      <c r="AF134" s="761"/>
      <c r="AG134" s="761"/>
      <c r="AH134" s="760" t="s">
        <v>5852</v>
      </c>
      <c r="AI134" s="761"/>
      <c r="AJ134" s="761"/>
      <c r="AK134" s="779" t="s">
        <v>5853</v>
      </c>
      <c r="AL134" s="761"/>
      <c r="AM134" s="763"/>
      <c r="AN134" s="761"/>
      <c r="AO134" s="761"/>
      <c r="AP134" s="761"/>
      <c r="AQ134" s="761"/>
      <c r="AR134" s="761"/>
      <c r="AS134" s="761"/>
      <c r="AT134" s="761"/>
      <c r="AU134" s="761"/>
      <c r="AV134" s="761"/>
      <c r="AW134" s="761"/>
      <c r="AX134" s="761"/>
      <c r="AY134" s="761"/>
      <c r="AZ134" s="761"/>
      <c r="BA134" s="761"/>
      <c r="BB134" s="761"/>
    </row>
    <row r="135" ht="15.75" customHeight="1">
      <c r="A135" s="786"/>
      <c r="B135" s="787" t="s">
        <v>5854</v>
      </c>
      <c r="C135" s="702" t="s">
        <v>5855</v>
      </c>
      <c r="D135" s="766"/>
      <c r="E135" s="760" t="s">
        <v>1076</v>
      </c>
      <c r="F135" s="793"/>
      <c r="G135" s="761"/>
      <c r="H135" s="760" t="s">
        <v>5855</v>
      </c>
      <c r="I135" s="793"/>
      <c r="J135" s="793"/>
      <c r="K135" s="761"/>
      <c r="L135" s="761"/>
      <c r="M135" s="761"/>
      <c r="N135" s="761"/>
      <c r="O135" s="767" t="s">
        <v>3473</v>
      </c>
      <c r="P135" s="793"/>
      <c r="Q135" s="761"/>
      <c r="R135" s="761"/>
      <c r="S135" s="761"/>
      <c r="T135" s="761"/>
      <c r="U135" s="761"/>
      <c r="V135" s="761"/>
      <c r="W135" s="761"/>
      <c r="X135" s="761"/>
      <c r="Y135" s="761"/>
      <c r="Z135" s="761"/>
      <c r="AA135" s="761"/>
      <c r="AB135" s="761"/>
      <c r="AC135" s="761"/>
      <c r="AD135" s="761"/>
      <c r="AE135" s="761"/>
      <c r="AF135" s="761"/>
      <c r="AG135" s="766"/>
      <c r="AH135" s="761"/>
      <c r="AI135" s="761"/>
      <c r="AJ135" s="761"/>
      <c r="AK135" s="761"/>
      <c r="AL135" s="761"/>
      <c r="AM135" s="763"/>
      <c r="AN135" s="761"/>
      <c r="AO135" s="761"/>
      <c r="AP135" s="761"/>
      <c r="AQ135" s="761"/>
      <c r="AR135" s="761"/>
      <c r="AS135" s="761"/>
      <c r="AT135" s="761"/>
      <c r="AU135" s="761"/>
      <c r="AV135" s="761"/>
      <c r="AW135" s="761"/>
      <c r="AX135" s="761"/>
      <c r="AY135" s="761"/>
      <c r="AZ135" s="761"/>
      <c r="BA135" s="761"/>
      <c r="BB135" s="761"/>
    </row>
    <row r="136" ht="15.75" customHeight="1">
      <c r="A136" s="786"/>
      <c r="B136" s="787" t="s">
        <v>5856</v>
      </c>
      <c r="C136" s="702" t="s">
        <v>5857</v>
      </c>
      <c r="D136" s="760" t="s">
        <v>269</v>
      </c>
      <c r="E136" s="761"/>
      <c r="F136" s="793"/>
      <c r="G136" s="761"/>
      <c r="H136" s="794"/>
      <c r="I136" s="760" t="s">
        <v>479</v>
      </c>
      <c r="J136" s="761"/>
      <c r="K136" s="761"/>
      <c r="L136" s="761"/>
      <c r="M136" s="761"/>
      <c r="N136" s="761"/>
      <c r="O136" s="761"/>
      <c r="P136" s="761"/>
      <c r="Q136" s="761"/>
      <c r="R136" s="761"/>
      <c r="S136" s="761"/>
      <c r="T136" s="761"/>
      <c r="U136" s="761"/>
      <c r="V136" s="761"/>
      <c r="W136" s="761"/>
      <c r="X136" s="761"/>
      <c r="Y136" s="761"/>
      <c r="Z136" s="761"/>
      <c r="AA136" s="761"/>
      <c r="AB136" s="761"/>
      <c r="AC136" s="761"/>
      <c r="AD136" s="761"/>
      <c r="AE136" s="761"/>
      <c r="AF136" s="761"/>
      <c r="AG136" s="762" t="str">
        <f>HYPERLINK("https://youtu.be/_0JbK5D6GCQ","1:25.92")</f>
        <v>1:25.92</v>
      </c>
      <c r="AH136" s="761"/>
      <c r="AI136" s="761"/>
      <c r="AJ136" s="761"/>
      <c r="AK136" s="761"/>
      <c r="AL136" s="761"/>
      <c r="AM136" s="763"/>
      <c r="AN136" s="761"/>
      <c r="AO136" s="761"/>
      <c r="AP136" s="761"/>
      <c r="AQ136" s="761"/>
      <c r="AR136" s="761"/>
      <c r="AS136" s="761"/>
      <c r="AT136" s="761"/>
      <c r="AU136" s="761"/>
      <c r="AV136" s="761"/>
      <c r="AW136" s="761"/>
      <c r="AX136" s="761"/>
      <c r="AY136" s="761"/>
      <c r="AZ136" s="761"/>
      <c r="BA136" s="761"/>
      <c r="BB136" s="761"/>
    </row>
    <row r="137" ht="15.75" customHeight="1">
      <c r="A137" s="786"/>
      <c r="B137" s="787" t="s">
        <v>5858</v>
      </c>
      <c r="C137" s="702" t="s">
        <v>1145</v>
      </c>
      <c r="D137" s="766"/>
      <c r="E137" s="761"/>
      <c r="F137" s="760" t="s">
        <v>5859</v>
      </c>
      <c r="G137" s="761"/>
      <c r="H137" s="760" t="s">
        <v>1255</v>
      </c>
      <c r="I137" s="793"/>
      <c r="J137" s="760" t="s">
        <v>1522</v>
      </c>
      <c r="K137" s="761"/>
      <c r="L137" s="761"/>
      <c r="M137" s="761"/>
      <c r="N137" s="761"/>
      <c r="O137" s="761"/>
      <c r="P137" s="760" t="s">
        <v>2513</v>
      </c>
      <c r="Q137" s="761"/>
      <c r="R137" s="761"/>
      <c r="S137" s="761"/>
      <c r="T137" s="761"/>
      <c r="U137" s="761"/>
      <c r="V137" s="761"/>
      <c r="W137" s="761"/>
      <c r="X137" s="761"/>
      <c r="Y137" s="761"/>
      <c r="Z137" s="761"/>
      <c r="AA137" s="761"/>
      <c r="AB137" s="761"/>
      <c r="AC137" s="761"/>
      <c r="AD137" s="761"/>
      <c r="AE137" s="761"/>
      <c r="AF137" s="761"/>
      <c r="AG137" s="766"/>
      <c r="AH137" s="761"/>
      <c r="AI137" s="761"/>
      <c r="AJ137" s="761"/>
      <c r="AK137" s="761"/>
      <c r="AL137" s="761"/>
      <c r="AM137" s="763"/>
      <c r="AN137" s="761"/>
      <c r="AO137" s="761"/>
      <c r="AP137" s="761"/>
      <c r="AQ137" s="761"/>
      <c r="AR137" s="761"/>
      <c r="AS137" s="761"/>
      <c r="AT137" s="761"/>
      <c r="AU137" s="761"/>
      <c r="AV137" s="761"/>
      <c r="AW137" s="761"/>
      <c r="AX137" s="761"/>
      <c r="AY137" s="761"/>
      <c r="AZ137" s="761"/>
      <c r="BA137" s="761"/>
      <c r="BB137" s="761"/>
    </row>
    <row r="138" ht="15.75" customHeight="1">
      <c r="A138" s="789" t="s">
        <v>5860</v>
      </c>
      <c r="B138" s="790" t="s">
        <v>5846</v>
      </c>
      <c r="C138" s="702" t="s">
        <v>2184</v>
      </c>
      <c r="D138" s="760" t="s">
        <v>2184</v>
      </c>
      <c r="E138" s="793"/>
      <c r="F138" s="761"/>
      <c r="G138" s="761"/>
      <c r="H138" s="761"/>
      <c r="I138" s="760" t="s">
        <v>751</v>
      </c>
      <c r="J138" s="761"/>
      <c r="K138" s="761"/>
      <c r="L138" s="761"/>
      <c r="M138" s="793"/>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1"/>
      <c r="AJ138" s="761"/>
      <c r="AK138" s="761"/>
      <c r="AL138" s="761"/>
      <c r="AM138" s="763"/>
      <c r="AN138" s="761"/>
      <c r="AO138" s="761"/>
      <c r="AP138" s="761"/>
      <c r="AQ138" s="761"/>
      <c r="AR138" s="761"/>
      <c r="AS138" s="761"/>
      <c r="AT138" s="761"/>
      <c r="AU138" s="761"/>
      <c r="AV138" s="761"/>
      <c r="AW138" s="761"/>
      <c r="AX138" s="761"/>
      <c r="AY138" s="761"/>
      <c r="AZ138" s="761"/>
      <c r="BA138" s="761"/>
      <c r="BB138" s="761"/>
    </row>
    <row r="139" ht="15.75" customHeight="1">
      <c r="A139" s="786"/>
      <c r="B139" s="787" t="s">
        <v>5854</v>
      </c>
      <c r="C139" s="702"/>
      <c r="D139" s="793"/>
      <c r="E139" s="793"/>
      <c r="F139" s="761"/>
      <c r="G139" s="761"/>
      <c r="H139" s="761"/>
      <c r="I139" s="761"/>
      <c r="J139" s="761"/>
      <c r="K139" s="761"/>
      <c r="L139" s="761"/>
      <c r="M139" s="793"/>
      <c r="N139" s="761"/>
      <c r="O139" s="761"/>
      <c r="P139" s="761"/>
      <c r="Q139" s="761"/>
      <c r="R139" s="761"/>
      <c r="S139" s="761"/>
      <c r="T139" s="761"/>
      <c r="U139" s="761"/>
      <c r="V139" s="761"/>
      <c r="W139" s="761"/>
      <c r="X139" s="761"/>
      <c r="Y139" s="761"/>
      <c r="Z139" s="761"/>
      <c r="AA139" s="761"/>
      <c r="AB139" s="761"/>
      <c r="AC139" s="761"/>
      <c r="AD139" s="761"/>
      <c r="AE139" s="761"/>
      <c r="AF139" s="761"/>
      <c r="AG139" s="761"/>
      <c r="AH139" s="761"/>
      <c r="AI139" s="761"/>
      <c r="AJ139" s="761"/>
      <c r="AK139" s="761"/>
      <c r="AL139" s="761"/>
      <c r="AM139" s="763"/>
      <c r="AN139" s="761"/>
      <c r="AO139" s="761"/>
      <c r="AP139" s="761"/>
      <c r="AQ139" s="761"/>
      <c r="AR139" s="761"/>
      <c r="AS139" s="761"/>
      <c r="AT139" s="761"/>
      <c r="AU139" s="761"/>
      <c r="AV139" s="761"/>
      <c r="AW139" s="761"/>
      <c r="AX139" s="761"/>
      <c r="AY139" s="761"/>
      <c r="AZ139" s="761"/>
      <c r="BA139" s="761"/>
      <c r="BB139" s="761"/>
    </row>
    <row r="140" ht="15.75" customHeight="1">
      <c r="A140" s="786"/>
      <c r="B140" s="787" t="s">
        <v>5856</v>
      </c>
      <c r="C140" s="702" t="s">
        <v>5043</v>
      </c>
      <c r="D140" s="793"/>
      <c r="E140" s="793"/>
      <c r="F140" s="761"/>
      <c r="G140" s="761"/>
      <c r="H140" s="761"/>
      <c r="I140" s="760" t="s">
        <v>5043</v>
      </c>
      <c r="J140" s="761"/>
      <c r="K140" s="761"/>
      <c r="L140" s="761"/>
      <c r="M140" s="793"/>
      <c r="N140" s="761"/>
      <c r="O140" s="761"/>
      <c r="P140" s="761"/>
      <c r="Q140" s="761"/>
      <c r="R140" s="761"/>
      <c r="S140" s="761"/>
      <c r="T140" s="761"/>
      <c r="U140" s="761"/>
      <c r="V140" s="761"/>
      <c r="W140" s="761"/>
      <c r="X140" s="761"/>
      <c r="Y140" s="761"/>
      <c r="Z140" s="761"/>
      <c r="AA140" s="761"/>
      <c r="AB140" s="761"/>
      <c r="AC140" s="761"/>
      <c r="AD140" s="761"/>
      <c r="AE140" s="761"/>
      <c r="AF140" s="761"/>
      <c r="AG140" s="761"/>
      <c r="AH140" s="761"/>
      <c r="AI140" s="761"/>
      <c r="AJ140" s="761"/>
      <c r="AK140" s="761"/>
      <c r="AL140" s="761"/>
      <c r="AM140" s="763"/>
      <c r="AN140" s="761"/>
      <c r="AO140" s="761"/>
      <c r="AP140" s="761"/>
      <c r="AQ140" s="761"/>
      <c r="AR140" s="761"/>
      <c r="AS140" s="761"/>
      <c r="AT140" s="761"/>
      <c r="AU140" s="761"/>
      <c r="AV140" s="761"/>
      <c r="AW140" s="761"/>
      <c r="AX140" s="761"/>
      <c r="AY140" s="761"/>
      <c r="AZ140" s="761"/>
      <c r="BA140" s="761"/>
      <c r="BB140" s="761"/>
    </row>
    <row r="141" ht="15.75" customHeight="1">
      <c r="A141" s="786"/>
      <c r="B141" s="787" t="s">
        <v>5858</v>
      </c>
      <c r="C141" s="702" t="s">
        <v>5433</v>
      </c>
      <c r="D141" s="793"/>
      <c r="E141" s="793"/>
      <c r="F141" s="760" t="s">
        <v>1570</v>
      </c>
      <c r="G141" s="761"/>
      <c r="H141" s="761"/>
      <c r="I141" s="760" t="s">
        <v>5433</v>
      </c>
      <c r="J141" s="760" t="s">
        <v>5861</v>
      </c>
      <c r="K141" s="761"/>
      <c r="L141" s="761"/>
      <c r="M141" s="793"/>
      <c r="N141" s="761"/>
      <c r="O141" s="761"/>
      <c r="P141" s="760" t="s">
        <v>2613</v>
      </c>
      <c r="Q141" s="761"/>
      <c r="R141" s="761"/>
      <c r="S141" s="761"/>
      <c r="T141" s="761"/>
      <c r="U141" s="761"/>
      <c r="V141" s="761"/>
      <c r="W141" s="761"/>
      <c r="X141" s="761"/>
      <c r="Y141" s="761"/>
      <c r="Z141" s="761"/>
      <c r="AA141" s="761"/>
      <c r="AB141" s="761"/>
      <c r="AC141" s="761"/>
      <c r="AD141" s="761"/>
      <c r="AE141" s="761"/>
      <c r="AF141" s="761"/>
      <c r="AG141" s="761"/>
      <c r="AH141" s="761"/>
      <c r="AI141" s="761"/>
      <c r="AJ141" s="761"/>
      <c r="AK141" s="761"/>
      <c r="AL141" s="761"/>
      <c r="AM141" s="763"/>
      <c r="AN141" s="761"/>
      <c r="AO141" s="761"/>
      <c r="AP141" s="761"/>
      <c r="AQ141" s="761"/>
      <c r="AR141" s="761"/>
      <c r="AS141" s="761"/>
      <c r="AT141" s="761"/>
      <c r="AU141" s="761"/>
      <c r="AV141" s="761"/>
      <c r="AW141" s="761"/>
      <c r="AX141" s="761"/>
      <c r="AY141" s="761"/>
      <c r="AZ141" s="761"/>
      <c r="BA141" s="761"/>
      <c r="BB141" s="761"/>
    </row>
    <row r="142" ht="15.75" customHeight="1">
      <c r="A142" s="789" t="s">
        <v>5862</v>
      </c>
      <c r="B142" s="790" t="s">
        <v>5863</v>
      </c>
      <c r="C142" s="702" t="s">
        <v>5864</v>
      </c>
      <c r="D142" s="793"/>
      <c r="E142" s="760" t="s">
        <v>5864</v>
      </c>
      <c r="F142" s="761"/>
      <c r="G142" s="761"/>
      <c r="H142" s="761"/>
      <c r="I142" s="761"/>
      <c r="J142" s="761"/>
      <c r="K142" s="761"/>
      <c r="L142" s="761"/>
      <c r="M142" s="793"/>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1"/>
      <c r="AJ142" s="761"/>
      <c r="AK142" s="761"/>
      <c r="AL142" s="761"/>
      <c r="AM142" s="763"/>
      <c r="AN142" s="761"/>
      <c r="AO142" s="761"/>
      <c r="AP142" s="761"/>
      <c r="AQ142" s="761"/>
      <c r="AR142" s="761"/>
      <c r="AS142" s="761"/>
      <c r="AT142" s="761"/>
      <c r="AU142" s="761"/>
      <c r="AV142" s="761"/>
      <c r="AW142" s="761"/>
      <c r="AX142" s="761"/>
      <c r="AY142" s="761"/>
      <c r="AZ142" s="761"/>
      <c r="BA142" s="761"/>
      <c r="BB142" s="761"/>
    </row>
    <row r="143" ht="15.75" customHeight="1">
      <c r="A143" s="786"/>
      <c r="B143" s="787" t="s">
        <v>5865</v>
      </c>
      <c r="C143" s="702"/>
      <c r="D143" s="793"/>
      <c r="E143" s="793"/>
      <c r="F143" s="761"/>
      <c r="G143" s="761"/>
      <c r="H143" s="761"/>
      <c r="I143" s="761"/>
      <c r="J143" s="761"/>
      <c r="K143" s="761"/>
      <c r="L143" s="761"/>
      <c r="M143" s="793"/>
      <c r="N143" s="761"/>
      <c r="O143" s="761"/>
      <c r="P143" s="761"/>
      <c r="Q143" s="761"/>
      <c r="R143" s="761"/>
      <c r="S143" s="761"/>
      <c r="T143" s="761"/>
      <c r="U143" s="761"/>
      <c r="V143" s="761"/>
      <c r="W143" s="761"/>
      <c r="X143" s="761"/>
      <c r="Y143" s="761"/>
      <c r="Z143" s="761"/>
      <c r="AA143" s="761"/>
      <c r="AB143" s="761"/>
      <c r="AC143" s="761"/>
      <c r="AD143" s="761"/>
      <c r="AE143" s="761"/>
      <c r="AF143" s="761"/>
      <c r="AG143" s="761"/>
      <c r="AH143" s="761"/>
      <c r="AI143" s="761"/>
      <c r="AJ143" s="761"/>
      <c r="AK143" s="761"/>
      <c r="AL143" s="761"/>
      <c r="AM143" s="763"/>
      <c r="AN143" s="761"/>
      <c r="AO143" s="761"/>
      <c r="AP143" s="761"/>
      <c r="AQ143" s="761"/>
      <c r="AR143" s="761"/>
      <c r="AS143" s="761"/>
      <c r="AT143" s="761"/>
      <c r="AU143" s="761"/>
      <c r="AV143" s="761"/>
      <c r="AW143" s="761"/>
      <c r="AX143" s="761"/>
      <c r="AY143" s="761"/>
      <c r="AZ143" s="761"/>
      <c r="BA143" s="761"/>
      <c r="BB143" s="761"/>
    </row>
    <row r="144" ht="15.75" customHeight="1">
      <c r="A144" s="789" t="s">
        <v>5866</v>
      </c>
      <c r="B144" s="790" t="s">
        <v>5867</v>
      </c>
      <c r="C144" s="702" t="s">
        <v>5868</v>
      </c>
      <c r="D144" s="793"/>
      <c r="E144" s="793"/>
      <c r="F144" s="760" t="s">
        <v>1545</v>
      </c>
      <c r="G144" s="761"/>
      <c r="H144" s="761"/>
      <c r="I144" s="760" t="s">
        <v>5869</v>
      </c>
      <c r="J144" s="760" t="s">
        <v>5870</v>
      </c>
      <c r="K144" s="761"/>
      <c r="L144" s="761"/>
      <c r="M144" s="793"/>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1"/>
      <c r="AJ144" s="761"/>
      <c r="AK144" s="761"/>
      <c r="AL144" s="761"/>
      <c r="AM144" s="763"/>
      <c r="AN144" s="761"/>
      <c r="AO144" s="761"/>
      <c r="AP144" s="761"/>
      <c r="AQ144" s="761"/>
      <c r="AR144" s="761"/>
      <c r="AS144" s="761"/>
      <c r="AT144" s="761"/>
      <c r="AU144" s="761"/>
      <c r="AV144" s="761"/>
      <c r="AW144" s="761"/>
      <c r="AX144" s="761"/>
      <c r="AY144" s="761"/>
      <c r="AZ144" s="761"/>
      <c r="BA144" s="761"/>
      <c r="BB144" s="761"/>
    </row>
    <row r="145" ht="15.75" customHeight="1">
      <c r="A145" s="786"/>
      <c r="B145" s="787" t="s">
        <v>5871</v>
      </c>
      <c r="C145" s="702" t="s">
        <v>206</v>
      </c>
      <c r="D145" s="793"/>
      <c r="E145" s="793"/>
      <c r="F145" s="761"/>
      <c r="G145" s="761"/>
      <c r="H145" s="761"/>
      <c r="I145" s="761"/>
      <c r="J145" s="761"/>
      <c r="K145" s="761"/>
      <c r="L145" s="761"/>
      <c r="M145" s="793"/>
      <c r="N145" s="761"/>
      <c r="O145" s="761"/>
      <c r="P145" s="761"/>
      <c r="Q145" s="761"/>
      <c r="R145" s="761"/>
      <c r="S145" s="761"/>
      <c r="T145" s="761"/>
      <c r="U145" s="761"/>
      <c r="V145" s="761"/>
      <c r="W145" s="761"/>
      <c r="X145" s="761"/>
      <c r="Y145" s="761"/>
      <c r="Z145" s="761"/>
      <c r="AA145" s="761"/>
      <c r="AB145" s="761"/>
      <c r="AC145" s="761"/>
      <c r="AD145" s="761"/>
      <c r="AE145" s="761"/>
      <c r="AF145" s="761"/>
      <c r="AG145" s="761"/>
      <c r="AH145" s="761"/>
      <c r="AI145" s="761"/>
      <c r="AJ145" s="761"/>
      <c r="AK145" s="761"/>
      <c r="AL145" s="761"/>
      <c r="AM145" s="763"/>
      <c r="AN145" s="761"/>
      <c r="AO145" s="761"/>
      <c r="AP145" s="761"/>
      <c r="AQ145" s="761"/>
      <c r="AR145" s="761"/>
      <c r="AS145" s="761"/>
      <c r="AT145" s="761"/>
      <c r="AU145" s="761"/>
      <c r="AV145" s="761"/>
      <c r="AW145" s="761"/>
      <c r="AX145" s="761"/>
      <c r="AY145" s="761"/>
      <c r="AZ145" s="761"/>
      <c r="BA145" s="761"/>
      <c r="BB145" s="761"/>
    </row>
    <row r="146" ht="15.75" customHeight="1">
      <c r="A146" s="786"/>
      <c r="B146" s="787" t="s">
        <v>5872</v>
      </c>
      <c r="C146" s="702" t="s">
        <v>206</v>
      </c>
      <c r="D146" s="793"/>
      <c r="E146" s="793"/>
      <c r="F146" s="761"/>
      <c r="G146" s="761"/>
      <c r="H146" s="761"/>
      <c r="I146" s="760" t="s">
        <v>5554</v>
      </c>
      <c r="J146" s="761"/>
      <c r="K146" s="761"/>
      <c r="L146" s="761"/>
      <c r="M146" s="793"/>
      <c r="N146" s="761"/>
      <c r="O146" s="761"/>
      <c r="P146" s="761"/>
      <c r="Q146" s="761"/>
      <c r="R146" s="761"/>
      <c r="S146" s="761"/>
      <c r="T146" s="761"/>
      <c r="U146" s="761"/>
      <c r="V146" s="761"/>
      <c r="W146" s="761"/>
      <c r="X146" s="761"/>
      <c r="Y146" s="761"/>
      <c r="Z146" s="761"/>
      <c r="AA146" s="761"/>
      <c r="AB146" s="761"/>
      <c r="AC146" s="761"/>
      <c r="AD146" s="761"/>
      <c r="AE146" s="761"/>
      <c r="AF146" s="760" t="s">
        <v>206</v>
      </c>
      <c r="AG146" s="761"/>
      <c r="AH146" s="761"/>
      <c r="AI146" s="761"/>
      <c r="AJ146" s="761"/>
      <c r="AK146" s="761"/>
      <c r="AL146" s="761"/>
      <c r="AM146" s="763"/>
      <c r="AN146" s="761"/>
      <c r="AO146" s="761"/>
      <c r="AP146" s="761"/>
      <c r="AQ146" s="761"/>
      <c r="AR146" s="761"/>
      <c r="AS146" s="761"/>
      <c r="AT146" s="761"/>
      <c r="AU146" s="761"/>
      <c r="AV146" s="761"/>
      <c r="AW146" s="761"/>
      <c r="AX146" s="761"/>
      <c r="AY146" s="761"/>
      <c r="AZ146" s="761"/>
      <c r="BA146" s="761"/>
      <c r="BB146" s="761"/>
    </row>
    <row r="147" ht="15.75" customHeight="1">
      <c r="A147" s="786"/>
      <c r="B147" s="787" t="s">
        <v>5873</v>
      </c>
      <c r="C147" s="702" t="s">
        <v>5431</v>
      </c>
      <c r="D147" s="793"/>
      <c r="E147" s="793"/>
      <c r="F147" s="760" t="s">
        <v>5874</v>
      </c>
      <c r="G147" s="761"/>
      <c r="H147" s="760"/>
      <c r="I147" s="761"/>
      <c r="J147" s="761"/>
      <c r="K147" s="761"/>
      <c r="L147" s="761"/>
      <c r="M147" s="793"/>
      <c r="N147" s="760"/>
      <c r="O147" s="761"/>
      <c r="P147" s="761"/>
      <c r="Q147" s="760" t="s">
        <v>5431</v>
      </c>
      <c r="R147" s="761"/>
      <c r="S147" s="761"/>
      <c r="T147" s="761"/>
      <c r="U147" s="761"/>
      <c r="V147" s="761"/>
      <c r="W147" s="761"/>
      <c r="X147" s="761"/>
      <c r="Y147" s="761"/>
      <c r="Z147" s="761"/>
      <c r="AA147" s="760"/>
      <c r="AB147" s="760"/>
      <c r="AC147" s="760"/>
      <c r="AD147" s="761"/>
      <c r="AE147" s="760"/>
      <c r="AF147" s="761"/>
      <c r="AG147" s="761"/>
      <c r="AH147" s="761"/>
      <c r="AI147" s="760"/>
      <c r="AJ147" s="761"/>
      <c r="AK147" s="761"/>
      <c r="AL147" s="761"/>
      <c r="AM147" s="702"/>
      <c r="AN147" s="761"/>
      <c r="AO147" s="761"/>
      <c r="AP147" s="760"/>
      <c r="AQ147" s="760"/>
      <c r="AR147" s="760"/>
      <c r="AS147" s="760"/>
      <c r="AT147" s="760"/>
      <c r="AU147" s="760"/>
      <c r="AV147" s="760"/>
      <c r="AW147" s="760"/>
      <c r="AX147" s="760"/>
      <c r="AY147" s="760"/>
      <c r="AZ147" s="760"/>
      <c r="BA147" s="760"/>
      <c r="BB147" s="760"/>
    </row>
    <row r="148" ht="15.75" customHeight="1">
      <c r="A148" s="789" t="s">
        <v>5638</v>
      </c>
      <c r="B148" s="790"/>
      <c r="C148" s="702" t="s">
        <v>1198</v>
      </c>
      <c r="D148" s="760" t="s">
        <v>5875</v>
      </c>
      <c r="E148" s="760" t="s">
        <v>5876</v>
      </c>
      <c r="F148" s="761"/>
      <c r="G148" s="761"/>
      <c r="H148" s="761"/>
      <c r="I148" s="761"/>
      <c r="J148" s="761"/>
      <c r="K148" s="761"/>
      <c r="L148" s="761"/>
      <c r="M148" s="793"/>
      <c r="N148" s="761"/>
      <c r="O148" s="767" t="s">
        <v>3474</v>
      </c>
      <c r="P148" s="761"/>
      <c r="Q148" s="761"/>
      <c r="R148" s="761"/>
      <c r="S148" s="761"/>
      <c r="T148" s="761"/>
      <c r="U148" s="760" t="s">
        <v>1198</v>
      </c>
      <c r="V148" s="761"/>
      <c r="W148" s="761"/>
      <c r="X148" s="761"/>
      <c r="Y148" s="761"/>
      <c r="Z148" s="761"/>
      <c r="AA148" s="761"/>
      <c r="AB148" s="761"/>
      <c r="AC148" s="761"/>
      <c r="AD148" s="761"/>
      <c r="AE148" s="761"/>
      <c r="AF148" s="761"/>
      <c r="AG148" s="761"/>
      <c r="AH148" s="761"/>
      <c r="AI148" s="761"/>
      <c r="AJ148" s="761"/>
      <c r="AK148" s="761"/>
      <c r="AL148" s="761"/>
      <c r="AM148" s="763"/>
      <c r="AN148" s="761"/>
      <c r="AO148" s="761"/>
      <c r="AP148" s="761"/>
      <c r="AQ148" s="761"/>
      <c r="AR148" s="761"/>
      <c r="AS148" s="761"/>
      <c r="AT148" s="761"/>
      <c r="AU148" s="761"/>
      <c r="AV148" s="761"/>
      <c r="AW148" s="761"/>
      <c r="AX148" s="761"/>
      <c r="AY148" s="761"/>
      <c r="AZ148" s="761"/>
      <c r="BA148" s="761"/>
      <c r="BB148" s="761"/>
    </row>
    <row r="149" ht="15.75" customHeight="1">
      <c r="A149" s="783" t="s">
        <v>5702</v>
      </c>
      <c r="B149" s="795" t="s">
        <v>5877</v>
      </c>
      <c r="C149" s="702" t="s">
        <v>2514</v>
      </c>
      <c r="D149" s="766"/>
      <c r="E149" s="760" t="s">
        <v>2514</v>
      </c>
      <c r="F149" s="761"/>
      <c r="G149" s="761"/>
      <c r="H149" s="760" t="s">
        <v>2514</v>
      </c>
      <c r="I149" s="761"/>
      <c r="J149" s="760" t="s">
        <v>4221</v>
      </c>
      <c r="K149" s="761"/>
      <c r="L149" s="761"/>
      <c r="M149" s="761"/>
      <c r="N149" s="761"/>
      <c r="O149" s="779" t="s">
        <v>4657</v>
      </c>
      <c r="P149" s="760" t="s">
        <v>2514</v>
      </c>
      <c r="Q149" s="761"/>
      <c r="R149" s="761"/>
      <c r="S149" s="761"/>
      <c r="T149" s="761"/>
      <c r="U149" s="761"/>
      <c r="V149" s="761"/>
      <c r="W149" s="760" t="s">
        <v>2514</v>
      </c>
      <c r="X149" s="761"/>
      <c r="Y149" s="761"/>
      <c r="Z149" s="761"/>
      <c r="AA149" s="761"/>
      <c r="AB149" s="761"/>
      <c r="AC149" s="761"/>
      <c r="AD149" s="761"/>
      <c r="AE149" s="760" t="s">
        <v>4760</v>
      </c>
      <c r="AF149" s="761"/>
      <c r="AG149" s="761"/>
      <c r="AH149" s="761"/>
      <c r="AI149" s="761"/>
      <c r="AJ149" s="761"/>
      <c r="AK149" s="761"/>
      <c r="AL149" s="761"/>
      <c r="AM149" s="763"/>
      <c r="AN149" s="761"/>
      <c r="AO149" s="761"/>
      <c r="AP149" s="761"/>
      <c r="AQ149" s="761"/>
      <c r="AR149" s="761"/>
      <c r="AS149" s="761"/>
      <c r="AT149" s="761"/>
      <c r="AU149" s="761"/>
      <c r="AV149" s="761"/>
      <c r="AW149" s="761"/>
      <c r="AX149" s="761"/>
      <c r="AY149" s="761"/>
      <c r="AZ149" s="761"/>
      <c r="BA149" s="761"/>
      <c r="BB149" s="761"/>
    </row>
    <row r="150" ht="15.75" customHeight="1">
      <c r="A150" s="786"/>
      <c r="B150" s="787" t="s">
        <v>5878</v>
      </c>
      <c r="C150" s="702" t="s">
        <v>151</v>
      </c>
      <c r="D150" s="760" t="s">
        <v>5879</v>
      </c>
      <c r="E150" s="760" t="s">
        <v>693</v>
      </c>
      <c r="F150" s="761"/>
      <c r="G150" s="761"/>
      <c r="H150" s="760" t="s">
        <v>1480</v>
      </c>
      <c r="I150" s="761"/>
      <c r="J150" s="761"/>
      <c r="K150" s="761"/>
      <c r="L150" s="674" t="s">
        <v>603</v>
      </c>
      <c r="M150" s="761"/>
      <c r="N150" s="767" t="s">
        <v>579</v>
      </c>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1"/>
      <c r="AJ150" s="761"/>
      <c r="AK150" s="761"/>
      <c r="AL150" s="761"/>
      <c r="AM150" s="763"/>
      <c r="AN150" s="761"/>
      <c r="AO150" s="761"/>
      <c r="AP150" s="761"/>
      <c r="AQ150" s="761"/>
      <c r="AR150" s="761"/>
      <c r="AS150" s="761"/>
      <c r="AT150" s="761"/>
      <c r="AU150" s="761"/>
      <c r="AV150" s="761"/>
      <c r="AW150" s="761"/>
      <c r="AX150" s="761"/>
      <c r="AY150" s="761"/>
      <c r="AZ150" s="761"/>
      <c r="BA150" s="761"/>
      <c r="BB150" s="761"/>
    </row>
    <row r="151" ht="15.75" customHeight="1">
      <c r="A151" s="783" t="s">
        <v>5706</v>
      </c>
      <c r="B151" s="784"/>
      <c r="C151" s="702" t="s">
        <v>5880</v>
      </c>
      <c r="D151" s="766"/>
      <c r="E151" s="761"/>
      <c r="F151" s="761"/>
      <c r="G151" s="767" t="s">
        <v>836</v>
      </c>
      <c r="H151" s="761"/>
      <c r="I151" s="774"/>
      <c r="J151" s="761"/>
      <c r="K151" s="761"/>
      <c r="L151" s="760" t="s">
        <v>5880</v>
      </c>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1"/>
      <c r="AJ151" s="761"/>
      <c r="AK151" s="761"/>
      <c r="AL151" s="761"/>
      <c r="AM151" s="763"/>
      <c r="AN151" s="761"/>
      <c r="AO151" s="761"/>
      <c r="AP151" s="761"/>
      <c r="AQ151" s="761"/>
      <c r="AR151" s="761"/>
      <c r="AS151" s="761"/>
      <c r="AT151" s="761"/>
      <c r="AU151" s="761"/>
      <c r="AV151" s="761"/>
      <c r="AW151" s="761"/>
      <c r="AX151" s="761"/>
      <c r="AY151" s="761"/>
      <c r="AZ151" s="761"/>
      <c r="BA151" s="761"/>
      <c r="BB151" s="761"/>
    </row>
    <row r="152" ht="15.75" customHeight="1">
      <c r="A152" s="783" t="s">
        <v>57</v>
      </c>
      <c r="B152" s="785" t="s">
        <v>5881</v>
      </c>
      <c r="C152" s="702" t="s">
        <v>1148</v>
      </c>
      <c r="D152" s="766"/>
      <c r="E152" s="761"/>
      <c r="F152" s="761"/>
      <c r="G152" s="760" t="s">
        <v>839</v>
      </c>
      <c r="H152" s="761"/>
      <c r="I152" s="760" t="s">
        <v>1148</v>
      </c>
      <c r="J152" s="761"/>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3"/>
      <c r="AN152" s="761"/>
      <c r="AO152" s="761"/>
      <c r="AP152" s="761"/>
      <c r="AQ152" s="761"/>
      <c r="AR152" s="761"/>
      <c r="AS152" s="761"/>
      <c r="AT152" s="761"/>
      <c r="AU152" s="761"/>
      <c r="AV152" s="761"/>
      <c r="AW152" s="761"/>
      <c r="AX152" s="761"/>
      <c r="AY152" s="761"/>
      <c r="AZ152" s="761"/>
      <c r="BA152" s="761"/>
      <c r="BB152" s="761"/>
    </row>
    <row r="153" ht="15.75" customHeight="1">
      <c r="A153" s="786"/>
      <c r="B153" s="787" t="s">
        <v>5882</v>
      </c>
      <c r="C153" s="796"/>
      <c r="D153" s="766"/>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3"/>
      <c r="AN153" s="761"/>
      <c r="AO153" s="761"/>
      <c r="AP153" s="761"/>
      <c r="AQ153" s="761"/>
      <c r="AR153" s="761"/>
      <c r="AS153" s="761"/>
      <c r="AT153" s="761"/>
      <c r="AU153" s="761"/>
      <c r="AV153" s="761"/>
      <c r="AW153" s="761"/>
      <c r="AX153" s="761"/>
      <c r="AY153" s="761"/>
      <c r="AZ153" s="761"/>
      <c r="BA153" s="761"/>
      <c r="BB153" s="761"/>
    </row>
    <row r="154">
      <c r="A154" s="797" t="s">
        <v>39</v>
      </c>
      <c r="D154" s="798"/>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9"/>
      <c r="AN154" s="798"/>
      <c r="AO154" s="798"/>
      <c r="AP154" s="798"/>
      <c r="AQ154" s="798"/>
      <c r="AR154" s="798"/>
      <c r="AS154" s="798"/>
      <c r="AT154" s="798"/>
      <c r="AU154" s="798"/>
      <c r="AV154" s="798"/>
      <c r="AW154" s="798"/>
      <c r="AX154" s="798"/>
      <c r="AY154" s="798"/>
      <c r="AZ154" s="798"/>
      <c r="BA154" s="798"/>
      <c r="BB154" s="798"/>
    </row>
    <row r="155" ht="15.75" customHeight="1">
      <c r="A155" s="800" t="s">
        <v>5883</v>
      </c>
      <c r="B155" s="801" t="s">
        <v>5884</v>
      </c>
      <c r="C155" s="702" t="s">
        <v>5885</v>
      </c>
      <c r="D155" s="703" t="s">
        <v>5885</v>
      </c>
      <c r="E155" s="703" t="s">
        <v>5886</v>
      </c>
      <c r="F155" s="703" t="s">
        <v>5886</v>
      </c>
      <c r="G155" s="703" t="s">
        <v>5886</v>
      </c>
      <c r="H155" s="741"/>
      <c r="I155" s="741"/>
      <c r="J155" s="703" t="s">
        <v>5887</v>
      </c>
      <c r="K155" s="742"/>
      <c r="L155" s="703" t="s">
        <v>5886</v>
      </c>
      <c r="M155" s="741"/>
      <c r="N155" s="721" t="s">
        <v>5888</v>
      </c>
      <c r="O155" s="741"/>
      <c r="P155" s="703" t="s">
        <v>5889</v>
      </c>
      <c r="Q155" s="741"/>
      <c r="R155" s="741"/>
      <c r="S155" s="741"/>
      <c r="T155" s="741"/>
      <c r="U155" s="741"/>
      <c r="V155" s="721" t="s">
        <v>270</v>
      </c>
      <c r="W155" s="741"/>
      <c r="X155" s="741"/>
      <c r="Y155" s="741"/>
      <c r="Z155" s="741"/>
      <c r="AA155" s="741"/>
      <c r="AB155" s="741"/>
      <c r="AC155" s="721" t="s">
        <v>5887</v>
      </c>
      <c r="AD155" s="721" t="s">
        <v>5890</v>
      </c>
      <c r="AE155" s="741"/>
      <c r="AF155" s="741"/>
      <c r="AG155" s="741"/>
      <c r="AH155" s="741"/>
      <c r="AI155" s="741"/>
      <c r="AJ155" s="741"/>
      <c r="AK155" s="741"/>
      <c r="AL155" s="746"/>
      <c r="AM155" s="743"/>
      <c r="AN155" s="741"/>
      <c r="AO155" s="741"/>
      <c r="AP155" s="741"/>
      <c r="AQ155" s="741"/>
      <c r="AR155" s="741"/>
      <c r="AS155" s="741"/>
      <c r="AT155" s="741"/>
      <c r="AU155" s="741"/>
      <c r="AV155" s="741"/>
      <c r="AW155" s="741"/>
      <c r="AX155" s="741"/>
      <c r="AY155" s="741"/>
      <c r="AZ155" s="741"/>
      <c r="BA155" s="741"/>
      <c r="BB155" s="741"/>
    </row>
    <row r="156" ht="15.75" customHeight="1">
      <c r="A156" s="802"/>
      <c r="B156" s="803" t="s">
        <v>5891</v>
      </c>
      <c r="C156" s="702" t="s">
        <v>5892</v>
      </c>
      <c r="D156" s="703" t="s">
        <v>5892</v>
      </c>
      <c r="E156" s="741"/>
      <c r="F156" s="741"/>
      <c r="G156" s="741"/>
      <c r="H156" s="741"/>
      <c r="I156" s="741"/>
      <c r="J156" s="707"/>
      <c r="K156" s="742"/>
      <c r="L156" s="741"/>
      <c r="M156" s="703" t="s">
        <v>5892</v>
      </c>
      <c r="N156" s="741"/>
      <c r="O156" s="741"/>
      <c r="P156" s="741"/>
      <c r="Q156" s="741"/>
      <c r="R156" s="741"/>
      <c r="S156" s="741"/>
      <c r="T156" s="741"/>
      <c r="U156" s="703" t="s">
        <v>5885</v>
      </c>
      <c r="V156" s="741"/>
      <c r="W156" s="741"/>
      <c r="X156" s="741"/>
      <c r="Y156" s="741"/>
      <c r="Z156" s="741"/>
      <c r="AA156" s="741"/>
      <c r="AB156" s="741"/>
      <c r="AC156" s="741"/>
      <c r="AD156" s="741"/>
      <c r="AE156" s="741"/>
      <c r="AF156" s="741"/>
      <c r="AG156" s="741"/>
      <c r="AH156" s="741"/>
      <c r="AI156" s="741"/>
      <c r="AJ156" s="741"/>
      <c r="AK156" s="741"/>
      <c r="AL156" s="741"/>
      <c r="AM156" s="743"/>
      <c r="AN156" s="741"/>
      <c r="AO156" s="741"/>
      <c r="AP156" s="741"/>
      <c r="AQ156" s="741"/>
      <c r="AR156" s="741"/>
      <c r="AS156" s="741"/>
      <c r="AT156" s="741"/>
      <c r="AU156" s="741"/>
      <c r="AV156" s="741"/>
      <c r="AW156" s="741"/>
      <c r="AX156" s="741"/>
      <c r="AY156" s="741"/>
      <c r="AZ156" s="741"/>
      <c r="BA156" s="741"/>
      <c r="BB156" s="741"/>
    </row>
    <row r="157" ht="15.75" customHeight="1">
      <c r="A157" s="800" t="s">
        <v>5893</v>
      </c>
      <c r="B157" s="801" t="s">
        <v>5609</v>
      </c>
      <c r="C157" s="702" t="s">
        <v>5894</v>
      </c>
      <c r="D157" s="703" t="s">
        <v>5894</v>
      </c>
      <c r="E157" s="741"/>
      <c r="F157" s="741"/>
      <c r="G157" s="703" t="s">
        <v>4850</v>
      </c>
      <c r="H157" s="741"/>
      <c r="I157" s="741"/>
      <c r="J157" s="703" t="s">
        <v>2285</v>
      </c>
      <c r="K157" s="742"/>
      <c r="L157" s="741"/>
      <c r="M157" s="703" t="s">
        <v>2683</v>
      </c>
      <c r="N157" s="741"/>
      <c r="O157" s="741"/>
      <c r="P157" s="703" t="s">
        <v>3311</v>
      </c>
      <c r="Q157" s="741"/>
      <c r="R157" s="741"/>
      <c r="S157" s="741"/>
      <c r="T157" s="741"/>
      <c r="U157" s="741"/>
      <c r="V157" s="721" t="s">
        <v>3894</v>
      </c>
      <c r="W157" s="741"/>
      <c r="X157" s="741"/>
      <c r="Y157" s="741"/>
      <c r="Z157" s="741"/>
      <c r="AA157" s="741"/>
      <c r="AB157" s="741"/>
      <c r="AC157" s="741"/>
      <c r="AD157" s="741"/>
      <c r="AE157" s="741"/>
      <c r="AF157" s="741"/>
      <c r="AG157" s="741"/>
      <c r="AH157" s="741"/>
      <c r="AI157" s="741"/>
      <c r="AJ157" s="741"/>
      <c r="AK157" s="741"/>
      <c r="AL157" s="741"/>
      <c r="AM157" s="743"/>
      <c r="AN157" s="741"/>
      <c r="AO157" s="741"/>
      <c r="AP157" s="741"/>
      <c r="AQ157" s="741"/>
      <c r="AR157" s="741"/>
      <c r="AS157" s="741"/>
      <c r="AT157" s="741"/>
      <c r="AU157" s="741"/>
      <c r="AV157" s="741"/>
      <c r="AW157" s="741"/>
      <c r="AX157" s="741"/>
      <c r="AY157" s="741"/>
      <c r="AZ157" s="741"/>
      <c r="BA157" s="741"/>
      <c r="BB157" s="741"/>
    </row>
    <row r="158" ht="15.75" customHeight="1">
      <c r="A158" s="804" t="s">
        <v>5895</v>
      </c>
      <c r="B158" s="805" t="s">
        <v>5609</v>
      </c>
      <c r="C158" s="702" t="s">
        <v>5896</v>
      </c>
      <c r="D158" s="703" t="s">
        <v>5556</v>
      </c>
      <c r="E158" s="703" t="s">
        <v>5896</v>
      </c>
      <c r="F158" s="741"/>
      <c r="G158" s="718"/>
      <c r="H158" s="741"/>
      <c r="I158" s="741"/>
      <c r="J158" s="718"/>
      <c r="K158" s="742"/>
      <c r="L158" s="741"/>
      <c r="M158" s="718"/>
      <c r="N158" s="741"/>
      <c r="O158" s="741"/>
      <c r="P158" s="718"/>
      <c r="Q158" s="741"/>
      <c r="R158" s="741"/>
      <c r="S158" s="741"/>
      <c r="T158" s="741"/>
      <c r="U158" s="741"/>
      <c r="V158" s="741"/>
      <c r="W158" s="741"/>
      <c r="X158" s="741"/>
      <c r="Y158" s="741"/>
      <c r="Z158" s="741"/>
      <c r="AA158" s="741"/>
      <c r="AB158" s="741"/>
      <c r="AC158" s="741"/>
      <c r="AD158" s="741"/>
      <c r="AE158" s="741"/>
      <c r="AF158" s="741"/>
      <c r="AG158" s="741"/>
      <c r="AH158" s="741"/>
      <c r="AI158" s="741"/>
      <c r="AJ158" s="741"/>
      <c r="AK158" s="741"/>
      <c r="AL158" s="741"/>
      <c r="AM158" s="743"/>
      <c r="AN158" s="741"/>
      <c r="AO158" s="741"/>
      <c r="AP158" s="741"/>
      <c r="AQ158" s="741"/>
      <c r="AR158" s="741"/>
      <c r="AS158" s="741"/>
      <c r="AT158" s="741"/>
      <c r="AU158" s="741"/>
      <c r="AV158" s="741"/>
      <c r="AW158" s="741"/>
      <c r="AX158" s="741"/>
      <c r="AY158" s="741"/>
      <c r="AZ158" s="741"/>
      <c r="BA158" s="741"/>
      <c r="BB158" s="741"/>
    </row>
    <row r="159" ht="15.75" customHeight="1">
      <c r="A159" s="800" t="s">
        <v>5612</v>
      </c>
      <c r="B159" s="806" t="s">
        <v>5897</v>
      </c>
      <c r="C159" s="702" t="s">
        <v>5898</v>
      </c>
      <c r="D159" s="746"/>
      <c r="E159" s="741"/>
      <c r="F159" s="741"/>
      <c r="G159" s="707"/>
      <c r="H159" s="721"/>
      <c r="I159" s="741"/>
      <c r="J159" s="741"/>
      <c r="K159" s="742"/>
      <c r="L159" s="703" t="s">
        <v>5898</v>
      </c>
      <c r="M159" s="741"/>
      <c r="N159" s="741"/>
      <c r="O159" s="741"/>
      <c r="P159" s="741"/>
      <c r="Q159" s="741"/>
      <c r="R159" s="741"/>
      <c r="S159" s="741"/>
      <c r="T159" s="741"/>
      <c r="U159" s="741"/>
      <c r="V159" s="741"/>
      <c r="W159" s="741"/>
      <c r="X159" s="741"/>
      <c r="Y159" s="741"/>
      <c r="Z159" s="741"/>
      <c r="AA159" s="741"/>
      <c r="AB159" s="741"/>
      <c r="AC159" s="741"/>
      <c r="AD159" s="741"/>
      <c r="AE159" s="741"/>
      <c r="AF159" s="741"/>
      <c r="AG159" s="741"/>
      <c r="AH159" s="741"/>
      <c r="AI159" s="741"/>
      <c r="AJ159" s="741"/>
      <c r="AK159" s="741"/>
      <c r="AL159" s="741"/>
      <c r="AM159" s="743"/>
      <c r="AN159" s="741"/>
      <c r="AO159" s="741"/>
      <c r="AP159" s="741"/>
      <c r="AQ159" s="741"/>
      <c r="AR159" s="741"/>
      <c r="AS159" s="741"/>
      <c r="AT159" s="741"/>
      <c r="AU159" s="741"/>
      <c r="AV159" s="741"/>
      <c r="AW159" s="741"/>
      <c r="AX159" s="741"/>
      <c r="AY159" s="741"/>
      <c r="AZ159" s="741"/>
      <c r="BA159" s="741"/>
      <c r="BB159" s="741"/>
    </row>
    <row r="160" ht="15.75" customHeight="1">
      <c r="A160" s="802"/>
      <c r="B160" s="803" t="s">
        <v>5899</v>
      </c>
      <c r="C160" s="702" t="s">
        <v>4036</v>
      </c>
      <c r="D160" s="703" t="s">
        <v>4036</v>
      </c>
      <c r="E160" s="703" t="s">
        <v>5900</v>
      </c>
      <c r="F160" s="741"/>
      <c r="G160" s="741"/>
      <c r="H160" s="703" t="s">
        <v>157</v>
      </c>
      <c r="I160" s="741"/>
      <c r="J160" s="674" t="s">
        <v>1527</v>
      </c>
      <c r="K160" s="742" t="s">
        <v>1419</v>
      </c>
      <c r="L160" s="674" t="s">
        <v>500</v>
      </c>
      <c r="M160" s="741"/>
      <c r="N160" s="741"/>
      <c r="O160" s="703" t="s">
        <v>242</v>
      </c>
      <c r="P160" s="703" t="s">
        <v>2520</v>
      </c>
      <c r="Q160" s="741"/>
      <c r="R160" s="741"/>
      <c r="S160" s="741"/>
      <c r="T160" s="741"/>
      <c r="U160" s="741"/>
      <c r="V160" s="741"/>
      <c r="W160" s="741"/>
      <c r="X160" s="741"/>
      <c r="Y160" s="741"/>
      <c r="Z160" s="741"/>
      <c r="AA160" s="741"/>
      <c r="AB160" s="741"/>
      <c r="AC160" s="741"/>
      <c r="AD160" s="741"/>
      <c r="AE160" s="741"/>
      <c r="AF160" s="741"/>
      <c r="AG160" s="741"/>
      <c r="AH160" s="741"/>
      <c r="AI160" s="741"/>
      <c r="AJ160" s="741"/>
      <c r="AK160" s="741"/>
      <c r="AL160" s="741"/>
      <c r="AM160" s="743"/>
      <c r="AN160" s="741"/>
      <c r="AO160" s="741"/>
      <c r="AP160" s="741"/>
      <c r="AQ160" s="741"/>
      <c r="AR160" s="741"/>
      <c r="AS160" s="741"/>
      <c r="AT160" s="741"/>
      <c r="AU160" s="741"/>
      <c r="AV160" s="741"/>
      <c r="AW160" s="741"/>
      <c r="AX160" s="741"/>
      <c r="AY160" s="741"/>
      <c r="AZ160" s="741"/>
      <c r="BA160" s="741"/>
      <c r="BB160" s="741"/>
    </row>
    <row r="161" ht="15.75" customHeight="1">
      <c r="A161" s="807" t="s">
        <v>5622</v>
      </c>
      <c r="B161" s="808" t="s">
        <v>5901</v>
      </c>
      <c r="C161" s="702" t="s">
        <v>5902</v>
      </c>
      <c r="D161" s="707"/>
      <c r="E161" s="703" t="s">
        <v>5902</v>
      </c>
      <c r="F161" s="741"/>
      <c r="G161" s="741"/>
      <c r="H161" s="741"/>
      <c r="I161" s="741"/>
      <c r="J161" s="707"/>
      <c r="K161" s="741"/>
      <c r="L161" s="703" t="s">
        <v>3809</v>
      </c>
      <c r="M161" s="741"/>
      <c r="N161" s="741"/>
      <c r="O161" s="741"/>
      <c r="P161" s="741"/>
      <c r="Q161" s="741"/>
      <c r="R161" s="741"/>
      <c r="S161" s="741"/>
      <c r="T161" s="741"/>
      <c r="U161" s="741"/>
      <c r="V161" s="741"/>
      <c r="W161" s="741"/>
      <c r="X161" s="741"/>
      <c r="Y161" s="721" t="s">
        <v>5903</v>
      </c>
      <c r="Z161" s="741"/>
      <c r="AA161" s="741"/>
      <c r="AB161" s="741"/>
      <c r="AC161" s="741"/>
      <c r="AD161" s="741"/>
      <c r="AE161" s="741"/>
      <c r="AF161" s="741"/>
      <c r="AG161" s="741"/>
      <c r="AH161" s="741"/>
      <c r="AI161" s="741"/>
      <c r="AJ161" s="741"/>
      <c r="AK161" s="741"/>
      <c r="AL161" s="741"/>
      <c r="AM161" s="743"/>
      <c r="AN161" s="741"/>
      <c r="AO161" s="741"/>
      <c r="AP161" s="741"/>
      <c r="AQ161" s="741"/>
      <c r="AR161" s="741"/>
      <c r="AS161" s="741"/>
      <c r="AT161" s="741"/>
      <c r="AU161" s="741"/>
      <c r="AV161" s="741"/>
      <c r="AW161" s="741"/>
      <c r="AX161" s="741"/>
      <c r="AY161" s="741"/>
      <c r="AZ161" s="741"/>
      <c r="BA161" s="741"/>
      <c r="BB161" s="741"/>
    </row>
    <row r="162" ht="15.75" customHeight="1">
      <c r="A162" s="802"/>
      <c r="B162" s="803" t="s">
        <v>5904</v>
      </c>
      <c r="C162" s="702" t="s">
        <v>5905</v>
      </c>
      <c r="D162" s="703" t="s">
        <v>5905</v>
      </c>
      <c r="E162" s="703" t="s">
        <v>1082</v>
      </c>
      <c r="F162" s="703" t="s">
        <v>5132</v>
      </c>
      <c r="G162" s="703" t="s">
        <v>5906</v>
      </c>
      <c r="H162" s="703" t="s">
        <v>1259</v>
      </c>
      <c r="I162" s="741" t="s">
        <v>5169</v>
      </c>
      <c r="J162" s="674" t="s">
        <v>1528</v>
      </c>
      <c r="K162" s="741" t="s">
        <v>1336</v>
      </c>
      <c r="L162" s="674" t="s">
        <v>3254</v>
      </c>
      <c r="M162" s="741"/>
      <c r="N162" s="741"/>
      <c r="O162" s="703" t="s">
        <v>2286</v>
      </c>
      <c r="P162" s="741"/>
      <c r="Q162" s="741"/>
      <c r="R162" s="741" t="s">
        <v>5907</v>
      </c>
      <c r="S162" s="741"/>
      <c r="T162" s="741"/>
      <c r="U162" s="741"/>
      <c r="V162" s="741"/>
      <c r="W162" s="741"/>
      <c r="X162" s="741"/>
      <c r="Y162" s="741"/>
      <c r="Z162" s="741"/>
      <c r="AA162" s="741"/>
      <c r="AB162" s="741"/>
      <c r="AC162" s="741"/>
      <c r="AD162" s="741"/>
      <c r="AE162" s="741"/>
      <c r="AF162" s="741"/>
      <c r="AG162" s="741"/>
      <c r="AH162" s="741"/>
      <c r="AI162" s="741"/>
      <c r="AJ162" s="741"/>
      <c r="AK162" s="741"/>
      <c r="AL162" s="741"/>
      <c r="AM162" s="743"/>
      <c r="AN162" s="741"/>
      <c r="AO162" s="741"/>
      <c r="AP162" s="741"/>
      <c r="AQ162" s="741"/>
      <c r="AR162" s="741"/>
      <c r="AS162" s="741"/>
      <c r="AT162" s="741"/>
      <c r="AU162" s="741"/>
      <c r="AV162" s="741"/>
      <c r="AW162" s="741"/>
      <c r="AX162" s="741"/>
      <c r="AY162" s="741"/>
      <c r="AZ162" s="741"/>
      <c r="BA162" s="741"/>
      <c r="BB162" s="741"/>
    </row>
    <row r="163" ht="15.75" customHeight="1">
      <c r="A163" s="802"/>
      <c r="B163" s="803" t="s">
        <v>5908</v>
      </c>
      <c r="C163" s="702" t="s">
        <v>2506</v>
      </c>
      <c r="D163" s="704" t="str">
        <f>HYPERLINK("https://youtu.be/mULl021u2oE","33.61")</f>
        <v>33.61</v>
      </c>
      <c r="E163" s="741"/>
      <c r="F163" s="703" t="s">
        <v>5909</v>
      </c>
      <c r="G163" s="741"/>
      <c r="H163" s="741"/>
      <c r="I163" s="741" t="s">
        <v>2901</v>
      </c>
      <c r="J163" s="741"/>
      <c r="K163" s="741" t="s">
        <v>2185</v>
      </c>
      <c r="L163" s="741"/>
      <c r="M163" s="741"/>
      <c r="N163" s="741"/>
      <c r="O163" s="741"/>
      <c r="P163" s="741"/>
      <c r="Q163" s="741"/>
      <c r="R163" s="741"/>
      <c r="S163" s="741"/>
      <c r="T163" s="741"/>
      <c r="U163" s="741"/>
      <c r="V163" s="741"/>
      <c r="W163" s="741"/>
      <c r="X163" s="741"/>
      <c r="Y163" s="741"/>
      <c r="Z163" s="741"/>
      <c r="AA163" s="741"/>
      <c r="AB163" s="741"/>
      <c r="AC163" s="741"/>
      <c r="AD163" s="741"/>
      <c r="AE163" s="741"/>
      <c r="AF163" s="741"/>
      <c r="AG163" s="741"/>
      <c r="AH163" s="741"/>
      <c r="AI163" s="741"/>
      <c r="AJ163" s="741"/>
      <c r="AK163" s="741"/>
      <c r="AL163" s="741"/>
      <c r="AM163" s="743"/>
      <c r="AN163" s="741"/>
      <c r="AO163" s="741"/>
      <c r="AP163" s="741"/>
      <c r="AQ163" s="741"/>
      <c r="AR163" s="741"/>
      <c r="AS163" s="741"/>
      <c r="AT163" s="741"/>
      <c r="AU163" s="741"/>
      <c r="AV163" s="741"/>
      <c r="AW163" s="741"/>
      <c r="AX163" s="741"/>
      <c r="AY163" s="741"/>
      <c r="AZ163" s="741"/>
      <c r="BA163" s="741"/>
      <c r="BB163" s="741"/>
    </row>
    <row r="164" ht="15.75" customHeight="1">
      <c r="A164" s="807" t="s">
        <v>5910</v>
      </c>
      <c r="B164" s="808" t="s">
        <v>5724</v>
      </c>
      <c r="C164" s="702" t="s">
        <v>3715</v>
      </c>
      <c r="D164" s="746"/>
      <c r="E164" s="703" t="s">
        <v>3715</v>
      </c>
      <c r="F164" s="742"/>
      <c r="G164" s="703" t="s">
        <v>5911</v>
      </c>
      <c r="H164" s="741"/>
      <c r="I164" s="742"/>
      <c r="J164" s="741"/>
      <c r="K164" s="741"/>
      <c r="L164" s="741"/>
      <c r="M164" s="741"/>
      <c r="N164" s="741"/>
      <c r="O164" s="741"/>
      <c r="P164" s="741"/>
      <c r="Q164" s="741"/>
      <c r="R164" s="741"/>
      <c r="S164" s="741"/>
      <c r="T164" s="741"/>
      <c r="U164" s="741"/>
      <c r="V164" s="741"/>
      <c r="W164" s="741"/>
      <c r="X164" s="741"/>
      <c r="Y164" s="741"/>
      <c r="Z164" s="741"/>
      <c r="AA164" s="741"/>
      <c r="AB164" s="741"/>
      <c r="AC164" s="741"/>
      <c r="AD164" s="741"/>
      <c r="AE164" s="741"/>
      <c r="AF164" s="741"/>
      <c r="AG164" s="741"/>
      <c r="AH164" s="741"/>
      <c r="AI164" s="741"/>
      <c r="AJ164" s="741"/>
      <c r="AK164" s="741"/>
      <c r="AL164" s="741"/>
      <c r="AM164" s="743"/>
      <c r="AN164" s="741"/>
      <c r="AO164" s="741"/>
      <c r="AP164" s="741"/>
      <c r="AQ164" s="741"/>
      <c r="AR164" s="741"/>
      <c r="AS164" s="741"/>
      <c r="AT164" s="741"/>
      <c r="AU164" s="741"/>
      <c r="AV164" s="741"/>
      <c r="AW164" s="741"/>
      <c r="AX164" s="741"/>
      <c r="AY164" s="741"/>
      <c r="AZ164" s="741"/>
      <c r="BA164" s="741"/>
      <c r="BB164" s="741"/>
    </row>
    <row r="165" ht="15.75" customHeight="1">
      <c r="A165" s="802"/>
      <c r="B165" s="803" t="s">
        <v>5912</v>
      </c>
      <c r="C165" s="702" t="s">
        <v>2235</v>
      </c>
      <c r="D165" s="703" t="s">
        <v>2235</v>
      </c>
      <c r="E165" s="741"/>
      <c r="F165" s="742"/>
      <c r="G165" s="741"/>
      <c r="H165" s="741"/>
      <c r="I165" s="742"/>
      <c r="J165" s="703" t="s">
        <v>199</v>
      </c>
      <c r="K165" s="741"/>
      <c r="L165" s="741"/>
      <c r="M165" s="741"/>
      <c r="N165" s="741"/>
      <c r="O165" s="741"/>
      <c r="P165" s="703" t="s">
        <v>1950</v>
      </c>
      <c r="Q165" s="741"/>
      <c r="R165" s="741"/>
      <c r="S165" s="741"/>
      <c r="T165" s="741"/>
      <c r="U165" s="721" t="s">
        <v>2153</v>
      </c>
      <c r="V165" s="741"/>
      <c r="W165" s="741"/>
      <c r="X165" s="741"/>
      <c r="Y165" s="741"/>
      <c r="Z165" s="741"/>
      <c r="AA165" s="741"/>
      <c r="AB165" s="741"/>
      <c r="AC165" s="741"/>
      <c r="AD165" s="741"/>
      <c r="AE165" s="741"/>
      <c r="AF165" s="703" t="s">
        <v>2000</v>
      </c>
      <c r="AG165" s="741"/>
      <c r="AH165" s="741"/>
      <c r="AI165" s="741"/>
      <c r="AJ165" s="741"/>
      <c r="AK165" s="741"/>
      <c r="AL165" s="741"/>
      <c r="AM165" s="743"/>
      <c r="AN165" s="741"/>
      <c r="AO165" s="741"/>
      <c r="AP165" s="741"/>
      <c r="AQ165" s="741"/>
      <c r="AR165" s="741"/>
      <c r="AS165" s="741"/>
      <c r="AT165" s="741"/>
      <c r="AU165" s="741"/>
      <c r="AV165" s="741"/>
      <c r="AW165" s="741"/>
      <c r="AX165" s="741"/>
      <c r="AY165" s="741"/>
      <c r="AZ165" s="741"/>
      <c r="BA165" s="741"/>
      <c r="BB165" s="741"/>
    </row>
    <row r="166" ht="15.75" customHeight="1">
      <c r="A166" s="807" t="s">
        <v>5913</v>
      </c>
      <c r="B166" s="808" t="s">
        <v>5724</v>
      </c>
      <c r="C166" s="702" t="s">
        <v>5914</v>
      </c>
      <c r="D166" s="746"/>
      <c r="E166" s="703" t="s">
        <v>5914</v>
      </c>
      <c r="F166" s="742"/>
      <c r="G166" s="718"/>
      <c r="H166" s="741"/>
      <c r="I166" s="742"/>
      <c r="J166" s="741"/>
      <c r="K166" s="741"/>
      <c r="L166" s="703" t="s">
        <v>5915</v>
      </c>
      <c r="M166" s="741"/>
      <c r="N166" s="741"/>
      <c r="O166" s="741"/>
      <c r="P166" s="741"/>
      <c r="Q166" s="741"/>
      <c r="R166" s="741"/>
      <c r="S166" s="741"/>
      <c r="T166" s="741"/>
      <c r="U166" s="741"/>
      <c r="V166" s="741"/>
      <c r="W166" s="741"/>
      <c r="X166" s="741"/>
      <c r="Y166" s="721" t="s">
        <v>5916</v>
      </c>
      <c r="Z166" s="741"/>
      <c r="AA166" s="741"/>
      <c r="AB166" s="741"/>
      <c r="AC166" s="741"/>
      <c r="AD166" s="741"/>
      <c r="AE166" s="741"/>
      <c r="AF166" s="741"/>
      <c r="AG166" s="741"/>
      <c r="AH166" s="741"/>
      <c r="AI166" s="741"/>
      <c r="AJ166" s="741"/>
      <c r="AK166" s="741"/>
      <c r="AL166" s="741"/>
      <c r="AM166" s="743"/>
      <c r="AN166" s="741"/>
      <c r="AO166" s="741"/>
      <c r="AP166" s="741"/>
      <c r="AQ166" s="741"/>
      <c r="AR166" s="741"/>
      <c r="AS166" s="741"/>
      <c r="AT166" s="741"/>
      <c r="AU166" s="741"/>
      <c r="AV166" s="741"/>
      <c r="AW166" s="741"/>
      <c r="AX166" s="741"/>
      <c r="AY166" s="741"/>
      <c r="AZ166" s="741"/>
      <c r="BA166" s="741"/>
      <c r="BB166" s="741"/>
    </row>
    <row r="167" ht="15.75" customHeight="1">
      <c r="A167" s="809"/>
      <c r="B167" s="810" t="s">
        <v>5912</v>
      </c>
      <c r="C167" s="702" t="s">
        <v>5917</v>
      </c>
      <c r="D167" s="703" t="s">
        <v>5917</v>
      </c>
      <c r="E167" s="709"/>
      <c r="F167" s="811"/>
      <c r="G167" s="709"/>
      <c r="H167" s="709"/>
      <c r="I167" s="811"/>
      <c r="J167" s="705"/>
      <c r="K167" s="709"/>
      <c r="L167" s="709"/>
      <c r="M167" s="709"/>
      <c r="N167" s="709"/>
      <c r="O167" s="709"/>
      <c r="P167" s="709"/>
      <c r="Q167" s="709"/>
      <c r="R167" s="709"/>
      <c r="S167" s="709"/>
      <c r="T167" s="709"/>
      <c r="U167" s="733"/>
      <c r="V167" s="709"/>
      <c r="W167" s="709"/>
      <c r="X167" s="709"/>
      <c r="Y167" s="709"/>
      <c r="Z167" s="709"/>
      <c r="AA167" s="709"/>
      <c r="AB167" s="709"/>
      <c r="AC167" s="709"/>
      <c r="AD167" s="709"/>
      <c r="AE167" s="709"/>
      <c r="AF167" s="703" t="s">
        <v>5917</v>
      </c>
      <c r="AG167" s="709"/>
      <c r="AH167" s="709"/>
      <c r="AI167" s="709"/>
      <c r="AJ167" s="709"/>
      <c r="AK167" s="709"/>
      <c r="AL167" s="709"/>
      <c r="AM167" s="722"/>
      <c r="AN167" s="709"/>
      <c r="AO167" s="709"/>
      <c r="AP167" s="709"/>
      <c r="AQ167" s="709"/>
      <c r="AR167" s="709"/>
      <c r="AS167" s="709"/>
      <c r="AT167" s="709"/>
      <c r="AU167" s="709"/>
      <c r="AV167" s="709"/>
      <c r="AW167" s="709"/>
      <c r="AX167" s="709"/>
      <c r="AY167" s="709"/>
      <c r="AZ167" s="709"/>
      <c r="BA167" s="709"/>
      <c r="BB167" s="709"/>
    </row>
    <row r="168" ht="15.75" customHeight="1">
      <c r="A168" s="807" t="s">
        <v>5638</v>
      </c>
      <c r="B168" s="808" t="s">
        <v>5609</v>
      </c>
      <c r="C168" s="702" t="str">
        <f>HYPERLINK("https://www.youtube.com/watch?v=_HQgQjbTLjM","1:11.32")</f>
        <v>1:11.32</v>
      </c>
      <c r="D168" s="746"/>
      <c r="E168" s="741"/>
      <c r="F168" s="812" t="str">
        <f>HYPERLINK("https://www.youtube.com/watch?v=_HQgQjbTLjM","1:11.32")</f>
        <v>1:11.32</v>
      </c>
      <c r="G168" s="721" t="s">
        <v>848</v>
      </c>
      <c r="H168" s="741"/>
      <c r="I168" s="742" t="s">
        <v>1162</v>
      </c>
      <c r="J168" s="674" t="s">
        <v>1534</v>
      </c>
      <c r="K168" s="741"/>
      <c r="L168" s="674" t="s">
        <v>5918</v>
      </c>
      <c r="M168" s="741"/>
      <c r="N168" s="741"/>
      <c r="O168" s="703" t="s">
        <v>3481</v>
      </c>
      <c r="P168" s="741"/>
      <c r="Q168" s="741"/>
      <c r="R168" s="741"/>
      <c r="S168" s="741"/>
      <c r="T168" s="741"/>
      <c r="U168" s="741"/>
      <c r="V168" s="741"/>
      <c r="W168" s="741"/>
      <c r="X168" s="741"/>
      <c r="Y168" s="741"/>
      <c r="Z168" s="741"/>
      <c r="AA168" s="741"/>
      <c r="AB168" s="741"/>
      <c r="AC168" s="741"/>
      <c r="AD168" s="741"/>
      <c r="AE168" s="741"/>
      <c r="AF168" s="741"/>
      <c r="AG168" s="741"/>
      <c r="AH168" s="741"/>
      <c r="AI168" s="741"/>
      <c r="AJ168" s="741"/>
      <c r="AK168" s="741"/>
      <c r="AL168" s="741"/>
      <c r="AM168" s="743"/>
      <c r="AN168" s="741"/>
      <c r="AO168" s="741"/>
      <c r="AP168" s="741"/>
      <c r="AQ168" s="741"/>
      <c r="AR168" s="741"/>
      <c r="AS168" s="741"/>
      <c r="AT168" s="741"/>
      <c r="AU168" s="741"/>
      <c r="AV168" s="741"/>
      <c r="AW168" s="741"/>
      <c r="AX168" s="741"/>
      <c r="AY168" s="741"/>
      <c r="AZ168" s="741"/>
      <c r="BA168" s="741"/>
      <c r="BB168" s="741"/>
    </row>
    <row r="169" ht="15.75" customHeight="1">
      <c r="A169" s="800" t="s">
        <v>5628</v>
      </c>
      <c r="B169" s="806" t="s">
        <v>5919</v>
      </c>
      <c r="C169" s="702"/>
      <c r="D169" s="746"/>
      <c r="E169" s="741"/>
      <c r="F169" s="741"/>
      <c r="G169" s="741"/>
      <c r="H169" s="741"/>
      <c r="I169" s="741"/>
      <c r="J169" s="741"/>
      <c r="K169" s="742" t="s">
        <v>3824</v>
      </c>
      <c r="L169" s="741"/>
      <c r="M169" s="741"/>
      <c r="N169" s="741"/>
      <c r="O169" s="741"/>
      <c r="P169" s="741"/>
      <c r="Q169" s="741"/>
      <c r="R169" s="741" t="s">
        <v>569</v>
      </c>
      <c r="S169" s="741"/>
      <c r="T169" s="741"/>
      <c r="U169" s="741"/>
      <c r="V169" s="741"/>
      <c r="W169" s="741"/>
      <c r="X169" s="741"/>
      <c r="Y169" s="741"/>
      <c r="Z169" s="741"/>
      <c r="AA169" s="741"/>
      <c r="AB169" s="741"/>
      <c r="AC169" s="741"/>
      <c r="AD169" s="741"/>
      <c r="AE169" s="741"/>
      <c r="AF169" s="741"/>
      <c r="AG169" s="741"/>
      <c r="AH169" s="741"/>
      <c r="AI169" s="741"/>
      <c r="AJ169" s="741"/>
      <c r="AK169" s="741"/>
      <c r="AL169" s="741"/>
      <c r="AM169" s="743"/>
      <c r="AN169" s="741"/>
      <c r="AO169" s="741"/>
      <c r="AP169" s="741"/>
      <c r="AQ169" s="741"/>
      <c r="AR169" s="741"/>
      <c r="AS169" s="741"/>
      <c r="AT169" s="741"/>
      <c r="AU169" s="741"/>
      <c r="AV169" s="741"/>
      <c r="AW169" s="741"/>
      <c r="AX169" s="741"/>
      <c r="AY169" s="741"/>
      <c r="AZ169" s="741"/>
      <c r="BA169" s="741"/>
      <c r="BB169" s="741"/>
    </row>
    <row r="170" ht="15.75" customHeight="1">
      <c r="A170" s="802"/>
      <c r="B170" s="803" t="s">
        <v>5920</v>
      </c>
      <c r="C170" s="702" t="s">
        <v>5921</v>
      </c>
      <c r="D170" s="746"/>
      <c r="E170" s="741"/>
      <c r="F170" s="741"/>
      <c r="G170" s="741"/>
      <c r="H170" s="741"/>
      <c r="I170" s="707"/>
      <c r="J170" s="703" t="s">
        <v>5144</v>
      </c>
      <c r="K170" s="742"/>
      <c r="L170" s="741"/>
      <c r="M170" s="741"/>
      <c r="N170" s="741"/>
      <c r="O170" s="742"/>
      <c r="P170" s="741"/>
      <c r="Q170" s="741"/>
      <c r="R170" s="741"/>
      <c r="S170" s="741"/>
      <c r="T170" s="741"/>
      <c r="U170" s="741"/>
      <c r="V170" s="741"/>
      <c r="W170" s="741"/>
      <c r="X170" s="741"/>
      <c r="Y170" s="741"/>
      <c r="Z170" s="741"/>
      <c r="AA170" s="741"/>
      <c r="AB170" s="741"/>
      <c r="AC170" s="741"/>
      <c r="AD170" s="741"/>
      <c r="AE170" s="741"/>
      <c r="AF170" s="741"/>
      <c r="AG170" s="741"/>
      <c r="AH170" s="741"/>
      <c r="AI170" s="741"/>
      <c r="AJ170" s="741"/>
      <c r="AK170" s="741"/>
      <c r="AL170" s="741"/>
      <c r="AM170" s="743"/>
      <c r="AN170" s="741"/>
      <c r="AO170" s="741"/>
      <c r="AP170" s="741"/>
      <c r="AQ170" s="741"/>
      <c r="AR170" s="741"/>
      <c r="AS170" s="741"/>
      <c r="AT170" s="741"/>
      <c r="AU170" s="741"/>
      <c r="AV170" s="741"/>
      <c r="AW170" s="741"/>
      <c r="AX170" s="741"/>
      <c r="AY170" s="741"/>
      <c r="AZ170" s="741"/>
      <c r="BA170" s="741"/>
      <c r="BB170" s="741"/>
    </row>
    <row r="171" ht="15.75" customHeight="1">
      <c r="A171" s="802"/>
      <c r="B171" s="803" t="s">
        <v>5922</v>
      </c>
      <c r="C171" s="702" t="s">
        <v>796</v>
      </c>
      <c r="D171" s="746"/>
      <c r="E171" s="703" t="s">
        <v>796</v>
      </c>
      <c r="F171" s="741"/>
      <c r="G171" s="741"/>
      <c r="H171" s="741"/>
      <c r="I171" s="703" t="str">
        <f>HYPERLINK("https://clips.twitch.tv/WealthyNiceSalamanderOpieOP","24.62")</f>
        <v>24.62</v>
      </c>
      <c r="J171" s="741"/>
      <c r="K171" s="742" t="s">
        <v>5923</v>
      </c>
      <c r="L171" s="741"/>
      <c r="M171" s="741"/>
      <c r="N171" s="741"/>
      <c r="O171" s="703" t="s">
        <v>3180</v>
      </c>
      <c r="P171" s="741"/>
      <c r="Q171" s="741"/>
      <c r="R171" s="741"/>
      <c r="S171" s="741"/>
      <c r="T171" s="741"/>
      <c r="U171" s="741"/>
      <c r="V171" s="741"/>
      <c r="W171" s="741"/>
      <c r="X171" s="741"/>
      <c r="Y171" s="741"/>
      <c r="Z171" s="741"/>
      <c r="AA171" s="741"/>
      <c r="AB171" s="741"/>
      <c r="AC171" s="741"/>
      <c r="AD171" s="741"/>
      <c r="AE171" s="741"/>
      <c r="AF171" s="741"/>
      <c r="AG171" s="741"/>
      <c r="AH171" s="741"/>
      <c r="AI171" s="721" t="s">
        <v>2887</v>
      </c>
      <c r="AJ171" s="741"/>
      <c r="AK171" s="741"/>
      <c r="AL171" s="741"/>
      <c r="AM171" s="743"/>
      <c r="AN171" s="741"/>
      <c r="AO171" s="741"/>
      <c r="AP171" s="741"/>
      <c r="AQ171" s="741"/>
      <c r="AR171" s="741"/>
      <c r="AS171" s="741"/>
      <c r="AT171" s="741"/>
      <c r="AU171" s="741"/>
      <c r="AV171" s="741"/>
      <c r="AW171" s="741"/>
      <c r="AX171" s="741"/>
      <c r="AY171" s="741"/>
      <c r="AZ171" s="741"/>
      <c r="BA171" s="741"/>
      <c r="BB171" s="741"/>
    </row>
    <row r="172" ht="15.75" customHeight="1">
      <c r="A172" s="802"/>
      <c r="B172" s="803" t="s">
        <v>5924</v>
      </c>
      <c r="C172" s="702" t="s">
        <v>386</v>
      </c>
      <c r="D172" s="746"/>
      <c r="E172" s="741"/>
      <c r="F172" s="741"/>
      <c r="G172" s="703" t="s">
        <v>841</v>
      </c>
      <c r="H172" s="703" t="s">
        <v>796</v>
      </c>
      <c r="I172" s="741"/>
      <c r="J172" s="674" t="s">
        <v>518</v>
      </c>
      <c r="K172" s="741"/>
      <c r="L172" s="674" t="s">
        <v>5925</v>
      </c>
      <c r="M172" s="703" t="s">
        <v>386</v>
      </c>
      <c r="N172" s="741"/>
      <c r="O172" s="741"/>
      <c r="P172" s="741"/>
      <c r="Q172" s="741"/>
      <c r="R172" s="741" t="s">
        <v>478</v>
      </c>
      <c r="S172" s="741"/>
      <c r="T172" s="741"/>
      <c r="U172" s="703" t="s">
        <v>1200</v>
      </c>
      <c r="V172" s="741"/>
      <c r="W172" s="741"/>
      <c r="X172" s="741"/>
      <c r="Y172" s="741"/>
      <c r="Z172" s="741"/>
      <c r="AA172" s="741"/>
      <c r="AB172" s="741"/>
      <c r="AC172" s="741"/>
      <c r="AD172" s="741"/>
      <c r="AE172" s="741"/>
      <c r="AF172" s="741"/>
      <c r="AG172" s="741"/>
      <c r="AH172" s="741"/>
      <c r="AI172" s="741"/>
      <c r="AJ172" s="741"/>
      <c r="AK172" s="741"/>
      <c r="AL172" s="741"/>
      <c r="AM172" s="743"/>
      <c r="AN172" s="741"/>
      <c r="AO172" s="741"/>
      <c r="AP172" s="741"/>
      <c r="AQ172" s="741"/>
      <c r="AR172" s="741"/>
      <c r="AS172" s="741"/>
      <c r="AT172" s="741"/>
      <c r="AU172" s="741"/>
      <c r="AV172" s="741"/>
      <c r="AW172" s="741"/>
      <c r="AX172" s="741"/>
      <c r="AY172" s="741"/>
      <c r="AZ172" s="741"/>
      <c r="BA172" s="741"/>
      <c r="BB172" s="741"/>
    </row>
    <row r="173" ht="15.75" customHeight="1">
      <c r="A173" s="807" t="s">
        <v>5622</v>
      </c>
      <c r="B173" s="808" t="s">
        <v>5919</v>
      </c>
      <c r="C173" s="702"/>
      <c r="D173" s="746"/>
      <c r="E173" s="741"/>
      <c r="F173" s="741"/>
      <c r="G173" s="703"/>
      <c r="H173" s="741"/>
      <c r="I173" s="741"/>
      <c r="J173" s="741"/>
      <c r="K173" s="741"/>
      <c r="L173" s="741"/>
      <c r="M173" s="703"/>
      <c r="N173" s="741"/>
      <c r="O173" s="741"/>
      <c r="P173" s="741"/>
      <c r="Q173" s="741"/>
      <c r="R173" s="741"/>
      <c r="S173" s="741"/>
      <c r="T173" s="741"/>
      <c r="U173" s="703"/>
      <c r="V173" s="741"/>
      <c r="W173" s="741"/>
      <c r="X173" s="741"/>
      <c r="Y173" s="741"/>
      <c r="Z173" s="741"/>
      <c r="AA173" s="741"/>
      <c r="AB173" s="741"/>
      <c r="AC173" s="741"/>
      <c r="AD173" s="741"/>
      <c r="AE173" s="741"/>
      <c r="AF173" s="741"/>
      <c r="AG173" s="741"/>
      <c r="AH173" s="741"/>
      <c r="AI173" s="741"/>
      <c r="AJ173" s="741"/>
      <c r="AK173" s="741"/>
      <c r="AL173" s="741"/>
      <c r="AM173" s="743"/>
      <c r="AN173" s="741"/>
      <c r="AO173" s="741"/>
      <c r="AP173" s="741"/>
      <c r="AQ173" s="741"/>
      <c r="AR173" s="741"/>
      <c r="AS173" s="741"/>
      <c r="AT173" s="741"/>
      <c r="AU173" s="741"/>
      <c r="AV173" s="741"/>
      <c r="AW173" s="741"/>
      <c r="AX173" s="741"/>
      <c r="AY173" s="741"/>
      <c r="AZ173" s="741"/>
      <c r="BA173" s="741"/>
      <c r="BB173" s="741"/>
    </row>
    <row r="174" ht="15.75" customHeight="1">
      <c r="A174" s="802"/>
      <c r="B174" s="803" t="s">
        <v>5920</v>
      </c>
      <c r="C174" s="702"/>
      <c r="D174" s="746"/>
      <c r="E174" s="741"/>
      <c r="F174" s="741"/>
      <c r="G174" s="703"/>
      <c r="H174" s="741"/>
      <c r="I174" s="741"/>
      <c r="J174" s="741"/>
      <c r="K174" s="741"/>
      <c r="L174" s="741"/>
      <c r="M174" s="703"/>
      <c r="N174" s="741"/>
      <c r="O174" s="741"/>
      <c r="P174" s="741"/>
      <c r="Q174" s="741"/>
      <c r="R174" s="741"/>
      <c r="S174" s="741"/>
      <c r="T174" s="741"/>
      <c r="U174" s="703"/>
      <c r="V174" s="741"/>
      <c r="W174" s="741"/>
      <c r="X174" s="741"/>
      <c r="Y174" s="741"/>
      <c r="Z174" s="741"/>
      <c r="AA174" s="741"/>
      <c r="AB174" s="741"/>
      <c r="AC174" s="741"/>
      <c r="AD174" s="741"/>
      <c r="AE174" s="741"/>
      <c r="AF174" s="741"/>
      <c r="AG174" s="741"/>
      <c r="AH174" s="741"/>
      <c r="AI174" s="741"/>
      <c r="AJ174" s="741"/>
      <c r="AK174" s="741"/>
      <c r="AL174" s="741"/>
      <c r="AM174" s="743"/>
      <c r="AN174" s="741"/>
      <c r="AO174" s="741"/>
      <c r="AP174" s="741"/>
      <c r="AQ174" s="741"/>
      <c r="AR174" s="741"/>
      <c r="AS174" s="741"/>
      <c r="AT174" s="741"/>
      <c r="AU174" s="741"/>
      <c r="AV174" s="741"/>
      <c r="AW174" s="741"/>
      <c r="AX174" s="741"/>
      <c r="AY174" s="741"/>
      <c r="AZ174" s="741"/>
      <c r="BA174" s="741"/>
      <c r="BB174" s="741"/>
    </row>
    <row r="175" ht="15.75" customHeight="1">
      <c r="A175" s="802"/>
      <c r="B175" s="803" t="s">
        <v>5922</v>
      </c>
      <c r="C175" s="702" t="s">
        <v>1523</v>
      </c>
      <c r="D175" s="746"/>
      <c r="E175" s="703" t="s">
        <v>1523</v>
      </c>
      <c r="F175" s="741"/>
      <c r="G175" s="718"/>
      <c r="H175" s="741"/>
      <c r="I175" s="741"/>
      <c r="J175" s="741"/>
      <c r="K175" s="741"/>
      <c r="L175" s="741"/>
      <c r="M175" s="718"/>
      <c r="N175" s="741"/>
      <c r="O175" s="741"/>
      <c r="P175" s="741"/>
      <c r="Q175" s="741"/>
      <c r="R175" s="741"/>
      <c r="S175" s="741"/>
      <c r="T175" s="741"/>
      <c r="U175" s="718"/>
      <c r="V175" s="741"/>
      <c r="W175" s="741"/>
      <c r="X175" s="741"/>
      <c r="Y175" s="741"/>
      <c r="Z175" s="741"/>
      <c r="AA175" s="741"/>
      <c r="AB175" s="741"/>
      <c r="AC175" s="721" t="s">
        <v>1640</v>
      </c>
      <c r="AD175" s="741"/>
      <c r="AE175" s="741"/>
      <c r="AF175" s="741"/>
      <c r="AG175" s="741"/>
      <c r="AH175" s="741"/>
      <c r="AI175" s="741"/>
      <c r="AJ175" s="741"/>
      <c r="AK175" s="741"/>
      <c r="AL175" s="741"/>
      <c r="AM175" s="743"/>
      <c r="AN175" s="741"/>
      <c r="AO175" s="741"/>
      <c r="AP175" s="741"/>
      <c r="AQ175" s="741"/>
      <c r="AR175" s="741"/>
      <c r="AS175" s="741"/>
      <c r="AT175" s="741"/>
      <c r="AU175" s="741"/>
      <c r="AV175" s="741"/>
      <c r="AW175" s="741"/>
      <c r="AX175" s="741"/>
      <c r="AY175" s="741"/>
      <c r="AZ175" s="741"/>
      <c r="BA175" s="741"/>
      <c r="BB175" s="741"/>
    </row>
    <row r="176" ht="15.75" customHeight="1">
      <c r="A176" s="802"/>
      <c r="B176" s="803" t="s">
        <v>5924</v>
      </c>
      <c r="C176" s="702" t="s">
        <v>5926</v>
      </c>
      <c r="D176" s="746"/>
      <c r="E176" s="741"/>
      <c r="F176" s="741"/>
      <c r="G176" s="718"/>
      <c r="H176" s="741"/>
      <c r="I176" s="741"/>
      <c r="J176" s="741"/>
      <c r="K176" s="741"/>
      <c r="L176" s="741"/>
      <c r="M176" s="703" t="s">
        <v>5926</v>
      </c>
      <c r="N176" s="741"/>
      <c r="O176" s="741"/>
      <c r="P176" s="741"/>
      <c r="Q176" s="741"/>
      <c r="R176" s="741"/>
      <c r="S176" s="741"/>
      <c r="T176" s="741"/>
      <c r="U176" s="707" t="s">
        <v>672</v>
      </c>
      <c r="V176" s="741"/>
      <c r="W176" s="741"/>
      <c r="X176" s="741"/>
      <c r="Y176" s="741"/>
      <c r="Z176" s="741"/>
      <c r="AA176" s="741"/>
      <c r="AB176" s="741"/>
      <c r="AC176" s="741"/>
      <c r="AD176" s="741"/>
      <c r="AE176" s="741"/>
      <c r="AF176" s="741"/>
      <c r="AG176" s="741"/>
      <c r="AH176" s="741"/>
      <c r="AI176" s="741"/>
      <c r="AJ176" s="741"/>
      <c r="AK176" s="741"/>
      <c r="AL176" s="741"/>
      <c r="AM176" s="743"/>
      <c r="AN176" s="741"/>
      <c r="AO176" s="741"/>
      <c r="AP176" s="741"/>
      <c r="AQ176" s="741"/>
      <c r="AR176" s="741"/>
      <c r="AS176" s="741"/>
      <c r="AT176" s="741"/>
      <c r="AU176" s="741"/>
      <c r="AV176" s="741"/>
      <c r="AW176" s="741"/>
      <c r="AX176" s="741"/>
      <c r="AY176" s="741"/>
      <c r="AZ176" s="741"/>
      <c r="BA176" s="741"/>
      <c r="BB176" s="741"/>
    </row>
    <row r="177" ht="15.75" customHeight="1">
      <c r="A177" s="800" t="s">
        <v>5731</v>
      </c>
      <c r="B177" s="813" t="s">
        <v>5927</v>
      </c>
      <c r="C177" s="702" t="s">
        <v>4739</v>
      </c>
      <c r="D177" s="746"/>
      <c r="E177" s="741"/>
      <c r="F177" s="741"/>
      <c r="G177" s="754"/>
      <c r="H177" s="741"/>
      <c r="I177" s="741"/>
      <c r="J177" s="703" t="s">
        <v>4739</v>
      </c>
      <c r="K177" s="742"/>
      <c r="L177" s="741"/>
      <c r="M177" s="741"/>
      <c r="N177" s="741"/>
      <c r="O177" s="741"/>
      <c r="P177" s="741"/>
      <c r="Q177" s="741"/>
      <c r="R177" s="741"/>
      <c r="S177" s="741"/>
      <c r="T177" s="741"/>
      <c r="U177" s="741"/>
      <c r="V177" s="741"/>
      <c r="W177" s="741"/>
      <c r="X177" s="741"/>
      <c r="Y177" s="741"/>
      <c r="Z177" s="741"/>
      <c r="AA177" s="741"/>
      <c r="AB177" s="741"/>
      <c r="AC177" s="741"/>
      <c r="AD177" s="741"/>
      <c r="AE177" s="741"/>
      <c r="AF177" s="741"/>
      <c r="AG177" s="741"/>
      <c r="AH177" s="741"/>
      <c r="AI177" s="741"/>
      <c r="AJ177" s="741"/>
      <c r="AK177" s="741"/>
      <c r="AL177" s="741"/>
      <c r="AM177" s="743"/>
      <c r="AN177" s="741"/>
      <c r="AO177" s="741"/>
      <c r="AP177" s="741"/>
      <c r="AQ177" s="741"/>
      <c r="AR177" s="741"/>
      <c r="AS177" s="741"/>
      <c r="AT177" s="741"/>
      <c r="AU177" s="741"/>
      <c r="AV177" s="741"/>
      <c r="AW177" s="741"/>
      <c r="AX177" s="741"/>
      <c r="AY177" s="741"/>
      <c r="AZ177" s="741"/>
      <c r="BA177" s="741"/>
      <c r="BB177" s="741"/>
    </row>
    <row r="178" ht="15.75" customHeight="1">
      <c r="A178" s="802"/>
      <c r="B178" s="803" t="s">
        <v>5928</v>
      </c>
      <c r="C178" s="702" t="s">
        <v>2542</v>
      </c>
      <c r="D178" s="746"/>
      <c r="E178" s="703" t="s">
        <v>2542</v>
      </c>
      <c r="F178" s="741"/>
      <c r="G178" s="703" t="str">
        <f>HYPERLINK("https://clips.twitch.tv/FamousDarkDadKappa","52.10")</f>
        <v>52.10</v>
      </c>
      <c r="H178" s="741"/>
      <c r="I178" s="741"/>
      <c r="J178" s="703" t="s">
        <v>170</v>
      </c>
      <c r="K178" s="742" t="s">
        <v>3911</v>
      </c>
      <c r="L178" s="741"/>
      <c r="M178" s="703" t="s">
        <v>4564</v>
      </c>
      <c r="N178" s="741"/>
      <c r="O178" s="703" t="s">
        <v>3477</v>
      </c>
      <c r="P178" s="741"/>
      <c r="Q178" s="741"/>
      <c r="R178" s="741" t="s">
        <v>5929</v>
      </c>
      <c r="S178" s="741"/>
      <c r="T178" s="741"/>
      <c r="U178" s="741"/>
      <c r="V178" s="741"/>
      <c r="W178" s="741"/>
      <c r="X178" s="741"/>
      <c r="Y178" s="741"/>
      <c r="Z178" s="741"/>
      <c r="AA178" s="741"/>
      <c r="AB178" s="741"/>
      <c r="AC178" s="741"/>
      <c r="AD178" s="741"/>
      <c r="AE178" s="741"/>
      <c r="AF178" s="741"/>
      <c r="AG178" s="741"/>
      <c r="AH178" s="741"/>
      <c r="AI178" s="741"/>
      <c r="AJ178" s="741"/>
      <c r="AK178" s="741"/>
      <c r="AL178" s="741"/>
      <c r="AM178" s="743"/>
      <c r="AN178" s="741"/>
      <c r="AO178" s="741"/>
      <c r="AP178" s="741"/>
      <c r="AQ178" s="741"/>
      <c r="AR178" s="741"/>
      <c r="AS178" s="741"/>
      <c r="AT178" s="741"/>
      <c r="AU178" s="741"/>
      <c r="AV178" s="741"/>
      <c r="AW178" s="741"/>
      <c r="AX178" s="741"/>
      <c r="AY178" s="741"/>
      <c r="AZ178" s="741"/>
      <c r="BA178" s="741"/>
      <c r="BB178" s="741"/>
    </row>
    <row r="179" ht="15.75" customHeight="1">
      <c r="A179" s="802"/>
      <c r="B179" s="803" t="s">
        <v>5930</v>
      </c>
      <c r="C179" s="702" t="str">
        <f>HYPERLINK("https://youtu.be/7Bkj8-IZSYU","51.52")</f>
        <v>51.52</v>
      </c>
      <c r="D179" s="746"/>
      <c r="E179" s="741"/>
      <c r="F179" s="741"/>
      <c r="G179" s="741"/>
      <c r="H179" s="741"/>
      <c r="I179" s="704" t="str">
        <f>HYPERLINK("https://youtu.be/7Bkj8-IZSYU","51.52")</f>
        <v>51.52</v>
      </c>
      <c r="J179" s="741"/>
      <c r="K179" s="741"/>
      <c r="L179" s="741"/>
      <c r="M179" s="741"/>
      <c r="N179" s="741"/>
      <c r="O179" s="741"/>
      <c r="P179" s="741"/>
      <c r="Q179" s="741"/>
      <c r="R179" s="741"/>
      <c r="S179" s="741"/>
      <c r="T179" s="741"/>
      <c r="U179" s="741"/>
      <c r="V179" s="741"/>
      <c r="W179" s="741"/>
      <c r="X179" s="741"/>
      <c r="Y179" s="741"/>
      <c r="Z179" s="741"/>
      <c r="AA179" s="741"/>
      <c r="AB179" s="741"/>
      <c r="AC179" s="741"/>
      <c r="AD179" s="741"/>
      <c r="AE179" s="741"/>
      <c r="AF179" s="741"/>
      <c r="AG179" s="741"/>
      <c r="AH179" s="741"/>
      <c r="AI179" s="741"/>
      <c r="AJ179" s="741"/>
      <c r="AK179" s="741"/>
      <c r="AL179" s="741"/>
      <c r="AM179" s="743"/>
      <c r="AN179" s="741"/>
      <c r="AO179" s="741"/>
      <c r="AP179" s="741"/>
      <c r="AQ179" s="741"/>
      <c r="AR179" s="741"/>
      <c r="AS179" s="741"/>
      <c r="AT179" s="741"/>
      <c r="AU179" s="741"/>
      <c r="AV179" s="741"/>
      <c r="AW179" s="741"/>
      <c r="AX179" s="741"/>
      <c r="AY179" s="741"/>
      <c r="AZ179" s="741"/>
      <c r="BA179" s="741"/>
      <c r="BB179" s="741"/>
    </row>
    <row r="180" ht="15.75" customHeight="1">
      <c r="A180" s="802"/>
      <c r="B180" s="803" t="s">
        <v>5931</v>
      </c>
      <c r="C180" s="702" t="s">
        <v>252</v>
      </c>
      <c r="D180" s="703" t="s">
        <v>252</v>
      </c>
      <c r="E180" s="741"/>
      <c r="F180" s="741"/>
      <c r="G180" s="741"/>
      <c r="H180" s="741"/>
      <c r="I180" s="741"/>
      <c r="J180" s="741"/>
      <c r="K180" s="741"/>
      <c r="L180" s="674" t="s">
        <v>1716</v>
      </c>
      <c r="M180" s="741"/>
      <c r="N180" s="741"/>
      <c r="O180" s="741"/>
      <c r="P180" s="741"/>
      <c r="Q180" s="741"/>
      <c r="R180" s="741"/>
      <c r="S180" s="741"/>
      <c r="T180" s="741"/>
      <c r="U180" s="741"/>
      <c r="V180" s="741"/>
      <c r="W180" s="741"/>
      <c r="X180" s="741"/>
      <c r="Y180" s="741"/>
      <c r="Z180" s="741"/>
      <c r="AA180" s="741"/>
      <c r="AB180" s="741"/>
      <c r="AC180" s="741"/>
      <c r="AD180" s="741"/>
      <c r="AE180" s="741"/>
      <c r="AF180" s="741"/>
      <c r="AG180" s="741"/>
      <c r="AH180" s="741"/>
      <c r="AI180" s="741"/>
      <c r="AJ180" s="741"/>
      <c r="AK180" s="741"/>
      <c r="AL180" s="741"/>
      <c r="AM180" s="743"/>
      <c r="AN180" s="741"/>
      <c r="AO180" s="741"/>
      <c r="AP180" s="741"/>
      <c r="AQ180" s="741"/>
      <c r="AR180" s="741"/>
      <c r="AS180" s="741"/>
      <c r="AT180" s="741"/>
      <c r="AU180" s="741"/>
      <c r="AV180" s="741"/>
      <c r="AW180" s="741"/>
      <c r="AX180" s="741"/>
      <c r="AY180" s="741"/>
      <c r="AZ180" s="741"/>
      <c r="BA180" s="741"/>
      <c r="BB180" s="741"/>
    </row>
    <row r="181" ht="15.75" customHeight="1">
      <c r="A181" s="807" t="s">
        <v>5622</v>
      </c>
      <c r="B181" s="808" t="s">
        <v>5927</v>
      </c>
      <c r="C181" s="702" t="s">
        <v>4255</v>
      </c>
      <c r="D181" s="721"/>
      <c r="E181" s="707" t="s">
        <v>5434</v>
      </c>
      <c r="F181" s="741"/>
      <c r="G181" s="742"/>
      <c r="H181" s="741"/>
      <c r="I181" s="741"/>
      <c r="J181" s="707"/>
      <c r="K181" s="741"/>
      <c r="L181" s="703" t="s">
        <v>5142</v>
      </c>
      <c r="M181" s="741"/>
      <c r="N181" s="741"/>
      <c r="O181" s="741"/>
      <c r="P181" s="741"/>
      <c r="Q181" s="741"/>
      <c r="R181" s="741"/>
      <c r="S181" s="741"/>
      <c r="T181" s="741"/>
      <c r="U181" s="741"/>
      <c r="V181" s="741"/>
      <c r="W181" s="741"/>
      <c r="X181" s="741"/>
      <c r="Y181" s="703" t="s">
        <v>5932</v>
      </c>
      <c r="Z181" s="741"/>
      <c r="AA181" s="741"/>
      <c r="AB181" s="741"/>
      <c r="AC181" s="703" t="s">
        <v>4255</v>
      </c>
      <c r="AD181" s="741"/>
      <c r="AE181" s="741"/>
      <c r="AF181" s="741"/>
      <c r="AG181" s="741"/>
      <c r="AH181" s="741"/>
      <c r="AI181" s="741"/>
      <c r="AJ181" s="741"/>
      <c r="AK181" s="741"/>
      <c r="AL181" s="741"/>
      <c r="AM181" s="743"/>
      <c r="AN181" s="741"/>
      <c r="AO181" s="741"/>
      <c r="AP181" s="741"/>
      <c r="AQ181" s="741"/>
      <c r="AR181" s="741"/>
      <c r="AS181" s="741"/>
      <c r="AT181" s="741"/>
      <c r="AU181" s="741"/>
      <c r="AV181" s="741"/>
      <c r="AW181" s="741"/>
      <c r="AX181" s="741"/>
      <c r="AY181" s="741"/>
      <c r="AZ181" s="741"/>
      <c r="BA181" s="741"/>
      <c r="BB181" s="741"/>
    </row>
    <row r="182" ht="15.75" customHeight="1">
      <c r="A182" s="802"/>
      <c r="B182" s="803" t="s">
        <v>5928</v>
      </c>
      <c r="C182" s="702" t="s">
        <v>5933</v>
      </c>
      <c r="D182" s="721" t="s">
        <v>2981</v>
      </c>
      <c r="E182" s="703" t="s">
        <v>5933</v>
      </c>
      <c r="F182" s="741"/>
      <c r="G182" s="742" t="s">
        <v>2981</v>
      </c>
      <c r="H182" s="741"/>
      <c r="I182" s="741" t="s">
        <v>5934</v>
      </c>
      <c r="J182" s="703" t="s">
        <v>5935</v>
      </c>
      <c r="K182" s="741" t="s">
        <v>5936</v>
      </c>
      <c r="L182" s="741"/>
      <c r="M182" s="741"/>
      <c r="N182" s="721" t="s">
        <v>3012</v>
      </c>
      <c r="O182" s="741"/>
      <c r="P182" s="741"/>
      <c r="Q182" s="741"/>
      <c r="R182" s="741" t="s">
        <v>2413</v>
      </c>
      <c r="S182" s="741"/>
      <c r="T182" s="741"/>
      <c r="U182" s="741"/>
      <c r="V182" s="741"/>
      <c r="W182" s="741"/>
      <c r="X182" s="741"/>
      <c r="Y182" s="721" t="s">
        <v>3732</v>
      </c>
      <c r="Z182" s="741"/>
      <c r="AA182" s="741"/>
      <c r="AB182" s="741"/>
      <c r="AC182" s="741"/>
      <c r="AD182" s="741"/>
      <c r="AE182" s="741"/>
      <c r="AF182" s="741"/>
      <c r="AG182" s="741"/>
      <c r="AH182" s="741"/>
      <c r="AI182" s="741"/>
      <c r="AJ182" s="741"/>
      <c r="AK182" s="741"/>
      <c r="AL182" s="741"/>
      <c r="AM182" s="743"/>
      <c r="AN182" s="741"/>
      <c r="AO182" s="741"/>
      <c r="AP182" s="741"/>
      <c r="AQ182" s="741"/>
      <c r="AR182" s="741"/>
      <c r="AS182" s="741"/>
      <c r="AT182" s="741"/>
      <c r="AU182" s="741"/>
      <c r="AV182" s="741"/>
      <c r="AW182" s="741"/>
      <c r="AX182" s="741"/>
      <c r="AY182" s="741"/>
      <c r="AZ182" s="741"/>
      <c r="BA182" s="741"/>
      <c r="BB182" s="741"/>
    </row>
    <row r="183" ht="15.75" customHeight="1">
      <c r="A183" s="802"/>
      <c r="B183" s="803" t="s">
        <v>5930</v>
      </c>
      <c r="C183" s="702" t="s">
        <v>4267</v>
      </c>
      <c r="D183" s="746"/>
      <c r="E183" s="703" t="s">
        <v>4267</v>
      </c>
      <c r="F183" s="741"/>
      <c r="G183" s="741"/>
      <c r="H183" s="741"/>
      <c r="I183" s="704" t="str">
        <f>HYPERLINK("https://youtu.be/hsc9lXHQpts","23.75")</f>
        <v>23.75</v>
      </c>
      <c r="J183" s="741"/>
      <c r="K183" s="741"/>
      <c r="L183" s="741"/>
      <c r="M183" s="741"/>
      <c r="N183" s="741"/>
      <c r="O183" s="741"/>
      <c r="P183" s="741"/>
      <c r="Q183" s="741"/>
      <c r="R183" s="741"/>
      <c r="S183" s="741"/>
      <c r="T183" s="741"/>
      <c r="U183" s="741"/>
      <c r="V183" s="741"/>
      <c r="W183" s="741"/>
      <c r="X183" s="741"/>
      <c r="Y183" s="721" t="s">
        <v>3403</v>
      </c>
      <c r="Z183" s="741"/>
      <c r="AA183" s="741"/>
      <c r="AB183" s="741"/>
      <c r="AC183" s="721" t="s">
        <v>429</v>
      </c>
      <c r="AD183" s="741"/>
      <c r="AE183" s="741"/>
      <c r="AF183" s="741"/>
      <c r="AG183" s="741"/>
      <c r="AH183" s="741"/>
      <c r="AI183" s="741"/>
      <c r="AJ183" s="741"/>
      <c r="AK183" s="741"/>
      <c r="AL183" s="741"/>
      <c r="AM183" s="743"/>
      <c r="AN183" s="741"/>
      <c r="AO183" s="741"/>
      <c r="AP183" s="741"/>
      <c r="AQ183" s="741"/>
      <c r="AR183" s="741"/>
      <c r="AS183" s="741"/>
      <c r="AT183" s="741"/>
      <c r="AU183" s="741"/>
      <c r="AV183" s="741"/>
      <c r="AW183" s="741"/>
      <c r="AX183" s="741"/>
      <c r="AY183" s="741"/>
      <c r="AZ183" s="741"/>
      <c r="BA183" s="741"/>
      <c r="BB183" s="741"/>
    </row>
    <row r="184" ht="15.75" customHeight="1">
      <c r="A184" s="802"/>
      <c r="B184" s="803" t="s">
        <v>5931</v>
      </c>
      <c r="C184" s="702" t="s">
        <v>2132</v>
      </c>
      <c r="D184" s="703" t="s">
        <v>2132</v>
      </c>
      <c r="E184" s="741"/>
      <c r="F184" s="703" t="s">
        <v>5937</v>
      </c>
      <c r="G184" s="746"/>
      <c r="H184" s="703" t="s">
        <v>3789</v>
      </c>
      <c r="I184" s="741" t="s">
        <v>1151</v>
      </c>
      <c r="J184" s="741"/>
      <c r="K184" s="741" t="s">
        <v>4820</v>
      </c>
      <c r="L184" s="703" t="s">
        <v>5938</v>
      </c>
      <c r="M184" s="741"/>
      <c r="N184" s="721" t="s">
        <v>2888</v>
      </c>
      <c r="O184" s="703" t="s">
        <v>3373</v>
      </c>
      <c r="P184" s="741"/>
      <c r="Q184" s="721" t="s">
        <v>1963</v>
      </c>
      <c r="R184" s="741"/>
      <c r="S184" s="741"/>
      <c r="T184" s="741"/>
      <c r="U184" s="741"/>
      <c r="V184" s="741"/>
      <c r="W184" s="741"/>
      <c r="X184" s="703" t="s">
        <v>3789</v>
      </c>
      <c r="Y184" s="721" t="s">
        <v>5939</v>
      </c>
      <c r="Z184" s="741"/>
      <c r="AA184" s="741"/>
      <c r="AB184" s="741"/>
      <c r="AC184" s="741"/>
      <c r="AD184" s="741"/>
      <c r="AE184" s="741"/>
      <c r="AF184" s="741"/>
      <c r="AG184" s="741"/>
      <c r="AH184" s="741"/>
      <c r="AI184" s="741"/>
      <c r="AJ184" s="741"/>
      <c r="AK184" s="741"/>
      <c r="AL184" s="741"/>
      <c r="AM184" s="743"/>
      <c r="AN184" s="741"/>
      <c r="AO184" s="741"/>
      <c r="AP184" s="741"/>
      <c r="AQ184" s="741"/>
      <c r="AR184" s="741"/>
      <c r="AS184" s="741"/>
      <c r="AT184" s="741"/>
      <c r="AU184" s="741"/>
      <c r="AV184" s="741"/>
      <c r="AW184" s="741"/>
      <c r="AX184" s="741"/>
      <c r="AY184" s="741"/>
      <c r="AZ184" s="741"/>
      <c r="BA184" s="741"/>
      <c r="BB184" s="741"/>
    </row>
    <row r="185" ht="15.75" customHeight="1">
      <c r="A185" s="807" t="s">
        <v>5910</v>
      </c>
      <c r="B185" s="808" t="s">
        <v>5609</v>
      </c>
      <c r="C185" s="702" t="s">
        <v>267</v>
      </c>
      <c r="D185" s="703" t="s">
        <v>267</v>
      </c>
      <c r="E185" s="703" t="s">
        <v>5940</v>
      </c>
      <c r="F185" s="741"/>
      <c r="G185" s="703" t="s">
        <v>5941</v>
      </c>
      <c r="H185" s="741"/>
      <c r="I185" s="741"/>
      <c r="J185" s="703" t="s">
        <v>5942</v>
      </c>
      <c r="K185" s="746"/>
      <c r="L185" s="741"/>
      <c r="M185" s="741"/>
      <c r="N185" s="741"/>
      <c r="O185" s="741"/>
      <c r="P185" s="741"/>
      <c r="Q185" s="721" t="s">
        <v>5943</v>
      </c>
      <c r="R185" s="741"/>
      <c r="S185" s="741"/>
      <c r="T185" s="741"/>
      <c r="U185" s="703" t="s">
        <v>5943</v>
      </c>
      <c r="V185" s="721" t="s">
        <v>5944</v>
      </c>
      <c r="W185" s="741"/>
      <c r="X185" s="741"/>
      <c r="Y185" s="741"/>
      <c r="Z185" s="741"/>
      <c r="AA185" s="741"/>
      <c r="AB185" s="741"/>
      <c r="AC185" s="741"/>
      <c r="AD185" s="741"/>
      <c r="AE185" s="741"/>
      <c r="AF185" s="741"/>
      <c r="AG185" s="741"/>
      <c r="AH185" s="741"/>
      <c r="AI185" s="741"/>
      <c r="AJ185" s="741"/>
      <c r="AK185" s="741"/>
      <c r="AL185" s="741"/>
      <c r="AM185" s="743"/>
      <c r="AN185" s="741"/>
      <c r="AO185" s="741"/>
      <c r="AP185" s="741"/>
      <c r="AQ185" s="741"/>
      <c r="AR185" s="741"/>
      <c r="AS185" s="741"/>
      <c r="AT185" s="741"/>
      <c r="AU185" s="741"/>
      <c r="AV185" s="741"/>
      <c r="AW185" s="741"/>
      <c r="AX185" s="741"/>
      <c r="AY185" s="741"/>
      <c r="AZ185" s="741"/>
      <c r="BA185" s="741"/>
      <c r="BB185" s="741"/>
    </row>
    <row r="186" ht="15.75" customHeight="1">
      <c r="A186" s="814" t="s">
        <v>5945</v>
      </c>
      <c r="B186" s="814" t="s">
        <v>5609</v>
      </c>
      <c r="C186" s="702" t="s">
        <v>5946</v>
      </c>
      <c r="D186" s="703" t="s">
        <v>5946</v>
      </c>
      <c r="E186" s="703" t="s">
        <v>5947</v>
      </c>
      <c r="F186" s="709"/>
      <c r="G186" s="815"/>
      <c r="H186" s="709"/>
      <c r="I186" s="709"/>
      <c r="J186" s="815"/>
      <c r="K186" s="706"/>
      <c r="L186" s="709"/>
      <c r="M186" s="709"/>
      <c r="N186" s="709"/>
      <c r="O186" s="709"/>
      <c r="P186" s="709"/>
      <c r="Q186" s="709"/>
      <c r="R186" s="709"/>
      <c r="S186" s="709"/>
      <c r="T186" s="709"/>
      <c r="U186" s="815"/>
      <c r="V186" s="709"/>
      <c r="W186" s="709"/>
      <c r="X186" s="709"/>
      <c r="Y186" s="709"/>
      <c r="Z186" s="709"/>
      <c r="AA186" s="709"/>
      <c r="AB186" s="709"/>
      <c r="AC186" s="709"/>
      <c r="AD186" s="709"/>
      <c r="AE186" s="709"/>
      <c r="AF186" s="709"/>
      <c r="AG186" s="709"/>
      <c r="AH186" s="709"/>
      <c r="AI186" s="709"/>
      <c r="AJ186" s="709"/>
      <c r="AK186" s="709"/>
      <c r="AL186" s="709"/>
      <c r="AM186" s="722"/>
      <c r="AN186" s="709"/>
      <c r="AO186" s="709"/>
      <c r="AP186" s="709"/>
      <c r="AQ186" s="709"/>
      <c r="AR186" s="709"/>
      <c r="AS186" s="709"/>
      <c r="AT186" s="709"/>
      <c r="AU186" s="709"/>
      <c r="AV186" s="709"/>
      <c r="AW186" s="709"/>
      <c r="AX186" s="709"/>
      <c r="AY186" s="709"/>
      <c r="AZ186" s="709"/>
      <c r="BA186" s="709"/>
      <c r="BB186" s="709"/>
    </row>
    <row r="187" ht="15.75" customHeight="1">
      <c r="A187" s="807" t="s">
        <v>5638</v>
      </c>
      <c r="B187" s="808" t="s">
        <v>5609</v>
      </c>
      <c r="C187" s="702" t="s">
        <v>613</v>
      </c>
      <c r="D187" s="703" t="s">
        <v>613</v>
      </c>
      <c r="E187" s="703" t="s">
        <v>613</v>
      </c>
      <c r="F187" s="741"/>
      <c r="G187" s="721" t="s">
        <v>2316</v>
      </c>
      <c r="H187" s="741"/>
      <c r="I187" s="741"/>
      <c r="J187" s="741"/>
      <c r="K187" s="704" t="str">
        <f>HYPERLINK("https://youtu.be/YAmVWTPAJZs","42.49")</f>
        <v>42.49</v>
      </c>
      <c r="L187" s="674" t="s">
        <v>476</v>
      </c>
      <c r="M187" s="741"/>
      <c r="N187" s="741"/>
      <c r="O187" s="742" t="s">
        <v>3482</v>
      </c>
      <c r="P187" s="741"/>
      <c r="Q187" s="741"/>
      <c r="R187" s="741"/>
      <c r="S187" s="741"/>
      <c r="T187" s="741"/>
      <c r="U187" s="741"/>
      <c r="V187" s="741"/>
      <c r="W187" s="741"/>
      <c r="X187" s="741"/>
      <c r="Y187" s="741"/>
      <c r="Z187" s="741"/>
      <c r="AA187" s="741"/>
      <c r="AB187" s="741"/>
      <c r="AC187" s="741"/>
      <c r="AD187" s="703" t="s">
        <v>3679</v>
      </c>
      <c r="AE187" s="741"/>
      <c r="AF187" s="741"/>
      <c r="AG187" s="741"/>
      <c r="AH187" s="741"/>
      <c r="AI187" s="741"/>
      <c r="AJ187" s="741"/>
      <c r="AK187" s="741"/>
      <c r="AL187" s="741"/>
      <c r="AM187" s="743"/>
      <c r="AN187" s="741"/>
      <c r="AO187" s="741"/>
      <c r="AP187" s="741"/>
      <c r="AQ187" s="741"/>
      <c r="AR187" s="741"/>
      <c r="AS187" s="741"/>
      <c r="AT187" s="741"/>
      <c r="AU187" s="741"/>
      <c r="AV187" s="741"/>
      <c r="AW187" s="741"/>
      <c r="AX187" s="741"/>
      <c r="AY187" s="741"/>
      <c r="AZ187" s="741"/>
      <c r="BA187" s="741"/>
      <c r="BB187" s="741"/>
    </row>
    <row r="188" ht="15.75" customHeight="1">
      <c r="A188" s="800" t="s">
        <v>5948</v>
      </c>
      <c r="B188" s="806" t="s">
        <v>5949</v>
      </c>
      <c r="C188" s="702" t="s">
        <v>5950</v>
      </c>
      <c r="D188" s="703" t="s">
        <v>5950</v>
      </c>
      <c r="E188" s="703" t="s">
        <v>1084</v>
      </c>
      <c r="F188" s="741"/>
      <c r="G188" s="742"/>
      <c r="H188" s="741"/>
      <c r="I188" s="741"/>
      <c r="J188" s="674" t="s">
        <v>1531</v>
      </c>
      <c r="K188" s="741"/>
      <c r="L188" s="741"/>
      <c r="M188" s="741"/>
      <c r="N188" s="741"/>
      <c r="O188" s="741"/>
      <c r="P188" s="718"/>
      <c r="Q188" s="741"/>
      <c r="R188" s="741"/>
      <c r="S188" s="741"/>
      <c r="T188" s="741"/>
      <c r="U188" s="741"/>
      <c r="V188" s="741"/>
      <c r="W188" s="741"/>
      <c r="X188" s="741"/>
      <c r="Y188" s="741"/>
      <c r="Z188" s="741"/>
      <c r="AA188" s="741"/>
      <c r="AB188" s="741"/>
      <c r="AC188" s="741"/>
      <c r="AD188" s="741"/>
      <c r="AE188" s="741"/>
      <c r="AF188" s="741"/>
      <c r="AG188" s="741"/>
      <c r="AH188" s="741"/>
      <c r="AI188" s="741"/>
      <c r="AJ188" s="741"/>
      <c r="AK188" s="741"/>
      <c r="AL188" s="741"/>
      <c r="AM188" s="743"/>
      <c r="AN188" s="741"/>
      <c r="AO188" s="741"/>
      <c r="AP188" s="741"/>
      <c r="AQ188" s="741"/>
      <c r="AR188" s="741"/>
      <c r="AS188" s="741"/>
      <c r="AT188" s="741"/>
      <c r="AU188" s="741"/>
      <c r="AV188" s="741"/>
      <c r="AW188" s="741"/>
      <c r="AX188" s="741"/>
      <c r="AY188" s="741"/>
      <c r="AZ188" s="741"/>
      <c r="BA188" s="741"/>
      <c r="BB188" s="741"/>
    </row>
    <row r="189" ht="15.75" customHeight="1">
      <c r="A189" s="816" t="s">
        <v>5627</v>
      </c>
      <c r="B189" s="808" t="s">
        <v>5609</v>
      </c>
      <c r="C189" s="702" t="s">
        <v>5951</v>
      </c>
      <c r="D189" s="703" t="s">
        <v>5951</v>
      </c>
      <c r="E189" s="741"/>
      <c r="F189" s="741"/>
      <c r="G189" s="742" t="s">
        <v>616</v>
      </c>
      <c r="H189" s="718"/>
      <c r="I189" s="741"/>
      <c r="J189" s="703" t="s">
        <v>2709</v>
      </c>
      <c r="K189" s="741"/>
      <c r="L189" s="741"/>
      <c r="M189" s="741"/>
      <c r="N189" s="741"/>
      <c r="O189" s="741"/>
      <c r="P189" s="703" t="s">
        <v>5952</v>
      </c>
      <c r="Q189" s="703" t="s">
        <v>5953</v>
      </c>
      <c r="R189" s="741"/>
      <c r="S189" s="741"/>
      <c r="T189" s="741"/>
      <c r="U189" s="741"/>
      <c r="V189" s="741"/>
      <c r="W189" s="741"/>
      <c r="X189" s="741"/>
      <c r="Y189" s="741"/>
      <c r="Z189" s="741"/>
      <c r="AA189" s="741"/>
      <c r="AB189" s="741"/>
      <c r="AC189" s="741"/>
      <c r="AD189" s="741"/>
      <c r="AE189" s="741"/>
      <c r="AF189" s="741"/>
      <c r="AG189" s="741"/>
      <c r="AH189" s="741"/>
      <c r="AI189" s="741"/>
      <c r="AJ189" s="741"/>
      <c r="AK189" s="741"/>
      <c r="AL189" s="741"/>
      <c r="AM189" s="743"/>
      <c r="AN189" s="741"/>
      <c r="AO189" s="741"/>
      <c r="AP189" s="741"/>
      <c r="AQ189" s="741"/>
      <c r="AR189" s="741"/>
      <c r="AS189" s="741"/>
      <c r="AT189" s="741"/>
      <c r="AU189" s="741"/>
      <c r="AV189" s="741"/>
      <c r="AW189" s="741"/>
      <c r="AX189" s="741"/>
      <c r="AY189" s="741"/>
      <c r="AZ189" s="741"/>
      <c r="BA189" s="741"/>
      <c r="BB189" s="741"/>
    </row>
    <row r="190" ht="15.75" customHeight="1">
      <c r="A190" s="800" t="s">
        <v>5702</v>
      </c>
      <c r="B190" s="806" t="s">
        <v>5767</v>
      </c>
      <c r="C190" s="702" t="s">
        <v>1610</v>
      </c>
      <c r="D190" s="746"/>
      <c r="E190" s="703" t="s">
        <v>1610</v>
      </c>
      <c r="F190" s="741"/>
      <c r="G190" s="741"/>
      <c r="H190" s="703" t="s">
        <v>5954</v>
      </c>
      <c r="I190" s="741"/>
      <c r="J190" s="703" t="s">
        <v>5955</v>
      </c>
      <c r="K190" s="741" t="s">
        <v>5956</v>
      </c>
      <c r="L190" s="741"/>
      <c r="M190" s="741"/>
      <c r="N190" s="741"/>
      <c r="O190" s="721" t="s">
        <v>1039</v>
      </c>
      <c r="P190" s="703" t="s">
        <v>5957</v>
      </c>
      <c r="Q190" s="741"/>
      <c r="R190" s="741"/>
      <c r="S190" s="741"/>
      <c r="T190" s="741"/>
      <c r="U190" s="741"/>
      <c r="V190" s="741"/>
      <c r="W190" s="741"/>
      <c r="X190" s="741"/>
      <c r="Y190" s="741"/>
      <c r="Z190" s="741"/>
      <c r="AA190" s="741"/>
      <c r="AB190" s="741"/>
      <c r="AC190" s="741"/>
      <c r="AD190" s="741"/>
      <c r="AE190" s="741"/>
      <c r="AF190" s="741"/>
      <c r="AG190" s="741"/>
      <c r="AH190" s="741"/>
      <c r="AI190" s="741"/>
      <c r="AJ190" s="741"/>
      <c r="AK190" s="741"/>
      <c r="AL190" s="741"/>
      <c r="AM190" s="743"/>
      <c r="AN190" s="741"/>
      <c r="AO190" s="741"/>
      <c r="AP190" s="741"/>
      <c r="AQ190" s="741"/>
      <c r="AR190" s="741"/>
      <c r="AS190" s="741"/>
      <c r="AT190" s="741"/>
      <c r="AU190" s="741"/>
      <c r="AV190" s="741"/>
      <c r="AW190" s="741"/>
      <c r="AX190" s="741"/>
      <c r="AY190" s="741"/>
      <c r="AZ190" s="741"/>
      <c r="BA190" s="741"/>
      <c r="BB190" s="741"/>
    </row>
    <row r="191" ht="15.75" customHeight="1">
      <c r="A191" s="802"/>
      <c r="B191" s="803" t="s">
        <v>5958</v>
      </c>
      <c r="C191" s="702" t="s">
        <v>392</v>
      </c>
      <c r="D191" s="746"/>
      <c r="E191" s="741"/>
      <c r="F191" s="703" t="s">
        <v>766</v>
      </c>
      <c r="G191" s="703" t="s">
        <v>846</v>
      </c>
      <c r="H191" s="703" t="s">
        <v>1264</v>
      </c>
      <c r="I191" s="741"/>
      <c r="J191" s="703" t="s">
        <v>278</v>
      </c>
      <c r="K191" s="741"/>
      <c r="L191" s="741"/>
      <c r="M191" s="703" t="s">
        <v>5636</v>
      </c>
      <c r="N191" s="721" t="s">
        <v>5959</v>
      </c>
      <c r="O191" s="741"/>
      <c r="P191" s="741"/>
      <c r="Q191" s="741"/>
      <c r="R191" s="741"/>
      <c r="S191" s="741"/>
      <c r="T191" s="741"/>
      <c r="U191" s="741"/>
      <c r="V191" s="741"/>
      <c r="W191" s="741"/>
      <c r="X191" s="741"/>
      <c r="Y191" s="741"/>
      <c r="Z191" s="741"/>
      <c r="AA191" s="741"/>
      <c r="AB191" s="741"/>
      <c r="AC191" s="741"/>
      <c r="AD191" s="741"/>
      <c r="AE191" s="741"/>
      <c r="AF191" s="741"/>
      <c r="AG191" s="741"/>
      <c r="AH191" s="741"/>
      <c r="AI191" s="741"/>
      <c r="AJ191" s="741"/>
      <c r="AK191" s="741"/>
      <c r="AL191" s="741"/>
      <c r="AM191" s="743"/>
      <c r="AN191" s="741"/>
      <c r="AO191" s="741"/>
      <c r="AP191" s="741"/>
      <c r="AQ191" s="741"/>
      <c r="AR191" s="741"/>
      <c r="AS191" s="741"/>
      <c r="AT191" s="741"/>
      <c r="AU191" s="741"/>
      <c r="AV191" s="741"/>
      <c r="AW191" s="741"/>
      <c r="AX191" s="741"/>
      <c r="AY191" s="741"/>
      <c r="AZ191" s="741"/>
      <c r="BA191" s="741"/>
      <c r="BB191" s="741"/>
    </row>
    <row r="192" ht="15.75" customHeight="1">
      <c r="A192" s="800" t="s">
        <v>5706</v>
      </c>
      <c r="B192" s="806" t="s">
        <v>5960</v>
      </c>
      <c r="C192" s="702" t="s">
        <v>1154</v>
      </c>
      <c r="D192" s="746"/>
      <c r="E192" s="703" t="s">
        <v>1088</v>
      </c>
      <c r="F192" s="741"/>
      <c r="G192" s="741"/>
      <c r="H192" s="741"/>
      <c r="I192" s="703" t="s">
        <v>1154</v>
      </c>
      <c r="J192" s="721"/>
      <c r="K192" s="741"/>
      <c r="L192" s="674" t="s">
        <v>1003</v>
      </c>
      <c r="M192" s="741"/>
      <c r="N192" s="741"/>
      <c r="O192" s="721" t="s">
        <v>3480</v>
      </c>
      <c r="P192" s="741"/>
      <c r="Q192" s="741"/>
      <c r="R192" s="741"/>
      <c r="S192" s="741"/>
      <c r="T192" s="741"/>
      <c r="U192" s="741"/>
      <c r="V192" s="741"/>
      <c r="W192" s="741"/>
      <c r="X192" s="741"/>
      <c r="Y192" s="741"/>
      <c r="Z192" s="741"/>
      <c r="AA192" s="741"/>
      <c r="AB192" s="741"/>
      <c r="AC192" s="741"/>
      <c r="AD192" s="741"/>
      <c r="AE192" s="741"/>
      <c r="AF192" s="741"/>
      <c r="AG192" s="741"/>
      <c r="AH192" s="741"/>
      <c r="AI192" s="741"/>
      <c r="AJ192" s="741"/>
      <c r="AK192" s="741"/>
      <c r="AL192" s="741"/>
      <c r="AM192" s="743"/>
      <c r="AN192" s="741"/>
      <c r="AO192" s="741"/>
      <c r="AP192" s="741"/>
      <c r="AQ192" s="741"/>
      <c r="AR192" s="741"/>
      <c r="AS192" s="741"/>
      <c r="AT192" s="741"/>
      <c r="AU192" s="741"/>
      <c r="AV192" s="741"/>
      <c r="AW192" s="741"/>
      <c r="AX192" s="741"/>
      <c r="AY192" s="741"/>
      <c r="AZ192" s="741"/>
      <c r="BA192" s="741"/>
      <c r="BB192" s="741"/>
    </row>
    <row r="193" ht="15.75" customHeight="1">
      <c r="A193" s="800" t="s">
        <v>57</v>
      </c>
      <c r="B193" s="806" t="s">
        <v>5961</v>
      </c>
      <c r="C193" s="702" t="s">
        <v>1155</v>
      </c>
      <c r="D193" s="746"/>
      <c r="E193" s="741"/>
      <c r="F193" s="741"/>
      <c r="G193" s="703" t="str">
        <f>HYPERLINK("https://www.twitch.tv/videos/527836634","2:12.90")</f>
        <v>2:12.90</v>
      </c>
      <c r="H193" s="741"/>
      <c r="I193" s="703" t="s">
        <v>1155</v>
      </c>
      <c r="J193" s="741"/>
      <c r="K193" s="741"/>
      <c r="L193" s="741"/>
      <c r="M193" s="741"/>
      <c r="N193" s="741"/>
      <c r="O193" s="741"/>
      <c r="P193" s="741"/>
      <c r="Q193" s="741"/>
      <c r="R193" s="741"/>
      <c r="S193" s="741"/>
      <c r="T193" s="741"/>
      <c r="U193" s="741"/>
      <c r="V193" s="741"/>
      <c r="W193" s="741"/>
      <c r="X193" s="741"/>
      <c r="Y193" s="741"/>
      <c r="Z193" s="741"/>
      <c r="AA193" s="741"/>
      <c r="AB193" s="741"/>
      <c r="AC193" s="741"/>
      <c r="AD193" s="741"/>
      <c r="AE193" s="741"/>
      <c r="AF193" s="741"/>
      <c r="AG193" s="704" t="str">
        <f>HYPERLINK("https://youtu.be/fYWiIA5i7cs","2:29.99")</f>
        <v>2:29.99</v>
      </c>
      <c r="AH193" s="741"/>
      <c r="AI193" s="741"/>
      <c r="AJ193" s="741"/>
      <c r="AK193" s="741"/>
      <c r="AL193" s="741"/>
      <c r="AM193" s="743"/>
      <c r="AN193" s="741"/>
      <c r="AO193" s="741"/>
      <c r="AP193" s="741"/>
      <c r="AQ193" s="741"/>
      <c r="AR193" s="741"/>
      <c r="AS193" s="741"/>
      <c r="AT193" s="741"/>
      <c r="AU193" s="741"/>
      <c r="AV193" s="741"/>
      <c r="AW193" s="741"/>
      <c r="AX193" s="741"/>
      <c r="AY193" s="741"/>
      <c r="AZ193" s="741"/>
      <c r="BA193" s="741"/>
      <c r="BB193" s="741"/>
    </row>
    <row r="194">
      <c r="A194" s="817" t="s">
        <v>5540</v>
      </c>
      <c r="D194" s="818"/>
      <c r="E194" s="818"/>
      <c r="F194" s="818"/>
      <c r="G194" s="818"/>
      <c r="H194" s="818"/>
      <c r="I194" s="818"/>
      <c r="J194" s="818"/>
      <c r="K194" s="818"/>
      <c r="L194" s="818"/>
      <c r="M194" s="818"/>
      <c r="N194" s="818"/>
      <c r="O194" s="818"/>
      <c r="P194" s="818"/>
      <c r="Q194" s="818"/>
      <c r="R194" s="818"/>
      <c r="S194" s="818"/>
      <c r="T194" s="818"/>
      <c r="U194" s="818"/>
      <c r="V194" s="818"/>
      <c r="W194" s="818"/>
      <c r="X194" s="818"/>
      <c r="Y194" s="818"/>
      <c r="Z194" s="818"/>
      <c r="AA194" s="818"/>
      <c r="AB194" s="818"/>
      <c r="AC194" s="818"/>
      <c r="AD194" s="818"/>
      <c r="AE194" s="818"/>
      <c r="AF194" s="818"/>
      <c r="AG194" s="818"/>
      <c r="AH194" s="818"/>
      <c r="AI194" s="818"/>
      <c r="AJ194" s="818"/>
      <c r="AK194" s="818"/>
      <c r="AL194" s="818"/>
      <c r="AM194" s="819"/>
      <c r="AN194" s="818"/>
      <c r="AO194" s="818"/>
      <c r="AP194" s="818"/>
      <c r="AQ194" s="818"/>
      <c r="AR194" s="818"/>
      <c r="AS194" s="818"/>
      <c r="AT194" s="818"/>
      <c r="AU194" s="818"/>
      <c r="AV194" s="818"/>
      <c r="AW194" s="818"/>
      <c r="AX194" s="818"/>
      <c r="AY194" s="818"/>
      <c r="AZ194" s="818"/>
      <c r="BA194" s="818"/>
      <c r="BB194" s="818"/>
    </row>
    <row r="195" ht="15.75" customHeight="1">
      <c r="A195" s="820" t="s">
        <v>5608</v>
      </c>
      <c r="B195" s="821" t="s">
        <v>5609</v>
      </c>
      <c r="C195" s="702" t="s">
        <v>396</v>
      </c>
      <c r="D195" s="766"/>
      <c r="E195" s="760" t="s">
        <v>242</v>
      </c>
      <c r="F195" s="760" t="s">
        <v>496</v>
      </c>
      <c r="G195" s="760" t="s">
        <v>849</v>
      </c>
      <c r="H195" s="760" t="s">
        <v>1266</v>
      </c>
      <c r="I195" s="761" t="s">
        <v>5962</v>
      </c>
      <c r="J195" s="674" t="s">
        <v>1536</v>
      </c>
      <c r="K195" s="779" t="s">
        <v>5755</v>
      </c>
      <c r="L195" s="674" t="s">
        <v>1796</v>
      </c>
      <c r="M195" s="761"/>
      <c r="N195" s="767" t="s">
        <v>5963</v>
      </c>
      <c r="O195" s="760" t="s">
        <v>1827</v>
      </c>
      <c r="P195" s="761"/>
      <c r="Q195" s="761"/>
      <c r="R195" s="761" t="s">
        <v>3036</v>
      </c>
      <c r="S195" s="761"/>
      <c r="T195" s="761"/>
      <c r="U195" s="760" t="s">
        <v>396</v>
      </c>
      <c r="V195" s="761"/>
      <c r="W195" s="761"/>
      <c r="X195" s="761"/>
      <c r="Y195" s="761"/>
      <c r="Z195" s="761"/>
      <c r="AA195" s="761"/>
      <c r="AB195" s="761"/>
      <c r="AC195" s="761"/>
      <c r="AD195" s="761"/>
      <c r="AE195" s="761"/>
      <c r="AF195" s="761"/>
      <c r="AG195" s="761"/>
      <c r="AH195" s="761"/>
      <c r="AI195" s="761"/>
      <c r="AJ195" s="761"/>
      <c r="AK195" s="761"/>
      <c r="AL195" s="761"/>
      <c r="AM195" s="763"/>
      <c r="AN195" s="761"/>
      <c r="AO195" s="761"/>
      <c r="AP195" s="761"/>
      <c r="AQ195" s="761"/>
      <c r="AR195" s="761"/>
      <c r="AS195" s="761"/>
      <c r="AT195" s="761"/>
      <c r="AU195" s="761"/>
      <c r="AV195" s="761"/>
      <c r="AW195" s="761"/>
      <c r="AX195" s="761"/>
      <c r="AY195" s="761"/>
      <c r="AZ195" s="761"/>
      <c r="BA195" s="761"/>
      <c r="BB195" s="761"/>
    </row>
    <row r="196" ht="15.75" customHeight="1">
      <c r="A196" s="820" t="s">
        <v>5715</v>
      </c>
      <c r="B196" s="821" t="s">
        <v>5964</v>
      </c>
      <c r="C196" s="702" t="s">
        <v>1075</v>
      </c>
      <c r="D196" s="760" t="s">
        <v>1075</v>
      </c>
      <c r="E196" s="760" t="s">
        <v>2435</v>
      </c>
      <c r="F196" s="760" t="s">
        <v>1416</v>
      </c>
      <c r="G196" s="760" t="s">
        <v>850</v>
      </c>
      <c r="H196" s="760" t="s">
        <v>2133</v>
      </c>
      <c r="I196" s="760" t="s">
        <v>1006</v>
      </c>
      <c r="J196" s="674" t="s">
        <v>1537</v>
      </c>
      <c r="K196" s="761" t="s">
        <v>371</v>
      </c>
      <c r="L196" s="761"/>
      <c r="M196" s="761"/>
      <c r="N196" s="767" t="s">
        <v>2193</v>
      </c>
      <c r="O196" s="760" t="s">
        <v>5795</v>
      </c>
      <c r="P196" s="761"/>
      <c r="Q196" s="761"/>
      <c r="R196" s="761" t="s">
        <v>2318</v>
      </c>
      <c r="S196" s="761" t="s">
        <v>3123</v>
      </c>
      <c r="T196" s="761"/>
      <c r="U196" s="761"/>
      <c r="V196" s="761"/>
      <c r="W196" s="761"/>
      <c r="X196" s="761"/>
      <c r="Y196" s="761"/>
      <c r="Z196" s="761"/>
      <c r="AA196" s="761"/>
      <c r="AB196" s="761"/>
      <c r="AC196" s="761"/>
      <c r="AD196" s="761"/>
      <c r="AE196" s="761"/>
      <c r="AF196" s="761"/>
      <c r="AG196" s="761"/>
      <c r="AH196" s="761"/>
      <c r="AI196" s="761"/>
      <c r="AJ196" s="761"/>
      <c r="AK196" s="761"/>
      <c r="AL196" s="761"/>
      <c r="AM196" s="763"/>
      <c r="AN196" s="761"/>
      <c r="AO196" s="761"/>
      <c r="AP196" s="761"/>
      <c r="AQ196" s="761"/>
      <c r="AR196" s="761"/>
      <c r="AS196" s="761"/>
      <c r="AT196" s="761"/>
      <c r="AU196" s="761"/>
      <c r="AV196" s="761"/>
      <c r="AW196" s="761"/>
      <c r="AX196" s="761"/>
      <c r="AY196" s="761"/>
      <c r="AZ196" s="761"/>
      <c r="BA196" s="761"/>
      <c r="BB196" s="761"/>
    </row>
    <row r="197" ht="15.75" customHeight="1">
      <c r="A197" s="820" t="s">
        <v>5723</v>
      </c>
      <c r="B197" s="821" t="s">
        <v>5609</v>
      </c>
      <c r="C197" s="702" t="str">
        <f>HYPERLINK("https://www.youtube.com/watch?v=aWzlUqH0LaM","41.87")</f>
        <v>41.87</v>
      </c>
      <c r="D197" s="766"/>
      <c r="E197" s="767" t="s">
        <v>1092</v>
      </c>
      <c r="F197" s="760" t="str">
        <f>HYPERLINK("https://www.youtube.com/watch?v=aWzlUqH0LaM","41.87")</f>
        <v>41.87</v>
      </c>
      <c r="G197" s="760" t="s">
        <v>851</v>
      </c>
      <c r="H197" s="760" t="s">
        <v>172</v>
      </c>
      <c r="I197" s="760" t="s">
        <v>123</v>
      </c>
      <c r="J197" s="674" t="s">
        <v>1538</v>
      </c>
      <c r="K197" s="761" t="s">
        <v>5965</v>
      </c>
      <c r="L197" s="761"/>
      <c r="M197" s="761"/>
      <c r="N197" s="767" t="s">
        <v>2259</v>
      </c>
      <c r="O197" s="760" t="s">
        <v>5493</v>
      </c>
      <c r="P197" s="761"/>
      <c r="Q197" s="761"/>
      <c r="R197" s="761" t="s">
        <v>5966</v>
      </c>
      <c r="S197" s="761"/>
      <c r="T197" s="761"/>
      <c r="U197" s="761"/>
      <c r="V197" s="761"/>
      <c r="W197" s="761"/>
      <c r="X197" s="761"/>
      <c r="Y197" s="761"/>
      <c r="Z197" s="761"/>
      <c r="AA197" s="761"/>
      <c r="AB197" s="761"/>
      <c r="AC197" s="761"/>
      <c r="AD197" s="761"/>
      <c r="AE197" s="761"/>
      <c r="AF197" s="761"/>
      <c r="AG197" s="761"/>
      <c r="AH197" s="761"/>
      <c r="AI197" s="761"/>
      <c r="AJ197" s="761"/>
      <c r="AK197" s="761"/>
      <c r="AL197" s="761"/>
      <c r="AM197" s="763"/>
      <c r="AN197" s="761"/>
      <c r="AO197" s="761"/>
      <c r="AP197" s="761"/>
      <c r="AQ197" s="761"/>
      <c r="AR197" s="761"/>
      <c r="AS197" s="761"/>
      <c r="AT197" s="761"/>
      <c r="AU197" s="761"/>
      <c r="AV197" s="761"/>
      <c r="AW197" s="761"/>
      <c r="AX197" s="761"/>
      <c r="AY197" s="761"/>
      <c r="AZ197" s="761"/>
      <c r="BA197" s="761"/>
      <c r="BB197" s="761"/>
    </row>
    <row r="198" ht="15.75" customHeight="1">
      <c r="A198" s="820" t="s">
        <v>5731</v>
      </c>
      <c r="B198" s="821" t="s">
        <v>5967</v>
      </c>
      <c r="C198" s="702"/>
      <c r="D198" s="766"/>
      <c r="E198" s="774"/>
      <c r="F198" s="774"/>
      <c r="G198" s="767"/>
      <c r="H198" s="761"/>
      <c r="I198" s="761"/>
      <c r="J198" s="674" t="s">
        <v>5968</v>
      </c>
      <c r="K198" s="761"/>
      <c r="L198" s="675"/>
      <c r="M198" s="774"/>
      <c r="N198" s="761"/>
      <c r="O198" s="761"/>
      <c r="P198" s="761"/>
      <c r="Q198" s="761"/>
      <c r="R198" s="761"/>
      <c r="S198" s="761"/>
      <c r="T198" s="761"/>
      <c r="U198" s="761"/>
      <c r="V198" s="794"/>
      <c r="W198" s="761"/>
      <c r="X198" s="761"/>
      <c r="Y198" s="761"/>
      <c r="Z198" s="761"/>
      <c r="AA198" s="761"/>
      <c r="AB198" s="761"/>
      <c r="AC198" s="761"/>
      <c r="AD198" s="761"/>
      <c r="AE198" s="761"/>
      <c r="AF198" s="761"/>
      <c r="AG198" s="761"/>
      <c r="AH198" s="761"/>
      <c r="AI198" s="761"/>
      <c r="AJ198" s="761"/>
      <c r="AK198" s="761"/>
      <c r="AL198" s="761"/>
      <c r="AM198" s="763"/>
      <c r="AN198" s="761"/>
      <c r="AO198" s="761"/>
      <c r="AP198" s="761"/>
      <c r="AQ198" s="761"/>
      <c r="AR198" s="761"/>
      <c r="AS198" s="761"/>
      <c r="AT198" s="761"/>
      <c r="AU198" s="761"/>
      <c r="AV198" s="761"/>
      <c r="AW198" s="761"/>
      <c r="AX198" s="761"/>
      <c r="AY198" s="761"/>
      <c r="AZ198" s="761"/>
      <c r="BA198" s="761"/>
      <c r="BB198" s="761"/>
    </row>
    <row r="199" ht="15.75" customHeight="1">
      <c r="A199" s="822"/>
      <c r="B199" s="823" t="s">
        <v>5969</v>
      </c>
      <c r="C199" s="702" t="s">
        <v>5970</v>
      </c>
      <c r="D199" s="766"/>
      <c r="E199" s="760" t="s">
        <v>5971</v>
      </c>
      <c r="F199" s="760" t="s">
        <v>770</v>
      </c>
      <c r="G199" s="767" t="s">
        <v>852</v>
      </c>
      <c r="H199" s="761"/>
      <c r="I199" s="761"/>
      <c r="J199" s="674" t="s">
        <v>1539</v>
      </c>
      <c r="K199" s="761"/>
      <c r="L199" s="674" t="s">
        <v>1008</v>
      </c>
      <c r="M199" s="760" t="s">
        <v>5970</v>
      </c>
      <c r="N199" s="761"/>
      <c r="O199" s="761"/>
      <c r="P199" s="761"/>
      <c r="Q199" s="761"/>
      <c r="R199" s="761" t="s">
        <v>5317</v>
      </c>
      <c r="S199" s="761"/>
      <c r="T199" s="761"/>
      <c r="U199" s="761"/>
      <c r="V199" s="794" t="s">
        <v>5972</v>
      </c>
      <c r="W199" s="761"/>
      <c r="X199" s="761"/>
      <c r="Y199" s="761"/>
      <c r="Z199" s="761"/>
      <c r="AA199" s="761"/>
      <c r="AB199" s="761"/>
      <c r="AC199" s="761"/>
      <c r="AD199" s="761"/>
      <c r="AE199" s="761"/>
      <c r="AF199" s="761"/>
      <c r="AG199" s="761"/>
      <c r="AH199" s="761"/>
      <c r="AI199" s="761"/>
      <c r="AJ199" s="761"/>
      <c r="AK199" s="761"/>
      <c r="AL199" s="761"/>
      <c r="AM199" s="763"/>
      <c r="AN199" s="761"/>
      <c r="AO199" s="761"/>
      <c r="AP199" s="761"/>
      <c r="AQ199" s="761"/>
      <c r="AR199" s="761"/>
      <c r="AS199" s="761"/>
      <c r="AT199" s="761"/>
      <c r="AU199" s="761"/>
      <c r="AV199" s="761"/>
      <c r="AW199" s="761"/>
      <c r="AX199" s="761"/>
      <c r="AY199" s="761"/>
      <c r="AZ199" s="761"/>
      <c r="BA199" s="761"/>
      <c r="BB199" s="761"/>
    </row>
    <row r="200" ht="15.75" customHeight="1">
      <c r="A200" s="822"/>
      <c r="B200" s="823" t="s">
        <v>5973</v>
      </c>
      <c r="C200" s="702" t="s">
        <v>5974</v>
      </c>
      <c r="D200" s="766"/>
      <c r="E200" s="761"/>
      <c r="F200" s="761"/>
      <c r="G200" s="761"/>
      <c r="H200" s="761"/>
      <c r="I200" s="761"/>
      <c r="J200" s="761"/>
      <c r="K200" s="761"/>
      <c r="L200" s="761"/>
      <c r="M200" s="761"/>
      <c r="N200" s="761"/>
      <c r="O200" s="761"/>
      <c r="P200" s="761"/>
      <c r="Q200" s="761"/>
      <c r="R200" s="761"/>
      <c r="S200" s="761"/>
      <c r="T200" s="761"/>
      <c r="U200" s="761"/>
      <c r="V200" s="760" t="s">
        <v>1798</v>
      </c>
      <c r="W200" s="761"/>
      <c r="X200" s="761"/>
      <c r="Y200" s="761"/>
      <c r="Z200" s="761"/>
      <c r="AA200" s="761"/>
      <c r="AB200" s="761"/>
      <c r="AC200" s="761"/>
      <c r="AD200" s="761"/>
      <c r="AE200" s="761"/>
      <c r="AF200" s="761"/>
      <c r="AG200" s="760" t="s">
        <v>5974</v>
      </c>
      <c r="AH200" s="761"/>
      <c r="AI200" s="761"/>
      <c r="AJ200" s="761"/>
      <c r="AK200" s="761"/>
      <c r="AL200" s="761"/>
      <c r="AM200" s="763"/>
      <c r="AN200" s="761"/>
      <c r="AO200" s="761"/>
      <c r="AP200" s="761"/>
      <c r="AQ200" s="761"/>
      <c r="AR200" s="761"/>
      <c r="AS200" s="761"/>
      <c r="AT200" s="761"/>
      <c r="AU200" s="761"/>
      <c r="AV200" s="761"/>
      <c r="AW200" s="761"/>
      <c r="AX200" s="761"/>
      <c r="AY200" s="761"/>
      <c r="AZ200" s="761"/>
      <c r="BA200" s="761"/>
      <c r="BB200" s="761"/>
    </row>
    <row r="201" ht="15.75" customHeight="1">
      <c r="A201" s="822"/>
      <c r="B201" s="824" t="s">
        <v>5975</v>
      </c>
      <c r="C201" s="702"/>
      <c r="D201" s="766"/>
      <c r="E201" s="761"/>
      <c r="F201" s="761"/>
      <c r="G201" s="761"/>
      <c r="H201" s="761"/>
      <c r="I201" s="761"/>
      <c r="J201" s="761"/>
      <c r="K201" s="761"/>
      <c r="L201" s="761"/>
      <c r="M201" s="761"/>
      <c r="N201" s="761"/>
      <c r="O201" s="761"/>
      <c r="P201" s="761"/>
      <c r="Q201" s="761"/>
      <c r="R201" s="761"/>
      <c r="S201" s="761"/>
      <c r="T201" s="761"/>
      <c r="U201" s="761"/>
      <c r="V201" s="761"/>
      <c r="W201" s="761"/>
      <c r="X201" s="761"/>
      <c r="Y201" s="761"/>
      <c r="Z201" s="761"/>
      <c r="AA201" s="761"/>
      <c r="AB201" s="761"/>
      <c r="AC201" s="761"/>
      <c r="AD201" s="761"/>
      <c r="AE201" s="761"/>
      <c r="AF201" s="761"/>
      <c r="AG201" s="761"/>
      <c r="AH201" s="761"/>
      <c r="AI201" s="761"/>
      <c r="AJ201" s="761"/>
      <c r="AK201" s="761"/>
      <c r="AL201" s="761"/>
      <c r="AM201" s="763"/>
      <c r="AN201" s="761"/>
      <c r="AO201" s="761"/>
      <c r="AP201" s="761"/>
      <c r="AQ201" s="761"/>
      <c r="AR201" s="761"/>
      <c r="AS201" s="761"/>
      <c r="AT201" s="761"/>
      <c r="AU201" s="761"/>
      <c r="AV201" s="761"/>
      <c r="AW201" s="761"/>
      <c r="AX201" s="761"/>
      <c r="AY201" s="761"/>
      <c r="AZ201" s="761"/>
      <c r="BA201" s="761"/>
      <c r="BB201" s="761"/>
    </row>
    <row r="202" ht="15.75" customHeight="1">
      <c r="A202" s="825" t="s">
        <v>5622</v>
      </c>
      <c r="B202" s="826" t="s">
        <v>5967</v>
      </c>
      <c r="C202" s="702"/>
      <c r="D202" s="766"/>
      <c r="E202" s="761"/>
      <c r="F202" s="761"/>
      <c r="G202" s="761"/>
      <c r="H202" s="761"/>
      <c r="I202" s="761"/>
      <c r="J202" s="761"/>
      <c r="K202" s="761"/>
      <c r="L202" s="761"/>
      <c r="M202" s="761"/>
      <c r="N202" s="761"/>
      <c r="O202" s="761"/>
      <c r="P202" s="761"/>
      <c r="Q202" s="761"/>
      <c r="R202" s="761"/>
      <c r="S202" s="761"/>
      <c r="T202" s="761"/>
      <c r="U202" s="761"/>
      <c r="V202" s="761"/>
      <c r="W202" s="761"/>
      <c r="X202" s="761"/>
      <c r="Y202" s="761"/>
      <c r="Z202" s="761"/>
      <c r="AA202" s="761"/>
      <c r="AB202" s="761"/>
      <c r="AC202" s="767"/>
      <c r="AD202" s="761"/>
      <c r="AE202" s="761"/>
      <c r="AF202" s="761"/>
      <c r="AG202" s="761"/>
      <c r="AH202" s="761"/>
      <c r="AI202" s="761"/>
      <c r="AJ202" s="761"/>
      <c r="AK202" s="761"/>
      <c r="AL202" s="761"/>
      <c r="AM202" s="763"/>
      <c r="AN202" s="761"/>
      <c r="AO202" s="761"/>
      <c r="AP202" s="761"/>
      <c r="AQ202" s="761"/>
      <c r="AR202" s="761"/>
      <c r="AS202" s="761"/>
      <c r="AT202" s="761"/>
      <c r="AU202" s="761"/>
      <c r="AV202" s="761"/>
      <c r="AW202" s="761"/>
      <c r="AX202" s="761"/>
      <c r="AY202" s="761"/>
      <c r="AZ202" s="761"/>
      <c r="BA202" s="761"/>
      <c r="BB202" s="761"/>
    </row>
    <row r="203" ht="15.75" customHeight="1">
      <c r="A203" s="822"/>
      <c r="B203" s="823" t="s">
        <v>5969</v>
      </c>
      <c r="C203" s="702"/>
      <c r="D203" s="766"/>
      <c r="E203" s="761"/>
      <c r="F203" s="761"/>
      <c r="G203" s="761"/>
      <c r="H203" s="761"/>
      <c r="I203" s="761"/>
      <c r="J203" s="761"/>
      <c r="K203" s="761"/>
      <c r="L203" s="761"/>
      <c r="M203" s="761"/>
      <c r="N203" s="761"/>
      <c r="O203" s="761"/>
      <c r="P203" s="761"/>
      <c r="Q203" s="761"/>
      <c r="R203" s="761"/>
      <c r="S203" s="761"/>
      <c r="T203" s="761"/>
      <c r="U203" s="761"/>
      <c r="V203" s="761"/>
      <c r="W203" s="761"/>
      <c r="X203" s="761"/>
      <c r="Y203" s="761"/>
      <c r="Z203" s="761"/>
      <c r="AA203" s="761"/>
      <c r="AB203" s="761"/>
      <c r="AC203" s="767" t="s">
        <v>5976</v>
      </c>
      <c r="AD203" s="761"/>
      <c r="AE203" s="761"/>
      <c r="AF203" s="761"/>
      <c r="AG203" s="761"/>
      <c r="AH203" s="761"/>
      <c r="AI203" s="761"/>
      <c r="AJ203" s="761"/>
      <c r="AK203" s="761"/>
      <c r="AL203" s="761"/>
      <c r="AM203" s="763"/>
      <c r="AN203" s="761"/>
      <c r="AO203" s="761"/>
      <c r="AP203" s="761"/>
      <c r="AQ203" s="761"/>
      <c r="AR203" s="761"/>
      <c r="AS203" s="761"/>
      <c r="AT203" s="761"/>
      <c r="AU203" s="761"/>
      <c r="AV203" s="761"/>
      <c r="AW203" s="761"/>
      <c r="AX203" s="761"/>
      <c r="AY203" s="761"/>
      <c r="AZ203" s="761"/>
      <c r="BA203" s="761"/>
      <c r="BB203" s="761"/>
    </row>
    <row r="204" ht="15.75" customHeight="1">
      <c r="A204" s="822"/>
      <c r="B204" s="823" t="s">
        <v>5973</v>
      </c>
      <c r="C204" s="702"/>
      <c r="D204" s="766"/>
      <c r="E204" s="761"/>
      <c r="F204" s="761"/>
      <c r="G204" s="761"/>
      <c r="H204" s="761"/>
      <c r="I204" s="761"/>
      <c r="J204" s="761"/>
      <c r="K204" s="761"/>
      <c r="L204" s="761"/>
      <c r="M204" s="761"/>
      <c r="N204" s="761"/>
      <c r="O204" s="761"/>
      <c r="P204" s="761"/>
      <c r="Q204" s="761"/>
      <c r="R204" s="761"/>
      <c r="S204" s="761"/>
      <c r="T204" s="761"/>
      <c r="U204" s="761"/>
      <c r="V204" s="761"/>
      <c r="W204" s="761"/>
      <c r="X204" s="761"/>
      <c r="Y204" s="761"/>
      <c r="Z204" s="761"/>
      <c r="AA204" s="761"/>
      <c r="AB204" s="761"/>
      <c r="AC204" s="761"/>
      <c r="AD204" s="761"/>
      <c r="AE204" s="761"/>
      <c r="AF204" s="761"/>
      <c r="AG204" s="761"/>
      <c r="AH204" s="761"/>
      <c r="AI204" s="761"/>
      <c r="AJ204" s="761"/>
      <c r="AK204" s="761"/>
      <c r="AL204" s="761"/>
      <c r="AM204" s="763"/>
      <c r="AN204" s="761"/>
      <c r="AO204" s="761"/>
      <c r="AP204" s="761"/>
      <c r="AQ204" s="761"/>
      <c r="AR204" s="761"/>
      <c r="AS204" s="761"/>
      <c r="AT204" s="761"/>
      <c r="AU204" s="761"/>
      <c r="AV204" s="761"/>
      <c r="AW204" s="761"/>
      <c r="AX204" s="761"/>
      <c r="AY204" s="761"/>
      <c r="AZ204" s="761"/>
      <c r="BA204" s="761"/>
      <c r="BB204" s="761"/>
    </row>
    <row r="205" ht="15.75" customHeight="1">
      <c r="A205" s="822"/>
      <c r="B205" s="824" t="s">
        <v>5975</v>
      </c>
      <c r="C205" s="702"/>
      <c r="D205" s="766"/>
      <c r="E205" s="761"/>
      <c r="F205" s="761"/>
      <c r="G205" s="761"/>
      <c r="H205" s="761"/>
      <c r="I205" s="761"/>
      <c r="J205" s="761"/>
      <c r="K205" s="761"/>
      <c r="L205" s="761"/>
      <c r="M205" s="761"/>
      <c r="N205" s="761"/>
      <c r="O205" s="761"/>
      <c r="P205" s="761"/>
      <c r="Q205" s="761"/>
      <c r="R205" s="761"/>
      <c r="S205" s="761"/>
      <c r="T205" s="761"/>
      <c r="U205" s="761"/>
      <c r="V205" s="761"/>
      <c r="W205" s="761"/>
      <c r="X205" s="761"/>
      <c r="Y205" s="761"/>
      <c r="Z205" s="761"/>
      <c r="AA205" s="761"/>
      <c r="AB205" s="761"/>
      <c r="AC205" s="761"/>
      <c r="AD205" s="761"/>
      <c r="AE205" s="761"/>
      <c r="AF205" s="761"/>
      <c r="AG205" s="761"/>
      <c r="AH205" s="761"/>
      <c r="AI205" s="761"/>
      <c r="AJ205" s="761"/>
      <c r="AK205" s="761"/>
      <c r="AL205" s="761"/>
      <c r="AM205" s="763"/>
      <c r="AN205" s="761"/>
      <c r="AO205" s="761"/>
      <c r="AP205" s="761"/>
      <c r="AQ205" s="761"/>
      <c r="AR205" s="761"/>
      <c r="AS205" s="761"/>
      <c r="AT205" s="761"/>
      <c r="AU205" s="761"/>
      <c r="AV205" s="761"/>
      <c r="AW205" s="761"/>
      <c r="AX205" s="761"/>
      <c r="AY205" s="761"/>
      <c r="AZ205" s="761"/>
      <c r="BA205" s="761"/>
      <c r="BB205" s="761"/>
    </row>
    <row r="206" ht="15.75" customHeight="1">
      <c r="A206" s="825" t="s">
        <v>5627</v>
      </c>
      <c r="B206" s="826" t="s">
        <v>5977</v>
      </c>
      <c r="C206" s="702" t="s">
        <v>2332</v>
      </c>
      <c r="E206" s="760" t="s">
        <v>5978</v>
      </c>
      <c r="F206" s="761"/>
      <c r="H206" s="761"/>
      <c r="I206" s="761"/>
      <c r="J206" s="760" t="s">
        <v>4657</v>
      </c>
      <c r="K206" s="761"/>
      <c r="L206" s="761"/>
      <c r="M206" s="761"/>
      <c r="N206" s="761"/>
      <c r="O206" s="761"/>
      <c r="Q206" s="760" t="s">
        <v>2514</v>
      </c>
      <c r="R206" s="761"/>
      <c r="S206" s="761"/>
      <c r="T206" s="761"/>
      <c r="U206" s="761"/>
      <c r="V206" s="760" t="s">
        <v>2332</v>
      </c>
      <c r="W206" s="761"/>
      <c r="X206" s="761"/>
      <c r="Y206" s="761"/>
      <c r="Z206" s="761"/>
      <c r="AA206" s="761"/>
      <c r="AB206" s="761"/>
      <c r="AC206" s="761"/>
      <c r="AD206" s="767" t="s">
        <v>5979</v>
      </c>
      <c r="AE206" s="761"/>
      <c r="AF206" s="761"/>
      <c r="AG206" s="761"/>
      <c r="AH206" s="761"/>
      <c r="AI206" s="761"/>
      <c r="AJ206" s="761"/>
      <c r="AK206" s="761"/>
      <c r="AL206" s="761"/>
      <c r="AM206" s="763"/>
      <c r="AN206" s="761"/>
      <c r="AO206" s="761"/>
      <c r="AP206" s="761"/>
      <c r="AQ206" s="761"/>
      <c r="AR206" s="761"/>
      <c r="AS206" s="761"/>
      <c r="AT206" s="761"/>
      <c r="AU206" s="761"/>
      <c r="AV206" s="761"/>
      <c r="AW206" s="761"/>
      <c r="AX206" s="761"/>
      <c r="AY206" s="761"/>
      <c r="AZ206" s="761"/>
      <c r="BA206" s="761"/>
      <c r="BB206" s="761"/>
    </row>
    <row r="207" ht="15.75" customHeight="1">
      <c r="A207" s="822"/>
      <c r="B207" s="824" t="s">
        <v>5980</v>
      </c>
      <c r="C207" s="702" t="s">
        <v>579</v>
      </c>
      <c r="D207" s="760" t="s">
        <v>579</v>
      </c>
      <c r="E207" s="774"/>
      <c r="F207" s="761"/>
      <c r="G207" s="760" t="s">
        <v>5981</v>
      </c>
      <c r="H207" s="761"/>
      <c r="I207" s="761"/>
      <c r="J207" s="760" t="s">
        <v>5982</v>
      </c>
      <c r="K207" s="761"/>
      <c r="L207" s="761"/>
      <c r="M207" s="761"/>
      <c r="N207" s="761"/>
      <c r="O207" s="761"/>
      <c r="P207" s="760" t="s">
        <v>1099</v>
      </c>
      <c r="Q207" s="761"/>
      <c r="R207" s="761"/>
      <c r="S207" s="761"/>
      <c r="T207" s="761"/>
      <c r="U207" s="761"/>
      <c r="V207" s="767" t="s">
        <v>504</v>
      </c>
      <c r="W207" s="761"/>
      <c r="X207" s="761"/>
      <c r="Y207" s="761"/>
      <c r="Z207" s="761"/>
      <c r="AA207" s="761"/>
      <c r="AB207" s="761"/>
      <c r="AC207" s="761"/>
      <c r="AD207" s="767"/>
      <c r="AE207" s="761"/>
      <c r="AF207" s="761"/>
      <c r="AG207" s="761"/>
      <c r="AH207" s="761"/>
      <c r="AI207" s="761"/>
      <c r="AJ207" s="761"/>
      <c r="AK207" s="761"/>
      <c r="AL207" s="761"/>
      <c r="AM207" s="763"/>
      <c r="AN207" s="761"/>
      <c r="AO207" s="761"/>
      <c r="AP207" s="761"/>
      <c r="AQ207" s="761"/>
      <c r="AR207" s="761"/>
      <c r="AS207" s="761"/>
      <c r="AT207" s="761"/>
      <c r="AU207" s="761"/>
      <c r="AV207" s="761"/>
      <c r="AW207" s="761"/>
      <c r="AX207" s="761"/>
      <c r="AY207" s="761"/>
      <c r="AZ207" s="761"/>
      <c r="BA207" s="761"/>
      <c r="BB207" s="761"/>
    </row>
    <row r="208" ht="15.75" customHeight="1">
      <c r="A208" s="820" t="s">
        <v>5654</v>
      </c>
      <c r="B208" s="821" t="s">
        <v>5716</v>
      </c>
      <c r="C208" s="702" t="s">
        <v>5983</v>
      </c>
      <c r="D208" s="766"/>
      <c r="E208" s="761"/>
      <c r="F208" s="761"/>
      <c r="G208" s="761"/>
      <c r="H208" s="761"/>
      <c r="I208" s="761" t="s">
        <v>5984</v>
      </c>
      <c r="J208" s="761"/>
      <c r="K208" s="761" t="s">
        <v>3871</v>
      </c>
      <c r="L208" s="760" t="s">
        <v>5983</v>
      </c>
      <c r="M208" s="761"/>
      <c r="N208" s="761"/>
      <c r="O208" s="761"/>
      <c r="P208" s="761"/>
      <c r="Q208" s="761"/>
      <c r="R208" s="761"/>
      <c r="S208" s="761"/>
      <c r="T208" s="761"/>
      <c r="U208" s="761"/>
      <c r="V208" s="761"/>
      <c r="W208" s="761"/>
      <c r="X208" s="761"/>
      <c r="Y208" s="761"/>
      <c r="Z208" s="761"/>
      <c r="AA208" s="761"/>
      <c r="AB208" s="761"/>
      <c r="AC208" s="761"/>
      <c r="AD208" s="761"/>
      <c r="AE208" s="761"/>
      <c r="AF208" s="761"/>
      <c r="AG208" s="761"/>
      <c r="AH208" s="761"/>
      <c r="AI208" s="761"/>
      <c r="AJ208" s="761"/>
      <c r="AK208" s="761"/>
      <c r="AL208" s="761"/>
      <c r="AM208" s="763"/>
      <c r="AN208" s="761"/>
      <c r="AO208" s="761"/>
      <c r="AP208" s="761"/>
      <c r="AQ208" s="761"/>
      <c r="AR208" s="761"/>
      <c r="AS208" s="761"/>
      <c r="AT208" s="761"/>
      <c r="AU208" s="761"/>
      <c r="AV208" s="761"/>
      <c r="AW208" s="761"/>
      <c r="AX208" s="761"/>
      <c r="AY208" s="761"/>
      <c r="AZ208" s="761"/>
      <c r="BA208" s="761"/>
      <c r="BB208" s="761"/>
    </row>
    <row r="209" ht="15.75" customHeight="1">
      <c r="A209" s="820" t="s">
        <v>5658</v>
      </c>
      <c r="B209" s="821" t="s">
        <v>5985</v>
      </c>
      <c r="C209" s="702" t="s">
        <v>5986</v>
      </c>
      <c r="D209" s="766"/>
      <c r="E209" s="760" t="s">
        <v>5986</v>
      </c>
      <c r="F209" s="761"/>
      <c r="G209" s="761"/>
      <c r="H209" s="761"/>
      <c r="I209" s="761"/>
      <c r="J209" s="761"/>
      <c r="K209" s="761"/>
      <c r="L209" s="761"/>
      <c r="M209" s="761"/>
      <c r="N209" s="761"/>
      <c r="O209" s="760" t="s">
        <v>3487</v>
      </c>
      <c r="P209" s="760" t="s">
        <v>4251</v>
      </c>
      <c r="Q209" s="761"/>
      <c r="R209" s="761"/>
      <c r="S209" s="761"/>
      <c r="T209" s="761"/>
      <c r="U209" s="761"/>
      <c r="V209" s="761"/>
      <c r="W209" s="761"/>
      <c r="X209" s="761"/>
      <c r="Y209" s="761"/>
      <c r="Z209" s="761"/>
      <c r="AA209" s="761"/>
      <c r="AB209" s="761"/>
      <c r="AC209" s="761"/>
      <c r="AD209" s="761"/>
      <c r="AE209" s="761"/>
      <c r="AF209" s="761"/>
      <c r="AG209" s="761"/>
      <c r="AH209" s="761"/>
      <c r="AI209" s="761"/>
      <c r="AJ209" s="761"/>
      <c r="AK209" s="761"/>
      <c r="AL209" s="761"/>
      <c r="AM209" s="763"/>
      <c r="AN209" s="761"/>
      <c r="AO209" s="761"/>
      <c r="AP209" s="761"/>
      <c r="AQ209" s="761"/>
      <c r="AR209" s="761"/>
      <c r="AS209" s="761"/>
      <c r="AT209" s="761"/>
      <c r="AU209" s="761"/>
      <c r="AV209" s="761"/>
      <c r="AW209" s="761"/>
      <c r="AX209" s="761"/>
      <c r="AY209" s="761"/>
      <c r="AZ209" s="761"/>
      <c r="BA209" s="761"/>
      <c r="BB209" s="761"/>
    </row>
    <row r="210" ht="15.75" customHeight="1">
      <c r="A210" s="827"/>
      <c r="B210" s="823" t="s">
        <v>5987</v>
      </c>
      <c r="C210" s="702" t="s">
        <v>3045</v>
      </c>
      <c r="D210" s="766"/>
      <c r="E210" s="794" t="s">
        <v>175</v>
      </c>
      <c r="F210" s="761"/>
      <c r="G210" s="761"/>
      <c r="H210" s="760" t="s">
        <v>1541</v>
      </c>
      <c r="I210" s="761" t="s">
        <v>5141</v>
      </c>
      <c r="J210" s="760" t="s">
        <v>1541</v>
      </c>
      <c r="K210" s="761" t="s">
        <v>3441</v>
      </c>
      <c r="L210" s="674" t="s">
        <v>5988</v>
      </c>
      <c r="M210" s="760" t="s">
        <v>3045</v>
      </c>
      <c r="N210" s="761"/>
      <c r="O210" s="761"/>
      <c r="P210" s="760" t="s">
        <v>2531</v>
      </c>
      <c r="Q210" s="761"/>
      <c r="R210" s="761" t="s">
        <v>5491</v>
      </c>
      <c r="S210" s="761"/>
      <c r="T210" s="761"/>
      <c r="U210" s="761"/>
      <c r="V210" s="761"/>
      <c r="W210" s="761"/>
      <c r="X210" s="761"/>
      <c r="Y210" s="761"/>
      <c r="Z210" s="761"/>
      <c r="AA210" s="761"/>
      <c r="AB210" s="761"/>
      <c r="AC210" s="761"/>
      <c r="AD210" s="761"/>
      <c r="AE210" s="761"/>
      <c r="AF210" s="761"/>
      <c r="AG210" s="761"/>
      <c r="AH210" s="761"/>
      <c r="AI210" s="761"/>
      <c r="AJ210" s="761"/>
      <c r="AK210" s="761"/>
      <c r="AL210" s="761"/>
      <c r="AM210" s="763"/>
      <c r="AN210" s="761"/>
      <c r="AO210" s="761"/>
      <c r="AP210" s="761"/>
      <c r="AQ210" s="761"/>
      <c r="AR210" s="761"/>
      <c r="AS210" s="761"/>
      <c r="AT210" s="761"/>
      <c r="AU210" s="761"/>
      <c r="AV210" s="761"/>
      <c r="AW210" s="761"/>
      <c r="AX210" s="761"/>
      <c r="AY210" s="761"/>
      <c r="AZ210" s="761"/>
      <c r="BA210" s="761"/>
      <c r="BB210" s="761"/>
    </row>
    <row r="211" ht="15.75" customHeight="1">
      <c r="A211" s="822"/>
      <c r="B211" s="823" t="s">
        <v>5989</v>
      </c>
      <c r="C211" s="702" t="s">
        <v>292</v>
      </c>
      <c r="D211" s="760" t="s">
        <v>292</v>
      </c>
      <c r="E211" s="761"/>
      <c r="F211" s="760" t="str">
        <f>HYPERLINK("https://youtu.be/gxCMrXIu1MU","52.20")</f>
        <v>52.20</v>
      </c>
      <c r="G211" s="767" t="s">
        <v>853</v>
      </c>
      <c r="H211" s="761"/>
      <c r="I211" s="761"/>
      <c r="J211" s="761"/>
      <c r="K211" s="761"/>
      <c r="L211" s="761"/>
      <c r="M211" s="761"/>
      <c r="N211" s="761"/>
      <c r="O211" s="761"/>
      <c r="P211" s="761"/>
      <c r="Q211" s="761"/>
      <c r="R211" s="761"/>
      <c r="S211" s="761"/>
      <c r="T211" s="761"/>
      <c r="U211" s="761"/>
      <c r="V211" s="761"/>
      <c r="W211" s="761"/>
      <c r="X211" s="761"/>
      <c r="Y211" s="761"/>
      <c r="Z211" s="761"/>
      <c r="AA211" s="761"/>
      <c r="AB211" s="761"/>
      <c r="AC211" s="761"/>
      <c r="AD211" s="761"/>
      <c r="AE211" s="761"/>
      <c r="AF211" s="761"/>
      <c r="AG211" s="761"/>
      <c r="AH211" s="761"/>
      <c r="AI211" s="761"/>
      <c r="AJ211" s="761"/>
      <c r="AK211" s="761"/>
      <c r="AL211" s="761"/>
      <c r="AM211" s="763"/>
      <c r="AN211" s="761"/>
      <c r="AO211" s="761"/>
      <c r="AP211" s="761"/>
      <c r="AQ211" s="761"/>
      <c r="AR211" s="761"/>
      <c r="AS211" s="761"/>
      <c r="AT211" s="761"/>
      <c r="AU211" s="761"/>
      <c r="AV211" s="761"/>
      <c r="AW211" s="761"/>
      <c r="AX211" s="761"/>
      <c r="AY211" s="761"/>
      <c r="AZ211" s="761"/>
      <c r="BA211" s="761"/>
      <c r="BB211" s="761"/>
    </row>
    <row r="212" ht="15.75" customHeight="1">
      <c r="A212" s="825" t="s">
        <v>5622</v>
      </c>
      <c r="B212" s="828" t="s">
        <v>5990</v>
      </c>
      <c r="C212" s="702" t="s">
        <v>5415</v>
      </c>
      <c r="D212" s="766"/>
      <c r="E212" s="760" t="s">
        <v>5415</v>
      </c>
      <c r="F212" s="761"/>
      <c r="G212" s="761"/>
      <c r="H212" s="761"/>
      <c r="I212" s="761"/>
      <c r="J212" s="761"/>
      <c r="K212" s="761"/>
      <c r="L212" s="761"/>
      <c r="M212" s="761"/>
      <c r="N212" s="761"/>
      <c r="O212" s="779" t="s">
        <v>5991</v>
      </c>
      <c r="P212" s="761"/>
      <c r="Q212" s="761"/>
      <c r="R212" s="761"/>
      <c r="S212" s="741"/>
      <c r="T212" s="761"/>
      <c r="U212" s="761"/>
      <c r="V212" s="761"/>
      <c r="W212" s="761"/>
      <c r="X212" s="761"/>
      <c r="Y212" s="761"/>
      <c r="Z212" s="761"/>
      <c r="AA212" s="761"/>
      <c r="AB212" s="761"/>
      <c r="AC212" s="761"/>
      <c r="AD212" s="761"/>
      <c r="AE212" s="761"/>
      <c r="AF212" s="761"/>
      <c r="AG212" s="766"/>
      <c r="AH212" s="761"/>
      <c r="AI212" s="761"/>
      <c r="AJ212" s="761"/>
      <c r="AK212" s="761"/>
      <c r="AL212" s="761"/>
      <c r="AM212" s="763"/>
      <c r="AN212" s="761"/>
      <c r="AO212" s="761"/>
      <c r="AP212" s="761"/>
      <c r="AQ212" s="761"/>
      <c r="AR212" s="761"/>
      <c r="AS212" s="761"/>
      <c r="AT212" s="761"/>
      <c r="AU212" s="761"/>
      <c r="AV212" s="761"/>
      <c r="AW212" s="761"/>
      <c r="AX212" s="761"/>
      <c r="AY212" s="761"/>
      <c r="AZ212" s="761"/>
      <c r="BA212" s="761"/>
      <c r="BB212" s="761"/>
    </row>
    <row r="213" ht="15.75" customHeight="1">
      <c r="A213" s="827"/>
      <c r="B213" s="823" t="s">
        <v>5992</v>
      </c>
      <c r="C213" s="702" t="s">
        <v>3368</v>
      </c>
      <c r="D213" s="760" t="s">
        <v>3368</v>
      </c>
      <c r="E213" s="760" t="s">
        <v>4929</v>
      </c>
      <c r="F213" s="761"/>
      <c r="G213" s="761"/>
      <c r="H213" s="761"/>
      <c r="I213" s="761"/>
      <c r="J213" s="761"/>
      <c r="K213" s="761"/>
      <c r="L213" s="761"/>
      <c r="M213" s="761"/>
      <c r="N213" s="761"/>
      <c r="O213" s="761"/>
      <c r="P213" s="761"/>
      <c r="Q213" s="761"/>
      <c r="R213" s="761"/>
      <c r="S213" s="741"/>
      <c r="T213" s="761"/>
      <c r="U213" s="761"/>
      <c r="V213" s="761"/>
      <c r="W213" s="761"/>
      <c r="X213" s="761"/>
      <c r="Y213" s="793" t="s">
        <v>3290</v>
      </c>
      <c r="Z213" s="761"/>
      <c r="AA213" s="761"/>
      <c r="AB213" s="761"/>
      <c r="AC213" s="761"/>
      <c r="AD213" s="761"/>
      <c r="AE213" s="761"/>
      <c r="AF213" s="761"/>
      <c r="AG213" s="766"/>
      <c r="AH213" s="761"/>
      <c r="AI213" s="761"/>
      <c r="AJ213" s="761"/>
      <c r="AK213" s="761"/>
      <c r="AL213" s="761"/>
      <c r="AM213" s="763"/>
      <c r="AN213" s="761"/>
      <c r="AO213" s="761"/>
      <c r="AP213" s="761"/>
      <c r="AQ213" s="761"/>
      <c r="AR213" s="761"/>
      <c r="AS213" s="761"/>
      <c r="AT213" s="761"/>
      <c r="AU213" s="761"/>
      <c r="AV213" s="761"/>
      <c r="AW213" s="761"/>
      <c r="AX213" s="761"/>
      <c r="AY213" s="761"/>
      <c r="AZ213" s="761"/>
      <c r="BA213" s="761"/>
      <c r="BB213" s="761"/>
    </row>
    <row r="214" ht="15.75" customHeight="1">
      <c r="A214" s="827"/>
      <c r="B214" s="823" t="s">
        <v>5993</v>
      </c>
      <c r="C214" s="702" t="s">
        <v>4630</v>
      </c>
      <c r="D214" s="766"/>
      <c r="E214" s="760" t="s">
        <v>4630</v>
      </c>
      <c r="F214" s="761"/>
      <c r="G214" s="761"/>
      <c r="H214" s="774"/>
      <c r="I214" s="761" t="s">
        <v>2469</v>
      </c>
      <c r="J214" s="760" t="s">
        <v>1542</v>
      </c>
      <c r="K214" s="761" t="s">
        <v>5994</v>
      </c>
      <c r="L214" s="761"/>
      <c r="M214" s="761"/>
      <c r="N214" s="761"/>
      <c r="O214" s="760" t="s">
        <v>3425</v>
      </c>
      <c r="P214" s="761"/>
      <c r="Q214" s="761"/>
      <c r="R214" s="761" t="s">
        <v>2220</v>
      </c>
      <c r="S214" s="741"/>
      <c r="T214" s="761"/>
      <c r="U214" s="761"/>
      <c r="V214" s="761"/>
      <c r="W214" s="761"/>
      <c r="X214" s="761"/>
      <c r="Y214" s="761"/>
      <c r="Z214" s="760" t="s">
        <v>315</v>
      </c>
      <c r="AA214" s="761"/>
      <c r="AB214" s="761"/>
      <c r="AC214" s="761"/>
      <c r="AD214" s="760" t="s">
        <v>3786</v>
      </c>
      <c r="AE214" s="761"/>
      <c r="AF214" s="761"/>
      <c r="AG214" s="762" t="str">
        <f>HYPERLINK("https://youtu.be/7lF7UZKburw","31.51")</f>
        <v>31.51</v>
      </c>
      <c r="AH214" s="761"/>
      <c r="AI214" s="761"/>
      <c r="AJ214" s="761"/>
      <c r="AK214" s="761"/>
      <c r="AL214" s="761"/>
      <c r="AM214" s="763"/>
      <c r="AN214" s="761"/>
      <c r="AO214" s="761"/>
      <c r="AP214" s="761"/>
      <c r="AQ214" s="761"/>
      <c r="AR214" s="761"/>
      <c r="AS214" s="761"/>
      <c r="AT214" s="761"/>
      <c r="AU214" s="761"/>
      <c r="AV214" s="761"/>
      <c r="AW214" s="761"/>
      <c r="AX214" s="761"/>
      <c r="AY214" s="761"/>
      <c r="AZ214" s="761"/>
      <c r="BA214" s="761"/>
      <c r="BB214" s="761"/>
    </row>
    <row r="215" ht="15.75" customHeight="1">
      <c r="A215" s="827"/>
      <c r="B215" s="823" t="s">
        <v>5995</v>
      </c>
      <c r="C215" s="702" t="s">
        <v>5996</v>
      </c>
      <c r="D215" s="766"/>
      <c r="E215" s="761"/>
      <c r="F215" s="760" t="s">
        <v>257</v>
      </c>
      <c r="G215" s="760" t="s">
        <v>5997</v>
      </c>
      <c r="H215" s="760" t="s">
        <v>1036</v>
      </c>
      <c r="I215" s="761"/>
      <c r="J215" s="761"/>
      <c r="K215" s="761"/>
      <c r="L215" s="674" t="s">
        <v>4630</v>
      </c>
      <c r="M215" s="761"/>
      <c r="N215" s="761"/>
      <c r="O215" s="761"/>
      <c r="P215" s="761"/>
      <c r="Q215" s="761"/>
      <c r="R215" s="761"/>
      <c r="S215" s="761" t="s">
        <v>5998</v>
      </c>
      <c r="T215" s="760" t="s">
        <v>5996</v>
      </c>
      <c r="U215" s="761"/>
      <c r="V215" s="761"/>
      <c r="W215" s="761"/>
      <c r="X215" s="761"/>
      <c r="Y215" s="761"/>
      <c r="Z215" s="761"/>
      <c r="AA215" s="761"/>
      <c r="AB215" s="760" t="s">
        <v>241</v>
      </c>
      <c r="AC215" s="761"/>
      <c r="AD215" s="761"/>
      <c r="AE215" s="761"/>
      <c r="AF215" s="761"/>
      <c r="AG215" s="761"/>
      <c r="AH215" s="761"/>
      <c r="AI215" s="761"/>
      <c r="AJ215" s="761"/>
      <c r="AK215" s="761"/>
      <c r="AL215" s="761"/>
      <c r="AM215" s="763"/>
      <c r="AN215" s="761"/>
      <c r="AO215" s="761"/>
      <c r="AP215" s="761"/>
      <c r="AQ215" s="761"/>
      <c r="AR215" s="761"/>
      <c r="AS215" s="761"/>
      <c r="AT215" s="761"/>
      <c r="AU215" s="761"/>
      <c r="AV215" s="761"/>
      <c r="AW215" s="761"/>
      <c r="AX215" s="761"/>
      <c r="AY215" s="761"/>
      <c r="AZ215" s="761"/>
      <c r="BA215" s="761"/>
      <c r="BB215" s="761"/>
    </row>
    <row r="216" ht="15.75" customHeight="1">
      <c r="A216" s="825" t="s">
        <v>5627</v>
      </c>
      <c r="B216" s="828" t="s">
        <v>5999</v>
      </c>
      <c r="C216" s="702" t="s">
        <v>6000</v>
      </c>
      <c r="D216" s="760" t="s">
        <v>6000</v>
      </c>
      <c r="E216" s="760" t="s">
        <v>6001</v>
      </c>
      <c r="F216" s="761"/>
      <c r="G216" s="793"/>
      <c r="H216" s="761"/>
      <c r="I216" s="761"/>
      <c r="J216" s="761"/>
      <c r="K216" s="779"/>
      <c r="L216" s="761"/>
      <c r="M216" s="761"/>
      <c r="N216" s="761"/>
      <c r="O216" s="761"/>
      <c r="P216" s="761"/>
      <c r="Q216" s="761"/>
      <c r="R216" s="761"/>
      <c r="S216" s="761"/>
      <c r="T216" s="761"/>
      <c r="U216" s="761"/>
      <c r="V216" s="761"/>
      <c r="W216" s="761"/>
      <c r="X216" s="761"/>
      <c r="Y216" s="760" t="s">
        <v>801</v>
      </c>
      <c r="Z216" s="793"/>
      <c r="AA216" s="761"/>
      <c r="AB216" s="761"/>
      <c r="AC216" s="767" t="s">
        <v>2029</v>
      </c>
      <c r="AD216" s="761"/>
      <c r="AE216" s="761"/>
      <c r="AF216" s="761"/>
      <c r="AG216" s="761"/>
      <c r="AH216" s="761"/>
      <c r="AI216" s="761"/>
      <c r="AJ216" s="761"/>
      <c r="AK216" s="829"/>
      <c r="AL216" s="761"/>
      <c r="AM216" s="763"/>
      <c r="AN216" s="761"/>
      <c r="AO216" s="761"/>
      <c r="AP216" s="761"/>
      <c r="AQ216" s="761"/>
      <c r="AR216" s="761"/>
      <c r="AS216" s="761"/>
      <c r="AT216" s="761"/>
      <c r="AU216" s="761"/>
      <c r="AV216" s="761"/>
      <c r="AW216" s="761"/>
      <c r="AX216" s="761"/>
      <c r="AY216" s="761"/>
      <c r="AZ216" s="761"/>
      <c r="BA216" s="761"/>
      <c r="BB216" s="761"/>
    </row>
    <row r="217" ht="15.75" customHeight="1">
      <c r="A217" s="822"/>
      <c r="B217" s="823" t="s">
        <v>6002</v>
      </c>
      <c r="C217" s="702" t="s">
        <v>1558</v>
      </c>
      <c r="D217" s="760" t="s">
        <v>1558</v>
      </c>
      <c r="E217" s="760" t="s">
        <v>4906</v>
      </c>
      <c r="F217" s="761"/>
      <c r="G217" s="760" t="s">
        <v>419</v>
      </c>
      <c r="H217" s="761"/>
      <c r="I217" s="761"/>
      <c r="J217" s="760" t="s">
        <v>5451</v>
      </c>
      <c r="K217" s="761"/>
      <c r="L217" s="760" t="s">
        <v>1964</v>
      </c>
      <c r="M217" s="761"/>
      <c r="N217" s="761"/>
      <c r="O217" s="761"/>
      <c r="P217" s="793" t="s">
        <v>788</v>
      </c>
      <c r="Q217" s="760" t="s">
        <v>5951</v>
      </c>
      <c r="R217" s="761"/>
      <c r="S217" s="761"/>
      <c r="T217" s="761"/>
      <c r="U217" s="761"/>
      <c r="V217" s="761"/>
      <c r="W217" s="761"/>
      <c r="X217" s="761"/>
      <c r="Y217" s="761"/>
      <c r="Z217" s="760" t="s">
        <v>1030</v>
      </c>
      <c r="AA217" s="761"/>
      <c r="AB217" s="761"/>
      <c r="AC217" s="761"/>
      <c r="AD217" s="761"/>
      <c r="AE217" s="761"/>
      <c r="AF217" s="761"/>
      <c r="AG217" s="761"/>
      <c r="AH217" s="761"/>
      <c r="AI217" s="761"/>
      <c r="AJ217" s="761"/>
      <c r="AK217" s="761"/>
      <c r="AL217" s="761"/>
      <c r="AM217" s="763"/>
      <c r="AN217" s="761"/>
      <c r="AO217" s="761"/>
      <c r="AP217" s="761"/>
      <c r="AQ217" s="761"/>
      <c r="AR217" s="761"/>
      <c r="AS217" s="761"/>
      <c r="AT217" s="761"/>
      <c r="AU217" s="761"/>
      <c r="AV217" s="761"/>
      <c r="AW217" s="761"/>
      <c r="AX217" s="761"/>
      <c r="AY217" s="761"/>
      <c r="AZ217" s="761"/>
      <c r="BA217" s="761"/>
      <c r="BB217" s="761"/>
    </row>
    <row r="218" ht="15.75" customHeight="1">
      <c r="A218" s="825" t="s">
        <v>5638</v>
      </c>
      <c r="B218" s="830" t="s">
        <v>5639</v>
      </c>
      <c r="C218" s="831" t="str">
        <f>HYPERLINK("https://youtu.be/AxEHpGTONpA","1:09.12")</f>
        <v>1:09.12</v>
      </c>
      <c r="D218" s="766"/>
      <c r="E218" s="760" t="s">
        <v>1097</v>
      </c>
      <c r="F218" s="761"/>
      <c r="G218" s="767" t="s">
        <v>6003</v>
      </c>
      <c r="H218" s="761"/>
      <c r="I218" s="761" t="s">
        <v>1718</v>
      </c>
      <c r="J218" s="761"/>
      <c r="K218" s="761"/>
      <c r="L218" s="674" t="s">
        <v>1013</v>
      </c>
      <c r="M218" s="761"/>
      <c r="N218" s="761"/>
      <c r="O218" s="767" t="s">
        <v>3488</v>
      </c>
      <c r="P218" s="761"/>
      <c r="Q218" s="761"/>
      <c r="R218" s="761"/>
      <c r="S218" s="761"/>
      <c r="T218" s="761"/>
      <c r="U218" s="761"/>
      <c r="V218" s="761"/>
      <c r="W218" s="761"/>
      <c r="X218" s="761"/>
      <c r="Y218" s="761"/>
      <c r="Z218" s="761"/>
      <c r="AA218" s="761"/>
      <c r="AB218" s="761"/>
      <c r="AC218" s="761"/>
      <c r="AD218" s="761"/>
      <c r="AE218" s="761"/>
      <c r="AF218" s="761"/>
      <c r="AG218" s="761"/>
      <c r="AH218" s="761"/>
      <c r="AI218" s="761"/>
      <c r="AJ218" s="761"/>
      <c r="AK218" s="761"/>
      <c r="AL218" s="761"/>
      <c r="AM218" s="763"/>
      <c r="AN218" s="761"/>
      <c r="AO218" s="761"/>
      <c r="AP218" s="761"/>
      <c r="AQ218" s="761"/>
      <c r="AR218" s="761"/>
      <c r="AS218" s="761"/>
      <c r="AT218" s="761"/>
      <c r="AU218" s="761"/>
      <c r="AV218" s="761"/>
      <c r="AW218" s="761"/>
      <c r="AX218" s="761"/>
      <c r="AY218" s="761"/>
      <c r="AZ218" s="761"/>
      <c r="BA218" s="761"/>
      <c r="BB218" s="761"/>
    </row>
    <row r="219" ht="15.75" customHeight="1">
      <c r="A219" s="820" t="s">
        <v>5702</v>
      </c>
      <c r="B219" s="821" t="s">
        <v>5767</v>
      </c>
      <c r="C219" s="702" t="s">
        <v>2504</v>
      </c>
      <c r="D219" s="760" t="s">
        <v>2504</v>
      </c>
      <c r="E219" s="829"/>
      <c r="F219" s="761"/>
      <c r="G219" s="761"/>
      <c r="H219" s="760" t="s">
        <v>3976</v>
      </c>
      <c r="I219" s="829"/>
      <c r="J219" s="761"/>
      <c r="K219" s="761" t="s">
        <v>2160</v>
      </c>
      <c r="L219" s="761"/>
      <c r="M219" s="829"/>
      <c r="N219" s="761"/>
      <c r="O219" s="760" t="s">
        <v>2369</v>
      </c>
      <c r="P219" s="761"/>
      <c r="Q219" s="761"/>
      <c r="R219" s="761" t="s">
        <v>3517</v>
      </c>
      <c r="S219" s="761"/>
      <c r="T219" s="761"/>
      <c r="U219" s="761"/>
      <c r="V219" s="761"/>
      <c r="W219" s="761"/>
      <c r="X219" s="761"/>
      <c r="Y219" s="761"/>
      <c r="Z219" s="761"/>
      <c r="AA219" s="761"/>
      <c r="AB219" s="761"/>
      <c r="AC219" s="761"/>
      <c r="AD219" s="761"/>
      <c r="AE219" s="760" t="s">
        <v>2214</v>
      </c>
      <c r="AF219" s="761"/>
      <c r="AG219" s="761"/>
      <c r="AH219" s="761"/>
      <c r="AI219" s="761"/>
      <c r="AJ219" s="761"/>
      <c r="AK219" s="761"/>
      <c r="AL219" s="761"/>
      <c r="AM219" s="763"/>
      <c r="AN219" s="761"/>
      <c r="AO219" s="761"/>
      <c r="AP219" s="761"/>
      <c r="AQ219" s="761"/>
      <c r="AR219" s="761"/>
      <c r="AS219" s="761"/>
      <c r="AT219" s="761"/>
      <c r="AU219" s="761"/>
      <c r="AV219" s="761"/>
      <c r="AW219" s="761"/>
      <c r="AX219" s="761"/>
      <c r="AY219" s="761"/>
      <c r="AZ219" s="761"/>
      <c r="BA219" s="761"/>
      <c r="BB219" s="761"/>
    </row>
    <row r="220" ht="15.75" customHeight="1">
      <c r="A220" s="827"/>
      <c r="B220" s="823" t="s">
        <v>5768</v>
      </c>
      <c r="C220" s="702" t="s">
        <v>2328</v>
      </c>
      <c r="D220" s="760" t="s">
        <v>1395</v>
      </c>
      <c r="E220" s="761"/>
      <c r="F220" s="761"/>
      <c r="G220" s="761"/>
      <c r="H220" s="761"/>
      <c r="I220" s="762" t="str">
        <f>HYPERLINK("https://youtu.be/yGR2akJEjQQ","19.18")</f>
        <v>19.18</v>
      </c>
      <c r="J220" s="761"/>
      <c r="K220" s="761"/>
      <c r="L220" s="761"/>
      <c r="M220" s="760" t="s">
        <v>2328</v>
      </c>
      <c r="N220" s="761"/>
      <c r="O220" s="761"/>
      <c r="P220" s="761"/>
      <c r="Q220" s="767" t="s">
        <v>2653</v>
      </c>
      <c r="R220" s="761"/>
      <c r="S220" s="761"/>
      <c r="T220" s="761"/>
      <c r="U220" s="761"/>
      <c r="V220" s="761"/>
      <c r="W220" s="761"/>
      <c r="X220" s="761"/>
      <c r="Y220" s="761"/>
      <c r="Z220" s="761"/>
      <c r="AA220" s="761"/>
      <c r="AB220" s="761"/>
      <c r="AC220" s="761"/>
      <c r="AD220" s="761"/>
      <c r="AE220" s="761"/>
      <c r="AF220" s="761"/>
      <c r="AG220" s="761"/>
      <c r="AH220" s="761"/>
      <c r="AI220" s="761"/>
      <c r="AJ220" s="761"/>
      <c r="AK220" s="761"/>
      <c r="AL220" s="761"/>
      <c r="AM220" s="763"/>
      <c r="AN220" s="761"/>
      <c r="AO220" s="761"/>
      <c r="AP220" s="761"/>
      <c r="AQ220" s="761"/>
      <c r="AR220" s="761"/>
      <c r="AS220" s="761"/>
      <c r="AT220" s="761"/>
      <c r="AU220" s="761"/>
      <c r="AV220" s="761"/>
      <c r="AW220" s="761"/>
      <c r="AX220" s="761"/>
      <c r="AY220" s="761"/>
      <c r="AZ220" s="761"/>
      <c r="BA220" s="761"/>
      <c r="BB220" s="761"/>
    </row>
    <row r="221" ht="15.75" customHeight="1">
      <c r="A221" s="827"/>
      <c r="B221" s="823" t="s">
        <v>6004</v>
      </c>
      <c r="C221" s="702" t="s">
        <v>820</v>
      </c>
      <c r="D221" s="760" t="s">
        <v>820</v>
      </c>
      <c r="E221" s="760" t="s">
        <v>6005</v>
      </c>
      <c r="F221" s="761"/>
      <c r="G221" s="761"/>
      <c r="H221" s="774"/>
      <c r="I221" s="761"/>
      <c r="J221" s="761"/>
      <c r="K221" s="761"/>
      <c r="L221" s="761"/>
      <c r="M221" s="760" t="s">
        <v>820</v>
      </c>
      <c r="N221" s="761"/>
      <c r="O221" s="761"/>
      <c r="P221" s="761"/>
      <c r="Q221" s="761"/>
      <c r="R221" s="761"/>
      <c r="S221" s="761"/>
      <c r="T221" s="761"/>
      <c r="U221" s="761"/>
      <c r="V221" s="761"/>
      <c r="W221" s="761"/>
      <c r="X221" s="761"/>
      <c r="Y221" s="761"/>
      <c r="Z221" s="761"/>
      <c r="AA221" s="761"/>
      <c r="AB221" s="761"/>
      <c r="AC221" s="761"/>
      <c r="AD221" s="761"/>
      <c r="AE221" s="761"/>
      <c r="AF221" s="761"/>
      <c r="AG221" s="761"/>
      <c r="AH221" s="761"/>
      <c r="AI221" s="761"/>
      <c r="AJ221" s="761"/>
      <c r="AK221" s="761"/>
      <c r="AL221" s="761"/>
      <c r="AM221" s="763"/>
      <c r="AN221" s="761"/>
      <c r="AO221" s="761"/>
      <c r="AP221" s="761"/>
      <c r="AQ221" s="761"/>
      <c r="AR221" s="761"/>
      <c r="AS221" s="761"/>
      <c r="AT221" s="761"/>
      <c r="AU221" s="761"/>
      <c r="AV221" s="761"/>
      <c r="AW221" s="761"/>
      <c r="AX221" s="761"/>
      <c r="AY221" s="761"/>
      <c r="AZ221" s="761"/>
      <c r="BA221" s="761"/>
      <c r="BB221" s="761"/>
    </row>
    <row r="222" ht="15.75" customHeight="1">
      <c r="A222" s="827"/>
      <c r="B222" s="823" t="s">
        <v>5770</v>
      </c>
      <c r="C222" s="702" t="s">
        <v>294</v>
      </c>
      <c r="D222" s="760" t="s">
        <v>294</v>
      </c>
      <c r="E222" s="761"/>
      <c r="F222" s="761"/>
      <c r="G222" s="760" t="s">
        <v>402</v>
      </c>
      <c r="H222" s="760" t="s">
        <v>1271</v>
      </c>
      <c r="I222" s="760" t="s">
        <v>294</v>
      </c>
      <c r="J222" s="760" t="s">
        <v>1420</v>
      </c>
      <c r="K222" s="761"/>
      <c r="L222" s="761"/>
      <c r="M222" s="761"/>
      <c r="N222" s="767" t="s">
        <v>1950</v>
      </c>
      <c r="O222" s="760" t="s">
        <v>2322</v>
      </c>
      <c r="P222" s="761"/>
      <c r="Q222" s="761"/>
      <c r="R222" s="761"/>
      <c r="S222" s="761"/>
      <c r="T222" s="761"/>
      <c r="U222" s="761"/>
      <c r="V222" s="761"/>
      <c r="W222" s="761"/>
      <c r="X222" s="761"/>
      <c r="Y222" s="761"/>
      <c r="Z222" s="761"/>
      <c r="AA222" s="761"/>
      <c r="AB222" s="761"/>
      <c r="AC222" s="761"/>
      <c r="AD222" s="761"/>
      <c r="AE222" s="761"/>
      <c r="AF222" s="761"/>
      <c r="AG222" s="761"/>
      <c r="AH222" s="761"/>
      <c r="AI222" s="761"/>
      <c r="AJ222" s="761"/>
      <c r="AK222" s="761"/>
      <c r="AL222" s="761"/>
      <c r="AM222" s="763"/>
      <c r="AN222" s="761"/>
      <c r="AO222" s="761"/>
      <c r="AP222" s="761"/>
      <c r="AQ222" s="761"/>
      <c r="AR222" s="761"/>
      <c r="AS222" s="761"/>
      <c r="AT222" s="761"/>
      <c r="AU222" s="761"/>
      <c r="AV222" s="761"/>
      <c r="AW222" s="761"/>
      <c r="AX222" s="761"/>
      <c r="AY222" s="761"/>
      <c r="AZ222" s="761"/>
      <c r="BA222" s="761"/>
      <c r="BB222" s="761"/>
    </row>
    <row r="223" ht="15.75" customHeight="1">
      <c r="A223" s="820" t="s">
        <v>6006</v>
      </c>
      <c r="B223" s="821" t="s">
        <v>5609</v>
      </c>
      <c r="C223" s="702" t="s">
        <v>854</v>
      </c>
      <c r="D223" s="766"/>
      <c r="E223" s="766"/>
      <c r="F223" s="760" t="s">
        <v>774</v>
      </c>
      <c r="G223" s="760" t="s">
        <v>854</v>
      </c>
      <c r="H223" s="761"/>
      <c r="I223" s="761"/>
      <c r="J223" s="761"/>
      <c r="K223" s="761"/>
      <c r="L223" s="761"/>
      <c r="M223" s="761"/>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1"/>
      <c r="AJ223" s="761"/>
      <c r="AK223" s="761"/>
      <c r="AL223" s="761"/>
      <c r="AM223" s="763"/>
      <c r="AN223" s="761"/>
      <c r="AO223" s="761"/>
      <c r="AP223" s="761"/>
      <c r="AQ223" s="761"/>
      <c r="AR223" s="761"/>
      <c r="AS223" s="761"/>
      <c r="AT223" s="761"/>
      <c r="AU223" s="761"/>
      <c r="AV223" s="761"/>
      <c r="AW223" s="761"/>
      <c r="AX223" s="761"/>
      <c r="AY223" s="761"/>
      <c r="AZ223" s="761"/>
      <c r="BA223" s="761"/>
      <c r="BB223" s="761"/>
    </row>
    <row r="224" ht="15.75" customHeight="1">
      <c r="A224" s="820" t="s">
        <v>75</v>
      </c>
      <c r="B224" s="821" t="s">
        <v>6007</v>
      </c>
      <c r="C224" s="702" t="s">
        <v>6008</v>
      </c>
      <c r="D224" s="760" t="s">
        <v>6008</v>
      </c>
      <c r="E224" s="832"/>
      <c r="F224" s="761"/>
      <c r="G224" s="761"/>
      <c r="H224" s="761"/>
      <c r="I224" s="768"/>
      <c r="J224" s="761"/>
      <c r="K224" s="761"/>
      <c r="L224" s="761"/>
      <c r="M224" s="761"/>
      <c r="N224" s="761"/>
      <c r="O224" s="761"/>
      <c r="P224" s="761"/>
      <c r="Q224" s="761"/>
      <c r="R224" s="761"/>
      <c r="S224" s="761"/>
      <c r="T224" s="761"/>
      <c r="U224" s="761"/>
      <c r="V224" s="761"/>
      <c r="W224" s="761"/>
      <c r="X224" s="761"/>
      <c r="Y224" s="761"/>
      <c r="Z224" s="761"/>
      <c r="AA224" s="761"/>
      <c r="AB224" s="761"/>
      <c r="AC224" s="761"/>
      <c r="AD224" s="761"/>
      <c r="AE224" s="761"/>
      <c r="AF224" s="761"/>
      <c r="AG224" s="761"/>
      <c r="AH224" s="761"/>
      <c r="AI224" s="761"/>
      <c r="AJ224" s="761"/>
      <c r="AK224" s="761"/>
      <c r="AL224" s="761"/>
      <c r="AM224" s="763"/>
      <c r="AN224" s="761"/>
      <c r="AO224" s="761"/>
      <c r="AP224" s="761"/>
      <c r="AQ224" s="761"/>
      <c r="AR224" s="761"/>
      <c r="AS224" s="761"/>
      <c r="AT224" s="761"/>
      <c r="AU224" s="761"/>
      <c r="AV224" s="761"/>
      <c r="AW224" s="761"/>
      <c r="AX224" s="761"/>
      <c r="AY224" s="761"/>
      <c r="AZ224" s="761"/>
      <c r="BA224" s="761"/>
      <c r="BB224" s="761"/>
    </row>
    <row r="225" ht="15.75" customHeight="1">
      <c r="A225" s="827"/>
      <c r="B225" s="823" t="s">
        <v>6009</v>
      </c>
      <c r="C225" s="702" t="s">
        <v>470</v>
      </c>
      <c r="D225" s="760" t="s">
        <v>296</v>
      </c>
      <c r="E225" s="761"/>
      <c r="F225" s="760" t="s">
        <v>775</v>
      </c>
      <c r="G225" s="767" t="s">
        <v>3152</v>
      </c>
      <c r="H225" s="760" t="s">
        <v>1272</v>
      </c>
      <c r="I225" s="761"/>
      <c r="J225" s="674" t="s">
        <v>1543</v>
      </c>
      <c r="K225" s="761"/>
      <c r="L225" s="674" t="s">
        <v>241</v>
      </c>
      <c r="M225" s="760" t="s">
        <v>408</v>
      </c>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1"/>
      <c r="AJ225" s="761"/>
      <c r="AK225" s="761"/>
      <c r="AL225" s="761"/>
      <c r="AM225" s="763"/>
      <c r="AN225" s="761"/>
      <c r="AO225" s="761"/>
      <c r="AP225" s="761"/>
      <c r="AQ225" s="761"/>
      <c r="AR225" s="761"/>
      <c r="AS225" s="761"/>
      <c r="AT225" s="761"/>
      <c r="AU225" s="761"/>
      <c r="AV225" s="761"/>
      <c r="AW225" s="761"/>
      <c r="AX225" s="761"/>
      <c r="AY225" s="761"/>
      <c r="AZ225" s="761"/>
      <c r="BA225" s="761"/>
      <c r="BB225" s="761"/>
    </row>
    <row r="226" ht="15.75" customHeight="1">
      <c r="A226" s="820" t="s">
        <v>57</v>
      </c>
      <c r="B226" s="821" t="s">
        <v>5609</v>
      </c>
      <c r="C226" s="702" t="s">
        <v>406</v>
      </c>
      <c r="D226" s="766"/>
      <c r="E226" s="761"/>
      <c r="F226" s="761"/>
      <c r="G226" s="760" t="s">
        <v>857</v>
      </c>
      <c r="H226" s="761"/>
      <c r="I226" s="761"/>
      <c r="J226" s="761"/>
      <c r="K226" s="761"/>
      <c r="L226" s="761"/>
      <c r="M226" s="760" t="s">
        <v>406</v>
      </c>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1"/>
      <c r="AJ226" s="761"/>
      <c r="AK226" s="761"/>
      <c r="AL226" s="761"/>
      <c r="AM226" s="763"/>
      <c r="AN226" s="761"/>
      <c r="AO226" s="761"/>
      <c r="AP226" s="761"/>
      <c r="AQ226" s="761"/>
      <c r="AR226" s="761"/>
      <c r="AS226" s="761"/>
      <c r="AT226" s="761"/>
      <c r="AU226" s="761"/>
      <c r="AV226" s="761"/>
      <c r="AW226" s="761"/>
      <c r="AX226" s="761"/>
      <c r="AY226" s="761"/>
      <c r="AZ226" s="761"/>
      <c r="BA226" s="761"/>
      <c r="BB226" s="761"/>
    </row>
    <row r="227">
      <c r="A227" s="833" t="s">
        <v>5541</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5"/>
      <c r="AN227" s="834"/>
      <c r="AO227" s="834"/>
      <c r="AP227" s="834"/>
      <c r="AQ227" s="834"/>
      <c r="AR227" s="834"/>
      <c r="AS227" s="834"/>
      <c r="AT227" s="834"/>
      <c r="AU227" s="834"/>
      <c r="AV227" s="834"/>
      <c r="AW227" s="834"/>
      <c r="AX227" s="834"/>
      <c r="AY227" s="834"/>
      <c r="AZ227" s="834"/>
      <c r="BA227" s="834"/>
      <c r="BB227" s="834"/>
    </row>
    <row r="228" ht="15.75" customHeight="1">
      <c r="A228" s="836" t="s">
        <v>5608</v>
      </c>
      <c r="B228" s="837" t="s">
        <v>6010</v>
      </c>
      <c r="C228" s="702" t="s">
        <v>1277</v>
      </c>
      <c r="D228" s="766"/>
      <c r="E228" s="760" t="s">
        <v>1277</v>
      </c>
      <c r="F228" s="761"/>
      <c r="G228" s="761"/>
      <c r="H228" s="761"/>
      <c r="I228" s="766"/>
      <c r="J228" s="761"/>
      <c r="K228" s="761"/>
      <c r="L228" s="760" t="s">
        <v>2234</v>
      </c>
      <c r="M228" s="761"/>
      <c r="N228" s="761"/>
      <c r="O228" s="761"/>
      <c r="P228" s="761"/>
      <c r="Q228" s="761"/>
      <c r="R228" s="761"/>
      <c r="S228" s="761"/>
      <c r="T228" s="761"/>
      <c r="U228" s="761"/>
      <c r="V228" s="761"/>
      <c r="W228" s="761"/>
      <c r="X228" s="761"/>
      <c r="Y228" s="767" t="s">
        <v>6011</v>
      </c>
      <c r="Z228" s="761"/>
      <c r="AA228" s="761"/>
      <c r="AB228" s="761"/>
      <c r="AC228" s="761"/>
      <c r="AD228" s="761"/>
      <c r="AE228" s="761"/>
      <c r="AF228" s="761"/>
      <c r="AG228" s="761"/>
      <c r="AH228" s="761"/>
      <c r="AI228" s="761"/>
      <c r="AJ228" s="761"/>
      <c r="AK228" s="761"/>
      <c r="AL228" s="761"/>
      <c r="AM228" s="763"/>
      <c r="AN228" s="761"/>
      <c r="AO228" s="761"/>
      <c r="AP228" s="761"/>
      <c r="AQ228" s="761"/>
      <c r="AR228" s="761"/>
      <c r="AS228" s="761"/>
      <c r="AT228" s="761"/>
      <c r="AU228" s="761"/>
      <c r="AV228" s="761"/>
      <c r="AW228" s="761"/>
      <c r="AX228" s="761"/>
      <c r="AY228" s="761"/>
      <c r="AZ228" s="761"/>
      <c r="BA228" s="761"/>
      <c r="BB228" s="761"/>
    </row>
    <row r="229" ht="15.75" customHeight="1">
      <c r="A229" s="838"/>
      <c r="B229" s="839" t="s">
        <v>6012</v>
      </c>
      <c r="C229" s="702" t="s">
        <v>3738</v>
      </c>
      <c r="D229" s="766"/>
      <c r="E229" s="761"/>
      <c r="F229" s="761"/>
      <c r="G229" s="761"/>
      <c r="H229" s="761"/>
      <c r="I229" s="762" t="str">
        <f>HYPERLINK("https://youtu.be/K8Egs0-qumI","48.41")</f>
        <v>48.41</v>
      </c>
      <c r="J229" s="761"/>
      <c r="K229" s="761"/>
      <c r="L229" s="761"/>
      <c r="M229" s="760" t="s">
        <v>3738</v>
      </c>
      <c r="N229" s="761"/>
      <c r="O229" s="761"/>
      <c r="P229" s="761"/>
      <c r="Q229" s="761"/>
      <c r="R229" s="761"/>
      <c r="S229" s="761"/>
      <c r="T229" s="761"/>
      <c r="U229" s="761"/>
      <c r="V229" s="761"/>
      <c r="W229" s="761"/>
      <c r="X229" s="761"/>
      <c r="Y229" s="761"/>
      <c r="Z229" s="761"/>
      <c r="AA229" s="761"/>
      <c r="AB229" s="761"/>
      <c r="AC229" s="761"/>
      <c r="AD229" s="761"/>
      <c r="AE229" s="761"/>
      <c r="AF229" s="761"/>
      <c r="AG229" s="761"/>
      <c r="AH229" s="761"/>
      <c r="AI229" s="761"/>
      <c r="AJ229" s="761"/>
      <c r="AK229" s="761"/>
      <c r="AL229" s="761"/>
      <c r="AM229" s="763"/>
      <c r="AN229" s="761"/>
      <c r="AO229" s="761"/>
      <c r="AP229" s="761"/>
      <c r="AQ229" s="761"/>
      <c r="AR229" s="761"/>
      <c r="AS229" s="761"/>
      <c r="AT229" s="761"/>
      <c r="AU229" s="761"/>
      <c r="AV229" s="761"/>
      <c r="AW229" s="761"/>
      <c r="AX229" s="761"/>
      <c r="AY229" s="761"/>
      <c r="AZ229" s="761"/>
      <c r="BA229" s="761"/>
      <c r="BB229" s="761"/>
    </row>
    <row r="230" ht="15.75" customHeight="1">
      <c r="A230" s="838"/>
      <c r="B230" s="839" t="s">
        <v>6013</v>
      </c>
      <c r="C230" s="702" t="s">
        <v>4018</v>
      </c>
      <c r="D230" s="766"/>
      <c r="E230" s="761"/>
      <c r="F230" s="761"/>
      <c r="G230" s="761"/>
      <c r="H230" s="761"/>
      <c r="I230" s="761" t="s">
        <v>3192</v>
      </c>
      <c r="J230" s="761"/>
      <c r="K230" s="761"/>
      <c r="L230" s="760" t="s">
        <v>4018</v>
      </c>
      <c r="M230" s="761"/>
      <c r="N230" s="761"/>
      <c r="O230" s="761"/>
      <c r="P230" s="761"/>
      <c r="Q230" s="761"/>
      <c r="R230" s="761"/>
      <c r="S230" s="761"/>
      <c r="T230" s="761"/>
      <c r="U230" s="761"/>
      <c r="V230" s="761"/>
      <c r="W230" s="761"/>
      <c r="X230" s="761"/>
      <c r="Y230" s="761"/>
      <c r="Z230" s="761"/>
      <c r="AA230" s="761"/>
      <c r="AB230" s="761"/>
      <c r="AC230" s="761"/>
      <c r="AD230" s="761"/>
      <c r="AE230" s="761"/>
      <c r="AF230" s="761"/>
      <c r="AG230" s="761"/>
      <c r="AH230" s="761"/>
      <c r="AI230" s="761"/>
      <c r="AJ230" s="761"/>
      <c r="AK230" s="761"/>
      <c r="AL230" s="761"/>
      <c r="AM230" s="763"/>
      <c r="AN230" s="761"/>
      <c r="AO230" s="761"/>
      <c r="AP230" s="761"/>
      <c r="AQ230" s="761"/>
      <c r="AR230" s="761"/>
      <c r="AS230" s="761"/>
      <c r="AT230" s="761"/>
      <c r="AU230" s="761"/>
      <c r="AV230" s="761"/>
      <c r="AW230" s="761"/>
      <c r="AX230" s="761"/>
      <c r="AY230" s="761"/>
      <c r="AZ230" s="761"/>
      <c r="BA230" s="761"/>
      <c r="BB230" s="761"/>
    </row>
    <row r="231" ht="15.75" customHeight="1">
      <c r="A231" s="838"/>
      <c r="B231" s="839" t="s">
        <v>6014</v>
      </c>
      <c r="C231" s="702" t="s">
        <v>3191</v>
      </c>
      <c r="D231" s="766"/>
      <c r="E231" s="760" t="s">
        <v>3191</v>
      </c>
      <c r="F231" s="761"/>
      <c r="G231" s="761"/>
      <c r="H231" s="761"/>
      <c r="I231" s="762" t="str">
        <f>HYPERLINK("https://youtu.be/kMOGrk3P1Fc","45.34")</f>
        <v>45.34</v>
      </c>
      <c r="J231" s="762" t="s">
        <v>5444</v>
      </c>
      <c r="K231" s="761"/>
      <c r="L231" s="761"/>
      <c r="M231" s="761"/>
      <c r="N231" s="761"/>
      <c r="O231" s="761"/>
      <c r="P231" s="761"/>
      <c r="Q231" s="761"/>
      <c r="R231" s="761"/>
      <c r="S231" s="761" t="s">
        <v>459</v>
      </c>
      <c r="T231" s="761"/>
      <c r="U231" s="761"/>
      <c r="V231" s="761"/>
      <c r="W231" s="761"/>
      <c r="X231" s="761"/>
      <c r="Y231" s="761"/>
      <c r="Z231" s="761"/>
      <c r="AA231" s="761"/>
      <c r="AB231" s="761"/>
      <c r="AC231" s="761"/>
      <c r="AD231" s="761"/>
      <c r="AE231" s="761"/>
      <c r="AF231" s="761"/>
      <c r="AG231" s="761"/>
      <c r="AH231" s="761"/>
      <c r="AI231" s="761"/>
      <c r="AJ231" s="761"/>
      <c r="AK231" s="761"/>
      <c r="AL231" s="761"/>
      <c r="AM231" s="763"/>
      <c r="AN231" s="761"/>
      <c r="AO231" s="761"/>
      <c r="AP231" s="761"/>
      <c r="AQ231" s="761"/>
      <c r="AR231" s="761"/>
      <c r="AS231" s="761"/>
      <c r="AT231" s="761"/>
      <c r="AU231" s="761"/>
      <c r="AV231" s="761"/>
      <c r="AW231" s="761"/>
      <c r="AX231" s="761"/>
      <c r="AY231" s="761"/>
      <c r="AZ231" s="761"/>
      <c r="BA231" s="761"/>
      <c r="BB231" s="761"/>
    </row>
    <row r="232" ht="15.75" customHeight="1">
      <c r="A232" s="838"/>
      <c r="B232" s="839" t="s">
        <v>6015</v>
      </c>
      <c r="C232" s="702" t="s">
        <v>172</v>
      </c>
      <c r="D232" s="760" t="s">
        <v>172</v>
      </c>
      <c r="E232" s="760" t="s">
        <v>777</v>
      </c>
      <c r="F232" s="761"/>
      <c r="G232" s="767" t="s">
        <v>6016</v>
      </c>
      <c r="H232" s="760" t="s">
        <v>6017</v>
      </c>
      <c r="I232" s="766"/>
      <c r="J232" s="761"/>
      <c r="K232" s="761"/>
      <c r="L232" s="674" t="s">
        <v>3749</v>
      </c>
      <c r="M232" s="760" t="s">
        <v>5067</v>
      </c>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1"/>
      <c r="AJ232" s="761"/>
      <c r="AK232" s="761"/>
      <c r="AL232" s="761"/>
      <c r="AM232" s="763"/>
      <c r="AN232" s="761"/>
      <c r="AO232" s="761"/>
      <c r="AP232" s="761"/>
      <c r="AQ232" s="761"/>
      <c r="AR232" s="761"/>
      <c r="AS232" s="761"/>
      <c r="AT232" s="761"/>
      <c r="AU232" s="761"/>
      <c r="AV232" s="761"/>
      <c r="AW232" s="761"/>
      <c r="AX232" s="761"/>
      <c r="AY232" s="761"/>
      <c r="AZ232" s="761"/>
      <c r="BA232" s="761"/>
      <c r="BB232" s="761"/>
    </row>
    <row r="233" ht="15.75" customHeight="1">
      <c r="A233" s="838"/>
      <c r="B233" s="839" t="s">
        <v>6018</v>
      </c>
      <c r="C233" s="702" t="s">
        <v>3749</v>
      </c>
      <c r="D233" s="760" t="s">
        <v>3749</v>
      </c>
      <c r="E233" s="761"/>
      <c r="F233" s="761"/>
      <c r="G233" s="761"/>
      <c r="I233" s="766"/>
      <c r="J233" s="761"/>
      <c r="K233" s="761"/>
      <c r="L233" s="761"/>
      <c r="M233" s="774"/>
      <c r="N233" s="761"/>
      <c r="O233" s="761"/>
      <c r="P233" s="761"/>
      <c r="Q233" s="767" t="s">
        <v>1802</v>
      </c>
      <c r="R233" s="761"/>
      <c r="S233" s="761"/>
      <c r="T233" s="761"/>
      <c r="U233" s="761"/>
      <c r="V233" s="761"/>
      <c r="W233" s="761"/>
      <c r="X233" s="761"/>
      <c r="Y233" s="761"/>
      <c r="Z233" s="761"/>
      <c r="AA233" s="761"/>
      <c r="AB233" s="761"/>
      <c r="AC233" s="761"/>
      <c r="AD233" s="761"/>
      <c r="AE233" s="761"/>
      <c r="AF233" s="761"/>
      <c r="AG233" s="761"/>
      <c r="AH233" s="761"/>
      <c r="AI233" s="761"/>
      <c r="AJ233" s="761"/>
      <c r="AK233" s="761"/>
      <c r="AL233" s="761"/>
      <c r="AM233" s="763"/>
      <c r="AN233" s="761"/>
      <c r="AO233" s="761"/>
      <c r="AP233" s="761"/>
      <c r="AQ233" s="761"/>
      <c r="AR233" s="761"/>
      <c r="AS233" s="761"/>
      <c r="AT233" s="761"/>
      <c r="AU233" s="761"/>
      <c r="AV233" s="761"/>
      <c r="AW233" s="761"/>
      <c r="AX233" s="761"/>
      <c r="AY233" s="761"/>
      <c r="AZ233" s="761"/>
      <c r="BA233" s="761"/>
      <c r="BB233" s="761"/>
    </row>
    <row r="234" ht="15.75" customHeight="1">
      <c r="A234" s="838"/>
      <c r="B234" s="839" t="s">
        <v>6019</v>
      </c>
      <c r="C234" s="702" t="s">
        <v>777</v>
      </c>
      <c r="D234" s="760" t="s">
        <v>777</v>
      </c>
      <c r="E234" s="761"/>
      <c r="F234" s="761"/>
      <c r="G234" s="761"/>
      <c r="H234" s="760" t="s">
        <v>4726</v>
      </c>
      <c r="I234" s="766"/>
      <c r="J234" s="761"/>
      <c r="K234" s="761"/>
      <c r="L234" s="761"/>
      <c r="M234" s="761"/>
      <c r="N234" s="761"/>
      <c r="O234" s="761"/>
      <c r="P234" s="761"/>
      <c r="Q234" s="767" t="s">
        <v>3767</v>
      </c>
      <c r="R234" s="761"/>
      <c r="S234" s="761"/>
      <c r="T234" s="761"/>
      <c r="U234" s="761"/>
      <c r="V234" s="761"/>
      <c r="W234" s="761"/>
      <c r="X234" s="761"/>
      <c r="Y234" s="761"/>
      <c r="Z234" s="761"/>
      <c r="AA234" s="761"/>
      <c r="AB234" s="761"/>
      <c r="AC234" s="761"/>
      <c r="AD234" s="761"/>
      <c r="AE234" s="761"/>
      <c r="AF234" s="761"/>
      <c r="AG234" s="761"/>
      <c r="AH234" s="761"/>
      <c r="AI234" s="761"/>
      <c r="AJ234" s="761"/>
      <c r="AK234" s="761"/>
      <c r="AL234" s="761"/>
      <c r="AM234" s="763"/>
      <c r="AN234" s="761"/>
      <c r="AO234" s="761"/>
      <c r="AP234" s="761"/>
      <c r="AQ234" s="761"/>
      <c r="AR234" s="761"/>
      <c r="AS234" s="761"/>
      <c r="AT234" s="761"/>
      <c r="AU234" s="761"/>
      <c r="AV234" s="761"/>
      <c r="AW234" s="761"/>
      <c r="AX234" s="761"/>
      <c r="AY234" s="761"/>
      <c r="AZ234" s="761"/>
      <c r="BA234" s="761"/>
      <c r="BB234" s="761"/>
    </row>
    <row r="235" ht="15.75" customHeight="1">
      <c r="A235" s="838"/>
      <c r="B235" s="839" t="s">
        <v>6020</v>
      </c>
      <c r="C235" s="702" t="s">
        <v>4274</v>
      </c>
      <c r="D235" s="760" t="s">
        <v>4274</v>
      </c>
      <c r="E235" s="761"/>
      <c r="F235" s="761"/>
      <c r="G235" s="761"/>
      <c r="H235" s="674" t="s">
        <v>1273</v>
      </c>
      <c r="I235" s="766"/>
      <c r="J235" s="760" t="s">
        <v>1544</v>
      </c>
      <c r="K235" s="761"/>
      <c r="L235" s="761"/>
      <c r="M235" s="761"/>
      <c r="N235" s="761"/>
      <c r="O235" s="761"/>
      <c r="P235" s="761"/>
      <c r="Q235" s="761"/>
      <c r="R235" s="761"/>
      <c r="S235" s="761"/>
      <c r="T235" s="761"/>
      <c r="U235" s="761"/>
      <c r="V235" s="761"/>
      <c r="W235" s="761"/>
      <c r="X235" s="761"/>
      <c r="Y235" s="761"/>
      <c r="Z235" s="761"/>
      <c r="AA235" s="761"/>
      <c r="AB235" s="761"/>
      <c r="AC235" s="761"/>
      <c r="AD235" s="761"/>
      <c r="AE235" s="761"/>
      <c r="AF235" s="761"/>
      <c r="AG235" s="761"/>
      <c r="AH235" s="761"/>
      <c r="AI235" s="761"/>
      <c r="AJ235" s="761"/>
      <c r="AK235" s="761"/>
      <c r="AL235" s="761"/>
      <c r="AM235" s="763"/>
      <c r="AN235" s="761"/>
      <c r="AO235" s="761"/>
      <c r="AP235" s="761"/>
      <c r="AQ235" s="761"/>
      <c r="AR235" s="761"/>
      <c r="AS235" s="761"/>
      <c r="AT235" s="761"/>
      <c r="AU235" s="761"/>
      <c r="AV235" s="761"/>
      <c r="AW235" s="761"/>
      <c r="AX235" s="761"/>
      <c r="AY235" s="761"/>
      <c r="AZ235" s="761"/>
      <c r="BA235" s="761"/>
      <c r="BB235" s="761"/>
    </row>
    <row r="236" ht="15.75" customHeight="1">
      <c r="A236" s="836" t="s">
        <v>5723</v>
      </c>
      <c r="B236" s="837" t="s">
        <v>6021</v>
      </c>
      <c r="C236" s="702" t="s">
        <v>3017</v>
      </c>
      <c r="D236" s="766"/>
      <c r="E236" s="760" t="s">
        <v>2658</v>
      </c>
      <c r="F236" s="760" t="s">
        <v>3017</v>
      </c>
      <c r="G236" s="761"/>
      <c r="H236" s="761"/>
      <c r="I236" s="762" t="str">
        <f>HYPERLINK("https://youtu.be/_GZXmZdCc5s","31.80")</f>
        <v>31.80</v>
      </c>
      <c r="J236" s="760" t="s">
        <v>5083</v>
      </c>
      <c r="K236" s="762" t="str">
        <f>HYPERLINK("https://youtu.be/kUsh0nBBuMY","32.45")</f>
        <v>32.45</v>
      </c>
      <c r="L236" s="761"/>
      <c r="M236" s="761"/>
      <c r="N236" s="767" t="s">
        <v>263</v>
      </c>
      <c r="O236" s="767" t="s">
        <v>677</v>
      </c>
      <c r="P236" s="761"/>
      <c r="Q236" s="761"/>
      <c r="R236" s="761" t="s">
        <v>794</v>
      </c>
      <c r="S236" s="761"/>
      <c r="T236" s="761"/>
      <c r="U236" s="761"/>
      <c r="V236" s="761"/>
      <c r="W236" s="761"/>
      <c r="X236" s="761"/>
      <c r="Y236" s="761"/>
      <c r="Z236" s="761"/>
      <c r="AA236" s="761"/>
      <c r="AB236" s="761"/>
      <c r="AC236" s="761"/>
      <c r="AD236" s="761"/>
      <c r="AE236" s="761"/>
      <c r="AF236" s="761"/>
      <c r="AG236" s="761"/>
      <c r="AH236" s="761"/>
      <c r="AI236" s="767" t="s">
        <v>6022</v>
      </c>
      <c r="AJ236" s="761"/>
      <c r="AK236" s="761"/>
      <c r="AL236" s="761"/>
      <c r="AM236" s="763"/>
      <c r="AN236" s="761"/>
      <c r="AO236" s="761"/>
      <c r="AP236" s="761"/>
      <c r="AQ236" s="761"/>
      <c r="AR236" s="761"/>
      <c r="AS236" s="761"/>
      <c r="AT236" s="761"/>
      <c r="AU236" s="761"/>
      <c r="AV236" s="761"/>
      <c r="AW236" s="761"/>
      <c r="AX236" s="761"/>
      <c r="AY236" s="761"/>
      <c r="AZ236" s="761"/>
      <c r="BA236" s="761"/>
      <c r="BB236" s="761"/>
    </row>
    <row r="237" ht="15.75" customHeight="1">
      <c r="A237" s="838"/>
      <c r="B237" s="839" t="s">
        <v>6023</v>
      </c>
      <c r="C237" s="702" t="s">
        <v>351</v>
      </c>
      <c r="D237" s="766"/>
      <c r="E237" s="761"/>
      <c r="F237" s="761"/>
      <c r="G237" s="761"/>
      <c r="H237" s="761"/>
      <c r="I237" s="761"/>
      <c r="J237" s="761"/>
      <c r="K237" s="779"/>
      <c r="L237" s="761"/>
      <c r="M237" s="760" t="s">
        <v>351</v>
      </c>
      <c r="N237" s="761"/>
      <c r="O237" s="761"/>
      <c r="P237" s="761"/>
      <c r="Q237" s="761"/>
      <c r="R237" s="742" t="s">
        <v>3425</v>
      </c>
      <c r="S237" s="779"/>
      <c r="T237" s="761"/>
      <c r="U237" s="761"/>
      <c r="V237" s="761"/>
      <c r="W237" s="761"/>
      <c r="X237" s="761"/>
      <c r="Y237" s="761"/>
      <c r="Z237" s="761"/>
      <c r="AA237" s="761"/>
      <c r="AB237" s="761"/>
      <c r="AC237" s="761"/>
      <c r="AD237" s="761"/>
      <c r="AE237" s="761"/>
      <c r="AF237" s="761"/>
      <c r="AG237" s="761"/>
      <c r="AH237" s="761"/>
      <c r="AI237" s="761"/>
      <c r="AJ237" s="761"/>
      <c r="AK237" s="761"/>
      <c r="AL237" s="761"/>
      <c r="AM237" s="763"/>
      <c r="AN237" s="761"/>
      <c r="AO237" s="761"/>
      <c r="AP237" s="761"/>
      <c r="AQ237" s="761"/>
      <c r="AR237" s="761"/>
      <c r="AS237" s="761"/>
      <c r="AT237" s="761"/>
      <c r="AU237" s="761"/>
      <c r="AV237" s="761"/>
      <c r="AW237" s="761"/>
      <c r="AX237" s="761"/>
      <c r="AY237" s="761"/>
      <c r="AZ237" s="761"/>
      <c r="BA237" s="761"/>
      <c r="BB237" s="761"/>
    </row>
    <row r="238" ht="15.75" customHeight="1">
      <c r="A238" s="838"/>
      <c r="B238" s="839" t="s">
        <v>6024</v>
      </c>
      <c r="C238" s="702" t="s">
        <v>6025</v>
      </c>
      <c r="D238" s="766"/>
      <c r="E238" s="761"/>
      <c r="F238" s="761"/>
      <c r="G238" s="761"/>
      <c r="H238" s="774"/>
      <c r="I238" s="761"/>
      <c r="J238" s="761"/>
      <c r="K238" s="779"/>
      <c r="L238" s="761"/>
      <c r="M238" s="761"/>
      <c r="N238" s="761"/>
      <c r="O238" s="761"/>
      <c r="P238" s="761"/>
      <c r="Q238" s="761"/>
      <c r="R238" s="761"/>
      <c r="S238" s="779"/>
      <c r="T238" s="761"/>
      <c r="U238" s="761"/>
      <c r="V238" s="761"/>
      <c r="W238" s="761"/>
      <c r="X238" s="761"/>
      <c r="Y238" s="761"/>
      <c r="Z238" s="761"/>
      <c r="AA238" s="761"/>
      <c r="AB238" s="761"/>
      <c r="AC238" s="761"/>
      <c r="AD238" s="761"/>
      <c r="AE238" s="761"/>
      <c r="AF238" s="761"/>
      <c r="AG238" s="761"/>
      <c r="AH238" s="761"/>
      <c r="AI238" s="761"/>
      <c r="AJ238" s="761"/>
      <c r="AK238" s="761"/>
      <c r="AL238" s="761"/>
      <c r="AM238" s="763"/>
      <c r="AN238" s="761"/>
      <c r="AO238" s="761"/>
      <c r="AP238" s="761"/>
      <c r="AQ238" s="761"/>
      <c r="AR238" s="761"/>
      <c r="AS238" s="761"/>
      <c r="AT238" s="761"/>
      <c r="AU238" s="761"/>
      <c r="AV238" s="761"/>
      <c r="AW238" s="761"/>
      <c r="AX238" s="761"/>
      <c r="AY238" s="761"/>
      <c r="AZ238" s="761"/>
      <c r="BA238" s="761"/>
      <c r="BB238" s="761"/>
    </row>
    <row r="239" ht="15.75" customHeight="1">
      <c r="A239" s="838"/>
      <c r="B239" s="839" t="s">
        <v>6026</v>
      </c>
      <c r="C239" s="702" t="s">
        <v>1784</v>
      </c>
      <c r="D239" s="760" t="s">
        <v>1784</v>
      </c>
      <c r="E239" s="760" t="s">
        <v>2834</v>
      </c>
      <c r="F239" s="760" t="s">
        <v>6027</v>
      </c>
      <c r="G239" s="767" t="s">
        <v>815</v>
      </c>
      <c r="H239" s="760" t="s">
        <v>1191</v>
      </c>
      <c r="I239" s="761" t="s">
        <v>2321</v>
      </c>
      <c r="J239" s="674" t="s">
        <v>555</v>
      </c>
      <c r="K239" s="779" t="s">
        <v>5045</v>
      </c>
      <c r="L239" s="674" t="s">
        <v>1012</v>
      </c>
      <c r="M239" s="761"/>
      <c r="N239" s="767" t="s">
        <v>315</v>
      </c>
      <c r="O239" s="761"/>
      <c r="P239" s="761"/>
      <c r="Q239" s="761"/>
      <c r="R239" s="742" t="s">
        <v>1285</v>
      </c>
      <c r="S239" s="779" t="s">
        <v>3425</v>
      </c>
      <c r="T239" s="761"/>
      <c r="U239" s="761"/>
      <c r="V239" s="761"/>
      <c r="W239" s="761"/>
      <c r="X239" s="761"/>
      <c r="Y239" s="761"/>
      <c r="Z239" s="761"/>
      <c r="AA239" s="761"/>
      <c r="AB239" s="761"/>
      <c r="AC239" s="761"/>
      <c r="AD239" s="761"/>
      <c r="AE239" s="761"/>
      <c r="AF239" s="761"/>
      <c r="AG239" s="761"/>
      <c r="AH239" s="761"/>
      <c r="AI239" s="761"/>
      <c r="AJ239" s="761"/>
      <c r="AK239" s="761"/>
      <c r="AL239" s="761"/>
      <c r="AM239" s="763"/>
      <c r="AN239" s="761"/>
      <c r="AO239" s="761"/>
      <c r="AP239" s="761"/>
      <c r="AQ239" s="761"/>
      <c r="AR239" s="761"/>
      <c r="AS239" s="761"/>
      <c r="AT239" s="761"/>
      <c r="AU239" s="761"/>
      <c r="AV239" s="761"/>
      <c r="AW239" s="761"/>
      <c r="AX239" s="761"/>
      <c r="AY239" s="761"/>
      <c r="AZ239" s="761"/>
      <c r="BA239" s="761"/>
      <c r="BB239" s="761"/>
    </row>
    <row r="240" ht="15.75" customHeight="1">
      <c r="A240" s="836" t="s">
        <v>5642</v>
      </c>
      <c r="B240" s="837" t="s">
        <v>6028</v>
      </c>
      <c r="C240" s="702" t="s">
        <v>6029</v>
      </c>
      <c r="D240" s="760" t="s">
        <v>6030</v>
      </c>
      <c r="E240" s="761"/>
      <c r="F240" s="779" t="s">
        <v>6031</v>
      </c>
      <c r="G240" s="760" t="str">
        <f>HYPERLINK("https://clips.twitch.tv/ArbitrarySuccessfulGarageSuperVinlin","46.83")</f>
        <v>46.83</v>
      </c>
      <c r="H240" s="761"/>
      <c r="I240" s="762" t="str">
        <f>HYPERLINK("https://youtu.be/fNmQmNF7N9I","46.93")</f>
        <v>46.93</v>
      </c>
      <c r="J240" s="760" t="s">
        <v>6032</v>
      </c>
      <c r="K240" s="761"/>
      <c r="L240" s="675"/>
      <c r="M240" s="760" t="s">
        <v>3192</v>
      </c>
      <c r="N240" s="761"/>
      <c r="O240" s="760" t="s">
        <v>422</v>
      </c>
      <c r="P240" s="779" t="s">
        <v>3249</v>
      </c>
      <c r="Q240" s="767" t="s">
        <v>5104</v>
      </c>
      <c r="R240" s="761" t="s">
        <v>6033</v>
      </c>
      <c r="S240" s="761"/>
      <c r="T240" s="761"/>
      <c r="U240" s="761"/>
      <c r="V240" s="767" t="s">
        <v>5106</v>
      </c>
      <c r="W240" s="761"/>
      <c r="X240" s="761"/>
      <c r="Y240" s="761"/>
      <c r="Z240" s="761"/>
      <c r="AA240" s="760" t="s">
        <v>6029</v>
      </c>
      <c r="AB240" s="761"/>
      <c r="AC240" s="761"/>
      <c r="AD240" s="761"/>
      <c r="AE240" s="761"/>
      <c r="AF240" s="761"/>
      <c r="AG240" s="761"/>
      <c r="AH240" s="761"/>
      <c r="AI240" s="761"/>
      <c r="AJ240" s="761"/>
      <c r="AK240" s="761"/>
      <c r="AL240" s="761"/>
      <c r="AM240" s="763"/>
      <c r="AN240" s="761"/>
      <c r="AO240" s="761"/>
      <c r="AP240" s="761"/>
      <c r="AQ240" s="761"/>
      <c r="AR240" s="761"/>
      <c r="AS240" s="761"/>
      <c r="AT240" s="761"/>
      <c r="AU240" s="761"/>
      <c r="AV240" s="761"/>
      <c r="AW240" s="761"/>
      <c r="AX240" s="761"/>
      <c r="AY240" s="761"/>
      <c r="AZ240" s="761"/>
      <c r="BA240" s="761"/>
      <c r="BB240" s="761"/>
    </row>
    <row r="241" ht="15.75" customHeight="1">
      <c r="A241" s="838"/>
      <c r="B241" s="839" t="s">
        <v>6034</v>
      </c>
      <c r="C241" s="702" t="s">
        <v>459</v>
      </c>
      <c r="D241" s="760" t="s">
        <v>3153</v>
      </c>
      <c r="E241" s="761"/>
      <c r="F241" s="779" t="s">
        <v>2419</v>
      </c>
      <c r="G241" s="760" t="str">
        <f>HYPERLINK("https://clips.twitch.tv/AltruisticResoluteWolverineRlyTho","45.70")</f>
        <v>45.70</v>
      </c>
      <c r="H241" s="760" t="s">
        <v>3042</v>
      </c>
      <c r="I241" s="762" t="str">
        <f>HYPERLINK(" https://youtu.be/dsDcBzsPA5s","45.74")</f>
        <v>45.74</v>
      </c>
      <c r="J241" s="760" t="s">
        <v>6035</v>
      </c>
      <c r="K241" s="779" t="s">
        <v>1657</v>
      </c>
      <c r="L241" s="761"/>
      <c r="M241" s="768" t="s">
        <v>5433</v>
      </c>
      <c r="N241" s="761"/>
      <c r="O241" s="760" t="s">
        <v>3491</v>
      </c>
      <c r="P241" s="779" t="s">
        <v>3276</v>
      </c>
      <c r="Q241" s="767" t="s">
        <v>681</v>
      </c>
      <c r="R241" s="761" t="s">
        <v>3767</v>
      </c>
      <c r="S241" s="761"/>
      <c r="T241" s="761"/>
      <c r="U241" s="761"/>
      <c r="V241" s="767" t="s">
        <v>5104</v>
      </c>
      <c r="W241" s="761"/>
      <c r="X241" s="761"/>
      <c r="Y241" s="761"/>
      <c r="Z241" s="761"/>
      <c r="AA241" s="760" t="s">
        <v>459</v>
      </c>
      <c r="AB241" s="761"/>
      <c r="AC241" s="761"/>
      <c r="AD241" s="761"/>
      <c r="AE241" s="761"/>
      <c r="AF241" s="761"/>
      <c r="AG241" s="761"/>
      <c r="AH241" s="761"/>
      <c r="AI241" s="761"/>
      <c r="AJ241" s="761"/>
      <c r="AK241" s="761"/>
      <c r="AL241" s="761"/>
      <c r="AM241" s="763"/>
      <c r="AN241" s="761"/>
      <c r="AO241" s="761"/>
      <c r="AP241" s="761"/>
      <c r="AQ241" s="761"/>
      <c r="AR241" s="761"/>
      <c r="AS241" s="761"/>
      <c r="AT241" s="761"/>
      <c r="AU241" s="761"/>
      <c r="AV241" s="761"/>
      <c r="AW241" s="761"/>
      <c r="AX241" s="761"/>
      <c r="AY241" s="761"/>
      <c r="AZ241" s="761"/>
      <c r="BA241" s="761"/>
      <c r="BB241" s="761"/>
    </row>
    <row r="242" ht="15.75" customHeight="1">
      <c r="A242" s="838"/>
      <c r="B242" s="839" t="s">
        <v>6036</v>
      </c>
      <c r="C242" s="702" t="s">
        <v>302</v>
      </c>
      <c r="D242" s="760" t="s">
        <v>302</v>
      </c>
      <c r="E242" s="761"/>
      <c r="F242" s="792" t="s">
        <v>5736</v>
      </c>
      <c r="G242" s="779" t="s">
        <v>858</v>
      </c>
      <c r="H242" s="760" t="s">
        <v>1276</v>
      </c>
      <c r="I242" s="762" t="str">
        <f>HYPERLINK("https://youtu.be/9O9oqhlyCxY","45.20")</f>
        <v>45.20</v>
      </c>
      <c r="J242" s="760" t="s">
        <v>2937</v>
      </c>
      <c r="K242" s="742" t="s">
        <v>6037</v>
      </c>
      <c r="L242" s="674" t="s">
        <v>2175</v>
      </c>
      <c r="M242" s="779" t="s">
        <v>409</v>
      </c>
      <c r="N242" s="761"/>
      <c r="O242" s="760" t="s">
        <v>1225</v>
      </c>
      <c r="P242" s="779" t="s">
        <v>318</v>
      </c>
      <c r="Q242" s="760" t="s">
        <v>506</v>
      </c>
      <c r="R242" s="761"/>
      <c r="S242" s="761"/>
      <c r="T242" s="761"/>
      <c r="U242" s="761"/>
      <c r="V242" s="767" t="s">
        <v>6038</v>
      </c>
      <c r="W242" s="761"/>
      <c r="X242" s="761"/>
      <c r="Y242" s="761"/>
      <c r="Z242" s="761"/>
      <c r="AA242" s="761"/>
      <c r="AB242" s="761"/>
      <c r="AC242" s="761"/>
      <c r="AD242" s="761"/>
      <c r="AE242" s="761"/>
      <c r="AF242" s="761"/>
      <c r="AG242" s="761"/>
      <c r="AH242" s="761"/>
      <c r="AI242" s="761"/>
      <c r="AJ242" s="761"/>
      <c r="AK242" s="761"/>
      <c r="AL242" s="761"/>
      <c r="AM242" s="763"/>
      <c r="AN242" s="761"/>
      <c r="AO242" s="761"/>
      <c r="AP242" s="761"/>
      <c r="AQ242" s="761"/>
      <c r="AR242" s="761"/>
      <c r="AS242" s="761"/>
      <c r="AT242" s="761"/>
      <c r="AU242" s="761"/>
      <c r="AV242" s="761"/>
      <c r="AW242" s="761"/>
      <c r="AX242" s="761"/>
      <c r="AY242" s="761"/>
      <c r="AZ242" s="761"/>
      <c r="BA242" s="761"/>
      <c r="BB242" s="761"/>
    </row>
    <row r="243" ht="15.75" customHeight="1">
      <c r="A243" s="836" t="s">
        <v>6039</v>
      </c>
      <c r="B243" s="840"/>
      <c r="C243" s="702" t="s">
        <v>5007</v>
      </c>
      <c r="D243" s="760" t="s">
        <v>2695</v>
      </c>
      <c r="E243" s="760" t="s">
        <v>4957</v>
      </c>
      <c r="F243" s="761"/>
      <c r="G243" s="779" t="s">
        <v>6040</v>
      </c>
      <c r="H243" s="760" t="s">
        <v>3038</v>
      </c>
      <c r="I243" s="793"/>
      <c r="J243" s="760" t="s">
        <v>311</v>
      </c>
      <c r="K243" s="761"/>
      <c r="L243" s="761"/>
      <c r="M243" s="760" t="s">
        <v>5007</v>
      </c>
      <c r="N243" s="761"/>
      <c r="O243" s="761"/>
      <c r="P243" s="761"/>
      <c r="Q243" s="760" t="s">
        <v>3976</v>
      </c>
      <c r="R243" s="761"/>
      <c r="S243" s="761"/>
      <c r="T243" s="761"/>
      <c r="U243" s="767" t="s">
        <v>5305</v>
      </c>
      <c r="V243" s="761"/>
      <c r="W243" s="760" t="s">
        <v>3314</v>
      </c>
      <c r="X243" s="761"/>
      <c r="Y243" s="761"/>
      <c r="Z243" s="793"/>
      <c r="AA243" s="761"/>
      <c r="AB243" s="761"/>
      <c r="AC243" s="761"/>
      <c r="AD243" s="761"/>
      <c r="AE243" s="761"/>
      <c r="AF243" s="761"/>
      <c r="AG243" s="761"/>
      <c r="AH243" s="761"/>
      <c r="AI243" s="761"/>
      <c r="AJ243" s="761"/>
      <c r="AK243" s="761"/>
      <c r="AL243" s="761"/>
      <c r="AM243" s="763"/>
      <c r="AN243" s="761"/>
      <c r="AO243" s="761"/>
      <c r="AP243" s="761"/>
      <c r="AQ243" s="761"/>
      <c r="AR243" s="761"/>
      <c r="AS243" s="761"/>
      <c r="AT243" s="761"/>
      <c r="AU243" s="761"/>
      <c r="AV243" s="761"/>
      <c r="AW243" s="761"/>
      <c r="AX243" s="761"/>
      <c r="AY243" s="761"/>
      <c r="AZ243" s="761"/>
      <c r="BA243" s="761"/>
      <c r="BB243" s="761"/>
    </row>
    <row r="244" ht="15.75" customHeight="1">
      <c r="A244" s="836" t="s">
        <v>5756</v>
      </c>
      <c r="B244" s="841" t="s">
        <v>6041</v>
      </c>
      <c r="C244" s="702" t="s">
        <v>412</v>
      </c>
      <c r="D244" s="760" t="s">
        <v>6042</v>
      </c>
      <c r="E244" s="760" t="s">
        <v>6043</v>
      </c>
      <c r="F244" s="761"/>
      <c r="G244" s="767" t="s">
        <v>861</v>
      </c>
      <c r="H244" s="760" t="s">
        <v>1423</v>
      </c>
      <c r="I244" s="760" t="s">
        <v>6044</v>
      </c>
      <c r="J244" s="674" t="s">
        <v>1548</v>
      </c>
      <c r="K244" s="761"/>
      <c r="L244" s="674" t="s">
        <v>2990</v>
      </c>
      <c r="M244" s="760" t="s">
        <v>412</v>
      </c>
      <c r="N244" s="761"/>
      <c r="O244" s="761"/>
      <c r="P244" s="761"/>
      <c r="Q244" s="761"/>
      <c r="R244" s="761"/>
      <c r="S244" s="761"/>
      <c r="T244" s="761"/>
      <c r="U244" s="761"/>
      <c r="V244" s="761"/>
      <c r="W244" s="761"/>
      <c r="X244" s="761"/>
      <c r="Y244" s="761"/>
      <c r="Z244" s="760" t="s">
        <v>6045</v>
      </c>
      <c r="AA244" s="761"/>
      <c r="AB244" s="761"/>
      <c r="AC244" s="761"/>
      <c r="AD244" s="761"/>
      <c r="AE244" s="761"/>
      <c r="AF244" s="761"/>
      <c r="AG244" s="761"/>
      <c r="AH244" s="761"/>
      <c r="AI244" s="761"/>
      <c r="AJ244" s="761"/>
      <c r="AK244" s="761"/>
      <c r="AL244" s="761"/>
      <c r="AM244" s="763"/>
      <c r="AN244" s="761"/>
      <c r="AO244" s="761"/>
      <c r="AP244" s="761"/>
      <c r="AQ244" s="761"/>
      <c r="AR244" s="761"/>
      <c r="AS244" s="761"/>
      <c r="AT244" s="761"/>
      <c r="AU244" s="761"/>
      <c r="AV244" s="761"/>
      <c r="AW244" s="761"/>
      <c r="AX244" s="761"/>
      <c r="AY244" s="761"/>
      <c r="AZ244" s="761"/>
      <c r="BA244" s="761"/>
      <c r="BB244" s="761"/>
    </row>
    <row r="245" ht="15.75" customHeight="1">
      <c r="A245" s="836" t="s">
        <v>5702</v>
      </c>
      <c r="B245" s="837" t="s">
        <v>6046</v>
      </c>
      <c r="C245" s="702" t="s">
        <v>3429</v>
      </c>
      <c r="D245" s="760" t="s">
        <v>3429</v>
      </c>
      <c r="E245" s="767" t="s">
        <v>3383</v>
      </c>
      <c r="F245" s="761"/>
      <c r="G245" s="761"/>
      <c r="H245" s="761"/>
      <c r="I245" s="761"/>
      <c r="J245" s="760" t="s">
        <v>6047</v>
      </c>
      <c r="K245" s="761" t="s">
        <v>1629</v>
      </c>
      <c r="L245" s="761"/>
      <c r="M245" s="767"/>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3"/>
      <c r="AN245" s="761"/>
      <c r="AO245" s="761"/>
      <c r="AP245" s="761"/>
      <c r="AQ245" s="761"/>
      <c r="AR245" s="761"/>
      <c r="AS245" s="761"/>
      <c r="AT245" s="761"/>
      <c r="AU245" s="761"/>
      <c r="AV245" s="761"/>
      <c r="AW245" s="761"/>
      <c r="AX245" s="761"/>
      <c r="AY245" s="761"/>
      <c r="AZ245" s="761"/>
      <c r="BA245" s="761"/>
      <c r="BB245" s="761"/>
    </row>
    <row r="246" ht="15.75" customHeight="1">
      <c r="A246" s="838"/>
      <c r="B246" s="839" t="s">
        <v>6048</v>
      </c>
      <c r="C246" s="702" t="s">
        <v>3622</v>
      </c>
      <c r="D246" s="760" t="s">
        <v>2123</v>
      </c>
      <c r="E246" s="760" t="s">
        <v>3601</v>
      </c>
      <c r="F246" s="761"/>
      <c r="G246" s="761"/>
      <c r="H246" s="774"/>
      <c r="I246" s="761"/>
      <c r="J246" s="761"/>
      <c r="K246" s="761"/>
      <c r="L246" s="761"/>
      <c r="M246" s="760" t="s">
        <v>3622</v>
      </c>
      <c r="N246" s="767" t="s">
        <v>4381</v>
      </c>
      <c r="O246" s="761"/>
      <c r="P246" s="761"/>
      <c r="Q246" s="761"/>
      <c r="R246" s="761"/>
      <c r="S246" s="761"/>
      <c r="T246" s="761"/>
      <c r="U246" s="761"/>
      <c r="V246" s="761"/>
      <c r="W246" s="761"/>
      <c r="X246" s="761"/>
      <c r="Y246" s="761"/>
      <c r="Z246" s="761"/>
      <c r="AA246" s="761"/>
      <c r="AB246" s="761"/>
      <c r="AC246" s="761"/>
      <c r="AD246" s="761"/>
      <c r="AE246" s="761"/>
      <c r="AF246" s="761"/>
      <c r="AG246" s="761"/>
      <c r="AH246" s="761"/>
      <c r="AI246" s="761"/>
      <c r="AJ246" s="761"/>
      <c r="AK246" s="761"/>
      <c r="AL246" s="761"/>
      <c r="AM246" s="763"/>
      <c r="AN246" s="761"/>
      <c r="AO246" s="761"/>
      <c r="AP246" s="761"/>
      <c r="AQ246" s="761"/>
      <c r="AR246" s="761"/>
      <c r="AS246" s="761"/>
      <c r="AT246" s="761"/>
      <c r="AU246" s="761"/>
      <c r="AV246" s="761"/>
      <c r="AW246" s="761"/>
      <c r="AX246" s="761"/>
      <c r="AY246" s="761"/>
      <c r="AZ246" s="761"/>
      <c r="BA246" s="761"/>
      <c r="BB246" s="761"/>
    </row>
    <row r="247" ht="15.75" customHeight="1">
      <c r="A247" s="838"/>
      <c r="B247" s="839" t="s">
        <v>6049</v>
      </c>
      <c r="C247" s="702" t="s">
        <v>510</v>
      </c>
      <c r="D247" s="760" t="s">
        <v>255</v>
      </c>
      <c r="E247" s="760" t="s">
        <v>743</v>
      </c>
      <c r="F247" s="760" t="s">
        <v>936</v>
      </c>
      <c r="G247" s="761"/>
      <c r="H247" s="760" t="s">
        <v>2975</v>
      </c>
      <c r="I247" s="761"/>
      <c r="J247" s="761"/>
      <c r="K247" s="761"/>
      <c r="L247" s="674" t="s">
        <v>1246</v>
      </c>
      <c r="M247" s="760" t="s">
        <v>255</v>
      </c>
      <c r="N247" s="767" t="s">
        <v>2268</v>
      </c>
      <c r="O247" s="761"/>
      <c r="P247" s="761"/>
      <c r="Q247" s="760" t="s">
        <v>510</v>
      </c>
      <c r="R247" s="761"/>
      <c r="S247" s="761"/>
      <c r="T247" s="761"/>
      <c r="U247" s="761"/>
      <c r="V247" s="761"/>
      <c r="W247" s="761"/>
      <c r="X247" s="761"/>
      <c r="Y247" s="761"/>
      <c r="Z247" s="761"/>
      <c r="AA247" s="761"/>
      <c r="AB247" s="761"/>
      <c r="AC247" s="761"/>
      <c r="AD247" s="761"/>
      <c r="AE247" s="761"/>
      <c r="AF247" s="761"/>
      <c r="AG247" s="761"/>
      <c r="AH247" s="761"/>
      <c r="AI247" s="761"/>
      <c r="AJ247" s="761"/>
      <c r="AK247" s="761"/>
      <c r="AL247" s="761"/>
      <c r="AM247" s="763"/>
      <c r="AN247" s="761"/>
      <c r="AO247" s="761"/>
      <c r="AP247" s="761"/>
      <c r="AQ247" s="761"/>
      <c r="AR247" s="761"/>
      <c r="AS247" s="761"/>
      <c r="AT247" s="761"/>
      <c r="AU247" s="761"/>
      <c r="AV247" s="761"/>
      <c r="AW247" s="761"/>
      <c r="AX247" s="761"/>
      <c r="AY247" s="761"/>
      <c r="AZ247" s="761"/>
      <c r="BA247" s="761"/>
      <c r="BB247" s="761"/>
    </row>
    <row r="248" ht="15.75" customHeight="1">
      <c r="A248" s="836" t="s">
        <v>5706</v>
      </c>
      <c r="B248" s="837" t="s">
        <v>5609</v>
      </c>
      <c r="C248" s="702" t="s">
        <v>6050</v>
      </c>
      <c r="D248" s="766"/>
      <c r="E248" s="761"/>
      <c r="F248" s="761"/>
      <c r="G248" s="767" t="s">
        <v>863</v>
      </c>
      <c r="H248" s="761"/>
      <c r="I248" s="761"/>
      <c r="J248" s="761"/>
      <c r="K248" s="762" t="str">
        <f>HYPERLINK("https://youtu.be/4iaM52WYNRU","1:30.81")</f>
        <v>1:30.81</v>
      </c>
      <c r="L248" s="761"/>
      <c r="M248" s="761"/>
      <c r="N248" s="761"/>
      <c r="O248" s="761"/>
      <c r="P248" s="761"/>
      <c r="Q248" s="761"/>
      <c r="R248" s="761"/>
      <c r="S248" s="761"/>
      <c r="T248" s="761"/>
      <c r="U248" s="761"/>
      <c r="V248" s="761"/>
      <c r="W248" s="761"/>
      <c r="X248" s="761"/>
      <c r="Y248" s="761"/>
      <c r="Z248" s="761"/>
      <c r="AA248" s="761"/>
      <c r="AB248" s="761"/>
      <c r="AC248" s="761"/>
      <c r="AD248" s="761"/>
      <c r="AE248" s="761"/>
      <c r="AF248" s="761"/>
      <c r="AG248" s="761"/>
      <c r="AH248" s="761"/>
      <c r="AI248" s="761"/>
      <c r="AJ248" s="761"/>
      <c r="AK248" s="761"/>
      <c r="AL248" s="761"/>
      <c r="AM248" s="763"/>
      <c r="AN248" s="761"/>
      <c r="AO248" s="761"/>
      <c r="AP248" s="761"/>
      <c r="AQ248" s="761"/>
      <c r="AR248" s="761"/>
      <c r="AS248" s="761"/>
      <c r="AT248" s="761"/>
      <c r="AU248" s="761"/>
      <c r="AV248" s="761"/>
      <c r="AW248" s="761"/>
      <c r="AX248" s="761"/>
      <c r="AY248" s="761"/>
      <c r="AZ248" s="761"/>
      <c r="BA248" s="761"/>
      <c r="BB248" s="761"/>
    </row>
    <row r="249" ht="15.75" customHeight="1">
      <c r="A249" s="836" t="s">
        <v>5804</v>
      </c>
      <c r="B249" s="837" t="s">
        <v>6051</v>
      </c>
      <c r="C249" s="702" t="s">
        <v>2543</v>
      </c>
      <c r="D249" s="766"/>
      <c r="E249" s="761"/>
      <c r="F249" s="761"/>
      <c r="G249" s="761"/>
      <c r="H249" s="761"/>
      <c r="I249" s="760" t="s">
        <v>3300</v>
      </c>
      <c r="J249" s="761"/>
      <c r="K249" s="762" t="str">
        <f>HYPERLINK("https://youtu.be/iPAXLOnqzFM","41.13")</f>
        <v>41.13</v>
      </c>
      <c r="L249" s="761"/>
      <c r="M249" s="761"/>
      <c r="N249" s="761"/>
      <c r="O249" s="761"/>
      <c r="P249" s="760" t="s">
        <v>2543</v>
      </c>
      <c r="Q249" s="761"/>
      <c r="R249" s="761"/>
      <c r="S249" s="761"/>
      <c r="T249" s="761"/>
      <c r="U249" s="761"/>
      <c r="V249" s="761"/>
      <c r="W249" s="761"/>
      <c r="X249" s="761"/>
      <c r="Y249" s="761"/>
      <c r="Z249" s="761"/>
      <c r="AA249" s="761"/>
      <c r="AB249" s="761"/>
      <c r="AC249" s="761"/>
      <c r="AD249" s="761"/>
      <c r="AE249" s="761"/>
      <c r="AF249" s="761"/>
      <c r="AG249" s="761"/>
      <c r="AH249" s="761"/>
      <c r="AI249" s="761"/>
      <c r="AJ249" s="761"/>
      <c r="AK249" s="761"/>
      <c r="AL249" s="761"/>
      <c r="AM249" s="763"/>
      <c r="AN249" s="761"/>
      <c r="AO249" s="761"/>
      <c r="AP249" s="761"/>
      <c r="AQ249" s="761"/>
      <c r="AR249" s="761"/>
      <c r="AS249" s="761"/>
      <c r="AT249" s="761"/>
      <c r="AU249" s="761"/>
      <c r="AV249" s="761"/>
      <c r="AW249" s="761"/>
      <c r="AX249" s="761"/>
      <c r="AY249" s="761"/>
      <c r="AZ249" s="761"/>
      <c r="BA249" s="761"/>
      <c r="BB249" s="761"/>
    </row>
    <row r="250" ht="15.75" customHeight="1">
      <c r="A250" s="838"/>
      <c r="B250" s="839" t="s">
        <v>6052</v>
      </c>
      <c r="C250" s="702" t="s">
        <v>249</v>
      </c>
      <c r="D250" s="766"/>
      <c r="E250" s="761"/>
      <c r="F250" s="761"/>
      <c r="G250" s="761"/>
      <c r="H250" s="761"/>
      <c r="I250" s="760" t="s">
        <v>249</v>
      </c>
      <c r="J250" s="761"/>
      <c r="K250" s="766"/>
      <c r="L250" s="761"/>
      <c r="M250" s="761"/>
      <c r="N250" s="761"/>
      <c r="O250" s="761"/>
      <c r="P250" s="761"/>
      <c r="Q250" s="761"/>
      <c r="R250" s="761"/>
      <c r="S250" s="761"/>
      <c r="T250" s="761"/>
      <c r="U250" s="761"/>
      <c r="V250" s="761"/>
      <c r="W250" s="761"/>
      <c r="X250" s="761"/>
      <c r="Y250" s="761"/>
      <c r="Z250" s="761"/>
      <c r="AA250" s="761"/>
      <c r="AB250" s="761"/>
      <c r="AC250" s="761"/>
      <c r="AD250" s="761"/>
      <c r="AE250" s="761"/>
      <c r="AF250" s="761"/>
      <c r="AG250" s="761"/>
      <c r="AH250" s="761"/>
      <c r="AI250" s="761"/>
      <c r="AJ250" s="761"/>
      <c r="AK250" s="761"/>
      <c r="AL250" s="761"/>
      <c r="AM250" s="763"/>
      <c r="AN250" s="761"/>
      <c r="AO250" s="761"/>
      <c r="AP250" s="761"/>
      <c r="AQ250" s="761"/>
      <c r="AR250" s="761"/>
      <c r="AS250" s="761"/>
      <c r="AT250" s="761"/>
      <c r="AU250" s="761"/>
      <c r="AV250" s="761"/>
      <c r="AW250" s="761"/>
      <c r="AX250" s="761"/>
      <c r="AY250" s="761"/>
      <c r="AZ250" s="761"/>
      <c r="BA250" s="761"/>
      <c r="BB250" s="761"/>
    </row>
    <row r="251" ht="15.75" customHeight="1">
      <c r="A251" s="836" t="s">
        <v>57</v>
      </c>
      <c r="B251" s="842" t="s">
        <v>5609</v>
      </c>
      <c r="C251" s="702" t="s">
        <v>514</v>
      </c>
      <c r="D251" s="766"/>
      <c r="E251" s="761"/>
      <c r="F251" s="761"/>
      <c r="G251" s="760" t="s">
        <v>6053</v>
      </c>
      <c r="H251" s="761"/>
      <c r="I251" s="761"/>
      <c r="J251" s="761"/>
      <c r="K251" s="761"/>
      <c r="L251" s="761"/>
      <c r="M251" s="761"/>
      <c r="N251" s="761"/>
      <c r="O251" s="761"/>
      <c r="P251" s="761"/>
      <c r="Q251" s="761"/>
      <c r="R251" s="761"/>
      <c r="S251" s="761"/>
      <c r="T251" s="761"/>
      <c r="U251" s="761"/>
      <c r="V251" s="761"/>
      <c r="W251" s="761"/>
      <c r="X251" s="761"/>
      <c r="Y251" s="761"/>
      <c r="Z251" s="761"/>
      <c r="AA251" s="761"/>
      <c r="AB251" s="761"/>
      <c r="AC251" s="761"/>
      <c r="AD251" s="761"/>
      <c r="AE251" s="761"/>
      <c r="AF251" s="761"/>
      <c r="AG251" s="761"/>
      <c r="AH251" s="761"/>
      <c r="AI251" s="761"/>
      <c r="AJ251" s="761"/>
      <c r="AK251" s="761"/>
      <c r="AL251" s="761"/>
      <c r="AM251" s="763"/>
      <c r="AN251" s="761"/>
      <c r="AO251" s="761"/>
      <c r="AP251" s="761"/>
      <c r="AQ251" s="761"/>
      <c r="AR251" s="761"/>
      <c r="AS251" s="761"/>
      <c r="AT251" s="761"/>
      <c r="AU251" s="761"/>
      <c r="AV251" s="761"/>
      <c r="AW251" s="761"/>
      <c r="AX251" s="761"/>
      <c r="AY251" s="761"/>
      <c r="AZ251" s="761"/>
      <c r="BA251" s="761"/>
      <c r="BB251" s="761"/>
    </row>
    <row r="252">
      <c r="A252" s="843" t="s">
        <v>42</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5"/>
      <c r="AN252" s="844"/>
      <c r="AO252" s="844"/>
      <c r="AP252" s="844"/>
      <c r="AQ252" s="844"/>
      <c r="AR252" s="844"/>
      <c r="AS252" s="844"/>
      <c r="AT252" s="844"/>
      <c r="AU252" s="844"/>
      <c r="AV252" s="844"/>
      <c r="AW252" s="844"/>
      <c r="AX252" s="844"/>
      <c r="AY252" s="844"/>
      <c r="AZ252" s="844"/>
      <c r="BA252" s="844"/>
      <c r="BB252" s="844"/>
    </row>
    <row r="253" ht="15.75" customHeight="1">
      <c r="A253" s="846" t="s">
        <v>73</v>
      </c>
      <c r="B253" s="847" t="s">
        <v>6054</v>
      </c>
      <c r="C253" s="702" t="s">
        <v>6055</v>
      </c>
      <c r="D253" s="760" t="s">
        <v>6055</v>
      </c>
      <c r="E253" s="760" t="s">
        <v>6056</v>
      </c>
      <c r="F253" s="761"/>
      <c r="G253" s="761"/>
      <c r="H253" s="761"/>
      <c r="I253" s="761"/>
      <c r="J253" s="760" t="s">
        <v>4028</v>
      </c>
      <c r="K253" s="761"/>
      <c r="L253" s="761"/>
      <c r="M253" s="761"/>
      <c r="N253" s="761"/>
      <c r="O253" s="767" t="s">
        <v>6057</v>
      </c>
      <c r="P253" s="761"/>
      <c r="Q253" s="761"/>
      <c r="R253" s="761"/>
      <c r="S253" s="761"/>
      <c r="T253" s="761"/>
      <c r="U253" s="761"/>
      <c r="V253" s="761"/>
      <c r="W253" s="761"/>
      <c r="X253" s="761"/>
      <c r="Y253" s="761"/>
      <c r="Z253" s="761"/>
      <c r="AA253" s="761"/>
      <c r="AB253" s="761"/>
      <c r="AC253" s="761"/>
      <c r="AD253" s="761"/>
      <c r="AE253" s="761"/>
      <c r="AF253" s="761"/>
      <c r="AG253" s="761"/>
      <c r="AH253" s="761"/>
      <c r="AI253" s="761"/>
      <c r="AJ253" s="761"/>
      <c r="AK253" s="761"/>
      <c r="AL253" s="761"/>
      <c r="AM253" s="763"/>
      <c r="AN253" s="761"/>
      <c r="AO253" s="761"/>
      <c r="AP253" s="761"/>
      <c r="AQ253" s="761"/>
      <c r="AR253" s="761"/>
      <c r="AS253" s="761"/>
      <c r="AT253" s="761"/>
      <c r="AU253" s="761"/>
      <c r="AV253" s="761"/>
      <c r="AW253" s="761"/>
      <c r="AX253" s="761"/>
      <c r="AY253" s="761"/>
      <c r="AZ253" s="761"/>
      <c r="BA253" s="761"/>
      <c r="BB253" s="761"/>
    </row>
    <row r="254" ht="15.75" customHeight="1">
      <c r="A254" s="848"/>
      <c r="B254" s="849" t="s">
        <v>6058</v>
      </c>
      <c r="C254" s="702" t="s">
        <v>314</v>
      </c>
      <c r="D254" s="760" t="s">
        <v>314</v>
      </c>
      <c r="E254" s="760" t="s">
        <v>1111</v>
      </c>
      <c r="F254" s="779" t="s">
        <v>6059</v>
      </c>
      <c r="G254" s="767" t="s">
        <v>204</v>
      </c>
      <c r="H254" s="760" t="s">
        <v>6060</v>
      </c>
      <c r="I254" s="762" t="str">
        <f>HYPERLINK("https://youtu.be/ZpzmhXUsVhA","1:19.38")</f>
        <v>1:19.38</v>
      </c>
      <c r="J254" s="674" t="s">
        <v>1554</v>
      </c>
      <c r="K254" s="779" t="s">
        <v>2246</v>
      </c>
      <c r="L254" s="761"/>
      <c r="M254" s="761"/>
      <c r="N254" s="761"/>
      <c r="O254" s="761"/>
      <c r="P254" s="761"/>
      <c r="Q254" s="761"/>
      <c r="R254" s="761"/>
      <c r="S254" s="761"/>
      <c r="T254" s="761"/>
      <c r="U254" s="761"/>
      <c r="V254" s="761"/>
      <c r="W254" s="761"/>
      <c r="X254" s="761"/>
      <c r="Y254" s="761"/>
      <c r="Z254" s="761"/>
      <c r="AA254" s="761"/>
      <c r="AB254" s="761"/>
      <c r="AC254" s="761"/>
      <c r="AD254" s="761"/>
      <c r="AE254" s="761"/>
      <c r="AF254" s="761"/>
      <c r="AG254" s="761"/>
      <c r="AH254" s="761"/>
      <c r="AI254" s="761"/>
      <c r="AJ254" s="761"/>
      <c r="AK254" s="761"/>
      <c r="AL254" s="761"/>
      <c r="AM254" s="763"/>
      <c r="AN254" s="761"/>
      <c r="AO254" s="761"/>
      <c r="AP254" s="761"/>
      <c r="AQ254" s="761"/>
      <c r="AR254" s="761"/>
      <c r="AS254" s="761"/>
      <c r="AT254" s="761"/>
      <c r="AU254" s="761"/>
      <c r="AV254" s="761"/>
      <c r="AW254" s="761"/>
      <c r="AX254" s="761"/>
      <c r="AY254" s="761"/>
      <c r="AZ254" s="761"/>
      <c r="BA254" s="761"/>
      <c r="BB254" s="761"/>
    </row>
    <row r="255" ht="15.75" customHeight="1">
      <c r="A255" s="850" t="s">
        <v>6061</v>
      </c>
      <c r="B255" s="850" t="s">
        <v>6054</v>
      </c>
      <c r="C255" s="702" t="s">
        <v>4591</v>
      </c>
      <c r="D255" s="760" t="s">
        <v>5262</v>
      </c>
      <c r="E255" s="760" t="s">
        <v>4591</v>
      </c>
      <c r="F255" s="779"/>
      <c r="G255" s="767"/>
      <c r="H255" s="774"/>
      <c r="I255" s="775"/>
      <c r="J255" s="675"/>
      <c r="K255" s="779"/>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3"/>
      <c r="AN255" s="761"/>
      <c r="AO255" s="761"/>
      <c r="AP255" s="761"/>
      <c r="AQ255" s="761"/>
      <c r="AR255" s="761"/>
      <c r="AS255" s="761"/>
      <c r="AT255" s="761"/>
      <c r="AU255" s="761"/>
      <c r="AV255" s="761"/>
      <c r="AW255" s="761"/>
      <c r="AX255" s="761"/>
      <c r="AY255" s="761"/>
      <c r="AZ255" s="761"/>
      <c r="BA255" s="761"/>
      <c r="BB255" s="761"/>
    </row>
    <row r="256" ht="15.75" customHeight="1">
      <c r="A256" s="848"/>
      <c r="B256" s="849" t="s">
        <v>6058</v>
      </c>
      <c r="C256" s="702" t="s">
        <v>1240</v>
      </c>
      <c r="D256" s="760" t="s">
        <v>1240</v>
      </c>
      <c r="E256" s="760" t="s">
        <v>827</v>
      </c>
      <c r="F256" s="779"/>
      <c r="G256" s="767"/>
      <c r="H256" s="774"/>
      <c r="I256" s="775"/>
      <c r="J256" s="674" t="s">
        <v>1787</v>
      </c>
      <c r="K256" s="779"/>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3"/>
      <c r="AN256" s="761"/>
      <c r="AO256" s="761"/>
      <c r="AP256" s="761"/>
      <c r="AQ256" s="761"/>
      <c r="AR256" s="761"/>
      <c r="AS256" s="761"/>
      <c r="AT256" s="761"/>
      <c r="AU256" s="761"/>
      <c r="AV256" s="761"/>
      <c r="AW256" s="761"/>
      <c r="AX256" s="761"/>
      <c r="AY256" s="761"/>
      <c r="AZ256" s="761"/>
      <c r="BA256" s="761"/>
      <c r="BB256" s="761"/>
    </row>
    <row r="257" ht="15.75" customHeight="1">
      <c r="A257" s="850" t="s">
        <v>6062</v>
      </c>
      <c r="B257" s="851" t="s">
        <v>6063</v>
      </c>
      <c r="C257" s="702" t="s">
        <v>1487</v>
      </c>
      <c r="D257" s="760" t="s">
        <v>1487</v>
      </c>
      <c r="E257" s="760" t="s">
        <v>1112</v>
      </c>
      <c r="F257" s="779"/>
      <c r="G257" s="779"/>
      <c r="H257" s="761"/>
      <c r="I257" s="761"/>
      <c r="J257" s="761"/>
      <c r="K257" s="761"/>
      <c r="L257" s="761"/>
      <c r="M257" s="779"/>
      <c r="N257" s="761"/>
      <c r="O257" s="761"/>
      <c r="P257" s="779" t="s">
        <v>2243</v>
      </c>
      <c r="Q257" s="761"/>
      <c r="R257" s="761"/>
      <c r="S257" s="761"/>
      <c r="T257" s="761"/>
      <c r="U257" s="768"/>
      <c r="V257" s="761"/>
      <c r="W257" s="761"/>
      <c r="X257" s="761"/>
      <c r="Y257" s="761"/>
      <c r="Z257" s="761"/>
      <c r="AA257" s="761"/>
      <c r="AB257" s="761"/>
      <c r="AC257" s="761"/>
      <c r="AD257" s="761"/>
      <c r="AE257" s="761"/>
      <c r="AF257" s="761"/>
      <c r="AG257" s="761"/>
      <c r="AH257" s="761"/>
      <c r="AI257" s="761"/>
      <c r="AJ257" s="761"/>
      <c r="AK257" s="761"/>
      <c r="AL257" s="761"/>
      <c r="AM257" s="763"/>
      <c r="AN257" s="761"/>
      <c r="AO257" s="761"/>
      <c r="AP257" s="761"/>
      <c r="AQ257" s="761"/>
      <c r="AR257" s="761"/>
      <c r="AS257" s="761"/>
      <c r="AT257" s="761"/>
      <c r="AU257" s="761"/>
      <c r="AV257" s="761"/>
      <c r="AW257" s="761"/>
      <c r="AX257" s="761"/>
      <c r="AY257" s="761"/>
      <c r="AZ257" s="761"/>
      <c r="BA257" s="761"/>
      <c r="BB257" s="761"/>
    </row>
    <row r="258" ht="15.75" customHeight="1">
      <c r="A258" s="848"/>
      <c r="B258" s="849" t="s">
        <v>6064</v>
      </c>
      <c r="C258" s="702" t="s">
        <v>315</v>
      </c>
      <c r="D258" s="760" t="s">
        <v>315</v>
      </c>
      <c r="E258" s="793"/>
      <c r="F258" s="779" t="s">
        <v>792</v>
      </c>
      <c r="G258" s="760" t="s">
        <v>870</v>
      </c>
      <c r="H258" s="760" t="s">
        <v>1285</v>
      </c>
      <c r="I258" s="761"/>
      <c r="J258" s="673" t="s">
        <v>1555</v>
      </c>
      <c r="K258" s="761"/>
      <c r="L258" s="761"/>
      <c r="M258" s="767" t="s">
        <v>1949</v>
      </c>
      <c r="N258" s="761"/>
      <c r="O258" s="761"/>
      <c r="P258" s="761"/>
      <c r="Q258" s="761"/>
      <c r="R258" s="761"/>
      <c r="S258" s="761"/>
      <c r="T258" s="761"/>
      <c r="U258" s="760" t="s">
        <v>4139</v>
      </c>
      <c r="V258" s="761"/>
      <c r="W258" s="761"/>
      <c r="X258" s="761"/>
      <c r="Y258" s="761"/>
      <c r="Z258" s="761"/>
      <c r="AA258" s="761"/>
      <c r="AB258" s="761"/>
      <c r="AC258" s="761"/>
      <c r="AD258" s="761"/>
      <c r="AE258" s="761"/>
      <c r="AF258" s="761"/>
      <c r="AG258" s="761"/>
      <c r="AH258" s="761"/>
      <c r="AI258" s="761"/>
      <c r="AJ258" s="761"/>
      <c r="AK258" s="761"/>
      <c r="AL258" s="761"/>
      <c r="AM258" s="763"/>
      <c r="AN258" s="761"/>
      <c r="AO258" s="761"/>
      <c r="AP258" s="761"/>
      <c r="AQ258" s="761"/>
      <c r="AR258" s="761"/>
      <c r="AS258" s="761"/>
      <c r="AT258" s="761"/>
      <c r="AU258" s="761"/>
      <c r="AV258" s="761"/>
      <c r="AW258" s="761"/>
      <c r="AX258" s="761"/>
      <c r="AY258" s="761"/>
      <c r="AZ258" s="761"/>
      <c r="BA258" s="761"/>
      <c r="BB258" s="761"/>
    </row>
    <row r="259" ht="15.75" customHeight="1">
      <c r="A259" s="846" t="s">
        <v>6065</v>
      </c>
      <c r="B259" s="852" t="s">
        <v>6066</v>
      </c>
      <c r="C259" s="702" t="s">
        <v>5819</v>
      </c>
      <c r="D259" s="760" t="s">
        <v>5819</v>
      </c>
      <c r="E259" s="761"/>
      <c r="F259" s="761"/>
      <c r="G259" s="761"/>
      <c r="H259" s="761"/>
      <c r="I259" s="760" t="s">
        <v>5981</v>
      </c>
      <c r="J259" s="761"/>
      <c r="K259" s="761"/>
      <c r="L259" s="761"/>
      <c r="M259" s="761"/>
      <c r="N259" s="761"/>
      <c r="O259" s="761"/>
      <c r="P259" s="761"/>
      <c r="Q259" s="761"/>
      <c r="R259" s="761"/>
      <c r="S259" s="761"/>
      <c r="T259" s="761"/>
      <c r="U259" s="761"/>
      <c r="V259" s="761"/>
      <c r="W259" s="761"/>
      <c r="X259" s="761"/>
      <c r="Y259" s="761"/>
      <c r="Z259" s="761"/>
      <c r="AA259" s="761"/>
      <c r="AB259" s="761"/>
      <c r="AC259" s="761"/>
      <c r="AD259" s="761"/>
      <c r="AE259" s="761"/>
      <c r="AF259" s="761"/>
      <c r="AG259" s="761"/>
      <c r="AH259" s="761"/>
      <c r="AI259" s="761"/>
      <c r="AJ259" s="761"/>
      <c r="AK259" s="761"/>
      <c r="AL259" s="761"/>
      <c r="AM259" s="763"/>
      <c r="AN259" s="761"/>
      <c r="AO259" s="761"/>
      <c r="AP259" s="761"/>
      <c r="AQ259" s="761"/>
      <c r="AR259" s="761"/>
      <c r="AS259" s="761"/>
      <c r="AT259" s="761"/>
      <c r="AU259" s="761"/>
      <c r="AV259" s="761"/>
      <c r="AW259" s="761"/>
      <c r="AX259" s="761"/>
      <c r="AY259" s="761"/>
      <c r="AZ259" s="761"/>
      <c r="BA259" s="761"/>
      <c r="BB259" s="761"/>
    </row>
    <row r="260" ht="15.75" customHeight="1">
      <c r="A260" s="853"/>
      <c r="B260" s="853" t="s">
        <v>6067</v>
      </c>
      <c r="C260" s="702" t="s">
        <v>6068</v>
      </c>
      <c r="D260" s="760" t="s">
        <v>6069</v>
      </c>
      <c r="E260" s="761"/>
      <c r="F260" s="761"/>
      <c r="G260" s="761"/>
      <c r="H260" s="761"/>
      <c r="I260" s="760" t="s">
        <v>6068</v>
      </c>
      <c r="J260" s="761"/>
      <c r="K260" s="761"/>
      <c r="L260" s="761"/>
      <c r="M260" s="761"/>
      <c r="N260" s="761"/>
      <c r="O260" s="761"/>
      <c r="P260" s="761"/>
      <c r="Q260" s="761"/>
      <c r="R260" s="761"/>
      <c r="S260" s="761"/>
      <c r="T260" s="761"/>
      <c r="U260" s="761"/>
      <c r="V260" s="761"/>
      <c r="W260" s="761"/>
      <c r="X260" s="761"/>
      <c r="Y260" s="761"/>
      <c r="Z260" s="761"/>
      <c r="AA260" s="761"/>
      <c r="AB260" s="761"/>
      <c r="AC260" s="761"/>
      <c r="AD260" s="761"/>
      <c r="AE260" s="761"/>
      <c r="AF260" s="761"/>
      <c r="AG260" s="761"/>
      <c r="AH260" s="761"/>
      <c r="AI260" s="761"/>
      <c r="AJ260" s="761"/>
      <c r="AK260" s="761"/>
      <c r="AL260" s="761"/>
      <c r="AM260" s="763"/>
      <c r="AN260" s="761"/>
      <c r="AO260" s="761"/>
      <c r="AP260" s="761"/>
      <c r="AQ260" s="761"/>
      <c r="AR260" s="761"/>
      <c r="AS260" s="761"/>
      <c r="AT260" s="761"/>
      <c r="AU260" s="761"/>
      <c r="AV260" s="761"/>
      <c r="AW260" s="761"/>
      <c r="AX260" s="761"/>
      <c r="AY260" s="761"/>
      <c r="AZ260" s="761"/>
      <c r="BA260" s="761"/>
      <c r="BB260" s="761"/>
    </row>
    <row r="261" ht="15.75" customHeight="1">
      <c r="A261" s="854" t="s">
        <v>6070</v>
      </c>
      <c r="B261" s="855" t="s">
        <v>6071</v>
      </c>
      <c r="C261" s="702"/>
      <c r="D261" s="856"/>
      <c r="E261" s="857"/>
      <c r="F261" s="857"/>
      <c r="G261" s="857"/>
      <c r="H261" s="857"/>
      <c r="I261" s="856"/>
      <c r="J261" s="857"/>
      <c r="K261" s="857"/>
      <c r="L261" s="857"/>
      <c r="M261" s="857"/>
      <c r="N261" s="857"/>
      <c r="O261" s="857"/>
      <c r="P261" s="857"/>
      <c r="Q261" s="857"/>
      <c r="R261" s="857"/>
      <c r="S261" s="857"/>
      <c r="T261" s="857"/>
      <c r="U261" s="857"/>
      <c r="V261" s="857"/>
      <c r="W261" s="857"/>
      <c r="X261" s="857"/>
      <c r="Y261" s="857"/>
      <c r="Z261" s="857"/>
      <c r="AA261" s="857"/>
      <c r="AB261" s="857"/>
      <c r="AC261" s="760" t="s">
        <v>3271</v>
      </c>
      <c r="AD261" s="857"/>
      <c r="AE261" s="857"/>
      <c r="AF261" s="857"/>
      <c r="AG261" s="857"/>
      <c r="AH261" s="857"/>
      <c r="AI261" s="857"/>
      <c r="AJ261" s="857"/>
      <c r="AK261" s="857"/>
      <c r="AL261" s="857"/>
      <c r="AM261" s="858"/>
      <c r="AN261" s="857"/>
      <c r="AO261" s="857"/>
      <c r="AP261" s="857"/>
      <c r="AQ261" s="857"/>
      <c r="AR261" s="857"/>
      <c r="AS261" s="857"/>
      <c r="AT261" s="857"/>
      <c r="AU261" s="857"/>
      <c r="AV261" s="857"/>
      <c r="AW261" s="857"/>
      <c r="AX261" s="857"/>
      <c r="AY261" s="857"/>
      <c r="AZ261" s="857"/>
      <c r="BA261" s="857"/>
      <c r="BB261" s="857"/>
    </row>
    <row r="262" ht="15.75" customHeight="1">
      <c r="A262" s="859"/>
      <c r="B262" s="859" t="s">
        <v>6072</v>
      </c>
      <c r="C262" s="702" t="s">
        <v>730</v>
      </c>
      <c r="D262" s="760" t="s">
        <v>730</v>
      </c>
      <c r="E262" s="857"/>
      <c r="F262" s="857"/>
      <c r="G262" s="857"/>
      <c r="H262" s="857"/>
      <c r="I262" s="856"/>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8"/>
      <c r="AN262" s="857"/>
      <c r="AO262" s="857"/>
      <c r="AP262" s="857"/>
      <c r="AQ262" s="857"/>
      <c r="AR262" s="857"/>
      <c r="AS262" s="857"/>
      <c r="AT262" s="857"/>
      <c r="AU262" s="857"/>
      <c r="AV262" s="857"/>
      <c r="AW262" s="857"/>
      <c r="AX262" s="857"/>
      <c r="AY262" s="857"/>
      <c r="AZ262" s="857"/>
      <c r="BA262" s="857"/>
      <c r="BB262" s="857"/>
    </row>
    <row r="263" ht="15.75" customHeight="1">
      <c r="A263" s="859"/>
      <c r="B263" s="859" t="s">
        <v>6073</v>
      </c>
      <c r="C263" s="702" t="s">
        <v>351</v>
      </c>
      <c r="D263" s="856"/>
      <c r="E263" s="760" t="s">
        <v>5741</v>
      </c>
      <c r="F263" s="857"/>
      <c r="G263" s="857"/>
      <c r="H263" s="760" t="s">
        <v>351</v>
      </c>
      <c r="I263" s="856"/>
      <c r="J263" s="857"/>
      <c r="K263" s="857"/>
      <c r="L263" s="857"/>
      <c r="M263" s="857"/>
      <c r="N263" s="857"/>
      <c r="O263" s="857"/>
      <c r="P263" s="857"/>
      <c r="Q263" s="857"/>
      <c r="R263" s="857"/>
      <c r="S263" s="857"/>
      <c r="T263" s="857"/>
      <c r="U263" s="857"/>
      <c r="V263" s="857"/>
      <c r="W263" s="857"/>
      <c r="X263" s="857"/>
      <c r="Y263" s="767" t="s">
        <v>944</v>
      </c>
      <c r="Z263" s="857"/>
      <c r="AA263" s="857"/>
      <c r="AB263" s="857"/>
      <c r="AC263" s="857"/>
      <c r="AD263" s="857"/>
      <c r="AE263" s="857"/>
      <c r="AF263" s="857"/>
      <c r="AG263" s="857"/>
      <c r="AH263" s="857"/>
      <c r="AI263" s="857"/>
      <c r="AJ263" s="857"/>
      <c r="AK263" s="857"/>
      <c r="AL263" s="857"/>
      <c r="AM263" s="858"/>
      <c r="AN263" s="857"/>
      <c r="AO263" s="857"/>
      <c r="AP263" s="857"/>
      <c r="AQ263" s="857"/>
      <c r="AR263" s="857"/>
      <c r="AS263" s="857"/>
      <c r="AT263" s="857"/>
      <c r="AU263" s="857"/>
      <c r="AV263" s="857"/>
      <c r="AW263" s="857"/>
      <c r="AX263" s="857"/>
      <c r="AY263" s="857"/>
      <c r="AZ263" s="857"/>
      <c r="BA263" s="857"/>
      <c r="BB263" s="857"/>
    </row>
    <row r="264" ht="15.75" customHeight="1">
      <c r="A264" s="846" t="s">
        <v>6074</v>
      </c>
      <c r="B264" s="847" t="s">
        <v>5716</v>
      </c>
      <c r="C264" s="702"/>
      <c r="D264" s="766"/>
      <c r="E264" s="766"/>
      <c r="F264" s="761"/>
      <c r="G264" s="761"/>
      <c r="H264" s="761"/>
      <c r="I264" s="761"/>
      <c r="J264" s="761"/>
      <c r="K264" s="761"/>
      <c r="L264" s="761"/>
      <c r="M264" s="761"/>
      <c r="N264" s="761"/>
      <c r="O264" s="761"/>
      <c r="P264" s="761"/>
      <c r="Q264" s="761"/>
      <c r="R264" s="761"/>
      <c r="S264" s="761"/>
      <c r="T264" s="761"/>
      <c r="U264" s="761"/>
      <c r="V264" s="761"/>
      <c r="W264" s="761"/>
      <c r="X264" s="761"/>
      <c r="Y264" s="761"/>
      <c r="Z264" s="761"/>
      <c r="AA264" s="761"/>
      <c r="AB264" s="761"/>
      <c r="AC264" s="761"/>
      <c r="AD264" s="761"/>
      <c r="AE264" s="761"/>
      <c r="AF264" s="761"/>
      <c r="AG264" s="761"/>
      <c r="AH264" s="761"/>
      <c r="AI264" s="761"/>
      <c r="AJ264" s="761"/>
      <c r="AK264" s="761"/>
      <c r="AL264" s="761"/>
      <c r="AM264" s="763"/>
      <c r="AN264" s="761"/>
      <c r="AO264" s="761"/>
      <c r="AP264" s="761"/>
      <c r="AQ264" s="761"/>
      <c r="AR264" s="761"/>
      <c r="AS264" s="761"/>
      <c r="AT264" s="761"/>
      <c r="AU264" s="761"/>
      <c r="AV264" s="761"/>
      <c r="AW264" s="761"/>
      <c r="AX264" s="761"/>
      <c r="AY264" s="761"/>
      <c r="AZ264" s="761"/>
      <c r="BA264" s="761"/>
      <c r="BB264" s="761"/>
    </row>
    <row r="265" ht="15.75" customHeight="1">
      <c r="A265" s="846" t="s">
        <v>6075</v>
      </c>
      <c r="B265" s="847"/>
      <c r="C265" s="702"/>
      <c r="D265" s="766"/>
      <c r="E265" s="761"/>
      <c r="F265" s="779"/>
      <c r="G265" s="761"/>
      <c r="H265" s="761"/>
      <c r="I265" s="761"/>
      <c r="J265" s="761"/>
      <c r="K265" s="761"/>
      <c r="L265" s="761"/>
      <c r="M265" s="761"/>
      <c r="N265" s="761"/>
      <c r="O265" s="761"/>
      <c r="P265" s="761"/>
      <c r="Q265" s="761"/>
      <c r="R265" s="761"/>
      <c r="S265" s="761"/>
      <c r="T265" s="761"/>
      <c r="U265" s="761"/>
      <c r="V265" s="761"/>
      <c r="W265" s="761"/>
      <c r="X265" s="761"/>
      <c r="Y265" s="761"/>
      <c r="Z265" s="761"/>
      <c r="AA265" s="761"/>
      <c r="AB265" s="761"/>
      <c r="AC265" s="761"/>
      <c r="AD265" s="761"/>
      <c r="AE265" s="761"/>
      <c r="AF265" s="761"/>
      <c r="AG265" s="761"/>
      <c r="AH265" s="761"/>
      <c r="AI265" s="761"/>
      <c r="AJ265" s="761"/>
      <c r="AK265" s="761"/>
      <c r="AL265" s="761"/>
      <c r="AM265" s="763"/>
      <c r="AN265" s="761"/>
      <c r="AO265" s="761"/>
      <c r="AP265" s="761"/>
      <c r="AQ265" s="761"/>
      <c r="AR265" s="761"/>
      <c r="AS265" s="761"/>
      <c r="AT265" s="761"/>
      <c r="AU265" s="761"/>
      <c r="AV265" s="761"/>
      <c r="AW265" s="761"/>
      <c r="AX265" s="761"/>
      <c r="AY265" s="761"/>
      <c r="AZ265" s="761"/>
      <c r="BA265" s="761"/>
      <c r="BB265" s="761"/>
    </row>
    <row r="266" ht="15.75" customHeight="1">
      <c r="A266" s="846" t="s">
        <v>6076</v>
      </c>
      <c r="B266" s="847" t="s">
        <v>6077</v>
      </c>
      <c r="C266" s="702"/>
      <c r="D266" s="766"/>
      <c r="E266" s="761"/>
      <c r="F266" s="761"/>
      <c r="G266" s="761"/>
      <c r="H266" s="761"/>
      <c r="I266" s="761"/>
      <c r="J266" s="761"/>
      <c r="K266" s="761"/>
      <c r="L266" s="761"/>
      <c r="M266" s="761"/>
      <c r="N266" s="761"/>
      <c r="O266" s="761"/>
      <c r="P266" s="761"/>
      <c r="Q266" s="761"/>
      <c r="R266" s="761"/>
      <c r="S266" s="761"/>
      <c r="T266" s="761"/>
      <c r="U266" s="761"/>
      <c r="V266" s="761"/>
      <c r="W266" s="761"/>
      <c r="X266" s="761"/>
      <c r="Y266" s="761"/>
      <c r="Z266" s="761"/>
      <c r="AA266" s="761"/>
      <c r="AB266" s="761"/>
      <c r="AC266" s="761"/>
      <c r="AD266" s="761"/>
      <c r="AE266" s="761"/>
      <c r="AF266" s="761"/>
      <c r="AG266" s="761"/>
      <c r="AH266" s="761"/>
      <c r="AI266" s="761"/>
      <c r="AJ266" s="761"/>
      <c r="AK266" s="761"/>
      <c r="AL266" s="761"/>
      <c r="AM266" s="763"/>
      <c r="AN266" s="761"/>
      <c r="AO266" s="761"/>
      <c r="AP266" s="761"/>
      <c r="AQ266" s="761"/>
      <c r="AR266" s="761"/>
      <c r="AS266" s="761"/>
      <c r="AT266" s="761"/>
      <c r="AU266" s="761"/>
      <c r="AV266" s="761"/>
      <c r="AW266" s="761"/>
      <c r="AX266" s="761"/>
      <c r="AY266" s="761"/>
      <c r="AZ266" s="761"/>
      <c r="BA266" s="761"/>
      <c r="BB266" s="761"/>
    </row>
    <row r="267" ht="15.75" customHeight="1">
      <c r="A267" s="848"/>
      <c r="B267" s="849" t="s">
        <v>6078</v>
      </c>
      <c r="C267" s="702"/>
      <c r="D267" s="793"/>
      <c r="E267" s="761"/>
      <c r="F267" s="761"/>
      <c r="G267" s="761"/>
      <c r="H267" s="761"/>
      <c r="I267" s="761" t="s">
        <v>2514</v>
      </c>
      <c r="J267" s="761"/>
      <c r="K267" s="761"/>
      <c r="L267" s="761"/>
      <c r="M267" s="761"/>
      <c r="N267" s="761"/>
      <c r="O267" s="761"/>
      <c r="P267" s="761"/>
      <c r="Q267" s="761"/>
      <c r="R267" s="761"/>
      <c r="S267" s="761"/>
      <c r="T267" s="761"/>
      <c r="U267" s="761"/>
      <c r="V267" s="761"/>
      <c r="W267" s="761"/>
      <c r="X267" s="761"/>
      <c r="Y267" s="761"/>
      <c r="Z267" s="761"/>
      <c r="AA267" s="761"/>
      <c r="AB267" s="761"/>
      <c r="AC267" s="761"/>
      <c r="AD267" s="761"/>
      <c r="AE267" s="761"/>
      <c r="AF267" s="761"/>
      <c r="AG267" s="761"/>
      <c r="AH267" s="761"/>
      <c r="AI267" s="761"/>
      <c r="AJ267" s="761"/>
      <c r="AK267" s="761"/>
      <c r="AL267" s="761"/>
      <c r="AM267" s="763"/>
      <c r="AN267" s="761"/>
      <c r="AO267" s="761"/>
      <c r="AP267" s="761"/>
      <c r="AQ267" s="761"/>
      <c r="AR267" s="761"/>
      <c r="AS267" s="761"/>
      <c r="AT267" s="761"/>
      <c r="AU267" s="761"/>
      <c r="AV267" s="761"/>
      <c r="AW267" s="761"/>
      <c r="AX267" s="761"/>
      <c r="AY267" s="761"/>
      <c r="AZ267" s="761"/>
      <c r="BA267" s="761"/>
      <c r="BB267" s="761"/>
    </row>
    <row r="268" ht="15.75" customHeight="1">
      <c r="A268" s="848"/>
      <c r="B268" s="849" t="s">
        <v>6079</v>
      </c>
      <c r="C268" s="702" t="str">
        <f>HYPERLINK("https://youtu.be/kFaTTglOtkw","11.56")</f>
        <v>11.56</v>
      </c>
      <c r="D268" s="766"/>
      <c r="E268" s="761"/>
      <c r="F268" s="779"/>
      <c r="G268" s="774"/>
      <c r="H268" s="761"/>
      <c r="I268" s="762" t="str">
        <f>HYPERLINK("https://youtu.be/kFaTTglOtkw","11.56")</f>
        <v>11.56</v>
      </c>
      <c r="J268" s="774"/>
      <c r="K268" s="761"/>
      <c r="L268" s="761"/>
      <c r="M268" s="761"/>
      <c r="N268" s="761"/>
      <c r="O268" s="761"/>
      <c r="P268" s="761"/>
      <c r="Q268" s="761"/>
      <c r="R268" s="761"/>
      <c r="S268" s="761"/>
      <c r="T268" s="761"/>
      <c r="U268" s="761"/>
      <c r="V268" s="761"/>
      <c r="W268" s="761"/>
      <c r="X268" s="761"/>
      <c r="Y268" s="761"/>
      <c r="Z268" s="760" t="s">
        <v>596</v>
      </c>
      <c r="AA268" s="761"/>
      <c r="AB268" s="761"/>
      <c r="AC268" s="761"/>
      <c r="AD268" s="761"/>
      <c r="AE268" s="761"/>
      <c r="AF268" s="761"/>
      <c r="AG268" s="761"/>
      <c r="AH268" s="761"/>
      <c r="AI268" s="761"/>
      <c r="AJ268" s="761"/>
      <c r="AK268" s="761"/>
      <c r="AL268" s="761"/>
      <c r="AM268" s="763"/>
      <c r="AN268" s="761"/>
      <c r="AO268" s="761"/>
      <c r="AP268" s="761"/>
      <c r="AQ268" s="761"/>
      <c r="AR268" s="761"/>
      <c r="AS268" s="761"/>
      <c r="AT268" s="761"/>
      <c r="AU268" s="761"/>
      <c r="AV268" s="761"/>
      <c r="AW268" s="761"/>
      <c r="AX268" s="761"/>
      <c r="AY268" s="761"/>
      <c r="AZ268" s="761"/>
      <c r="BA268" s="761"/>
      <c r="BB268" s="761"/>
    </row>
    <row r="269" ht="15.75" customHeight="1">
      <c r="A269" s="846" t="s">
        <v>6080</v>
      </c>
      <c r="B269" s="847"/>
      <c r="C269" s="702"/>
      <c r="D269" s="766"/>
      <c r="E269" s="761"/>
      <c r="F269" s="761"/>
      <c r="G269" s="761"/>
      <c r="H269" s="761"/>
      <c r="I269" s="761"/>
      <c r="J269" s="761"/>
      <c r="K269" s="761"/>
      <c r="L269" s="761"/>
      <c r="M269" s="761"/>
      <c r="N269" s="761"/>
      <c r="O269" s="761"/>
      <c r="P269" s="761"/>
      <c r="Q269" s="761"/>
      <c r="R269" s="761"/>
      <c r="S269" s="761"/>
      <c r="T269" s="761"/>
      <c r="U269" s="761"/>
      <c r="V269" s="761"/>
      <c r="W269" s="761"/>
      <c r="X269" s="761"/>
      <c r="Y269" s="761"/>
      <c r="Z269" s="761"/>
      <c r="AA269" s="761"/>
      <c r="AB269" s="761"/>
      <c r="AC269" s="761"/>
      <c r="AD269" s="761"/>
      <c r="AE269" s="761"/>
      <c r="AF269" s="761"/>
      <c r="AG269" s="761"/>
      <c r="AH269" s="761"/>
      <c r="AI269" s="761"/>
      <c r="AJ269" s="761"/>
      <c r="AK269" s="761"/>
      <c r="AL269" s="761"/>
      <c r="AM269" s="763"/>
      <c r="AN269" s="761"/>
      <c r="AO269" s="761"/>
      <c r="AP269" s="761"/>
      <c r="AQ269" s="761"/>
      <c r="AR269" s="761"/>
      <c r="AS269" s="761"/>
      <c r="AT269" s="761"/>
      <c r="AU269" s="761"/>
      <c r="AV269" s="761"/>
      <c r="AW269" s="761"/>
      <c r="AX269" s="761"/>
      <c r="AY269" s="761"/>
      <c r="AZ269" s="761"/>
      <c r="BA269" s="761"/>
      <c r="BB269" s="761"/>
    </row>
    <row r="270" ht="15.75" customHeight="1">
      <c r="A270" s="850" t="s">
        <v>5622</v>
      </c>
      <c r="B270" s="851"/>
      <c r="C270" s="702" t="s">
        <v>2723</v>
      </c>
      <c r="D270" s="766"/>
      <c r="E270" s="761"/>
      <c r="F270" s="761"/>
      <c r="G270" s="767" t="s">
        <v>875</v>
      </c>
      <c r="H270" s="761"/>
      <c r="I270" s="760" t="s">
        <v>1169</v>
      </c>
      <c r="J270" s="761"/>
      <c r="K270" s="761"/>
      <c r="L270" s="761"/>
      <c r="M270" s="761"/>
      <c r="N270" s="761"/>
      <c r="O270" s="760" t="s">
        <v>3496</v>
      </c>
      <c r="P270" s="761"/>
      <c r="Q270" s="761"/>
      <c r="R270" s="761"/>
      <c r="S270" s="761"/>
      <c r="T270" s="761"/>
      <c r="U270" s="761"/>
      <c r="V270" s="761"/>
      <c r="W270" s="761"/>
      <c r="X270" s="761"/>
      <c r="Y270" s="761"/>
      <c r="Z270" s="761"/>
      <c r="AA270" s="761"/>
      <c r="AB270" s="761"/>
      <c r="AC270" s="761"/>
      <c r="AD270" s="761"/>
      <c r="AE270" s="761"/>
      <c r="AF270" s="761"/>
      <c r="AG270" s="761"/>
      <c r="AH270" s="761"/>
      <c r="AI270" s="761"/>
      <c r="AJ270" s="761"/>
      <c r="AK270" s="761"/>
      <c r="AL270" s="761"/>
      <c r="AM270" s="763"/>
      <c r="AN270" s="761"/>
      <c r="AO270" s="761"/>
      <c r="AP270" s="761"/>
      <c r="AQ270" s="761"/>
      <c r="AR270" s="761"/>
      <c r="AS270" s="761"/>
      <c r="AT270" s="761"/>
      <c r="AU270" s="761"/>
      <c r="AV270" s="761"/>
      <c r="AW270" s="761"/>
      <c r="AX270" s="761"/>
      <c r="AY270" s="761"/>
      <c r="AZ270" s="761"/>
      <c r="BA270" s="761"/>
      <c r="BB270" s="761"/>
    </row>
    <row r="271" ht="15.75" customHeight="1">
      <c r="A271" s="846" t="s">
        <v>6081</v>
      </c>
      <c r="B271" s="847"/>
      <c r="C271" s="702"/>
      <c r="D271" s="766"/>
      <c r="E271" s="761"/>
      <c r="F271" s="761"/>
      <c r="G271" s="761"/>
      <c r="H271" s="761"/>
      <c r="I271" s="761"/>
      <c r="J271" s="761"/>
      <c r="K271" s="761"/>
      <c r="L271" s="761"/>
      <c r="M271" s="761"/>
      <c r="N271" s="761"/>
      <c r="O271" s="761"/>
      <c r="P271" s="761"/>
      <c r="Q271" s="761"/>
      <c r="R271" s="761"/>
      <c r="S271" s="761"/>
      <c r="T271" s="761"/>
      <c r="U271" s="761"/>
      <c r="V271" s="761"/>
      <c r="W271" s="761"/>
      <c r="X271" s="761"/>
      <c r="Y271" s="761"/>
      <c r="Z271" s="761"/>
      <c r="AA271" s="761"/>
      <c r="AB271" s="761"/>
      <c r="AC271" s="761"/>
      <c r="AD271" s="761"/>
      <c r="AE271" s="761"/>
      <c r="AF271" s="761"/>
      <c r="AG271" s="761"/>
      <c r="AH271" s="761"/>
      <c r="AI271" s="761"/>
      <c r="AJ271" s="761"/>
      <c r="AK271" s="761"/>
      <c r="AL271" s="761"/>
      <c r="AM271" s="763"/>
      <c r="AN271" s="761"/>
      <c r="AO271" s="761"/>
      <c r="AP271" s="761"/>
      <c r="AQ271" s="761"/>
      <c r="AR271" s="761"/>
      <c r="AS271" s="761"/>
      <c r="AT271" s="761"/>
      <c r="AU271" s="761"/>
      <c r="AV271" s="761"/>
      <c r="AW271" s="761"/>
      <c r="AX271" s="761"/>
      <c r="AY271" s="761"/>
      <c r="AZ271" s="761"/>
      <c r="BA271" s="761"/>
      <c r="BB271" s="761"/>
    </row>
    <row r="272" ht="15.75" customHeight="1">
      <c r="A272" s="850" t="s">
        <v>5622</v>
      </c>
      <c r="B272" s="851"/>
      <c r="C272" s="702" t="s">
        <v>209</v>
      </c>
      <c r="D272" s="766"/>
      <c r="E272" s="761"/>
      <c r="F272" s="761"/>
      <c r="G272" s="760" t="s">
        <v>209</v>
      </c>
      <c r="H272" s="761"/>
      <c r="I272" s="762" t="str">
        <f>HYPERLINK("https://youtu.be/sgOTHqRQcwI","23.00")</f>
        <v>23.00</v>
      </c>
      <c r="J272" s="674" t="s">
        <v>525</v>
      </c>
      <c r="K272" s="761" t="s">
        <v>868</v>
      </c>
      <c r="L272" s="761"/>
      <c r="M272" s="761"/>
      <c r="N272" s="761"/>
      <c r="O272" s="761"/>
      <c r="P272" s="761"/>
      <c r="Q272" s="761"/>
      <c r="R272" s="761"/>
      <c r="S272" s="761"/>
      <c r="T272" s="761"/>
      <c r="U272" s="761"/>
      <c r="V272" s="761"/>
      <c r="W272" s="761"/>
      <c r="X272" s="761"/>
      <c r="Y272" s="761"/>
      <c r="Z272" s="761"/>
      <c r="AA272" s="761"/>
      <c r="AB272" s="761"/>
      <c r="AC272" s="761"/>
      <c r="AD272" s="761"/>
      <c r="AE272" s="761"/>
      <c r="AF272" s="761"/>
      <c r="AG272" s="761"/>
      <c r="AH272" s="761"/>
      <c r="AI272" s="761"/>
      <c r="AJ272" s="761"/>
      <c r="AK272" s="761"/>
      <c r="AL272" s="761"/>
      <c r="AM272" s="763"/>
      <c r="AN272" s="761"/>
      <c r="AO272" s="761"/>
      <c r="AP272" s="761"/>
      <c r="AQ272" s="761"/>
      <c r="AR272" s="761"/>
      <c r="AS272" s="761"/>
      <c r="AT272" s="761"/>
      <c r="AU272" s="761"/>
      <c r="AV272" s="761"/>
      <c r="AW272" s="761"/>
      <c r="AX272" s="761"/>
      <c r="AY272" s="761"/>
      <c r="AZ272" s="761"/>
      <c r="BA272" s="761"/>
      <c r="BB272" s="761"/>
    </row>
    <row r="273" ht="15.75" customHeight="1">
      <c r="A273" s="846" t="s">
        <v>6082</v>
      </c>
      <c r="B273" s="847"/>
      <c r="C273" s="702"/>
      <c r="D273" s="766"/>
      <c r="E273" s="761"/>
      <c r="F273" s="761"/>
      <c r="G273" s="761"/>
      <c r="H273" s="761"/>
      <c r="I273" s="761"/>
      <c r="J273" s="761"/>
      <c r="K273" s="761"/>
      <c r="L273" s="761"/>
      <c r="M273" s="761"/>
      <c r="N273" s="761"/>
      <c r="O273" s="761"/>
      <c r="P273" s="761"/>
      <c r="Q273" s="761"/>
      <c r="R273" s="761"/>
      <c r="S273" s="761"/>
      <c r="T273" s="761"/>
      <c r="U273" s="761"/>
      <c r="V273" s="761"/>
      <c r="W273" s="761"/>
      <c r="X273" s="761"/>
      <c r="Y273" s="761"/>
      <c r="Z273" s="761"/>
      <c r="AA273" s="761"/>
      <c r="AB273" s="761"/>
      <c r="AC273" s="761"/>
      <c r="AD273" s="761"/>
      <c r="AE273" s="761"/>
      <c r="AF273" s="761"/>
      <c r="AG273" s="761"/>
      <c r="AH273" s="761"/>
      <c r="AI273" s="761"/>
      <c r="AJ273" s="761"/>
      <c r="AK273" s="761"/>
      <c r="AL273" s="761"/>
      <c r="AM273" s="763"/>
      <c r="AN273" s="761"/>
      <c r="AO273" s="761"/>
      <c r="AP273" s="761"/>
      <c r="AQ273" s="761"/>
      <c r="AR273" s="761"/>
      <c r="AS273" s="761"/>
      <c r="AT273" s="761"/>
      <c r="AU273" s="761"/>
      <c r="AV273" s="761"/>
      <c r="AW273" s="761"/>
      <c r="AX273" s="761"/>
      <c r="AY273" s="761"/>
      <c r="AZ273" s="761"/>
      <c r="BA273" s="761"/>
      <c r="BB273" s="761"/>
    </row>
    <row r="274" ht="15.75" customHeight="1">
      <c r="A274" s="850" t="s">
        <v>5622</v>
      </c>
      <c r="B274" s="851"/>
      <c r="C274" s="702"/>
      <c r="D274" s="766"/>
      <c r="E274" s="761"/>
      <c r="F274" s="761"/>
      <c r="G274" s="761"/>
      <c r="H274" s="761"/>
      <c r="I274" s="761"/>
      <c r="J274" s="761"/>
      <c r="K274" s="761"/>
      <c r="L274" s="761"/>
      <c r="M274" s="761"/>
      <c r="N274" s="761"/>
      <c r="O274" s="761"/>
      <c r="P274" s="761"/>
      <c r="Q274" s="761"/>
      <c r="R274" s="761"/>
      <c r="S274" s="761"/>
      <c r="T274" s="761"/>
      <c r="U274" s="761"/>
      <c r="V274" s="761"/>
      <c r="W274" s="761"/>
      <c r="X274" s="761"/>
      <c r="Y274" s="761"/>
      <c r="Z274" s="761"/>
      <c r="AA274" s="761"/>
      <c r="AB274" s="761"/>
      <c r="AC274" s="761"/>
      <c r="AD274" s="761"/>
      <c r="AE274" s="761"/>
      <c r="AF274" s="761"/>
      <c r="AG274" s="761"/>
      <c r="AH274" s="761"/>
      <c r="AI274" s="761"/>
      <c r="AJ274" s="761"/>
      <c r="AK274" s="761"/>
      <c r="AL274" s="761"/>
      <c r="AM274" s="763"/>
      <c r="AN274" s="761"/>
      <c r="AO274" s="761"/>
      <c r="AP274" s="761"/>
      <c r="AQ274" s="761"/>
      <c r="AR274" s="761"/>
      <c r="AS274" s="761"/>
      <c r="AT274" s="761"/>
      <c r="AU274" s="761"/>
      <c r="AV274" s="761"/>
      <c r="AW274" s="761"/>
      <c r="AX274" s="761"/>
      <c r="AY274" s="761"/>
      <c r="AZ274" s="761"/>
      <c r="BA274" s="761"/>
      <c r="BB274" s="761"/>
    </row>
    <row r="275" ht="15.75" customHeight="1">
      <c r="A275" s="850" t="s">
        <v>5627</v>
      </c>
      <c r="B275" s="851"/>
      <c r="C275" s="702"/>
      <c r="D275" s="766"/>
      <c r="E275" s="761"/>
      <c r="F275" s="761"/>
      <c r="G275" s="761"/>
      <c r="H275" s="761"/>
      <c r="I275" s="761"/>
      <c r="J275" s="761"/>
      <c r="K275" s="761"/>
      <c r="L275" s="761"/>
      <c r="M275" s="761"/>
      <c r="N275" s="761"/>
      <c r="O275" s="761"/>
      <c r="P275" s="761"/>
      <c r="Q275" s="761"/>
      <c r="R275" s="761"/>
      <c r="S275" s="761"/>
      <c r="T275" s="761"/>
      <c r="U275" s="761"/>
      <c r="V275" s="761"/>
      <c r="W275" s="761"/>
      <c r="X275" s="761"/>
      <c r="Y275" s="761"/>
      <c r="Z275" s="761"/>
      <c r="AA275" s="761"/>
      <c r="AB275" s="761"/>
      <c r="AC275" s="761"/>
      <c r="AD275" s="761"/>
      <c r="AE275" s="761"/>
      <c r="AF275" s="761"/>
      <c r="AG275" s="761"/>
      <c r="AH275" s="761"/>
      <c r="AI275" s="761"/>
      <c r="AJ275" s="761"/>
      <c r="AK275" s="761"/>
      <c r="AL275" s="761"/>
      <c r="AM275" s="763"/>
      <c r="AN275" s="761"/>
      <c r="AO275" s="761"/>
      <c r="AP275" s="761"/>
      <c r="AQ275" s="761"/>
      <c r="AR275" s="761"/>
      <c r="AS275" s="761"/>
      <c r="AT275" s="761"/>
      <c r="AU275" s="761"/>
      <c r="AV275" s="761"/>
      <c r="AW275" s="761"/>
      <c r="AX275" s="761"/>
      <c r="AY275" s="761"/>
      <c r="AZ275" s="761"/>
      <c r="BA275" s="761"/>
      <c r="BB275" s="761"/>
    </row>
    <row r="276" ht="15.75" customHeight="1">
      <c r="A276" s="846" t="s">
        <v>6083</v>
      </c>
      <c r="B276" s="847" t="s">
        <v>6084</v>
      </c>
      <c r="C276" s="702"/>
      <c r="D276" s="766"/>
      <c r="E276" s="761"/>
      <c r="F276" s="761"/>
      <c r="G276" s="761"/>
      <c r="H276" s="761"/>
      <c r="I276" s="761"/>
      <c r="J276" s="761"/>
      <c r="K276" s="761"/>
      <c r="L276" s="761"/>
      <c r="M276" s="761"/>
      <c r="N276" s="761"/>
      <c r="O276" s="761"/>
      <c r="P276" s="761"/>
      <c r="Q276" s="761"/>
      <c r="R276" s="761"/>
      <c r="S276" s="761"/>
      <c r="T276" s="761"/>
      <c r="U276" s="761"/>
      <c r="V276" s="761"/>
      <c r="W276" s="761"/>
      <c r="X276" s="761"/>
      <c r="Y276" s="761"/>
      <c r="Z276" s="761"/>
      <c r="AA276" s="761"/>
      <c r="AB276" s="761"/>
      <c r="AC276" s="761"/>
      <c r="AD276" s="761"/>
      <c r="AE276" s="761"/>
      <c r="AF276" s="761"/>
      <c r="AG276" s="761"/>
      <c r="AH276" s="761"/>
      <c r="AI276" s="761"/>
      <c r="AJ276" s="761"/>
      <c r="AK276" s="761"/>
      <c r="AL276" s="761"/>
      <c r="AM276" s="763"/>
      <c r="AN276" s="761"/>
      <c r="AO276" s="761"/>
      <c r="AP276" s="761"/>
      <c r="AQ276" s="761"/>
      <c r="AR276" s="761"/>
      <c r="AS276" s="761"/>
      <c r="AT276" s="761"/>
      <c r="AU276" s="761"/>
      <c r="AV276" s="761"/>
      <c r="AW276" s="761"/>
      <c r="AX276" s="761"/>
      <c r="AY276" s="761"/>
      <c r="AZ276" s="761"/>
      <c r="BA276" s="761"/>
      <c r="BB276" s="761"/>
    </row>
    <row r="277" ht="15.75" customHeight="1">
      <c r="A277" s="848"/>
      <c r="B277" s="849" t="s">
        <v>6085</v>
      </c>
      <c r="C277" s="702"/>
      <c r="D277" s="766"/>
      <c r="E277" s="761"/>
      <c r="F277" s="761"/>
      <c r="G277" s="761"/>
      <c r="H277" s="761"/>
      <c r="I277" s="761"/>
      <c r="J277" s="761"/>
      <c r="K277" s="761"/>
      <c r="L277" s="761"/>
      <c r="M277" s="761"/>
      <c r="N277" s="761"/>
      <c r="O277" s="761"/>
      <c r="P277" s="761"/>
      <c r="Q277" s="761"/>
      <c r="R277" s="761"/>
      <c r="S277" s="761"/>
      <c r="T277" s="761"/>
      <c r="U277" s="761"/>
      <c r="V277" s="761"/>
      <c r="W277" s="761"/>
      <c r="X277" s="761"/>
      <c r="Y277" s="761"/>
      <c r="Z277" s="761"/>
      <c r="AA277" s="761"/>
      <c r="AB277" s="761"/>
      <c r="AC277" s="761"/>
      <c r="AD277" s="761"/>
      <c r="AE277" s="761"/>
      <c r="AF277" s="761"/>
      <c r="AG277" s="761"/>
      <c r="AH277" s="761"/>
      <c r="AI277" s="761"/>
      <c r="AJ277" s="761"/>
      <c r="AK277" s="761"/>
      <c r="AL277" s="761"/>
      <c r="AM277" s="763"/>
      <c r="AN277" s="761"/>
      <c r="AO277" s="761"/>
      <c r="AP277" s="761"/>
      <c r="AQ277" s="761"/>
      <c r="AR277" s="761"/>
      <c r="AS277" s="761"/>
      <c r="AT277" s="761"/>
      <c r="AU277" s="761"/>
      <c r="AV277" s="761"/>
      <c r="AW277" s="761"/>
      <c r="AX277" s="761"/>
      <c r="AY277" s="761"/>
      <c r="AZ277" s="761"/>
      <c r="BA277" s="761"/>
      <c r="BB277" s="761"/>
    </row>
    <row r="278" ht="15.75" customHeight="1">
      <c r="A278" s="850" t="s">
        <v>5622</v>
      </c>
      <c r="B278" s="851"/>
      <c r="C278" s="702" t="s">
        <v>2220</v>
      </c>
      <c r="D278" s="760" t="s">
        <v>2220</v>
      </c>
      <c r="E278" s="761"/>
      <c r="F278" s="761"/>
      <c r="G278" s="761"/>
      <c r="H278" s="761"/>
      <c r="I278" s="761" t="s">
        <v>6086</v>
      </c>
      <c r="J278" s="761"/>
      <c r="K278" s="761"/>
      <c r="L278" s="761"/>
      <c r="M278" s="761"/>
      <c r="N278" s="761"/>
      <c r="O278" s="761"/>
      <c r="P278" s="761"/>
      <c r="Q278" s="761"/>
      <c r="R278" s="761"/>
      <c r="S278" s="761"/>
      <c r="T278" s="761"/>
      <c r="U278" s="761"/>
      <c r="V278" s="761"/>
      <c r="W278" s="761"/>
      <c r="X278" s="761"/>
      <c r="Y278" s="761"/>
      <c r="Z278" s="761"/>
      <c r="AA278" s="761"/>
      <c r="AB278" s="761"/>
      <c r="AC278" s="761"/>
      <c r="AD278" s="761"/>
      <c r="AE278" s="761"/>
      <c r="AF278" s="761"/>
      <c r="AG278" s="761"/>
      <c r="AH278" s="761"/>
      <c r="AI278" s="761"/>
      <c r="AJ278" s="761"/>
      <c r="AK278" s="761"/>
      <c r="AL278" s="761"/>
      <c r="AM278" s="763"/>
      <c r="AN278" s="761"/>
      <c r="AO278" s="761"/>
      <c r="AP278" s="761"/>
      <c r="AQ278" s="761"/>
      <c r="AR278" s="761"/>
      <c r="AS278" s="761"/>
      <c r="AT278" s="761"/>
      <c r="AU278" s="761"/>
      <c r="AV278" s="761"/>
      <c r="AW278" s="761"/>
      <c r="AX278" s="761"/>
      <c r="AY278" s="761"/>
      <c r="AZ278" s="761"/>
      <c r="BA278" s="761"/>
      <c r="BB278" s="761"/>
    </row>
    <row r="279" ht="15.75" customHeight="1">
      <c r="A279" s="846" t="s">
        <v>84</v>
      </c>
      <c r="B279" s="860"/>
      <c r="C279" s="702"/>
      <c r="D279" s="766"/>
      <c r="E279" s="761"/>
      <c r="F279" s="761"/>
      <c r="G279" s="774"/>
      <c r="H279" s="761"/>
      <c r="I279" s="761"/>
      <c r="J279" s="861"/>
      <c r="K279" s="761" t="s">
        <v>3849</v>
      </c>
      <c r="L279" s="761"/>
      <c r="M279" s="761"/>
      <c r="N279" s="761"/>
      <c r="O279" s="761"/>
      <c r="P279" s="761"/>
      <c r="Q279" s="761"/>
      <c r="R279" s="761"/>
      <c r="S279" s="761"/>
      <c r="T279" s="761"/>
      <c r="U279" s="761"/>
      <c r="V279" s="761"/>
      <c r="W279" s="761"/>
      <c r="X279" s="761"/>
      <c r="Y279" s="761"/>
      <c r="Z279" s="761"/>
      <c r="AA279" s="761"/>
      <c r="AB279" s="761"/>
      <c r="AC279" s="761"/>
      <c r="AD279" s="761"/>
      <c r="AE279" s="761"/>
      <c r="AF279" s="761"/>
      <c r="AG279" s="761"/>
      <c r="AH279" s="761"/>
      <c r="AI279" s="761"/>
      <c r="AJ279" s="761"/>
      <c r="AK279" s="761"/>
      <c r="AL279" s="761"/>
      <c r="AM279" s="763"/>
      <c r="AN279" s="761"/>
      <c r="AO279" s="761"/>
      <c r="AP279" s="761"/>
      <c r="AQ279" s="761"/>
      <c r="AR279" s="761"/>
      <c r="AS279" s="761"/>
      <c r="AT279" s="761"/>
      <c r="AU279" s="761"/>
      <c r="AV279" s="761"/>
      <c r="AW279" s="761"/>
      <c r="AX279" s="761"/>
      <c r="AY279" s="761"/>
      <c r="AZ279" s="761"/>
      <c r="BA279" s="761"/>
      <c r="BB279" s="761"/>
    </row>
    <row r="280" ht="15.75" customHeight="1">
      <c r="A280" s="846" t="s">
        <v>6087</v>
      </c>
      <c r="B280" s="860"/>
      <c r="C280" s="702" t="str">
        <f>HYPERLINK("https://youtu.be/GGOAh-nV2rg","25.61")</f>
        <v>25.61</v>
      </c>
      <c r="D280" s="766"/>
      <c r="E280" s="761"/>
      <c r="F280" s="761"/>
      <c r="G280" s="774"/>
      <c r="H280" s="761"/>
      <c r="I280" s="762" t="str">
        <f>HYPERLINK("https://youtu.be/GGOAh-nV2rg","25.61")</f>
        <v>25.61</v>
      </c>
      <c r="J280" s="761"/>
      <c r="K280" s="761"/>
      <c r="L280" s="761"/>
      <c r="M280" s="761"/>
      <c r="N280" s="761"/>
      <c r="O280" s="761"/>
      <c r="P280" s="761"/>
      <c r="Q280" s="761"/>
      <c r="R280" s="761"/>
      <c r="S280" s="761"/>
      <c r="T280" s="761"/>
      <c r="U280" s="761"/>
      <c r="V280" s="761"/>
      <c r="W280" s="761"/>
      <c r="X280" s="761"/>
      <c r="Y280" s="761"/>
      <c r="Z280" s="761"/>
      <c r="AA280" s="761"/>
      <c r="AB280" s="761"/>
      <c r="AC280" s="761"/>
      <c r="AD280" s="761"/>
      <c r="AE280" s="761"/>
      <c r="AF280" s="761"/>
      <c r="AG280" s="761"/>
      <c r="AH280" s="761"/>
      <c r="AI280" s="761"/>
      <c r="AJ280" s="761"/>
      <c r="AK280" s="761"/>
      <c r="AL280" s="761"/>
      <c r="AM280" s="763"/>
      <c r="AN280" s="761"/>
      <c r="AO280" s="761"/>
      <c r="AP280" s="761"/>
      <c r="AQ280" s="761"/>
      <c r="AR280" s="761"/>
      <c r="AS280" s="761"/>
      <c r="AT280" s="761"/>
      <c r="AU280" s="761"/>
      <c r="AV280" s="761"/>
      <c r="AW280" s="761"/>
      <c r="AX280" s="761"/>
      <c r="AY280" s="761"/>
      <c r="AZ280" s="761"/>
      <c r="BA280" s="761"/>
      <c r="BB280" s="761"/>
    </row>
    <row r="281" ht="15.75" customHeight="1">
      <c r="A281" s="846" t="s">
        <v>6088</v>
      </c>
      <c r="B281" s="860"/>
      <c r="C281" s="702"/>
      <c r="D281" s="766"/>
      <c r="E281" s="761"/>
      <c r="F281" s="761"/>
      <c r="G281" s="761"/>
      <c r="H281" s="761"/>
      <c r="I281" s="761"/>
      <c r="J281" s="761"/>
      <c r="K281" s="761"/>
      <c r="L281" s="761"/>
      <c r="M281" s="761"/>
      <c r="N281" s="761"/>
      <c r="O281" s="761"/>
      <c r="P281" s="761"/>
      <c r="Q281" s="761"/>
      <c r="R281" s="761"/>
      <c r="S281" s="761"/>
      <c r="T281" s="761"/>
      <c r="U281" s="761"/>
      <c r="V281" s="761"/>
      <c r="W281" s="761"/>
      <c r="X281" s="761"/>
      <c r="Y281" s="761"/>
      <c r="Z281" s="761"/>
      <c r="AA281" s="761"/>
      <c r="AB281" s="761"/>
      <c r="AC281" s="761"/>
      <c r="AD281" s="761"/>
      <c r="AE281" s="761"/>
      <c r="AF281" s="761"/>
      <c r="AG281" s="761"/>
      <c r="AH281" s="761"/>
      <c r="AI281" s="761"/>
      <c r="AJ281" s="761"/>
      <c r="AK281" s="761"/>
      <c r="AL281" s="761"/>
      <c r="AM281" s="763"/>
      <c r="AN281" s="761"/>
      <c r="AO281" s="761"/>
      <c r="AP281" s="761"/>
      <c r="AQ281" s="761"/>
      <c r="AR281" s="761"/>
      <c r="AS281" s="761"/>
      <c r="AT281" s="761"/>
      <c r="AU281" s="761"/>
      <c r="AV281" s="761"/>
      <c r="AW281" s="761"/>
      <c r="AX281" s="761"/>
      <c r="AY281" s="761"/>
      <c r="AZ281" s="761"/>
      <c r="BA281" s="761"/>
      <c r="BB281" s="761"/>
    </row>
    <row r="282" ht="15.75" customHeight="1">
      <c r="A282" s="850" t="s">
        <v>6089</v>
      </c>
      <c r="B282" s="851" t="s">
        <v>6090</v>
      </c>
      <c r="C282" s="702" t="s">
        <v>810</v>
      </c>
      <c r="D282" s="766"/>
      <c r="E282" s="761"/>
      <c r="F282" s="761"/>
      <c r="G282" s="761"/>
      <c r="H282" s="761"/>
      <c r="I282" s="760" t="s">
        <v>810</v>
      </c>
      <c r="J282" s="761"/>
      <c r="K282" s="761"/>
      <c r="L282" s="761"/>
      <c r="M282" s="761"/>
      <c r="N282" s="761"/>
      <c r="O282" s="761"/>
      <c r="P282" s="761"/>
      <c r="Q282" s="761"/>
      <c r="R282" s="761"/>
      <c r="S282" s="761"/>
      <c r="T282" s="761"/>
      <c r="U282" s="761"/>
      <c r="V282" s="761"/>
      <c r="W282" s="761"/>
      <c r="X282" s="761"/>
      <c r="Y282" s="767" t="s">
        <v>1962</v>
      </c>
      <c r="Z282" s="761"/>
      <c r="AA282" s="761"/>
      <c r="AB282" s="761"/>
      <c r="AC282" s="761"/>
      <c r="AD282" s="761"/>
      <c r="AE282" s="761"/>
      <c r="AF282" s="761"/>
      <c r="AG282" s="761"/>
      <c r="AH282" s="761"/>
      <c r="AI282" s="761"/>
      <c r="AJ282" s="761"/>
      <c r="AK282" s="761"/>
      <c r="AL282" s="761"/>
      <c r="AM282" s="763"/>
      <c r="AN282" s="761"/>
      <c r="AO282" s="761"/>
      <c r="AP282" s="761"/>
      <c r="AQ282" s="761"/>
      <c r="AR282" s="761"/>
      <c r="AS282" s="761"/>
      <c r="AT282" s="761"/>
      <c r="AU282" s="761"/>
      <c r="AV282" s="761"/>
      <c r="AW282" s="761"/>
      <c r="AX282" s="761"/>
      <c r="AY282" s="761"/>
      <c r="AZ282" s="761"/>
      <c r="BA282" s="761"/>
      <c r="BB282" s="761"/>
    </row>
    <row r="283" ht="15.75" customHeight="1">
      <c r="A283" s="848"/>
      <c r="B283" s="853" t="s">
        <v>6091</v>
      </c>
      <c r="C283" s="702" t="s">
        <v>3741</v>
      </c>
      <c r="D283" s="794" t="s">
        <v>3311</v>
      </c>
      <c r="E283" s="761"/>
      <c r="F283" s="862" t="s">
        <v>6092</v>
      </c>
      <c r="G283" s="761"/>
      <c r="H283" s="761"/>
      <c r="I283" s="760" t="s">
        <v>3741</v>
      </c>
      <c r="J283" s="761"/>
      <c r="K283" s="761"/>
      <c r="L283" s="761"/>
      <c r="M283" s="761"/>
      <c r="N283" s="761"/>
      <c r="O283" s="761"/>
      <c r="P283" s="761"/>
      <c r="Q283" s="761"/>
      <c r="R283" s="761"/>
      <c r="S283" s="761"/>
      <c r="T283" s="761"/>
      <c r="U283" s="761"/>
      <c r="V283" s="761"/>
      <c r="W283" s="761"/>
      <c r="X283" s="761"/>
      <c r="Y283" s="761"/>
      <c r="Z283" s="761"/>
      <c r="AA283" s="761"/>
      <c r="AB283" s="761"/>
      <c r="AC283" s="761"/>
      <c r="AD283" s="761"/>
      <c r="AE283" s="761"/>
      <c r="AF283" s="761"/>
      <c r="AG283" s="761"/>
      <c r="AH283" s="761"/>
      <c r="AI283" s="761"/>
      <c r="AJ283" s="761"/>
      <c r="AK283" s="761"/>
      <c r="AL283" s="761"/>
      <c r="AM283" s="763"/>
      <c r="AN283" s="761"/>
      <c r="AO283" s="761"/>
      <c r="AP283" s="761"/>
      <c r="AQ283" s="761"/>
      <c r="AR283" s="761"/>
      <c r="AS283" s="761"/>
      <c r="AT283" s="761"/>
      <c r="AU283" s="761"/>
      <c r="AV283" s="761"/>
      <c r="AW283" s="761"/>
      <c r="AX283" s="761"/>
      <c r="AY283" s="761"/>
      <c r="AZ283" s="761"/>
      <c r="BA283" s="761"/>
      <c r="BB283" s="761"/>
    </row>
    <row r="284" ht="15.75" customHeight="1">
      <c r="A284" s="846" t="s">
        <v>6093</v>
      </c>
      <c r="B284" s="860"/>
      <c r="C284" s="702" t="str">
        <f>HYPERLINK("https://youtu.be/YoUjawjsT7Q","22.24")</f>
        <v>22.24</v>
      </c>
      <c r="D284" s="766"/>
      <c r="E284" s="761"/>
      <c r="F284" s="761"/>
      <c r="G284" s="767"/>
      <c r="H284" s="761"/>
      <c r="I284" s="762" t="str">
        <f>HYPERLINK("https://youtu.be/YoUjawjsT7Q","22.24")</f>
        <v>22.24</v>
      </c>
      <c r="J284" s="761"/>
      <c r="K284" s="761"/>
      <c r="L284" s="761"/>
      <c r="M284" s="761"/>
      <c r="N284" s="761"/>
      <c r="O284" s="761"/>
      <c r="P284" s="761"/>
      <c r="Q284" s="761"/>
      <c r="R284" s="761"/>
      <c r="S284" s="761"/>
      <c r="T284" s="761"/>
      <c r="U284" s="761"/>
      <c r="V284" s="761"/>
      <c r="W284" s="761"/>
      <c r="X284" s="761"/>
      <c r="Y284" s="761"/>
      <c r="Z284" s="761"/>
      <c r="AA284" s="761"/>
      <c r="AB284" s="761"/>
      <c r="AC284" s="761"/>
      <c r="AD284" s="761"/>
      <c r="AE284" s="761"/>
      <c r="AF284" s="761"/>
      <c r="AG284" s="761"/>
      <c r="AH284" s="761"/>
      <c r="AI284" s="761"/>
      <c r="AJ284" s="761"/>
      <c r="AK284" s="761"/>
      <c r="AL284" s="761"/>
      <c r="AM284" s="763"/>
      <c r="AN284" s="761"/>
      <c r="AO284" s="761"/>
      <c r="AP284" s="761"/>
      <c r="AQ284" s="761"/>
      <c r="AR284" s="761"/>
      <c r="AS284" s="761"/>
      <c r="AT284" s="761"/>
      <c r="AU284" s="761"/>
      <c r="AV284" s="761"/>
      <c r="AW284" s="761"/>
      <c r="AX284" s="761"/>
      <c r="AY284" s="761"/>
      <c r="AZ284" s="761"/>
      <c r="BA284" s="761"/>
      <c r="BB284" s="761"/>
    </row>
    <row r="285" ht="15.75" customHeight="1">
      <c r="A285" s="846" t="s">
        <v>6094</v>
      </c>
      <c r="B285" s="860"/>
      <c r="C285" s="702"/>
      <c r="D285" s="766"/>
      <c r="E285" s="761"/>
      <c r="F285" s="761"/>
      <c r="G285" s="761"/>
      <c r="H285" s="761"/>
      <c r="I285" s="761"/>
      <c r="J285" s="761"/>
      <c r="K285" s="761"/>
      <c r="L285" s="761"/>
      <c r="M285" s="761"/>
      <c r="N285" s="761"/>
      <c r="O285" s="761"/>
      <c r="P285" s="761"/>
      <c r="Q285" s="761"/>
      <c r="R285" s="761"/>
      <c r="S285" s="761"/>
      <c r="T285" s="761"/>
      <c r="U285" s="761"/>
      <c r="V285" s="761"/>
      <c r="W285" s="761"/>
      <c r="X285" s="761"/>
      <c r="Y285" s="761"/>
      <c r="Z285" s="761"/>
      <c r="AA285" s="761"/>
      <c r="AB285" s="761"/>
      <c r="AC285" s="761"/>
      <c r="AD285" s="761"/>
      <c r="AE285" s="761"/>
      <c r="AF285" s="761"/>
      <c r="AG285" s="761"/>
      <c r="AH285" s="761"/>
      <c r="AI285" s="761"/>
      <c r="AJ285" s="761"/>
      <c r="AK285" s="761"/>
      <c r="AL285" s="761"/>
      <c r="AM285" s="763"/>
      <c r="AN285" s="761"/>
      <c r="AO285" s="761"/>
      <c r="AP285" s="761"/>
      <c r="AQ285" s="761"/>
      <c r="AR285" s="761"/>
      <c r="AS285" s="761"/>
      <c r="AT285" s="761"/>
      <c r="AU285" s="761"/>
      <c r="AV285" s="761"/>
      <c r="AW285" s="761"/>
      <c r="AX285" s="761"/>
      <c r="AY285" s="761"/>
      <c r="AZ285" s="761"/>
      <c r="BA285" s="761"/>
      <c r="BB285" s="761"/>
    </row>
    <row r="286" ht="15.75" customHeight="1">
      <c r="A286" s="850" t="s">
        <v>6095</v>
      </c>
      <c r="B286" s="851"/>
      <c r="C286" s="702"/>
      <c r="D286" s="766"/>
      <c r="E286" s="761"/>
      <c r="F286" s="761"/>
      <c r="G286" s="761"/>
      <c r="H286" s="761"/>
      <c r="I286" s="761"/>
      <c r="J286" s="761"/>
      <c r="K286" s="761"/>
      <c r="L286" s="761"/>
      <c r="M286" s="761"/>
      <c r="N286" s="761"/>
      <c r="O286" s="761"/>
      <c r="P286" s="761"/>
      <c r="Q286" s="761"/>
      <c r="R286" s="761"/>
      <c r="S286" s="761"/>
      <c r="T286" s="761"/>
      <c r="U286" s="761"/>
      <c r="V286" s="761"/>
      <c r="W286" s="761"/>
      <c r="X286" s="761"/>
      <c r="Y286" s="761"/>
      <c r="Z286" s="761"/>
      <c r="AA286" s="761"/>
      <c r="AB286" s="761"/>
      <c r="AC286" s="761"/>
      <c r="AD286" s="761"/>
      <c r="AE286" s="761"/>
      <c r="AF286" s="761"/>
      <c r="AG286" s="761"/>
      <c r="AH286" s="761"/>
      <c r="AI286" s="761"/>
      <c r="AJ286" s="761"/>
      <c r="AK286" s="761"/>
      <c r="AL286" s="761"/>
      <c r="AM286" s="763"/>
      <c r="AN286" s="761"/>
      <c r="AO286" s="761"/>
      <c r="AP286" s="761"/>
      <c r="AQ286" s="761"/>
      <c r="AR286" s="761"/>
      <c r="AS286" s="761"/>
      <c r="AT286" s="761"/>
      <c r="AU286" s="761"/>
      <c r="AV286" s="761"/>
      <c r="AW286" s="761"/>
      <c r="AX286" s="761"/>
      <c r="AY286" s="761"/>
      <c r="AZ286" s="761"/>
      <c r="BA286" s="761"/>
      <c r="BB286" s="761"/>
    </row>
    <row r="287" ht="15.75" customHeight="1">
      <c r="A287" s="846" t="s">
        <v>6096</v>
      </c>
      <c r="B287" s="860"/>
      <c r="C287" s="702"/>
      <c r="D287" s="766"/>
      <c r="E287" s="761"/>
      <c r="F287" s="761"/>
      <c r="G287" s="767"/>
      <c r="H287" s="761"/>
      <c r="I287" s="761"/>
      <c r="J287" s="761"/>
      <c r="K287" s="761"/>
      <c r="L287" s="761"/>
      <c r="M287" s="761"/>
      <c r="N287" s="761"/>
      <c r="O287" s="761"/>
      <c r="P287" s="761"/>
      <c r="Q287" s="761"/>
      <c r="R287" s="761"/>
      <c r="S287" s="761"/>
      <c r="T287" s="761"/>
      <c r="U287" s="761"/>
      <c r="V287" s="761"/>
      <c r="W287" s="761"/>
      <c r="X287" s="761"/>
      <c r="Y287" s="761"/>
      <c r="Z287" s="761"/>
      <c r="AA287" s="761"/>
      <c r="AB287" s="761"/>
      <c r="AC287" s="761"/>
      <c r="AD287" s="761"/>
      <c r="AE287" s="761"/>
      <c r="AF287" s="761"/>
      <c r="AG287" s="761"/>
      <c r="AH287" s="761"/>
      <c r="AI287" s="761"/>
      <c r="AJ287" s="761"/>
      <c r="AK287" s="761"/>
      <c r="AL287" s="761"/>
      <c r="AM287" s="763"/>
      <c r="AN287" s="761"/>
      <c r="AO287" s="761"/>
      <c r="AP287" s="761"/>
      <c r="AQ287" s="761"/>
      <c r="AR287" s="761"/>
      <c r="AS287" s="761"/>
      <c r="AT287" s="761"/>
      <c r="AU287" s="761"/>
      <c r="AV287" s="761"/>
      <c r="AW287" s="761"/>
      <c r="AX287" s="761"/>
      <c r="AY287" s="761"/>
      <c r="AZ287" s="761"/>
      <c r="BA287" s="761"/>
      <c r="BB287" s="761"/>
    </row>
    <row r="288" ht="15.75" customHeight="1">
      <c r="A288" s="846" t="s">
        <v>6097</v>
      </c>
      <c r="B288" s="847" t="s">
        <v>5613</v>
      </c>
      <c r="C288" s="702"/>
      <c r="D288" s="766"/>
      <c r="E288" s="761"/>
      <c r="F288" s="761"/>
      <c r="G288" s="761"/>
      <c r="H288" s="761"/>
      <c r="I288" s="775"/>
      <c r="J288" s="761"/>
      <c r="K288" s="761"/>
      <c r="L288" s="761"/>
      <c r="M288" s="761"/>
      <c r="N288" s="761"/>
      <c r="O288" s="761"/>
      <c r="P288" s="761"/>
      <c r="Q288" s="761"/>
      <c r="R288" s="761"/>
      <c r="S288" s="761"/>
      <c r="T288" s="761"/>
      <c r="U288" s="761"/>
      <c r="V288" s="761"/>
      <c r="W288" s="761"/>
      <c r="X288" s="761"/>
      <c r="Y288" s="761"/>
      <c r="Z288" s="761"/>
      <c r="AA288" s="761"/>
      <c r="AB288" s="761"/>
      <c r="AC288" s="761"/>
      <c r="AD288" s="761"/>
      <c r="AE288" s="761"/>
      <c r="AF288" s="761"/>
      <c r="AG288" s="761"/>
      <c r="AH288" s="761"/>
      <c r="AI288" s="761"/>
      <c r="AJ288" s="761"/>
      <c r="AK288" s="761"/>
      <c r="AL288" s="761"/>
      <c r="AM288" s="763"/>
      <c r="AN288" s="761"/>
      <c r="AO288" s="761"/>
      <c r="AP288" s="761"/>
      <c r="AQ288" s="761"/>
      <c r="AR288" s="761"/>
      <c r="AS288" s="761"/>
      <c r="AT288" s="761"/>
      <c r="AU288" s="761"/>
      <c r="AV288" s="761"/>
      <c r="AW288" s="761"/>
      <c r="AX288" s="761"/>
      <c r="AY288" s="761"/>
      <c r="AZ288" s="761"/>
      <c r="BA288" s="761"/>
      <c r="BB288" s="761"/>
    </row>
    <row r="289" ht="15.75" customHeight="1">
      <c r="A289" s="848"/>
      <c r="B289" s="849" t="s">
        <v>6098</v>
      </c>
      <c r="C289" s="702"/>
      <c r="D289" s="766"/>
      <c r="E289" s="761"/>
      <c r="F289" s="761"/>
      <c r="G289" s="774"/>
      <c r="H289" s="761"/>
      <c r="I289" s="775"/>
      <c r="J289" s="761"/>
      <c r="K289" s="761" t="s">
        <v>6099</v>
      </c>
      <c r="L289" s="761"/>
      <c r="M289" s="761"/>
      <c r="N289" s="761"/>
      <c r="O289" s="761"/>
      <c r="P289" s="761"/>
      <c r="Q289" s="761"/>
      <c r="R289" s="761"/>
      <c r="S289" s="761"/>
      <c r="T289" s="761"/>
      <c r="U289" s="761"/>
      <c r="V289" s="761"/>
      <c r="W289" s="761"/>
      <c r="X289" s="761"/>
      <c r="Y289" s="761"/>
      <c r="Z289" s="761"/>
      <c r="AA289" s="761"/>
      <c r="AB289" s="761"/>
      <c r="AC289" s="761"/>
      <c r="AD289" s="761"/>
      <c r="AE289" s="761"/>
      <c r="AF289" s="761"/>
      <c r="AG289" s="761"/>
      <c r="AH289" s="761"/>
      <c r="AI289" s="761"/>
      <c r="AJ289" s="761"/>
      <c r="AK289" s="761"/>
      <c r="AL289" s="761"/>
      <c r="AM289" s="763"/>
      <c r="AN289" s="761"/>
      <c r="AO289" s="761"/>
      <c r="AP289" s="761"/>
      <c r="AQ289" s="761"/>
      <c r="AR289" s="761"/>
      <c r="AS289" s="761"/>
      <c r="AT289" s="761"/>
      <c r="AU289" s="761"/>
      <c r="AV289" s="761"/>
      <c r="AW289" s="761"/>
      <c r="AX289" s="761"/>
      <c r="AY289" s="761"/>
      <c r="AZ289" s="761"/>
      <c r="BA289" s="761"/>
      <c r="BB289" s="761"/>
    </row>
    <row r="290" ht="15.75" customHeight="1">
      <c r="A290" s="846" t="s">
        <v>70</v>
      </c>
      <c r="B290" s="847" t="s">
        <v>5716</v>
      </c>
      <c r="C290" s="702" t="s">
        <v>796</v>
      </c>
      <c r="D290" s="766"/>
      <c r="E290" s="761"/>
      <c r="F290" s="761"/>
      <c r="G290" s="761"/>
      <c r="H290" s="761"/>
      <c r="I290" s="779" t="s">
        <v>278</v>
      </c>
      <c r="J290" s="761"/>
      <c r="K290" s="761"/>
      <c r="L290" s="761"/>
      <c r="M290" s="761"/>
      <c r="N290" s="761"/>
      <c r="O290" s="761"/>
      <c r="P290" s="761"/>
      <c r="Q290" s="761"/>
      <c r="R290" s="761"/>
      <c r="S290" s="761"/>
      <c r="T290" s="761"/>
      <c r="U290" s="761"/>
      <c r="V290" s="761"/>
      <c r="W290" s="761"/>
      <c r="X290" s="761"/>
      <c r="Y290" s="761"/>
      <c r="Z290" s="761"/>
      <c r="AA290" s="761"/>
      <c r="AB290" s="761"/>
      <c r="AC290" s="761"/>
      <c r="AD290" s="761"/>
      <c r="AE290" s="761"/>
      <c r="AF290" s="761"/>
      <c r="AG290" s="761"/>
      <c r="AH290" s="761"/>
      <c r="AI290" s="761"/>
      <c r="AJ290" s="761"/>
      <c r="AK290" s="761"/>
      <c r="AL290" s="761"/>
      <c r="AM290" s="763"/>
      <c r="AN290" s="761"/>
      <c r="AO290" s="761"/>
      <c r="AP290" s="761"/>
      <c r="AQ290" s="761"/>
      <c r="AR290" s="761"/>
      <c r="AS290" s="761"/>
      <c r="AT290" s="761"/>
      <c r="AU290" s="761"/>
      <c r="AV290" s="761"/>
      <c r="AW290" s="761"/>
      <c r="AX290" s="761"/>
      <c r="AY290" s="761"/>
      <c r="AZ290" s="761"/>
      <c r="BA290" s="761"/>
      <c r="BB290" s="761"/>
    </row>
    <row r="291" ht="15.75" customHeight="1">
      <c r="A291" s="846" t="s">
        <v>71</v>
      </c>
      <c r="B291" s="847" t="s">
        <v>5716</v>
      </c>
      <c r="C291" s="702" t="s">
        <v>6100</v>
      </c>
      <c r="D291" s="766"/>
      <c r="E291" s="761"/>
      <c r="F291" s="761"/>
      <c r="G291" s="761"/>
      <c r="H291" s="761"/>
      <c r="I291" s="760" t="s">
        <v>6100</v>
      </c>
      <c r="J291" s="761"/>
      <c r="K291" s="761" t="s">
        <v>3724</v>
      </c>
      <c r="L291" s="761"/>
      <c r="M291" s="761"/>
      <c r="N291" s="761"/>
      <c r="O291" s="761"/>
      <c r="P291" s="761"/>
      <c r="Q291" s="761"/>
      <c r="R291" s="761"/>
      <c r="S291" s="761"/>
      <c r="T291" s="761"/>
      <c r="U291" s="761"/>
      <c r="V291" s="761"/>
      <c r="W291" s="761"/>
      <c r="X291" s="761"/>
      <c r="Y291" s="761"/>
      <c r="Z291" s="761"/>
      <c r="AA291" s="761"/>
      <c r="AB291" s="761"/>
      <c r="AC291" s="761"/>
      <c r="AD291" s="761"/>
      <c r="AE291" s="761"/>
      <c r="AF291" s="761"/>
      <c r="AG291" s="761"/>
      <c r="AH291" s="761"/>
      <c r="AI291" s="761"/>
      <c r="AJ291" s="761"/>
      <c r="AK291" s="761"/>
      <c r="AL291" s="761"/>
      <c r="AM291" s="763"/>
      <c r="AN291" s="761"/>
      <c r="AO291" s="761"/>
      <c r="AP291" s="761"/>
      <c r="AQ291" s="761"/>
      <c r="AR291" s="761"/>
      <c r="AS291" s="761"/>
      <c r="AT291" s="761"/>
      <c r="AU291" s="761"/>
      <c r="AV291" s="761"/>
      <c r="AW291" s="761"/>
      <c r="AX291" s="761"/>
      <c r="AY291" s="761"/>
      <c r="AZ291" s="761"/>
      <c r="BA291" s="761"/>
      <c r="BB291" s="761"/>
    </row>
    <row r="292" ht="15.75" customHeight="1">
      <c r="A292" s="846" t="s">
        <v>6101</v>
      </c>
      <c r="B292" s="852" t="s">
        <v>5613</v>
      </c>
      <c r="C292" s="702"/>
      <c r="D292" s="767"/>
      <c r="E292" s="761"/>
      <c r="F292" s="761"/>
      <c r="G292" s="761"/>
      <c r="H292" s="761"/>
      <c r="I292" s="774"/>
      <c r="J292" s="761"/>
      <c r="K292" s="761"/>
      <c r="L292" s="761"/>
      <c r="M292" s="761"/>
      <c r="N292" s="761"/>
      <c r="O292" s="761"/>
      <c r="P292" s="761"/>
      <c r="Q292" s="761"/>
      <c r="R292" s="761"/>
      <c r="S292" s="761"/>
      <c r="T292" s="761"/>
      <c r="U292" s="761"/>
      <c r="V292" s="761"/>
      <c r="W292" s="761"/>
      <c r="X292" s="761"/>
      <c r="Y292" s="761"/>
      <c r="Z292" s="761"/>
      <c r="AA292" s="761"/>
      <c r="AB292" s="761"/>
      <c r="AC292" s="761"/>
      <c r="AD292" s="761"/>
      <c r="AE292" s="761"/>
      <c r="AF292" s="761"/>
      <c r="AG292" s="761"/>
      <c r="AH292" s="761"/>
      <c r="AI292" s="761"/>
      <c r="AJ292" s="761"/>
      <c r="AK292" s="761"/>
      <c r="AL292" s="761"/>
      <c r="AM292" s="763"/>
      <c r="AN292" s="761"/>
      <c r="AO292" s="761"/>
      <c r="AP292" s="761"/>
      <c r="AQ292" s="761"/>
      <c r="AR292" s="761"/>
      <c r="AS292" s="761"/>
      <c r="AT292" s="761"/>
      <c r="AU292" s="761"/>
      <c r="AV292" s="761"/>
      <c r="AW292" s="761"/>
      <c r="AX292" s="761"/>
      <c r="AY292" s="761"/>
      <c r="AZ292" s="761"/>
      <c r="BA292" s="761"/>
      <c r="BB292" s="761"/>
    </row>
    <row r="293" ht="15.75" customHeight="1">
      <c r="A293" s="848"/>
      <c r="B293" s="853" t="s">
        <v>6102</v>
      </c>
      <c r="C293" s="702" t="s">
        <v>241</v>
      </c>
      <c r="D293" s="760" t="s">
        <v>241</v>
      </c>
      <c r="E293" s="761"/>
      <c r="F293" s="761"/>
      <c r="G293" s="761"/>
      <c r="H293" s="761"/>
      <c r="I293" s="761"/>
      <c r="J293" s="761"/>
      <c r="K293" s="761"/>
      <c r="L293" s="761"/>
      <c r="M293" s="761"/>
      <c r="N293" s="761"/>
      <c r="O293" s="761"/>
      <c r="P293" s="761"/>
      <c r="Q293" s="761"/>
      <c r="R293" s="761"/>
      <c r="S293" s="761"/>
      <c r="T293" s="761"/>
      <c r="U293" s="761"/>
      <c r="V293" s="761"/>
      <c r="W293" s="761"/>
      <c r="X293" s="761"/>
      <c r="Y293" s="761"/>
      <c r="Z293" s="761"/>
      <c r="AA293" s="761"/>
      <c r="AB293" s="761"/>
      <c r="AC293" s="761"/>
      <c r="AD293" s="761"/>
      <c r="AE293" s="761"/>
      <c r="AF293" s="761"/>
      <c r="AG293" s="761"/>
      <c r="AH293" s="761"/>
      <c r="AI293" s="761"/>
      <c r="AJ293" s="761"/>
      <c r="AK293" s="761"/>
      <c r="AL293" s="761"/>
      <c r="AM293" s="763"/>
      <c r="AN293" s="761"/>
      <c r="AO293" s="761"/>
      <c r="AP293" s="761"/>
      <c r="AQ293" s="761"/>
      <c r="AR293" s="761"/>
      <c r="AS293" s="761"/>
      <c r="AT293" s="761"/>
      <c r="AU293" s="761"/>
      <c r="AV293" s="761"/>
      <c r="AW293" s="761"/>
      <c r="AX293" s="761"/>
      <c r="AY293" s="761"/>
      <c r="AZ293" s="761"/>
      <c r="BA293" s="761"/>
      <c r="BB293" s="761"/>
    </row>
    <row r="294" ht="15.75" customHeight="1">
      <c r="A294" s="848"/>
      <c r="B294" s="853" t="s">
        <v>6103</v>
      </c>
      <c r="C294" s="702" t="s">
        <v>2434</v>
      </c>
      <c r="D294" s="760" t="s">
        <v>1421</v>
      </c>
      <c r="E294" s="761"/>
      <c r="F294" s="761"/>
      <c r="G294" s="761"/>
      <c r="H294" s="761"/>
      <c r="I294" s="761"/>
      <c r="J294" s="761"/>
      <c r="K294" s="761"/>
      <c r="L294" s="761"/>
      <c r="M294" s="760" t="s">
        <v>2434</v>
      </c>
      <c r="N294" s="761"/>
      <c r="O294" s="761"/>
      <c r="P294" s="761"/>
      <c r="Q294" s="761"/>
      <c r="R294" s="761"/>
      <c r="S294" s="761"/>
      <c r="T294" s="761"/>
      <c r="U294" s="761"/>
      <c r="V294" s="761"/>
      <c r="W294" s="761"/>
      <c r="X294" s="761"/>
      <c r="Y294" s="761"/>
      <c r="Z294" s="761"/>
      <c r="AA294" s="760" t="s">
        <v>1012</v>
      </c>
      <c r="AB294" s="761"/>
      <c r="AC294" s="761"/>
      <c r="AD294" s="761"/>
      <c r="AE294" s="761"/>
      <c r="AF294" s="761"/>
      <c r="AG294" s="761"/>
      <c r="AH294" s="761"/>
      <c r="AI294" s="761"/>
      <c r="AJ294" s="761"/>
      <c r="AK294" s="761"/>
      <c r="AL294" s="761"/>
      <c r="AM294" s="763"/>
      <c r="AN294" s="761"/>
      <c r="AO294" s="761"/>
      <c r="AP294" s="761"/>
      <c r="AQ294" s="761"/>
      <c r="AR294" s="761"/>
      <c r="AS294" s="761"/>
      <c r="AT294" s="761"/>
      <c r="AU294" s="761"/>
      <c r="AV294" s="761"/>
      <c r="AW294" s="761"/>
      <c r="AX294" s="761"/>
      <c r="AY294" s="761"/>
      <c r="AZ294" s="761"/>
      <c r="BA294" s="761"/>
      <c r="BB294" s="761"/>
    </row>
    <row r="295" ht="15.75" customHeight="1">
      <c r="A295" s="846" t="s">
        <v>6104</v>
      </c>
      <c r="B295" s="852" t="s">
        <v>5703</v>
      </c>
      <c r="C295" s="702" t="s">
        <v>6105</v>
      </c>
      <c r="D295" s="760" t="s">
        <v>6105</v>
      </c>
      <c r="E295" s="761"/>
      <c r="F295" s="761"/>
      <c r="G295" s="761"/>
      <c r="H295" s="761"/>
      <c r="I295" s="761"/>
      <c r="J295" s="761"/>
      <c r="K295" s="761"/>
      <c r="L295" s="761"/>
      <c r="M295" s="761"/>
      <c r="N295" s="761"/>
      <c r="O295" s="761"/>
      <c r="P295" s="761"/>
      <c r="Q295" s="761"/>
      <c r="R295" s="761"/>
      <c r="S295" s="761"/>
      <c r="T295" s="761"/>
      <c r="U295" s="761"/>
      <c r="V295" s="761"/>
      <c r="W295" s="761"/>
      <c r="X295" s="761"/>
      <c r="Y295" s="761"/>
      <c r="Z295" s="761"/>
      <c r="AA295" s="761"/>
      <c r="AB295" s="761"/>
      <c r="AC295" s="761"/>
      <c r="AD295" s="761"/>
      <c r="AE295" s="761"/>
      <c r="AF295" s="761"/>
      <c r="AG295" s="761"/>
      <c r="AH295" s="761"/>
      <c r="AI295" s="761"/>
      <c r="AJ295" s="761"/>
      <c r="AK295" s="761"/>
      <c r="AL295" s="761"/>
      <c r="AM295" s="763"/>
      <c r="AN295" s="761"/>
      <c r="AO295" s="761"/>
      <c r="AP295" s="761"/>
      <c r="AQ295" s="761"/>
      <c r="AR295" s="761"/>
      <c r="AS295" s="761"/>
      <c r="AT295" s="761"/>
      <c r="AU295" s="761"/>
      <c r="AV295" s="761"/>
      <c r="AW295" s="761"/>
      <c r="AX295" s="761"/>
      <c r="AY295" s="761"/>
      <c r="AZ295" s="761"/>
      <c r="BA295" s="761"/>
      <c r="BB295" s="761"/>
    </row>
    <row r="296" ht="15.75" customHeight="1">
      <c r="A296" s="848"/>
      <c r="B296" s="853" t="s">
        <v>5704</v>
      </c>
      <c r="C296" s="702" t="s">
        <v>6106</v>
      </c>
      <c r="D296" s="760" t="s">
        <v>3831</v>
      </c>
      <c r="E296" s="761"/>
      <c r="F296" s="761"/>
      <c r="G296" s="761"/>
      <c r="H296" s="761"/>
      <c r="I296" s="761"/>
      <c r="J296" s="761"/>
      <c r="K296" s="761"/>
      <c r="L296" s="761"/>
      <c r="M296" s="761"/>
      <c r="N296" s="761"/>
      <c r="O296" s="761"/>
      <c r="P296" s="761"/>
      <c r="Q296" s="760" t="s">
        <v>6106</v>
      </c>
      <c r="R296" s="761"/>
      <c r="S296" s="761"/>
      <c r="T296" s="761"/>
      <c r="U296" s="761"/>
      <c r="V296" s="761"/>
      <c r="W296" s="761"/>
      <c r="X296" s="761"/>
      <c r="Y296" s="761"/>
      <c r="Z296" s="761"/>
      <c r="AA296" s="760" t="s">
        <v>987</v>
      </c>
      <c r="AB296" s="761"/>
      <c r="AC296" s="761"/>
      <c r="AD296" s="761"/>
      <c r="AE296" s="761"/>
      <c r="AF296" s="760" t="s">
        <v>385</v>
      </c>
      <c r="AG296" s="761"/>
      <c r="AH296" s="761"/>
      <c r="AI296" s="761"/>
      <c r="AJ296" s="761"/>
      <c r="AK296" s="761"/>
      <c r="AL296" s="761"/>
      <c r="AM296" s="763"/>
      <c r="AN296" s="761"/>
      <c r="AO296" s="761"/>
      <c r="AP296" s="761"/>
      <c r="AQ296" s="761"/>
      <c r="AR296" s="761"/>
      <c r="AS296" s="761"/>
      <c r="AT296" s="761"/>
      <c r="AU296" s="761"/>
      <c r="AV296" s="761"/>
      <c r="AW296" s="761"/>
      <c r="AX296" s="761"/>
      <c r="AY296" s="761"/>
      <c r="AZ296" s="761"/>
      <c r="BA296" s="761"/>
      <c r="BB296" s="761"/>
    </row>
    <row r="297" ht="15.75" customHeight="1">
      <c r="A297" s="846" t="s">
        <v>6107</v>
      </c>
      <c r="B297" s="852" t="s">
        <v>5613</v>
      </c>
      <c r="C297" s="702" t="s">
        <v>1060</v>
      </c>
      <c r="D297" s="760" t="s">
        <v>1060</v>
      </c>
      <c r="E297" s="761"/>
      <c r="F297" s="761"/>
      <c r="G297" s="761"/>
      <c r="H297" s="761"/>
      <c r="I297" s="761"/>
      <c r="J297" s="761"/>
      <c r="K297" s="761"/>
      <c r="L297" s="761"/>
      <c r="M297" s="761"/>
      <c r="N297" s="761"/>
      <c r="O297" s="761"/>
      <c r="P297" s="761"/>
      <c r="Q297" s="761"/>
      <c r="R297" s="761"/>
      <c r="S297" s="761"/>
      <c r="T297" s="761"/>
      <c r="U297" s="761"/>
      <c r="V297" s="761"/>
      <c r="W297" s="761"/>
      <c r="X297" s="761"/>
      <c r="Y297" s="761"/>
      <c r="Z297" s="761"/>
      <c r="AA297" s="761"/>
      <c r="AB297" s="761"/>
      <c r="AC297" s="761"/>
      <c r="AD297" s="761"/>
      <c r="AE297" s="761"/>
      <c r="AF297" s="761"/>
      <c r="AG297" s="761"/>
      <c r="AH297" s="761"/>
      <c r="AI297" s="761"/>
      <c r="AJ297" s="761"/>
      <c r="AK297" s="761"/>
      <c r="AL297" s="761"/>
      <c r="AM297" s="763"/>
      <c r="AN297" s="761"/>
      <c r="AO297" s="761"/>
      <c r="AP297" s="761"/>
      <c r="AQ297" s="761"/>
      <c r="AR297" s="761"/>
      <c r="AS297" s="761"/>
      <c r="AT297" s="761"/>
      <c r="AU297" s="761"/>
      <c r="AV297" s="761"/>
      <c r="AW297" s="761"/>
      <c r="AX297" s="761"/>
      <c r="AY297" s="761"/>
      <c r="AZ297" s="761"/>
      <c r="BA297" s="761"/>
      <c r="BB297" s="761"/>
    </row>
    <row r="298" ht="15.75" customHeight="1">
      <c r="A298" s="848"/>
      <c r="B298" s="848" t="s">
        <v>6108</v>
      </c>
      <c r="C298" s="702" t="s">
        <v>6109</v>
      </c>
      <c r="D298" s="760" t="s">
        <v>6109</v>
      </c>
      <c r="E298" s="761"/>
      <c r="F298" s="761"/>
      <c r="G298" s="761"/>
      <c r="H298" s="761"/>
      <c r="I298" s="761"/>
      <c r="J298" s="761"/>
      <c r="K298" s="761"/>
      <c r="L298" s="761"/>
      <c r="M298" s="761"/>
      <c r="N298" s="761"/>
      <c r="O298" s="761"/>
      <c r="P298" s="761"/>
      <c r="Q298" s="761"/>
      <c r="R298" s="761"/>
      <c r="S298" s="761"/>
      <c r="T298" s="761"/>
      <c r="U298" s="761"/>
      <c r="V298" s="761"/>
      <c r="W298" s="761"/>
      <c r="X298" s="761"/>
      <c r="Y298" s="761"/>
      <c r="Z298" s="761"/>
      <c r="AA298" s="761"/>
      <c r="AB298" s="761"/>
      <c r="AC298" s="761"/>
      <c r="AD298" s="761"/>
      <c r="AE298" s="761"/>
      <c r="AF298" s="767" t="s">
        <v>2693</v>
      </c>
      <c r="AG298" s="761"/>
      <c r="AH298" s="761"/>
      <c r="AI298" s="761"/>
      <c r="AJ298" s="761"/>
      <c r="AK298" s="761"/>
      <c r="AL298" s="761"/>
      <c r="AM298" s="763"/>
      <c r="AN298" s="761"/>
      <c r="AO298" s="761"/>
      <c r="AP298" s="761"/>
      <c r="AQ298" s="761"/>
      <c r="AR298" s="761"/>
      <c r="AS298" s="761"/>
      <c r="AT298" s="761"/>
      <c r="AU298" s="761"/>
      <c r="AV298" s="761"/>
      <c r="AW298" s="761"/>
      <c r="AX298" s="761"/>
      <c r="AY298" s="761"/>
      <c r="AZ298" s="761"/>
      <c r="BA298" s="761"/>
      <c r="BB298" s="761"/>
    </row>
    <row r="299" ht="15.75" customHeight="1">
      <c r="A299" s="846" t="s">
        <v>6110</v>
      </c>
      <c r="B299" s="852" t="s">
        <v>6111</v>
      </c>
      <c r="C299" s="702" t="s">
        <v>3687</v>
      </c>
      <c r="D299" s="760" t="s">
        <v>3687</v>
      </c>
      <c r="E299" s="761"/>
      <c r="F299" s="761"/>
      <c r="G299" s="761"/>
      <c r="H299" s="761"/>
      <c r="I299" s="761"/>
      <c r="J299" s="761"/>
      <c r="K299" s="761"/>
      <c r="L299" s="761"/>
      <c r="M299" s="761"/>
      <c r="N299" s="761"/>
      <c r="O299" s="761"/>
      <c r="P299" s="761"/>
      <c r="Q299" s="761"/>
      <c r="R299" s="761"/>
      <c r="S299" s="761"/>
      <c r="T299" s="761"/>
      <c r="U299" s="761"/>
      <c r="V299" s="761"/>
      <c r="W299" s="761"/>
      <c r="X299" s="761"/>
      <c r="Y299" s="761"/>
      <c r="Z299" s="761"/>
      <c r="AA299" s="761"/>
      <c r="AB299" s="761"/>
      <c r="AC299" s="761"/>
      <c r="AD299" s="761"/>
      <c r="AE299" s="761"/>
      <c r="AF299" s="761"/>
      <c r="AG299" s="761"/>
      <c r="AH299" s="761"/>
      <c r="AI299" s="761"/>
      <c r="AJ299" s="761"/>
      <c r="AK299" s="761"/>
      <c r="AL299" s="761"/>
      <c r="AM299" s="763"/>
      <c r="AN299" s="761"/>
      <c r="AO299" s="761"/>
      <c r="AP299" s="761"/>
      <c r="AQ299" s="761"/>
      <c r="AR299" s="761"/>
      <c r="AS299" s="761"/>
      <c r="AT299" s="761"/>
      <c r="AU299" s="761"/>
      <c r="AV299" s="761"/>
      <c r="AW299" s="761"/>
      <c r="AX299" s="761"/>
      <c r="AY299" s="761"/>
      <c r="AZ299" s="761"/>
      <c r="BA299" s="761"/>
      <c r="BB299" s="761"/>
    </row>
    <row r="300" ht="15.75" customHeight="1">
      <c r="A300" s="848"/>
      <c r="B300" s="853" t="s">
        <v>6112</v>
      </c>
      <c r="C300" s="702" t="s">
        <v>1016</v>
      </c>
      <c r="D300" s="760" t="s">
        <v>1016</v>
      </c>
      <c r="E300" s="761"/>
      <c r="F300" s="761"/>
      <c r="G300" s="761"/>
      <c r="H300" s="761"/>
      <c r="I300" s="761"/>
      <c r="J300" s="761"/>
      <c r="K300" s="761"/>
      <c r="L300" s="761"/>
      <c r="M300" s="761"/>
      <c r="N300" s="761"/>
      <c r="O300" s="761"/>
      <c r="P300" s="761"/>
      <c r="Q300" s="761"/>
      <c r="R300" s="761"/>
      <c r="S300" s="761"/>
      <c r="T300" s="761"/>
      <c r="U300" s="761"/>
      <c r="V300" s="761"/>
      <c r="W300" s="761"/>
      <c r="X300" s="761"/>
      <c r="Y300" s="761"/>
      <c r="Z300" s="761"/>
      <c r="AA300" s="761"/>
      <c r="AB300" s="761"/>
      <c r="AC300" s="761"/>
      <c r="AD300" s="761"/>
      <c r="AE300" s="761"/>
      <c r="AF300" s="761"/>
      <c r="AG300" s="761"/>
      <c r="AH300" s="761"/>
      <c r="AI300" s="761"/>
      <c r="AJ300" s="761"/>
      <c r="AK300" s="761"/>
      <c r="AL300" s="761"/>
      <c r="AM300" s="763"/>
      <c r="AN300" s="761"/>
      <c r="AO300" s="761"/>
      <c r="AP300" s="761"/>
      <c r="AQ300" s="761"/>
      <c r="AR300" s="761"/>
      <c r="AS300" s="761"/>
      <c r="AT300" s="761"/>
      <c r="AU300" s="761"/>
      <c r="AV300" s="761"/>
      <c r="AW300" s="761"/>
      <c r="AX300" s="761"/>
      <c r="AY300" s="761"/>
      <c r="AZ300" s="761"/>
      <c r="BA300" s="761"/>
      <c r="BB300" s="761"/>
    </row>
    <row r="301" ht="15.75" customHeight="1">
      <c r="A301" s="848"/>
      <c r="B301" s="853" t="s">
        <v>6113</v>
      </c>
      <c r="C301" s="702" t="s">
        <v>6114</v>
      </c>
      <c r="D301" s="760" t="s">
        <v>6114</v>
      </c>
      <c r="E301" s="761"/>
      <c r="F301" s="761"/>
      <c r="G301" s="761"/>
      <c r="H301" s="761"/>
      <c r="I301" s="761"/>
      <c r="J301" s="761"/>
      <c r="K301" s="761"/>
      <c r="L301" s="761"/>
      <c r="M301" s="761"/>
      <c r="N301" s="761"/>
      <c r="O301" s="761"/>
      <c r="P301" s="761"/>
      <c r="Q301" s="761"/>
      <c r="R301" s="761"/>
      <c r="S301" s="761"/>
      <c r="T301" s="761"/>
      <c r="U301" s="761"/>
      <c r="V301" s="761"/>
      <c r="W301" s="761"/>
      <c r="X301" s="761"/>
      <c r="Y301" s="761"/>
      <c r="Z301" s="761"/>
      <c r="AA301" s="761"/>
      <c r="AB301" s="761"/>
      <c r="AC301" s="761"/>
      <c r="AD301" s="761"/>
      <c r="AE301" s="761"/>
      <c r="AF301" s="761"/>
      <c r="AG301" s="761"/>
      <c r="AH301" s="761"/>
      <c r="AI301" s="761"/>
      <c r="AJ301" s="761"/>
      <c r="AK301" s="761"/>
      <c r="AL301" s="761"/>
      <c r="AM301" s="763"/>
      <c r="AN301" s="761"/>
      <c r="AO301" s="761"/>
      <c r="AP301" s="761"/>
      <c r="AQ301" s="761"/>
      <c r="AR301" s="761"/>
      <c r="AS301" s="761"/>
      <c r="AT301" s="761"/>
      <c r="AU301" s="761"/>
      <c r="AV301" s="761"/>
      <c r="AW301" s="761"/>
      <c r="AX301" s="761"/>
      <c r="AY301" s="761"/>
      <c r="AZ301" s="761"/>
      <c r="BA301" s="761"/>
      <c r="BB301" s="761"/>
    </row>
    <row r="302" ht="15.75" customHeight="1">
      <c r="A302" s="848"/>
      <c r="B302" s="853" t="s">
        <v>6115</v>
      </c>
      <c r="C302" s="702" t="s">
        <v>1009</v>
      </c>
      <c r="D302" s="760" t="s">
        <v>1009</v>
      </c>
      <c r="E302" s="761"/>
      <c r="F302" s="761"/>
      <c r="G302" s="761"/>
      <c r="H302" s="761"/>
      <c r="I302" s="761"/>
      <c r="J302" s="761"/>
      <c r="K302" s="761"/>
      <c r="L302" s="761"/>
      <c r="M302" s="761"/>
      <c r="N302" s="761"/>
      <c r="O302" s="761"/>
      <c r="P302" s="761"/>
      <c r="Q302" s="761"/>
      <c r="R302" s="761"/>
      <c r="S302" s="761"/>
      <c r="T302" s="761"/>
      <c r="U302" s="761"/>
      <c r="V302" s="761"/>
      <c r="W302" s="761"/>
      <c r="X302" s="761"/>
      <c r="Y302" s="761"/>
      <c r="Z302" s="761"/>
      <c r="AA302" s="761"/>
      <c r="AB302" s="761"/>
      <c r="AC302" s="761"/>
      <c r="AD302" s="761"/>
      <c r="AE302" s="761"/>
      <c r="AF302" s="761"/>
      <c r="AG302" s="761"/>
      <c r="AH302" s="761"/>
      <c r="AI302" s="761"/>
      <c r="AJ302" s="761"/>
      <c r="AK302" s="761"/>
      <c r="AL302" s="761"/>
      <c r="AM302" s="763"/>
      <c r="AN302" s="761"/>
      <c r="AO302" s="761"/>
      <c r="AP302" s="761"/>
      <c r="AQ302" s="761"/>
      <c r="AR302" s="761"/>
      <c r="AS302" s="761"/>
      <c r="AT302" s="761"/>
      <c r="AU302" s="761"/>
      <c r="AV302" s="761"/>
      <c r="AW302" s="761"/>
      <c r="AX302" s="761"/>
      <c r="AY302" s="761"/>
      <c r="AZ302" s="761"/>
      <c r="BA302" s="761"/>
      <c r="BB302" s="761"/>
    </row>
    <row r="303" ht="15.75" customHeight="1">
      <c r="A303" s="848"/>
      <c r="B303" s="853" t="s">
        <v>6116</v>
      </c>
      <c r="C303" s="702" t="s">
        <v>6117</v>
      </c>
      <c r="D303" s="760" t="s">
        <v>6117</v>
      </c>
      <c r="E303" s="761"/>
      <c r="F303" s="761"/>
      <c r="G303" s="761"/>
      <c r="H303" s="761"/>
      <c r="I303" s="761"/>
      <c r="J303" s="761"/>
      <c r="K303" s="761"/>
      <c r="L303" s="761"/>
      <c r="M303" s="761"/>
      <c r="N303" s="761"/>
      <c r="O303" s="761"/>
      <c r="P303" s="761"/>
      <c r="Q303" s="761"/>
      <c r="R303" s="761"/>
      <c r="S303" s="761"/>
      <c r="T303" s="761"/>
      <c r="U303" s="761"/>
      <c r="V303" s="761"/>
      <c r="W303" s="761"/>
      <c r="X303" s="761"/>
      <c r="Y303" s="761"/>
      <c r="Z303" s="761"/>
      <c r="AA303" s="761"/>
      <c r="AB303" s="761"/>
      <c r="AC303" s="761"/>
      <c r="AD303" s="761"/>
      <c r="AE303" s="761"/>
      <c r="AF303" s="761"/>
      <c r="AG303" s="761"/>
      <c r="AH303" s="761"/>
      <c r="AI303" s="761"/>
      <c r="AJ303" s="761"/>
      <c r="AK303" s="761"/>
      <c r="AL303" s="761"/>
      <c r="AM303" s="763"/>
      <c r="AN303" s="761"/>
      <c r="AO303" s="761"/>
      <c r="AP303" s="761"/>
      <c r="AQ303" s="761"/>
      <c r="AR303" s="761"/>
      <c r="AS303" s="761"/>
      <c r="AT303" s="761"/>
      <c r="AU303" s="761"/>
      <c r="AV303" s="761"/>
      <c r="AW303" s="761"/>
      <c r="AX303" s="761"/>
      <c r="AY303" s="761"/>
      <c r="AZ303" s="761"/>
      <c r="BA303" s="761"/>
      <c r="BB303" s="761"/>
    </row>
    <row r="304" ht="15.75" customHeight="1">
      <c r="A304" s="848"/>
      <c r="B304" s="853" t="s">
        <v>6118</v>
      </c>
      <c r="C304" s="702" t="s">
        <v>6119</v>
      </c>
      <c r="D304" s="760" t="s">
        <v>6119</v>
      </c>
      <c r="E304" s="761"/>
      <c r="F304" s="761"/>
      <c r="G304" s="761"/>
      <c r="H304" s="761"/>
      <c r="I304" s="761"/>
      <c r="J304" s="761"/>
      <c r="K304" s="761"/>
      <c r="L304" s="761"/>
      <c r="M304" s="761"/>
      <c r="N304" s="761"/>
      <c r="O304" s="761"/>
      <c r="P304" s="761"/>
      <c r="Q304" s="761"/>
      <c r="R304" s="761"/>
      <c r="S304" s="761"/>
      <c r="T304" s="761"/>
      <c r="U304" s="761"/>
      <c r="V304" s="761"/>
      <c r="W304" s="761"/>
      <c r="X304" s="761"/>
      <c r="Y304" s="761"/>
      <c r="Z304" s="761"/>
      <c r="AA304" s="761"/>
      <c r="AB304" s="761"/>
      <c r="AC304" s="767" t="s">
        <v>1009</v>
      </c>
      <c r="AD304" s="761"/>
      <c r="AE304" s="761"/>
      <c r="AF304" s="761"/>
      <c r="AG304" s="761"/>
      <c r="AH304" s="761"/>
      <c r="AI304" s="761"/>
      <c r="AJ304" s="761"/>
      <c r="AK304" s="761"/>
      <c r="AL304" s="761"/>
      <c r="AM304" s="763"/>
      <c r="AN304" s="761"/>
      <c r="AO304" s="761"/>
      <c r="AP304" s="761"/>
      <c r="AQ304" s="761"/>
      <c r="AR304" s="761"/>
      <c r="AS304" s="761"/>
      <c r="AT304" s="761"/>
      <c r="AU304" s="761"/>
      <c r="AV304" s="761"/>
      <c r="AW304" s="761"/>
      <c r="AX304" s="761"/>
      <c r="AY304" s="761"/>
      <c r="AZ304" s="761"/>
      <c r="BA304" s="761"/>
      <c r="BB304" s="761"/>
    </row>
    <row r="305" ht="15.75" customHeight="1">
      <c r="A305" s="848"/>
      <c r="B305" s="853" t="s">
        <v>6120</v>
      </c>
      <c r="C305" s="702" t="s">
        <v>6121</v>
      </c>
      <c r="D305" s="766"/>
      <c r="E305" s="761"/>
      <c r="F305" s="761"/>
      <c r="G305" s="761"/>
      <c r="H305" s="761"/>
      <c r="I305" s="761"/>
      <c r="J305" s="761"/>
      <c r="K305" s="761"/>
      <c r="L305" s="761"/>
      <c r="M305" s="760" t="s">
        <v>6121</v>
      </c>
      <c r="N305" s="761"/>
      <c r="O305" s="761"/>
      <c r="P305" s="761"/>
      <c r="Q305" s="761"/>
      <c r="R305" s="761"/>
      <c r="S305" s="761"/>
      <c r="T305" s="761"/>
      <c r="U305" s="761"/>
      <c r="V305" s="761"/>
      <c r="W305" s="761"/>
      <c r="X305" s="761"/>
      <c r="Y305" s="761"/>
      <c r="Z305" s="761"/>
      <c r="AA305" s="761"/>
      <c r="AB305" s="761"/>
      <c r="AC305" s="761"/>
      <c r="AD305" s="761"/>
      <c r="AE305" s="761"/>
      <c r="AF305" s="761"/>
      <c r="AG305" s="761"/>
      <c r="AH305" s="761"/>
      <c r="AI305" s="761"/>
      <c r="AJ305" s="761"/>
      <c r="AK305" s="761"/>
      <c r="AL305" s="761"/>
      <c r="AM305" s="763"/>
      <c r="AN305" s="761"/>
      <c r="AO305" s="761"/>
      <c r="AP305" s="761"/>
      <c r="AQ305" s="761"/>
      <c r="AR305" s="761"/>
      <c r="AS305" s="761"/>
      <c r="AT305" s="761"/>
      <c r="AU305" s="761"/>
      <c r="AV305" s="761"/>
      <c r="AW305" s="761"/>
      <c r="AX305" s="761"/>
      <c r="AY305" s="761"/>
      <c r="AZ305" s="761"/>
      <c r="BA305" s="761"/>
      <c r="BB305" s="761"/>
    </row>
    <row r="306" ht="15.75" customHeight="1">
      <c r="A306" s="846" t="s">
        <v>6122</v>
      </c>
      <c r="B306" s="852" t="s">
        <v>5613</v>
      </c>
      <c r="C306" s="702" t="s">
        <v>761</v>
      </c>
      <c r="D306" s="766"/>
      <c r="E306" s="761"/>
      <c r="F306" s="761"/>
      <c r="G306" s="761"/>
      <c r="H306" s="761"/>
      <c r="I306" s="761"/>
      <c r="J306" s="761"/>
      <c r="K306" s="761"/>
      <c r="L306" s="760" t="s">
        <v>4924</v>
      </c>
      <c r="M306" s="761"/>
      <c r="N306" s="761"/>
      <c r="O306" s="761"/>
      <c r="P306" s="761"/>
      <c r="Q306" s="767" t="s">
        <v>6123</v>
      </c>
      <c r="R306" s="761"/>
      <c r="S306" s="761"/>
      <c r="T306" s="761"/>
      <c r="U306" s="761"/>
      <c r="V306" s="761"/>
      <c r="W306" s="761"/>
      <c r="X306" s="761"/>
      <c r="Y306" s="761"/>
      <c r="Z306" s="761"/>
      <c r="AA306" s="761"/>
      <c r="AB306" s="761"/>
      <c r="AC306" s="760" t="s">
        <v>6124</v>
      </c>
      <c r="AD306" s="761"/>
      <c r="AE306" s="761"/>
      <c r="AF306" s="761"/>
      <c r="AG306" s="761"/>
      <c r="AH306" s="760" t="s">
        <v>761</v>
      </c>
      <c r="AI306" s="761"/>
      <c r="AJ306" s="761"/>
      <c r="AK306" s="761"/>
      <c r="AL306" s="761"/>
      <c r="AM306" s="763"/>
      <c r="AN306" s="761"/>
      <c r="AO306" s="761"/>
      <c r="AP306" s="761"/>
      <c r="AQ306" s="761"/>
      <c r="AR306" s="761"/>
      <c r="AS306" s="761"/>
      <c r="AT306" s="761"/>
      <c r="AU306" s="761"/>
      <c r="AV306" s="761"/>
      <c r="AW306" s="761"/>
      <c r="AX306" s="761"/>
      <c r="AY306" s="761"/>
      <c r="AZ306" s="761"/>
      <c r="BA306" s="761"/>
      <c r="BB306" s="761"/>
    </row>
    <row r="307" ht="15.75" customHeight="1">
      <c r="A307" s="846" t="s">
        <v>6125</v>
      </c>
      <c r="B307" s="852" t="s">
        <v>6126</v>
      </c>
      <c r="C307" s="702" t="s">
        <v>3956</v>
      </c>
      <c r="D307" s="760" t="s">
        <v>3956</v>
      </c>
      <c r="E307" s="761"/>
      <c r="F307" s="761"/>
      <c r="G307" s="761"/>
      <c r="H307" s="761"/>
      <c r="I307" s="761"/>
      <c r="J307" s="761"/>
      <c r="K307" s="761"/>
      <c r="L307" s="761"/>
      <c r="M307" s="761"/>
      <c r="N307" s="761"/>
      <c r="O307" s="761"/>
      <c r="P307" s="761"/>
      <c r="Q307" s="761"/>
      <c r="R307" s="761"/>
      <c r="S307" s="761"/>
      <c r="T307" s="761"/>
      <c r="U307" s="761"/>
      <c r="V307" s="761"/>
      <c r="W307" s="761"/>
      <c r="X307" s="761"/>
      <c r="Y307" s="761"/>
      <c r="Z307" s="761"/>
      <c r="AA307" s="761"/>
      <c r="AB307" s="761"/>
      <c r="AC307" s="761"/>
      <c r="AD307" s="761"/>
      <c r="AE307" s="761"/>
      <c r="AF307" s="761"/>
      <c r="AG307" s="761"/>
      <c r="AH307" s="761"/>
      <c r="AI307" s="761"/>
      <c r="AJ307" s="761"/>
      <c r="AK307" s="761"/>
      <c r="AL307" s="761"/>
      <c r="AM307" s="763"/>
      <c r="AN307" s="761"/>
      <c r="AO307" s="761"/>
      <c r="AP307" s="761"/>
      <c r="AQ307" s="761"/>
      <c r="AR307" s="761"/>
      <c r="AS307" s="761"/>
      <c r="AT307" s="761"/>
      <c r="AU307" s="761"/>
      <c r="AV307" s="761"/>
      <c r="AW307" s="761"/>
      <c r="AX307" s="761"/>
      <c r="AY307" s="761"/>
      <c r="AZ307" s="761"/>
      <c r="BA307" s="761"/>
      <c r="BB307" s="761"/>
    </row>
    <row r="308" ht="15.75" customHeight="1">
      <c r="A308" s="848"/>
      <c r="B308" s="853" t="s">
        <v>6127</v>
      </c>
      <c r="C308" s="702" t="s">
        <v>6128</v>
      </c>
      <c r="D308" s="760" t="s">
        <v>6128</v>
      </c>
      <c r="E308" s="761"/>
      <c r="F308" s="761"/>
      <c r="G308" s="761"/>
      <c r="H308" s="761"/>
      <c r="I308" s="761"/>
      <c r="J308" s="761"/>
      <c r="K308" s="761"/>
      <c r="L308" s="761"/>
      <c r="M308" s="761"/>
      <c r="N308" s="761"/>
      <c r="O308" s="761"/>
      <c r="P308" s="761"/>
      <c r="Q308" s="761"/>
      <c r="R308" s="761"/>
      <c r="S308" s="761"/>
      <c r="T308" s="761"/>
      <c r="U308" s="761"/>
      <c r="V308" s="761"/>
      <c r="W308" s="761"/>
      <c r="X308" s="761"/>
      <c r="Y308" s="761"/>
      <c r="Z308" s="761"/>
      <c r="AA308" s="761"/>
      <c r="AB308" s="761"/>
      <c r="AC308" s="761"/>
      <c r="AD308" s="761"/>
      <c r="AE308" s="761"/>
      <c r="AF308" s="761"/>
      <c r="AG308" s="761"/>
      <c r="AH308" s="761"/>
      <c r="AI308" s="761"/>
      <c r="AJ308" s="761"/>
      <c r="AK308" s="761"/>
      <c r="AL308" s="761"/>
      <c r="AM308" s="763"/>
      <c r="AN308" s="761"/>
      <c r="AO308" s="761"/>
      <c r="AP308" s="761"/>
      <c r="AQ308" s="761"/>
      <c r="AR308" s="761"/>
      <c r="AS308" s="761"/>
      <c r="AT308" s="761"/>
      <c r="AU308" s="761"/>
      <c r="AV308" s="761"/>
      <c r="AW308" s="761"/>
      <c r="AX308" s="761"/>
      <c r="AY308" s="761"/>
      <c r="AZ308" s="761"/>
      <c r="BA308" s="761"/>
      <c r="BB308" s="761"/>
    </row>
    <row r="309" ht="15.75" customHeight="1">
      <c r="A309" s="848"/>
      <c r="B309" s="853" t="s">
        <v>6129</v>
      </c>
      <c r="C309" s="702" t="s">
        <v>824</v>
      </c>
      <c r="D309" s="760" t="s">
        <v>824</v>
      </c>
      <c r="E309" s="761"/>
      <c r="F309" s="761"/>
      <c r="G309" s="761"/>
      <c r="H309" s="761"/>
      <c r="I309" s="761"/>
      <c r="J309" s="761"/>
      <c r="K309" s="761"/>
      <c r="L309" s="761"/>
      <c r="M309" s="761"/>
      <c r="N309" s="761"/>
      <c r="O309" s="761"/>
      <c r="P309" s="761"/>
      <c r="Q309" s="761"/>
      <c r="R309" s="761"/>
      <c r="S309" s="761"/>
      <c r="T309" s="761"/>
      <c r="U309" s="761"/>
      <c r="V309" s="761"/>
      <c r="W309" s="761"/>
      <c r="X309" s="761"/>
      <c r="Y309" s="761"/>
      <c r="Z309" s="761"/>
      <c r="AA309" s="761"/>
      <c r="AB309" s="761"/>
      <c r="AC309" s="761"/>
      <c r="AD309" s="761"/>
      <c r="AE309" s="761"/>
      <c r="AF309" s="761"/>
      <c r="AG309" s="761"/>
      <c r="AH309" s="761"/>
      <c r="AI309" s="761"/>
      <c r="AJ309" s="761"/>
      <c r="AK309" s="761"/>
      <c r="AL309" s="761"/>
      <c r="AM309" s="763"/>
      <c r="AN309" s="761"/>
      <c r="AO309" s="761"/>
      <c r="AP309" s="761"/>
      <c r="AQ309" s="761"/>
      <c r="AR309" s="761"/>
      <c r="AS309" s="761"/>
      <c r="AT309" s="761"/>
      <c r="AU309" s="761"/>
      <c r="AV309" s="761"/>
      <c r="AW309" s="761"/>
      <c r="AX309" s="761"/>
      <c r="AY309" s="761"/>
      <c r="AZ309" s="761"/>
      <c r="BA309" s="761"/>
      <c r="BB309" s="761"/>
    </row>
    <row r="310" ht="15.75" customHeight="1">
      <c r="A310" s="848"/>
      <c r="B310" s="853" t="s">
        <v>6130</v>
      </c>
      <c r="C310" s="702" t="s">
        <v>6131</v>
      </c>
      <c r="D310" s="760" t="s">
        <v>6131</v>
      </c>
      <c r="E310" s="761"/>
      <c r="F310" s="761"/>
      <c r="G310" s="761"/>
      <c r="H310" s="761"/>
      <c r="I310" s="761"/>
      <c r="J310" s="761"/>
      <c r="K310" s="761"/>
      <c r="L310" s="761"/>
      <c r="M310" s="761"/>
      <c r="N310" s="761"/>
      <c r="O310" s="761"/>
      <c r="P310" s="761"/>
      <c r="Q310" s="761"/>
      <c r="R310" s="761"/>
      <c r="S310" s="761"/>
      <c r="T310" s="761"/>
      <c r="U310" s="761"/>
      <c r="V310" s="761"/>
      <c r="W310" s="761"/>
      <c r="X310" s="761"/>
      <c r="Y310" s="761"/>
      <c r="Z310" s="761"/>
      <c r="AA310" s="761"/>
      <c r="AB310" s="761"/>
      <c r="AC310" s="761"/>
      <c r="AD310" s="761"/>
      <c r="AE310" s="761"/>
      <c r="AF310" s="761"/>
      <c r="AG310" s="761"/>
      <c r="AH310" s="761"/>
      <c r="AI310" s="761"/>
      <c r="AJ310" s="761"/>
      <c r="AK310" s="761"/>
      <c r="AL310" s="761"/>
      <c r="AM310" s="763"/>
      <c r="AN310" s="761"/>
      <c r="AO310" s="761"/>
      <c r="AP310" s="761"/>
      <c r="AQ310" s="761"/>
      <c r="AR310" s="761"/>
      <c r="AS310" s="761"/>
      <c r="AT310" s="761"/>
      <c r="AU310" s="761"/>
      <c r="AV310" s="761"/>
      <c r="AW310" s="761"/>
      <c r="AX310" s="761"/>
      <c r="AY310" s="761"/>
      <c r="AZ310" s="761"/>
      <c r="BA310" s="761"/>
      <c r="BB310" s="761"/>
    </row>
    <row r="311" ht="15.75" customHeight="1">
      <c r="A311" s="846" t="s">
        <v>6132</v>
      </c>
      <c r="B311" s="847" t="s">
        <v>6133</v>
      </c>
      <c r="C311" s="702"/>
      <c r="D311" s="863"/>
      <c r="E311" s="767"/>
      <c r="F311" s="856"/>
      <c r="G311" s="856"/>
      <c r="H311" s="761"/>
      <c r="I311" s="857"/>
      <c r="J311" s="856"/>
      <c r="K311" s="864"/>
      <c r="L311" s="857"/>
      <c r="M311" s="857"/>
      <c r="N311" s="761"/>
      <c r="O311" s="857"/>
      <c r="P311" s="857"/>
      <c r="Q311" s="761"/>
      <c r="R311" s="857"/>
      <c r="S311" s="857"/>
      <c r="T311" s="857"/>
      <c r="U311" s="857"/>
      <c r="V311" s="761"/>
      <c r="W311" s="761"/>
      <c r="X311" s="857"/>
      <c r="Y311" s="761"/>
      <c r="Z311" s="857"/>
      <c r="AA311" s="761"/>
      <c r="AB311" s="761"/>
      <c r="AC311" s="761"/>
      <c r="AD311" s="761"/>
      <c r="AE311" s="761"/>
      <c r="AF311" s="761"/>
      <c r="AG311" s="857"/>
      <c r="AH311" s="857"/>
      <c r="AI311" s="761"/>
      <c r="AJ311" s="857"/>
      <c r="AK311" s="857"/>
      <c r="AL311" s="857"/>
      <c r="AM311" s="763"/>
      <c r="AN311" s="857"/>
      <c r="AO311" s="857"/>
      <c r="AP311" s="761"/>
      <c r="AQ311" s="761"/>
      <c r="AR311" s="761"/>
      <c r="AS311" s="761"/>
      <c r="AT311" s="761"/>
      <c r="AU311" s="761"/>
      <c r="AV311" s="761"/>
      <c r="AW311" s="761"/>
      <c r="AX311" s="761"/>
      <c r="AY311" s="761"/>
      <c r="AZ311" s="761"/>
      <c r="BA311" s="761"/>
      <c r="BB311" s="761"/>
    </row>
    <row r="312" ht="15.75" customHeight="1">
      <c r="A312" s="848"/>
      <c r="B312" s="848" t="s">
        <v>6134</v>
      </c>
      <c r="C312" s="702" t="s">
        <v>6135</v>
      </c>
      <c r="D312" s="760" t="s">
        <v>6135</v>
      </c>
      <c r="E312" s="865"/>
      <c r="F312" s="856"/>
      <c r="G312" s="856"/>
      <c r="H312" s="761"/>
      <c r="I312" s="857"/>
      <c r="J312" s="856"/>
      <c r="K312" s="864"/>
      <c r="L312" s="857"/>
      <c r="M312" s="857"/>
      <c r="N312" s="761"/>
      <c r="O312" s="857"/>
      <c r="P312" s="857"/>
      <c r="Q312" s="761"/>
      <c r="R312" s="857"/>
      <c r="S312" s="857"/>
      <c r="T312" s="857"/>
      <c r="U312" s="857"/>
      <c r="V312" s="761"/>
      <c r="W312" s="761"/>
      <c r="X312" s="857"/>
      <c r="Y312" s="761"/>
      <c r="Z312" s="857"/>
      <c r="AA312" s="761"/>
      <c r="AB312" s="761"/>
      <c r="AC312" s="761"/>
      <c r="AD312" s="761"/>
      <c r="AE312" s="761"/>
      <c r="AF312" s="760" t="s">
        <v>1264</v>
      </c>
      <c r="AG312" s="857"/>
      <c r="AH312" s="857"/>
      <c r="AI312" s="761"/>
      <c r="AJ312" s="857"/>
      <c r="AK312" s="857"/>
      <c r="AL312" s="766"/>
      <c r="AM312" s="763"/>
      <c r="AN312" s="857"/>
      <c r="AO312" s="857"/>
      <c r="AP312" s="761"/>
      <c r="AQ312" s="761"/>
      <c r="AR312" s="761"/>
      <c r="AS312" s="761"/>
      <c r="AT312" s="761"/>
      <c r="AU312" s="761"/>
      <c r="AV312" s="761"/>
      <c r="AW312" s="761"/>
      <c r="AX312" s="761"/>
      <c r="AY312" s="761"/>
      <c r="AZ312" s="761"/>
      <c r="BA312" s="761"/>
      <c r="BB312" s="761"/>
    </row>
    <row r="313" ht="15.75" customHeight="1">
      <c r="A313" s="846" t="s">
        <v>6136</v>
      </c>
      <c r="B313" s="852" t="s">
        <v>5613</v>
      </c>
      <c r="C313" s="702" t="s">
        <v>6137</v>
      </c>
      <c r="D313" s="774"/>
      <c r="E313" s="865"/>
      <c r="F313" s="760" t="s">
        <v>6137</v>
      </c>
      <c r="G313" s="856"/>
      <c r="H313" s="761"/>
      <c r="I313" s="857"/>
      <c r="J313" s="856"/>
      <c r="K313" s="864"/>
      <c r="L313" s="857"/>
      <c r="M313" s="857"/>
      <c r="N313" s="761"/>
      <c r="O313" s="857"/>
      <c r="P313" s="857"/>
      <c r="Q313" s="761"/>
      <c r="R313" s="857"/>
      <c r="S313" s="857"/>
      <c r="T313" s="857"/>
      <c r="U313" s="857"/>
      <c r="V313" s="761"/>
      <c r="W313" s="761"/>
      <c r="X313" s="857"/>
      <c r="Y313" s="761"/>
      <c r="Z313" s="857"/>
      <c r="AA313" s="761"/>
      <c r="AB313" s="761"/>
      <c r="AC313" s="761"/>
      <c r="AD313" s="761"/>
      <c r="AE313" s="761"/>
      <c r="AF313" s="761"/>
      <c r="AG313" s="857"/>
      <c r="AH313" s="857"/>
      <c r="AI313" s="761"/>
      <c r="AJ313" s="857"/>
      <c r="AK313" s="857"/>
      <c r="AL313" s="766"/>
      <c r="AM313" s="763"/>
      <c r="AN313" s="857"/>
      <c r="AO313" s="857"/>
      <c r="AP313" s="761"/>
      <c r="AQ313" s="761"/>
      <c r="AR313" s="761"/>
      <c r="AS313" s="761"/>
      <c r="AT313" s="761"/>
      <c r="AU313" s="761"/>
      <c r="AV313" s="761"/>
      <c r="AW313" s="761"/>
      <c r="AX313" s="761"/>
      <c r="AY313" s="761"/>
      <c r="AZ313" s="761"/>
      <c r="BA313" s="761"/>
      <c r="BB313" s="7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6138</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6139</v>
      </c>
      <c r="H2" s="872" t="s">
        <v>47</v>
      </c>
      <c r="I2" s="872" t="s">
        <v>48</v>
      </c>
      <c r="J2" s="872" t="s">
        <v>6140</v>
      </c>
      <c r="K2" s="872" t="s">
        <v>54</v>
      </c>
      <c r="N2" s="872" t="s">
        <v>6141</v>
      </c>
      <c r="P2" s="873"/>
      <c r="Q2" s="874" t="s">
        <v>47</v>
      </c>
      <c r="R2" s="874" t="s">
        <v>6142</v>
      </c>
      <c r="S2" s="874" t="s">
        <v>52</v>
      </c>
      <c r="T2" s="874" t="s">
        <v>53</v>
      </c>
      <c r="U2" s="874" t="s">
        <v>54</v>
      </c>
      <c r="V2" s="874" t="s">
        <v>6143</v>
      </c>
      <c r="W2" s="873"/>
      <c r="X2" s="875" t="s">
        <v>47</v>
      </c>
      <c r="Y2" s="875" t="s">
        <v>48</v>
      </c>
      <c r="Z2" s="875" t="s">
        <v>49</v>
      </c>
      <c r="AA2" s="875" t="s">
        <v>50</v>
      </c>
      <c r="AC2" s="875" t="s">
        <v>52</v>
      </c>
      <c r="AD2" s="875" t="s">
        <v>53</v>
      </c>
      <c r="AE2" s="875" t="s">
        <v>54</v>
      </c>
      <c r="AF2" s="875" t="s">
        <v>6141</v>
      </c>
      <c r="AH2" s="873"/>
      <c r="AI2" s="876" t="s">
        <v>48</v>
      </c>
      <c r="AK2" s="876" t="s">
        <v>49</v>
      </c>
      <c r="AN2" s="876" t="s">
        <v>51</v>
      </c>
      <c r="AP2" s="876" t="s">
        <v>52</v>
      </c>
      <c r="AT2" s="876" t="s">
        <v>52</v>
      </c>
      <c r="AU2" s="876" t="s">
        <v>53</v>
      </c>
      <c r="AV2" s="876" t="s">
        <v>6143</v>
      </c>
      <c r="AX2" s="877"/>
      <c r="AY2" s="878" t="s">
        <v>47</v>
      </c>
      <c r="AZ2" s="878" t="s">
        <v>52</v>
      </c>
      <c r="BA2" s="878" t="s">
        <v>53</v>
      </c>
      <c r="BB2" s="878" t="s">
        <v>6141</v>
      </c>
      <c r="BD2" s="877"/>
      <c r="BE2" s="879" t="s">
        <v>47</v>
      </c>
      <c r="BF2" s="879" t="s">
        <v>48</v>
      </c>
      <c r="BG2" s="879" t="s">
        <v>50</v>
      </c>
      <c r="BI2" s="879" t="s">
        <v>52</v>
      </c>
      <c r="BJ2" s="879" t="s">
        <v>6141</v>
      </c>
      <c r="BL2" s="873"/>
      <c r="BM2" s="880" t="s">
        <v>49</v>
      </c>
      <c r="BN2" s="880" t="s">
        <v>50</v>
      </c>
      <c r="BO2" s="880" t="s">
        <v>51</v>
      </c>
      <c r="BP2" s="880" t="s">
        <v>52</v>
      </c>
      <c r="BR2" s="880" t="s">
        <v>53</v>
      </c>
      <c r="BS2" s="880" t="s">
        <v>54</v>
      </c>
      <c r="BU2" s="880" t="s">
        <v>6143</v>
      </c>
      <c r="BV2" s="877"/>
      <c r="BW2" s="881" t="s">
        <v>6087</v>
      </c>
      <c r="BX2" s="882" t="s">
        <v>75</v>
      </c>
      <c r="BY2" s="881" t="s">
        <v>80</v>
      </c>
      <c r="CA2" s="881" t="s">
        <v>77</v>
      </c>
      <c r="CB2" s="881" t="s">
        <v>6144</v>
      </c>
      <c r="CC2" s="881" t="s">
        <v>6145</v>
      </c>
      <c r="CD2" s="883" t="s">
        <v>68</v>
      </c>
      <c r="CE2" s="881" t="s">
        <v>76</v>
      </c>
      <c r="CF2" s="881" t="s">
        <v>66</v>
      </c>
      <c r="CG2" s="882" t="s">
        <v>78</v>
      </c>
    </row>
    <row r="3" ht="23.25" customHeight="1">
      <c r="J3" s="884" t="s">
        <v>6146</v>
      </c>
      <c r="K3" s="884" t="s">
        <v>6147</v>
      </c>
      <c r="L3" s="885" t="s">
        <v>6148</v>
      </c>
      <c r="M3" s="885" t="s">
        <v>6149</v>
      </c>
      <c r="N3" s="885" t="s">
        <v>6150</v>
      </c>
      <c r="O3" s="884" t="s">
        <v>6151</v>
      </c>
      <c r="P3" s="873"/>
      <c r="W3" s="873"/>
      <c r="AA3" s="886" t="s">
        <v>6152</v>
      </c>
      <c r="AB3" s="886" t="s">
        <v>6153</v>
      </c>
      <c r="AF3" s="886" t="s">
        <v>52</v>
      </c>
      <c r="AG3" s="886" t="s">
        <v>49</v>
      </c>
      <c r="AH3" s="873"/>
      <c r="AI3" s="887" t="s">
        <v>6154</v>
      </c>
      <c r="AJ3" s="887" t="s">
        <v>6155</v>
      </c>
      <c r="AK3" s="888" t="s">
        <v>6150</v>
      </c>
      <c r="AL3" s="888" t="s">
        <v>6156</v>
      </c>
      <c r="AM3" s="888" t="s">
        <v>6157</v>
      </c>
      <c r="AN3" s="888" t="s">
        <v>6150</v>
      </c>
      <c r="AO3" s="889" t="s">
        <v>6158</v>
      </c>
      <c r="AP3" s="888" t="s">
        <v>6159</v>
      </c>
      <c r="AQ3" s="888" t="s">
        <v>6160</v>
      </c>
      <c r="AR3" s="888" t="s">
        <v>6161</v>
      </c>
      <c r="AS3" s="888" t="s">
        <v>6162</v>
      </c>
      <c r="AV3" s="888" t="s">
        <v>6163</v>
      </c>
      <c r="AW3" s="888" t="s">
        <v>6164</v>
      </c>
      <c r="AX3" s="877"/>
      <c r="BB3" s="890" t="s">
        <v>6165</v>
      </c>
      <c r="BC3" s="890" t="s">
        <v>6166</v>
      </c>
      <c r="BD3" s="891"/>
      <c r="BG3" s="879" t="s">
        <v>6167</v>
      </c>
      <c r="BH3" s="879" t="s">
        <v>6168</v>
      </c>
      <c r="BJ3" s="892" t="s">
        <v>6169</v>
      </c>
      <c r="BK3" s="892" t="s">
        <v>6170</v>
      </c>
      <c r="BL3" s="873"/>
      <c r="BP3" s="893" t="s">
        <v>6157</v>
      </c>
      <c r="BQ3" s="893" t="s">
        <v>6171</v>
      </c>
      <c r="BS3" s="893" t="s">
        <v>6150</v>
      </c>
      <c r="BT3" s="893" t="s">
        <v>6157</v>
      </c>
      <c r="BV3" s="877"/>
      <c r="BY3" s="894" t="s">
        <v>6172</v>
      </c>
      <c r="BZ3" s="894" t="s">
        <v>6173</v>
      </c>
    </row>
    <row r="4">
      <c r="A4" s="578" t="s">
        <v>5576</v>
      </c>
      <c r="B4" s="99" t="s">
        <v>6174</v>
      </c>
      <c r="C4" s="100" t="s">
        <v>434</v>
      </c>
      <c r="D4" s="101" t="s">
        <v>330</v>
      </c>
      <c r="E4" s="102" t="s">
        <v>433</v>
      </c>
      <c r="F4" s="103" t="s">
        <v>220</v>
      </c>
      <c r="G4" s="99" t="s">
        <v>4235</v>
      </c>
      <c r="H4" s="895"/>
      <c r="I4" s="896" t="s">
        <v>6175</v>
      </c>
      <c r="J4" s="896"/>
      <c r="K4" s="897" t="s">
        <v>6176</v>
      </c>
      <c r="L4" s="896" t="s">
        <v>6177</v>
      </c>
      <c r="M4" s="895"/>
      <c r="N4" s="895"/>
      <c r="O4" s="898" t="s">
        <v>6178</v>
      </c>
      <c r="P4" s="899"/>
      <c r="Q4" s="900" t="s">
        <v>4679</v>
      </c>
      <c r="R4" s="901"/>
      <c r="S4" s="901"/>
      <c r="T4" s="902" t="s">
        <v>6179</v>
      </c>
      <c r="U4" s="903"/>
      <c r="V4" s="904" t="s">
        <v>6180</v>
      </c>
      <c r="W4" s="899"/>
      <c r="X4" s="905" t="s">
        <v>258</v>
      </c>
      <c r="Y4" s="905" t="s">
        <v>6181</v>
      </c>
      <c r="Z4" s="906" t="s">
        <v>4577</v>
      </c>
      <c r="AA4" s="907" t="s">
        <v>6182</v>
      </c>
      <c r="AB4" s="908" t="s">
        <v>769</v>
      </c>
      <c r="AC4" s="907" t="s">
        <v>600</v>
      </c>
      <c r="AD4" s="906" t="s">
        <v>2091</v>
      </c>
      <c r="AE4" s="908" t="s">
        <v>5029</v>
      </c>
      <c r="AF4" s="906" t="s">
        <v>6183</v>
      </c>
      <c r="AG4" s="909"/>
      <c r="AH4" s="899"/>
      <c r="AI4" s="910" t="s">
        <v>2634</v>
      </c>
      <c r="AJ4" s="911"/>
      <c r="AK4" s="910" t="s">
        <v>3777</v>
      </c>
      <c r="AL4" s="910"/>
      <c r="AM4" s="912" t="s">
        <v>2290</v>
      </c>
      <c r="AN4" s="911"/>
      <c r="AO4" s="913" t="s">
        <v>6184</v>
      </c>
      <c r="AP4" s="910" t="s">
        <v>6185</v>
      </c>
      <c r="AQ4" s="910" t="s">
        <v>6186</v>
      </c>
      <c r="AR4" s="911"/>
      <c r="AS4" s="911"/>
      <c r="AT4" s="911"/>
      <c r="AU4" s="914" t="s">
        <v>6187</v>
      </c>
      <c r="AV4" s="915" t="s">
        <v>3066</v>
      </c>
      <c r="AW4" s="910" t="s">
        <v>6188</v>
      </c>
      <c r="AX4" s="899"/>
      <c r="AY4" s="916"/>
      <c r="AZ4" s="917" t="s">
        <v>6189</v>
      </c>
      <c r="BA4" s="918" t="s">
        <v>6190</v>
      </c>
      <c r="BB4" s="917" t="s">
        <v>6191</v>
      </c>
      <c r="BC4" s="919"/>
      <c r="BD4" s="899"/>
      <c r="BE4" s="920" t="s">
        <v>6192</v>
      </c>
      <c r="BF4" s="921" t="s">
        <v>3910</v>
      </c>
      <c r="BG4" s="921"/>
      <c r="BH4" s="921"/>
      <c r="BI4" s="922" t="s">
        <v>1632</v>
      </c>
      <c r="BJ4" s="923"/>
      <c r="BK4" s="921" t="s">
        <v>6193</v>
      </c>
      <c r="BL4" s="899"/>
      <c r="BM4" s="924" t="s">
        <v>1986</v>
      </c>
      <c r="BN4" s="925"/>
      <c r="BO4" s="925"/>
      <c r="BP4" s="926" t="s">
        <v>6194</v>
      </c>
      <c r="BQ4" s="925"/>
      <c r="BR4" s="927" t="s">
        <v>1075</v>
      </c>
      <c r="BS4" s="925"/>
      <c r="BT4" s="928" t="s">
        <v>3016</v>
      </c>
      <c r="BU4" s="927" t="s">
        <v>6195</v>
      </c>
      <c r="BV4" s="899"/>
      <c r="BW4" s="929" t="s">
        <v>6196</v>
      </c>
      <c r="BX4" s="930" t="s">
        <v>3338</v>
      </c>
      <c r="BY4" s="931"/>
      <c r="BZ4" s="931"/>
      <c r="CA4" s="930" t="s">
        <v>5736</v>
      </c>
      <c r="CB4" s="932" t="s">
        <v>3942</v>
      </c>
      <c r="CC4" s="930" t="s">
        <v>6197</v>
      </c>
      <c r="CD4" s="931"/>
      <c r="CE4" s="931"/>
      <c r="CF4" s="931"/>
      <c r="CG4" s="931"/>
    </row>
    <row r="5">
      <c r="A5" s="78" t="s">
        <v>327</v>
      </c>
      <c r="B5" s="79" t="s">
        <v>6198</v>
      </c>
      <c r="C5" s="80" t="s">
        <v>221</v>
      </c>
      <c r="D5" s="81" t="s">
        <v>804</v>
      </c>
      <c r="E5" s="82" t="s">
        <v>536</v>
      </c>
      <c r="F5" s="83" t="s">
        <v>4901</v>
      </c>
      <c r="G5" s="79" t="s">
        <v>1172</v>
      </c>
      <c r="H5" s="933" t="str">
        <f>HYPERLINK("https://www.twitch.tv/videos/547050764","52.59")</f>
        <v>52.59</v>
      </c>
      <c r="I5" s="934" t="s">
        <v>4051</v>
      </c>
      <c r="J5" s="898" t="s">
        <v>6199</v>
      </c>
      <c r="K5" s="935" t="s">
        <v>5094</v>
      </c>
      <c r="L5" s="936" t="str">
        <f>HYPERLINK("https://www.twitch.tv/videos/547050207","1:17.06")</f>
        <v>1:17.06</v>
      </c>
      <c r="M5" s="937"/>
      <c r="N5" s="937"/>
      <c r="O5" s="934" t="s">
        <v>6200</v>
      </c>
      <c r="P5" s="938"/>
      <c r="Q5" s="939" t="s">
        <v>6201</v>
      </c>
      <c r="R5" s="939" t="s">
        <v>2593</v>
      </c>
      <c r="S5" s="940"/>
      <c r="T5" s="939" t="s">
        <v>5038</v>
      </c>
      <c r="U5" s="941"/>
      <c r="V5" s="902" t="s">
        <v>6202</v>
      </c>
      <c r="W5" s="938"/>
      <c r="X5" s="907" t="str">
        <f>HYPERLINK("https://clips.twitch.tv/FrozenResoluteAniseHotPokket","42.50")</f>
        <v>42.50</v>
      </c>
      <c r="Y5" s="908" t="s">
        <v>6203</v>
      </c>
      <c r="Z5" s="908" t="str">
        <f>HYPERLINK("https://www.twitch.tv/videos/547053974","1:16.59")</f>
        <v>1:16.59</v>
      </c>
      <c r="AA5" s="942" t="s">
        <v>6204</v>
      </c>
      <c r="AB5" s="905" t="s">
        <v>6205</v>
      </c>
      <c r="AC5" s="942" t="s">
        <v>6206</v>
      </c>
      <c r="AD5" s="906" t="s">
        <v>2091</v>
      </c>
      <c r="AE5" s="907" t="s">
        <v>4419</v>
      </c>
      <c r="AF5" s="943" t="s">
        <v>6207</v>
      </c>
      <c r="AG5" s="944"/>
      <c r="AH5" s="945"/>
      <c r="AI5" s="910" t="s">
        <v>6208</v>
      </c>
      <c r="AJ5" s="946"/>
      <c r="AK5" s="946" t="s">
        <v>1698</v>
      </c>
      <c r="AL5" s="912" t="s">
        <v>2637</v>
      </c>
      <c r="AM5" s="910" t="s">
        <v>6209</v>
      </c>
      <c r="AN5" s="946" t="s">
        <v>1901</v>
      </c>
      <c r="AO5" s="912" t="s">
        <v>1048</v>
      </c>
      <c r="AP5" s="910" t="s">
        <v>6210</v>
      </c>
      <c r="AQ5" s="946"/>
      <c r="AR5" s="912" t="s">
        <v>6211</v>
      </c>
      <c r="AS5" s="946"/>
      <c r="AT5" s="946"/>
      <c r="AU5" s="947" t="s">
        <v>4208</v>
      </c>
      <c r="AV5" s="912" t="s">
        <v>6212</v>
      </c>
      <c r="AW5" s="946"/>
      <c r="AX5" s="938"/>
      <c r="AY5" s="948"/>
      <c r="AZ5" s="918" t="str">
        <f>HYPERLINK("https://www.twitch.tv/videos/548092239","2:03.35")</f>
        <v>2:03.35</v>
      </c>
      <c r="BA5" s="917" t="s">
        <v>1243</v>
      </c>
      <c r="BB5" s="949" t="s">
        <v>6213</v>
      </c>
      <c r="BC5" s="950"/>
      <c r="BD5" s="938"/>
      <c r="BE5" s="922" t="s">
        <v>6214</v>
      </c>
      <c r="BF5" s="920" t="str">
        <f>HYPERLINK("https://clips.twitch.tv/ReliablePluckyGazelleBuddhaBar","34.35")</f>
        <v>34.35</v>
      </c>
      <c r="BG5" s="951" t="s">
        <v>5283</v>
      </c>
      <c r="BH5" s="952"/>
      <c r="BI5" s="953" t="str">
        <f>HYPERLINK("https://www.twitch.tv/videos/548093333","1:15.47")</f>
        <v>1:15.47</v>
      </c>
      <c r="BJ5" s="954"/>
      <c r="BK5" s="921" t="s">
        <v>6215</v>
      </c>
      <c r="BL5" s="938"/>
      <c r="BM5" s="927" t="s">
        <v>6216</v>
      </c>
      <c r="BN5" s="926"/>
      <c r="BO5" s="928" t="s">
        <v>4723</v>
      </c>
      <c r="BP5" s="926" t="s">
        <v>6217</v>
      </c>
      <c r="BQ5" s="955"/>
      <c r="BR5" s="928" t="s">
        <v>6218</v>
      </c>
      <c r="BS5" s="955"/>
      <c r="BT5" s="926" t="s">
        <v>6219</v>
      </c>
      <c r="BU5" s="926" t="s">
        <v>6220</v>
      </c>
      <c r="BV5" s="938"/>
      <c r="BW5" s="956" t="s">
        <v>5377</v>
      </c>
      <c r="BX5" s="930" t="s">
        <v>6221</v>
      </c>
      <c r="BY5" s="957"/>
      <c r="BZ5" s="957"/>
      <c r="CA5" s="957"/>
      <c r="CB5" s="957"/>
      <c r="CC5" s="957"/>
      <c r="CD5" s="957"/>
      <c r="CE5" s="957"/>
      <c r="CF5" s="957"/>
      <c r="CG5" s="957"/>
    </row>
    <row r="6">
      <c r="A6" s="578" t="s">
        <v>6222</v>
      </c>
      <c r="B6" s="99" t="s">
        <v>6223</v>
      </c>
      <c r="C6" s="100" t="s">
        <v>2227</v>
      </c>
      <c r="D6" s="101" t="s">
        <v>330</v>
      </c>
      <c r="E6" s="102" t="s">
        <v>880</v>
      </c>
      <c r="F6" s="103" t="s">
        <v>4371</v>
      </c>
      <c r="G6" s="99" t="s">
        <v>3030</v>
      </c>
      <c r="H6" s="934" t="s">
        <v>2605</v>
      </c>
      <c r="I6" s="937"/>
      <c r="J6" s="934" t="s">
        <v>6224</v>
      </c>
      <c r="K6" s="958" t="s">
        <v>6225</v>
      </c>
      <c r="L6" s="937"/>
      <c r="M6" s="959" t="s">
        <v>2100</v>
      </c>
      <c r="N6" s="937"/>
      <c r="O6" s="960" t="s">
        <v>6226</v>
      </c>
      <c r="P6" s="938"/>
      <c r="Q6" s="961" t="s">
        <v>6227</v>
      </c>
      <c r="R6" s="904" t="s">
        <v>5740</v>
      </c>
      <c r="S6" s="900" t="s">
        <v>4687</v>
      </c>
      <c r="T6" s="900" t="s">
        <v>4053</v>
      </c>
      <c r="U6" s="962"/>
      <c r="V6" s="939" t="s">
        <v>6228</v>
      </c>
      <c r="W6" s="938"/>
      <c r="X6" s="963" t="s">
        <v>3196</v>
      </c>
      <c r="Y6" s="906" t="s">
        <v>6229</v>
      </c>
      <c r="Z6" s="907" t="s">
        <v>6230</v>
      </c>
      <c r="AA6" s="906" t="s">
        <v>6231</v>
      </c>
      <c r="AB6" s="906" t="s">
        <v>467</v>
      </c>
      <c r="AC6" s="905" t="s">
        <v>2598</v>
      </c>
      <c r="AD6" s="963" t="s">
        <v>1395</v>
      </c>
      <c r="AE6" s="963" t="s">
        <v>1959</v>
      </c>
      <c r="AF6" s="907" t="s">
        <v>6232</v>
      </c>
      <c r="AG6" s="179"/>
      <c r="AH6" s="938"/>
      <c r="AI6" s="946"/>
      <c r="AJ6" s="946"/>
      <c r="AK6" s="912" t="s">
        <v>6233</v>
      </c>
      <c r="AL6" s="964"/>
      <c r="AM6" s="946"/>
      <c r="AN6" s="947" t="s">
        <v>6234</v>
      </c>
      <c r="AO6" s="946"/>
      <c r="AP6" s="946"/>
      <c r="AQ6" s="946"/>
      <c r="AR6" s="946"/>
      <c r="AS6" s="946"/>
      <c r="AT6" s="946"/>
      <c r="AU6" s="965" t="s">
        <v>3950</v>
      </c>
      <c r="AV6" s="965" t="s">
        <v>6235</v>
      </c>
      <c r="AW6" s="946"/>
      <c r="AX6" s="938"/>
      <c r="AY6" s="917" t="s">
        <v>6236</v>
      </c>
      <c r="AZ6" s="966" t="s">
        <v>6237</v>
      </c>
      <c r="BA6" s="967" t="s">
        <v>3800</v>
      </c>
      <c r="BB6" s="968" t="s">
        <v>6238</v>
      </c>
      <c r="BC6" s="950"/>
      <c r="BD6" s="938"/>
      <c r="BE6" s="953" t="s">
        <v>6239</v>
      </c>
      <c r="BF6" s="922" t="s">
        <v>677</v>
      </c>
      <c r="BG6" s="969" t="s">
        <v>6240</v>
      </c>
      <c r="BH6" s="969" t="s">
        <v>6241</v>
      </c>
      <c r="BI6" s="969" t="s">
        <v>6242</v>
      </c>
      <c r="BJ6" s="954"/>
      <c r="BK6" s="970" t="s">
        <v>6243</v>
      </c>
      <c r="BL6" s="945"/>
      <c r="BM6" s="971" t="s">
        <v>680</v>
      </c>
      <c r="BN6" s="955"/>
      <c r="BO6" s="955"/>
      <c r="BP6" s="926" t="s">
        <v>2594</v>
      </c>
      <c r="BQ6" s="955"/>
      <c r="BR6" s="972" t="s">
        <v>3174</v>
      </c>
      <c r="BS6" s="955"/>
      <c r="BT6" s="971" t="s">
        <v>6244</v>
      </c>
      <c r="BU6" s="926" t="s">
        <v>6245</v>
      </c>
      <c r="BV6" s="938"/>
      <c r="BW6" s="973" t="s">
        <v>1760</v>
      </c>
      <c r="BX6" s="974" t="s">
        <v>6246</v>
      </c>
      <c r="BY6" s="973" t="s">
        <v>6247</v>
      </c>
      <c r="BZ6" s="957"/>
      <c r="CA6" s="973" t="s">
        <v>6248</v>
      </c>
      <c r="CB6" s="975" t="s">
        <v>6249</v>
      </c>
      <c r="CC6" s="973" t="s">
        <v>6250</v>
      </c>
      <c r="CD6" s="973" t="s">
        <v>6251</v>
      </c>
      <c r="CE6" s="956" t="s">
        <v>1245</v>
      </c>
      <c r="CF6" s="957"/>
      <c r="CG6" s="973" t="s">
        <v>775</v>
      </c>
    </row>
    <row r="7">
      <c r="A7" s="78" t="s">
        <v>1115</v>
      </c>
      <c r="B7" s="79" t="s">
        <v>6252</v>
      </c>
      <c r="C7" s="80" t="s">
        <v>434</v>
      </c>
      <c r="D7" s="81" t="s">
        <v>804</v>
      </c>
      <c r="E7" s="82" t="s">
        <v>536</v>
      </c>
      <c r="F7" s="83" t="s">
        <v>1292</v>
      </c>
      <c r="G7" s="79" t="s">
        <v>4235</v>
      </c>
      <c r="H7" s="937"/>
      <c r="I7" s="933" t="str">
        <f>HYPERLINK("https://www.twitch.tv/videos/557892613","1:21.52")</f>
        <v>1:21.52</v>
      </c>
      <c r="J7" s="935"/>
      <c r="K7" s="934" t="s">
        <v>6253</v>
      </c>
      <c r="L7" s="934" t="str">
        <f>HYPERLINK("https://www.twitch.tv/videos/559948575","1:16.64")</f>
        <v>1:16.64</v>
      </c>
      <c r="M7" s="937"/>
      <c r="N7" s="937"/>
      <c r="O7" s="959" t="s">
        <v>6254</v>
      </c>
      <c r="P7" s="938"/>
      <c r="Q7" s="904" t="s">
        <v>5852</v>
      </c>
      <c r="R7" s="940"/>
      <c r="S7" s="940"/>
      <c r="T7" s="940" t="s">
        <v>6255</v>
      </c>
      <c r="U7" s="962"/>
      <c r="V7" s="962" t="s">
        <v>6256</v>
      </c>
      <c r="W7" s="938"/>
      <c r="X7" s="906" t="str">
        <f>HYPERLINK("https://clips.twitch.tv/SarcasticTolerantAlfalfaDoubleRainbow","42.36")</f>
        <v>42.36</v>
      </c>
      <c r="Y7" s="944" t="s">
        <v>5782</v>
      </c>
      <c r="Z7" s="942" t="s">
        <v>6257</v>
      </c>
      <c r="AA7" s="942" t="s">
        <v>4779</v>
      </c>
      <c r="AB7" s="976" t="str">
        <f>HYPERLINK("https://youtu.be/h58Ubsz3y7Y","55.42")</f>
        <v>55.42</v>
      </c>
      <c r="AC7" s="942" t="s">
        <v>6258</v>
      </c>
      <c r="AD7" s="977" t="s">
        <v>2328</v>
      </c>
      <c r="AE7" s="963" t="str">
        <f>HYPERLINK("https://clips.twitch.tv/TangibleGlamorousMilkLitty","42.49")</f>
        <v>42.49</v>
      </c>
      <c r="AF7" s="978" t="str">
        <f>HYPERLINK("https://youtu.be/ZVGaWuJWu8E","3:07.27")</f>
        <v>3:07.27</v>
      </c>
      <c r="AG7" s="979" t="str">
        <f>HYPERLINK("https://www.twitch.tv/videos/457597653","2:32.01")</f>
        <v>2:32.01</v>
      </c>
      <c r="AH7" s="945"/>
      <c r="AI7" s="946" t="s">
        <v>6259</v>
      </c>
      <c r="AJ7" s="947" t="s">
        <v>4643</v>
      </c>
      <c r="AK7" s="980" t="str">
        <f>HYPERLINK("https://youtu.be/9AqYY-HceBo?t=23","52.17")</f>
        <v>52.17</v>
      </c>
      <c r="AL7" s="981"/>
      <c r="AM7" s="965" t="str">
        <f>HYPERLINK("https://clips.twitch.tv/WiseObeseDaikonNerfRedBlaster","46.61")</f>
        <v>46.61</v>
      </c>
      <c r="AN7" s="946" t="s">
        <v>3636</v>
      </c>
      <c r="AO7" s="947" t="str">
        <f>HYPERLINK("https://www.twitch.tv/videos/597808860","1:10.86")</f>
        <v>1:10.86</v>
      </c>
      <c r="AP7" s="946"/>
      <c r="AQ7" s="946"/>
      <c r="AR7" s="946"/>
      <c r="AS7" s="946"/>
      <c r="AT7" s="946" t="s">
        <v>6260</v>
      </c>
      <c r="AU7" s="946" t="s">
        <v>862</v>
      </c>
      <c r="AV7" s="964" t="s">
        <v>6261</v>
      </c>
      <c r="AW7" s="964" t="s">
        <v>6262</v>
      </c>
      <c r="AX7" s="938"/>
      <c r="AY7" s="950"/>
      <c r="AZ7" s="950" t="s">
        <v>6263</v>
      </c>
      <c r="BA7" s="982" t="str">
        <f>HYPERLINK("https://youtu.be/8GZbevAHgwo","16.57")</f>
        <v>16.57</v>
      </c>
      <c r="BB7" s="918" t="s">
        <v>6264</v>
      </c>
      <c r="BC7" s="950"/>
      <c r="BD7" s="938"/>
      <c r="BE7" s="953" t="s">
        <v>6265</v>
      </c>
      <c r="BF7" s="983" t="s">
        <v>3978</v>
      </c>
      <c r="BG7" s="954"/>
      <c r="BH7" s="954"/>
      <c r="BI7" s="954"/>
      <c r="BJ7" s="954"/>
      <c r="BK7" s="984" t="str">
        <f>HYPERLINK("https://youtu.be/tWkhQXcNL9s","2:54.91")</f>
        <v>2:54.91</v>
      </c>
      <c r="BL7" s="945"/>
      <c r="BM7" s="985" t="s">
        <v>6266</v>
      </c>
      <c r="BN7" s="955"/>
      <c r="BO7" s="955"/>
      <c r="BP7" s="928" t="str">
        <f>HYPERLINK("https://www.twitch.tv/videos/558359737","1:44.32")</f>
        <v>1:44.32</v>
      </c>
      <c r="BQ7" s="955"/>
      <c r="BR7" s="955" t="s">
        <v>470</v>
      </c>
      <c r="BS7" s="955"/>
      <c r="BT7" s="955" t="s">
        <v>6267</v>
      </c>
      <c r="BU7" s="928" t="s">
        <v>6268</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2548</v>
      </c>
      <c r="CE7" s="957"/>
      <c r="CF7" s="957"/>
      <c r="CG7" s="957"/>
    </row>
    <row r="8">
      <c r="A8" s="98" t="s">
        <v>6269</v>
      </c>
      <c r="B8" s="99" t="s">
        <v>6270</v>
      </c>
      <c r="C8" s="100" t="s">
        <v>4706</v>
      </c>
      <c r="D8" s="101" t="s">
        <v>330</v>
      </c>
      <c r="E8" s="102" t="s">
        <v>433</v>
      </c>
      <c r="F8" s="103" t="s">
        <v>219</v>
      </c>
      <c r="G8" s="99" t="s">
        <v>1172</v>
      </c>
      <c r="H8" s="989" t="s">
        <v>2131</v>
      </c>
      <c r="I8" s="897" t="s">
        <v>6271</v>
      </c>
      <c r="J8" s="897" t="s">
        <v>6272</v>
      </c>
      <c r="K8" s="936" t="s">
        <v>690</v>
      </c>
      <c r="L8" s="937" t="s">
        <v>6273</v>
      </c>
      <c r="M8" s="937"/>
      <c r="N8" s="937"/>
      <c r="O8" s="959" t="s">
        <v>6274</v>
      </c>
      <c r="P8" s="938"/>
      <c r="Q8" s="990" t="s">
        <v>3177</v>
      </c>
      <c r="R8" s="940"/>
      <c r="S8" s="940"/>
      <c r="T8" s="904" t="s">
        <v>4055</v>
      </c>
      <c r="U8" s="962"/>
      <c r="V8" s="962" t="s">
        <v>6275</v>
      </c>
      <c r="W8" s="938"/>
      <c r="X8" s="944"/>
      <c r="Y8" s="942" t="s">
        <v>6276</v>
      </c>
      <c r="Z8" s="944" t="s">
        <v>6273</v>
      </c>
      <c r="AA8" s="944" t="s">
        <v>6277</v>
      </c>
      <c r="AB8" s="907" t="s">
        <v>6278</v>
      </c>
      <c r="AC8" s="942" t="s">
        <v>2098</v>
      </c>
      <c r="AD8" s="908" t="s">
        <v>2298</v>
      </c>
      <c r="AE8" s="906" t="s">
        <v>6279</v>
      </c>
      <c r="AF8" s="944" t="s">
        <v>6280</v>
      </c>
      <c r="AG8" s="944"/>
      <c r="AH8" s="938"/>
      <c r="AI8" s="947" t="str">
        <f>HYPERLINK("https://www.twitch.tv/videos/597048380","1:20.56")</f>
        <v>1:20.56</v>
      </c>
      <c r="AJ8" s="946"/>
      <c r="AK8" s="991"/>
      <c r="AL8" s="991" t="s">
        <v>6281</v>
      </c>
      <c r="AM8" s="992" t="s">
        <v>4024</v>
      </c>
      <c r="AN8" s="993" t="s">
        <v>6282</v>
      </c>
      <c r="AO8" s="993" t="s">
        <v>6283</v>
      </c>
      <c r="AP8" s="994"/>
      <c r="AQ8" s="912" t="s">
        <v>6186</v>
      </c>
      <c r="AR8" s="995"/>
      <c r="AS8" s="996"/>
      <c r="AT8" s="912" t="str">
        <f>HYPERLINK("https://www.twitch.tv/videos/542740999","1:52.15")</f>
        <v>1:52.15</v>
      </c>
      <c r="AU8" s="912" t="s">
        <v>6284</v>
      </c>
      <c r="AV8" s="964" t="s">
        <v>6285</v>
      </c>
      <c r="AW8" s="964" t="s">
        <v>6286</v>
      </c>
      <c r="AX8" s="938"/>
      <c r="AY8" s="916"/>
      <c r="AZ8" s="968" t="s">
        <v>6287</v>
      </c>
      <c r="BA8" s="966" t="s">
        <v>5728</v>
      </c>
      <c r="BB8" s="950" t="s">
        <v>6288</v>
      </c>
      <c r="BC8" s="950"/>
      <c r="BD8" s="938"/>
      <c r="BE8" s="969" t="s">
        <v>6289</v>
      </c>
      <c r="BF8" s="969" t="s">
        <v>4673</v>
      </c>
      <c r="BG8" s="997"/>
      <c r="BH8" s="997"/>
      <c r="BI8" s="997" t="s">
        <v>6290</v>
      </c>
      <c r="BJ8" s="954"/>
      <c r="BK8" s="997" t="s">
        <v>6291</v>
      </c>
      <c r="BL8" s="938"/>
      <c r="BM8" s="928" t="s">
        <v>6292</v>
      </c>
      <c r="BN8" s="955"/>
      <c r="BO8" s="927" t="s">
        <v>678</v>
      </c>
      <c r="BP8" s="971" t="s">
        <v>6293</v>
      </c>
      <c r="BQ8" s="955"/>
      <c r="BR8" s="985" t="s">
        <v>2177</v>
      </c>
      <c r="BS8" s="955"/>
      <c r="BT8" s="955" t="s">
        <v>6294</v>
      </c>
      <c r="BU8" s="998" t="s">
        <v>6295</v>
      </c>
      <c r="BV8" s="945"/>
      <c r="BW8" s="988" t="s">
        <v>622</v>
      </c>
      <c r="BX8" s="957"/>
      <c r="BY8" s="999"/>
      <c r="BZ8" s="973" t="s">
        <v>6296</v>
      </c>
      <c r="CA8" s="988" t="s">
        <v>924</v>
      </c>
      <c r="CB8" s="957"/>
      <c r="CC8" s="988" t="s">
        <v>6297</v>
      </c>
      <c r="CD8" s="957"/>
      <c r="CE8" s="973" t="s">
        <v>4034</v>
      </c>
      <c r="CF8" s="957"/>
      <c r="CG8" s="957"/>
    </row>
    <row r="9">
      <c r="A9" s="612" t="s">
        <v>6298</v>
      </c>
      <c r="B9" s="79" t="s">
        <v>5245</v>
      </c>
      <c r="C9" s="80" t="s">
        <v>434</v>
      </c>
      <c r="D9" s="81" t="s">
        <v>2965</v>
      </c>
      <c r="E9" s="82" t="s">
        <v>221</v>
      </c>
      <c r="F9" s="83" t="s">
        <v>2140</v>
      </c>
      <c r="G9" s="79" t="s">
        <v>5502</v>
      </c>
      <c r="H9" s="936" t="s">
        <v>687</v>
      </c>
      <c r="I9" s="933" t="s">
        <v>6299</v>
      </c>
      <c r="J9" s="936" t="s">
        <v>6300</v>
      </c>
      <c r="K9" s="933" t="s">
        <v>6301</v>
      </c>
      <c r="L9" s="1000" t="s">
        <v>6224</v>
      </c>
      <c r="M9" s="934" t="s">
        <v>6302</v>
      </c>
      <c r="N9" s="897" t="s">
        <v>6303</v>
      </c>
      <c r="O9" s="936" t="s">
        <v>6304</v>
      </c>
      <c r="P9" s="938"/>
      <c r="Q9" s="961" t="s">
        <v>6305</v>
      </c>
      <c r="R9" s="990" t="s">
        <v>6306</v>
      </c>
      <c r="S9" s="902" t="s">
        <v>702</v>
      </c>
      <c r="T9" s="961" t="s">
        <v>4291</v>
      </c>
      <c r="U9" s="904" t="s">
        <v>5669</v>
      </c>
      <c r="V9" s="902" t="s">
        <v>6307</v>
      </c>
      <c r="W9" s="938"/>
      <c r="X9" s="963" t="s">
        <v>3757</v>
      </c>
      <c r="Y9" s="963" t="s">
        <v>6308</v>
      </c>
      <c r="Z9" s="963" t="s">
        <v>2808</v>
      </c>
      <c r="AA9" s="963" t="s">
        <v>6309</v>
      </c>
      <c r="AB9" s="1001" t="s">
        <v>2053</v>
      </c>
      <c r="AC9" s="963" t="s">
        <v>4897</v>
      </c>
      <c r="AD9" s="963" t="s">
        <v>1748</v>
      </c>
      <c r="AE9" s="943" t="s">
        <v>4701</v>
      </c>
      <c r="AF9" s="943" t="s">
        <v>6310</v>
      </c>
      <c r="AG9" s="944" t="s">
        <v>6311</v>
      </c>
      <c r="AH9" s="938"/>
      <c r="AI9" s="912" t="s">
        <v>806</v>
      </c>
      <c r="AJ9" s="912" t="s">
        <v>6312</v>
      </c>
      <c r="AK9" s="914" t="s">
        <v>5963</v>
      </c>
      <c r="AL9" s="910" t="s">
        <v>6313</v>
      </c>
      <c r="AM9" s="910" t="s">
        <v>6314</v>
      </c>
      <c r="AN9" s="965" t="s">
        <v>4216</v>
      </c>
      <c r="AO9" s="910" t="s">
        <v>6315</v>
      </c>
      <c r="AP9" s="912" t="s">
        <v>6316</v>
      </c>
      <c r="AQ9" s="965" t="s">
        <v>6317</v>
      </c>
      <c r="AR9" s="947" t="s">
        <v>6318</v>
      </c>
      <c r="AS9" s="947" t="s">
        <v>2367</v>
      </c>
      <c r="AT9" s="947" t="s">
        <v>6319</v>
      </c>
      <c r="AU9" s="915" t="s">
        <v>6320</v>
      </c>
      <c r="AV9" s="915" t="s">
        <v>4220</v>
      </c>
      <c r="AW9" s="947" t="s">
        <v>6321</v>
      </c>
      <c r="AX9" s="938"/>
      <c r="AY9" s="949"/>
      <c r="AZ9" s="949" t="s">
        <v>6322</v>
      </c>
      <c r="BA9" s="1002" t="s">
        <v>2263</v>
      </c>
      <c r="BB9" s="966" t="s">
        <v>6323</v>
      </c>
      <c r="BC9" s="917" t="s">
        <v>6323</v>
      </c>
      <c r="BD9" s="938"/>
      <c r="BE9" s="1003" t="s">
        <v>6324</v>
      </c>
      <c r="BF9" s="1003" t="s">
        <v>6325</v>
      </c>
      <c r="BG9" s="922" t="s">
        <v>176</v>
      </c>
      <c r="BH9" s="921" t="s">
        <v>6326</v>
      </c>
      <c r="BI9" s="953" t="s">
        <v>6327</v>
      </c>
      <c r="BJ9" s="922" t="s">
        <v>6328</v>
      </c>
      <c r="BK9" s="953" t="s">
        <v>6329</v>
      </c>
      <c r="BL9" s="938"/>
      <c r="BM9" s="926" t="s">
        <v>5463</v>
      </c>
      <c r="BN9" s="928" t="s">
        <v>5008</v>
      </c>
      <c r="BO9" s="985" t="s">
        <v>6330</v>
      </c>
      <c r="BP9" s="985" t="s">
        <v>6331</v>
      </c>
      <c r="BQ9" s="927" t="s">
        <v>791</v>
      </c>
      <c r="BR9" s="972" t="s">
        <v>2258</v>
      </c>
      <c r="BS9" s="927" t="s">
        <v>6332</v>
      </c>
      <c r="BT9" s="927" t="s">
        <v>6333</v>
      </c>
      <c r="BU9" s="985" t="s">
        <v>6334</v>
      </c>
      <c r="BV9" s="938"/>
      <c r="BW9" s="1004" t="s">
        <v>932</v>
      </c>
      <c r="BX9" s="956" t="s">
        <v>6335</v>
      </c>
      <c r="BY9" s="999"/>
      <c r="BZ9" s="956" t="s">
        <v>6336</v>
      </c>
      <c r="CA9" s="1005" t="s">
        <v>977</v>
      </c>
      <c r="CB9" s="1006" t="s">
        <v>2598</v>
      </c>
      <c r="CC9" s="1006" t="s">
        <v>4952</v>
      </c>
      <c r="CD9" s="956" t="s">
        <v>6337</v>
      </c>
      <c r="CE9" s="1006" t="s">
        <v>6338</v>
      </c>
      <c r="CF9" s="973" t="s">
        <v>6339</v>
      </c>
      <c r="CG9" s="956" t="s">
        <v>6008</v>
      </c>
    </row>
    <row r="10">
      <c r="A10" s="578" t="s">
        <v>6340</v>
      </c>
      <c r="B10" s="99" t="s">
        <v>6341</v>
      </c>
      <c r="C10" s="100" t="s">
        <v>1291</v>
      </c>
      <c r="D10" s="101" t="s">
        <v>1291</v>
      </c>
      <c r="E10" s="102" t="s">
        <v>1291</v>
      </c>
      <c r="F10" s="103" t="s">
        <v>1291</v>
      </c>
      <c r="G10" s="99" t="s">
        <v>2603</v>
      </c>
      <c r="H10" s="937"/>
      <c r="I10" s="959" t="s">
        <v>6342</v>
      </c>
      <c r="J10" s="959"/>
      <c r="K10" s="937"/>
      <c r="L10" s="937"/>
      <c r="M10" s="937"/>
      <c r="N10" s="937"/>
      <c r="O10" s="896" t="s">
        <v>6343</v>
      </c>
      <c r="P10" s="938"/>
      <c r="Q10" s="962" t="s">
        <v>6344</v>
      </c>
      <c r="R10" s="940"/>
      <c r="S10" s="940"/>
      <c r="T10" s="962" t="s">
        <v>5240</v>
      </c>
      <c r="U10" s="962"/>
      <c r="V10" s="962" t="s">
        <v>6345</v>
      </c>
      <c r="W10" s="938"/>
      <c r="X10" s="944" t="s">
        <v>6346</v>
      </c>
      <c r="Y10" s="905" t="s">
        <v>6347</v>
      </c>
      <c r="Z10" s="944" t="s">
        <v>6273</v>
      </c>
      <c r="AA10" s="942" t="s">
        <v>6348</v>
      </c>
      <c r="AB10" s="942" t="s">
        <v>2111</v>
      </c>
      <c r="AC10" s="942" t="s">
        <v>3468</v>
      </c>
      <c r="AD10" s="944" t="s">
        <v>869</v>
      </c>
      <c r="AE10" s="942" t="s">
        <v>4012</v>
      </c>
      <c r="AF10" s="942" t="s">
        <v>6349</v>
      </c>
      <c r="AG10" s="944"/>
      <c r="AH10" s="938"/>
      <c r="AI10" s="946" t="s">
        <v>995</v>
      </c>
      <c r="AJ10" s="964" t="s">
        <v>6350</v>
      </c>
      <c r="AK10" s="946" t="s">
        <v>6351</v>
      </c>
      <c r="AL10" s="946"/>
      <c r="AM10" s="964" t="s">
        <v>872</v>
      </c>
      <c r="AN10" s="946" t="s">
        <v>6352</v>
      </c>
      <c r="AO10" s="964" t="s">
        <v>6353</v>
      </c>
      <c r="AP10" s="964" t="s">
        <v>6354</v>
      </c>
      <c r="AQ10" s="946"/>
      <c r="AR10" s="946"/>
      <c r="AS10" s="946"/>
      <c r="AT10" s="946"/>
      <c r="AU10" s="946" t="s">
        <v>1424</v>
      </c>
      <c r="AV10" s="964" t="s">
        <v>6355</v>
      </c>
      <c r="AW10" s="964" t="s">
        <v>6356</v>
      </c>
      <c r="AX10" s="938"/>
      <c r="AY10" s="1007"/>
      <c r="AZ10" s="1007" t="s">
        <v>6357</v>
      </c>
      <c r="BA10" s="950"/>
      <c r="BB10" s="1007" t="s">
        <v>6358</v>
      </c>
      <c r="BC10" s="950"/>
      <c r="BD10" s="938"/>
      <c r="BE10" s="997" t="s">
        <v>6359</v>
      </c>
      <c r="BF10" s="997" t="s">
        <v>3981</v>
      </c>
      <c r="BG10" s="954"/>
      <c r="BH10" s="954"/>
      <c r="BI10" s="954"/>
      <c r="BJ10" s="954"/>
      <c r="BK10" s="997" t="s">
        <v>6360</v>
      </c>
      <c r="BL10" s="938"/>
      <c r="BM10" s="971" t="s">
        <v>6361</v>
      </c>
      <c r="BN10" s="955"/>
      <c r="BO10" s="955"/>
      <c r="BP10" s="971" t="s">
        <v>6362</v>
      </c>
      <c r="BQ10" s="955"/>
      <c r="BR10" s="971" t="s">
        <v>1717</v>
      </c>
      <c r="BS10" s="955"/>
      <c r="BT10" s="971" t="s">
        <v>2195</v>
      </c>
      <c r="BU10" s="971" t="s">
        <v>6363</v>
      </c>
      <c r="BV10" s="938"/>
      <c r="BW10" s="988" t="s">
        <v>2265</v>
      </c>
      <c r="BX10" s="957"/>
      <c r="BY10" s="957"/>
      <c r="BZ10" s="957"/>
      <c r="CA10" s="957"/>
      <c r="CB10" s="957"/>
      <c r="CC10" s="957"/>
      <c r="CD10" s="957"/>
      <c r="CE10" s="957"/>
      <c r="CF10" s="957"/>
      <c r="CG10" s="957"/>
    </row>
    <row r="11">
      <c r="A11" s="612" t="s">
        <v>950</v>
      </c>
      <c r="B11" s="79" t="s">
        <v>6364</v>
      </c>
      <c r="C11" s="80" t="s">
        <v>880</v>
      </c>
      <c r="D11" s="81" t="s">
        <v>433</v>
      </c>
      <c r="E11" s="82" t="s">
        <v>804</v>
      </c>
      <c r="F11" s="83" t="s">
        <v>4356</v>
      </c>
      <c r="G11" s="79" t="s">
        <v>4183</v>
      </c>
      <c r="H11" s="933" t="s">
        <v>6365</v>
      </c>
      <c r="I11" s="933" t="s">
        <v>6366</v>
      </c>
      <c r="J11" s="937"/>
      <c r="K11" s="937"/>
      <c r="L11" s="897" t="s">
        <v>6367</v>
      </c>
      <c r="M11" s="937"/>
      <c r="N11" s="936" t="s">
        <v>6368</v>
      </c>
      <c r="O11" s="937"/>
      <c r="P11" s="938"/>
      <c r="Q11" s="961" t="s">
        <v>557</v>
      </c>
      <c r="R11" s="940"/>
      <c r="S11" s="904" t="s">
        <v>6259</v>
      </c>
      <c r="T11" s="990" t="s">
        <v>2917</v>
      </c>
      <c r="U11" s="940"/>
      <c r="V11" s="961" t="s">
        <v>6369</v>
      </c>
      <c r="W11" s="938"/>
      <c r="X11" s="963" t="s">
        <v>756</v>
      </c>
      <c r="Y11" s="963" t="s">
        <v>6370</v>
      </c>
      <c r="Z11" s="963" t="s">
        <v>6371</v>
      </c>
      <c r="AA11" s="1001" t="s">
        <v>5621</v>
      </c>
      <c r="AB11" s="963" t="s">
        <v>958</v>
      </c>
      <c r="AC11" s="963" t="s">
        <v>6372</v>
      </c>
      <c r="AD11" s="963" t="s">
        <v>1108</v>
      </c>
      <c r="AE11" s="963" t="s">
        <v>6373</v>
      </c>
      <c r="AF11" s="905" t="s">
        <v>6374</v>
      </c>
      <c r="AG11" s="944"/>
      <c r="AH11" s="938"/>
      <c r="AI11" s="965" t="s">
        <v>6375</v>
      </c>
      <c r="AJ11" s="965" t="s">
        <v>6376</v>
      </c>
      <c r="AK11" s="915" t="s">
        <v>2353</v>
      </c>
      <c r="AL11" s="910"/>
      <c r="AM11" s="946"/>
      <c r="AN11" s="915" t="s">
        <v>3574</v>
      </c>
      <c r="AO11" s="946"/>
      <c r="AP11" s="947" t="s">
        <v>6377</v>
      </c>
      <c r="AQ11" s="947" t="s">
        <v>6378</v>
      </c>
      <c r="AR11" s="965" t="s">
        <v>2253</v>
      </c>
      <c r="AS11" s="912" t="s">
        <v>6379</v>
      </c>
      <c r="AT11" s="946"/>
      <c r="AU11" s="915" t="s">
        <v>255</v>
      </c>
      <c r="AV11" s="915" t="s">
        <v>6380</v>
      </c>
      <c r="AW11" s="912" t="s">
        <v>6381</v>
      </c>
      <c r="AX11" s="938"/>
      <c r="AY11" s="950"/>
      <c r="AZ11" s="966" t="s">
        <v>6382</v>
      </c>
      <c r="BA11" s="966" t="s">
        <v>6383</v>
      </c>
      <c r="BB11" s="966" t="s">
        <v>6384</v>
      </c>
      <c r="BC11" s="950"/>
      <c r="BD11" s="938"/>
      <c r="BE11" s="921" t="s">
        <v>1648</v>
      </c>
      <c r="BF11" s="921" t="s">
        <v>4002</v>
      </c>
      <c r="BG11" s="954"/>
      <c r="BH11" s="954"/>
      <c r="BI11" s="921" t="s">
        <v>3660</v>
      </c>
      <c r="BJ11" s="954"/>
      <c r="BK11" s="921" t="s">
        <v>6385</v>
      </c>
      <c r="BL11" s="938"/>
      <c r="BM11" s="972" t="s">
        <v>6386</v>
      </c>
      <c r="BN11" s="955"/>
      <c r="BO11" s="955"/>
      <c r="BP11" s="955"/>
      <c r="BQ11" s="955"/>
      <c r="BR11" s="972" t="s">
        <v>3123</v>
      </c>
      <c r="BS11" s="955"/>
      <c r="BT11" s="926" t="s">
        <v>6387</v>
      </c>
      <c r="BU11" s="926" t="s">
        <v>6388</v>
      </c>
      <c r="BV11" s="938"/>
      <c r="BW11" s="1006" t="s">
        <v>4147</v>
      </c>
      <c r="BX11" s="988"/>
      <c r="BY11" s="957"/>
      <c r="BZ11" s="957"/>
      <c r="CA11" s="957"/>
      <c r="CB11" s="930" t="s">
        <v>6389</v>
      </c>
      <c r="CC11" s="957"/>
      <c r="CD11" s="957"/>
      <c r="CE11" s="957"/>
      <c r="CF11" s="957"/>
      <c r="CG11" s="957"/>
    </row>
    <row r="12">
      <c r="A12" s="578" t="s">
        <v>6390</v>
      </c>
      <c r="B12" s="99" t="s">
        <v>6391</v>
      </c>
      <c r="C12" s="100" t="s">
        <v>1291</v>
      </c>
      <c r="D12" s="101" t="s">
        <v>1290</v>
      </c>
      <c r="E12" s="102" t="s">
        <v>1290</v>
      </c>
      <c r="F12" s="103" t="s">
        <v>434</v>
      </c>
      <c r="G12" s="99" t="s">
        <v>2603</v>
      </c>
      <c r="H12" s="937"/>
      <c r="I12" s="937"/>
      <c r="J12" s="896" t="s">
        <v>6392</v>
      </c>
      <c r="K12" s="896" t="s">
        <v>6393</v>
      </c>
      <c r="L12" s="933" t="s">
        <v>6394</v>
      </c>
      <c r="M12" s="937"/>
      <c r="N12" s="959" t="s">
        <v>6395</v>
      </c>
      <c r="O12" s="896" t="s">
        <v>6396</v>
      </c>
      <c r="P12" s="938"/>
      <c r="Q12" s="962" t="s">
        <v>701</v>
      </c>
      <c r="R12" s="940"/>
      <c r="S12" s="940"/>
      <c r="T12" s="940"/>
      <c r="U12" s="962"/>
      <c r="V12" s="961" t="s">
        <v>6397</v>
      </c>
      <c r="W12" s="938"/>
      <c r="X12" s="944"/>
      <c r="Y12" s="907" t="s">
        <v>6398</v>
      </c>
      <c r="Z12" s="942" t="s">
        <v>6399</v>
      </c>
      <c r="AA12" s="1008"/>
      <c r="AB12" s="944"/>
      <c r="AC12" s="942" t="s">
        <v>791</v>
      </c>
      <c r="AD12" s="942" t="s">
        <v>5007</v>
      </c>
      <c r="AE12" s="942" t="s">
        <v>5861</v>
      </c>
      <c r="AF12" s="942" t="s">
        <v>6400</v>
      </c>
      <c r="AG12" s="944"/>
      <c r="AH12" s="938"/>
      <c r="AI12" s="964" t="s">
        <v>1158</v>
      </c>
      <c r="AJ12" s="946"/>
      <c r="AK12" s="946"/>
      <c r="AL12" s="946"/>
      <c r="AM12" s="946"/>
      <c r="AN12" s="964" t="s">
        <v>6401</v>
      </c>
      <c r="AO12" s="946"/>
      <c r="AP12" s="946"/>
      <c r="AQ12" s="946"/>
      <c r="AR12" s="946"/>
      <c r="AS12" s="946"/>
      <c r="AT12" s="946"/>
      <c r="AU12" s="915" t="s">
        <v>4721</v>
      </c>
      <c r="AV12" s="910" t="s">
        <v>6402</v>
      </c>
      <c r="AW12" s="910" t="s">
        <v>6403</v>
      </c>
      <c r="AX12" s="938"/>
      <c r="AY12" s="949" t="s">
        <v>6404</v>
      </c>
      <c r="AZ12" s="1007" t="s">
        <v>4740</v>
      </c>
      <c r="BA12" s="966" t="s">
        <v>402</v>
      </c>
      <c r="BB12" s="1007" t="s">
        <v>6405</v>
      </c>
      <c r="BC12" s="950"/>
      <c r="BD12" s="938"/>
      <c r="BE12" s="921" t="s">
        <v>5072</v>
      </c>
      <c r="BF12" s="997" t="s">
        <v>6406</v>
      </c>
      <c r="BG12" s="921"/>
      <c r="BH12" s="997"/>
      <c r="BI12" s="954"/>
      <c r="BJ12" s="954"/>
      <c r="BK12" s="953" t="s">
        <v>6407</v>
      </c>
      <c r="BL12" s="938"/>
      <c r="BM12" s="971" t="s">
        <v>2486</v>
      </c>
      <c r="BN12" s="955"/>
      <c r="BO12" s="955"/>
      <c r="BP12" s="926" t="s">
        <v>6408</v>
      </c>
      <c r="BQ12" s="955"/>
      <c r="BR12" s="971" t="s">
        <v>986</v>
      </c>
      <c r="BS12" s="955"/>
      <c r="BT12" s="926" t="s">
        <v>6409</v>
      </c>
      <c r="BU12" s="926" t="s">
        <v>6410</v>
      </c>
      <c r="BV12" s="938"/>
      <c r="BW12" s="930" t="s">
        <v>3339</v>
      </c>
      <c r="BX12" s="1006" t="s">
        <v>3742</v>
      </c>
      <c r="BY12" s="957"/>
      <c r="BZ12" s="957"/>
      <c r="CA12" s="957"/>
      <c r="CB12" s="930" t="s">
        <v>5078</v>
      </c>
      <c r="CC12" s="988" t="s">
        <v>6411</v>
      </c>
      <c r="CD12" s="957"/>
      <c r="CE12" s="957"/>
      <c r="CF12" s="930" t="s">
        <v>6412</v>
      </c>
      <c r="CG12" s="957"/>
    </row>
    <row r="13">
      <c r="A13" s="612" t="s">
        <v>1612</v>
      </c>
      <c r="B13" s="79" t="s">
        <v>6413</v>
      </c>
      <c r="C13" s="80" t="s">
        <v>1291</v>
      </c>
      <c r="D13" s="81" t="s">
        <v>880</v>
      </c>
      <c r="E13" s="82" t="s">
        <v>536</v>
      </c>
      <c r="F13" s="83" t="s">
        <v>4706</v>
      </c>
      <c r="G13" s="79" t="s">
        <v>4901</v>
      </c>
      <c r="H13" s="937"/>
      <c r="I13" s="896" t="s">
        <v>1617</v>
      </c>
      <c r="J13" s="959"/>
      <c r="K13" s="937"/>
      <c r="L13" s="937"/>
      <c r="M13" s="959"/>
      <c r="N13" s="937"/>
      <c r="O13" s="896" t="s">
        <v>6414</v>
      </c>
      <c r="P13" s="938"/>
      <c r="Q13" s="940"/>
      <c r="R13" s="903"/>
      <c r="S13" s="990" t="s">
        <v>6415</v>
      </c>
      <c r="T13" s="940"/>
      <c r="U13" s="940"/>
      <c r="V13" s="900" t="s">
        <v>6416</v>
      </c>
      <c r="W13" s="938"/>
      <c r="X13" s="908" t="s">
        <v>498</v>
      </c>
      <c r="Y13" s="944"/>
      <c r="Z13" s="905" t="s">
        <v>6417</v>
      </c>
      <c r="AA13" s="908" t="s">
        <v>6418</v>
      </c>
      <c r="AB13" s="905" t="s">
        <v>2899</v>
      </c>
      <c r="AC13" s="908" t="s">
        <v>1632</v>
      </c>
      <c r="AD13" s="905" t="s">
        <v>6419</v>
      </c>
      <c r="AE13" s="1009" t="s">
        <v>6420</v>
      </c>
      <c r="AF13" s="963" t="s">
        <v>6421</v>
      </c>
      <c r="AG13" s="944"/>
      <c r="AH13" s="938"/>
      <c r="AI13" s="946"/>
      <c r="AJ13" s="911"/>
      <c r="AK13" s="946"/>
      <c r="AL13" s="946"/>
      <c r="AM13" s="946"/>
      <c r="AN13" s="946"/>
      <c r="AO13" s="946"/>
      <c r="AP13" s="946"/>
      <c r="AQ13" s="946"/>
      <c r="AR13" s="946"/>
      <c r="AS13" s="946"/>
      <c r="AT13" s="946"/>
      <c r="AU13" s="946"/>
      <c r="AV13" s="947" t="s">
        <v>6422</v>
      </c>
      <c r="AW13" s="910" t="s">
        <v>6423</v>
      </c>
      <c r="AX13" s="938"/>
      <c r="AY13" s="1007"/>
      <c r="AZ13" s="1007"/>
      <c r="BA13" s="966" t="s">
        <v>2861</v>
      </c>
      <c r="BB13" s="949" t="s">
        <v>6424</v>
      </c>
      <c r="BC13" s="950"/>
      <c r="BD13" s="938"/>
      <c r="BE13" s="921" t="s">
        <v>1534</v>
      </c>
      <c r="BF13" s="921" t="s">
        <v>3538</v>
      </c>
      <c r="BG13" s="954"/>
      <c r="BH13" s="954"/>
      <c r="BI13" s="920" t="s">
        <v>6425</v>
      </c>
      <c r="BJ13" s="954"/>
      <c r="BK13" s="921" t="s">
        <v>6426</v>
      </c>
      <c r="BL13" s="938"/>
      <c r="BM13" s="926" t="s">
        <v>6427</v>
      </c>
      <c r="BN13" s="971"/>
      <c r="BO13" s="971"/>
      <c r="BP13" s="927" t="s">
        <v>6428</v>
      </c>
      <c r="BQ13" s="971"/>
      <c r="BR13" s="926" t="s">
        <v>426</v>
      </c>
      <c r="BS13" s="955"/>
      <c r="BT13" s="971" t="s">
        <v>6429</v>
      </c>
      <c r="BU13" s="971" t="s">
        <v>6430</v>
      </c>
      <c r="BV13" s="938"/>
      <c r="BW13" s="988" t="s">
        <v>6017</v>
      </c>
      <c r="BX13" s="957"/>
      <c r="BY13" s="957"/>
      <c r="BZ13" s="957"/>
      <c r="CA13" s="957"/>
      <c r="CB13" s="957"/>
      <c r="CC13" s="930" t="s">
        <v>4004</v>
      </c>
      <c r="CD13" s="957"/>
      <c r="CE13" s="957"/>
      <c r="CF13" s="957"/>
      <c r="CG13" s="957"/>
    </row>
    <row r="14">
      <c r="A14" s="1010" t="s">
        <v>1675</v>
      </c>
      <c r="B14" s="99" t="s">
        <v>6431</v>
      </c>
      <c r="C14" s="100" t="s">
        <v>1291</v>
      </c>
      <c r="D14" s="101" t="s">
        <v>1291</v>
      </c>
      <c r="E14" s="102" t="s">
        <v>1291</v>
      </c>
      <c r="F14" s="103" t="s">
        <v>1291</v>
      </c>
      <c r="G14" s="99" t="s">
        <v>3935</v>
      </c>
      <c r="H14" s="937"/>
      <c r="I14" s="959" t="s">
        <v>6432</v>
      </c>
      <c r="J14" s="959"/>
      <c r="K14" s="896" t="s">
        <v>6433</v>
      </c>
      <c r="L14" s="959" t="s">
        <v>6434</v>
      </c>
      <c r="M14" s="937"/>
      <c r="N14" s="959" t="s">
        <v>6435</v>
      </c>
      <c r="O14" s="896" t="s">
        <v>6436</v>
      </c>
      <c r="P14" s="938"/>
      <c r="Q14" s="962" t="s">
        <v>2570</v>
      </c>
      <c r="R14" s="940"/>
      <c r="S14" s="940"/>
      <c r="T14" s="962" t="s">
        <v>4210</v>
      </c>
      <c r="U14" s="962"/>
      <c r="V14" s="962" t="s">
        <v>6437</v>
      </c>
      <c r="W14" s="938"/>
      <c r="X14" s="942" t="s">
        <v>1865</v>
      </c>
      <c r="Y14" s="942" t="s">
        <v>6438</v>
      </c>
      <c r="Z14" s="942" t="s">
        <v>6439</v>
      </c>
      <c r="AA14" s="942" t="s">
        <v>2654</v>
      </c>
      <c r="AB14" s="942" t="s">
        <v>3937</v>
      </c>
      <c r="AC14" s="905" t="s">
        <v>2638</v>
      </c>
      <c r="AD14" s="942" t="s">
        <v>1793</v>
      </c>
      <c r="AE14" s="942" t="s">
        <v>4262</v>
      </c>
      <c r="AF14" s="944"/>
      <c r="AG14" s="1011" t="s">
        <v>6440</v>
      </c>
      <c r="AH14" s="938"/>
      <c r="AI14" s="946"/>
      <c r="AJ14" s="946"/>
      <c r="AK14" s="946"/>
      <c r="AL14" s="946"/>
      <c r="AM14" s="964" t="s">
        <v>5165</v>
      </c>
      <c r="AN14" s="964" t="s">
        <v>6441</v>
      </c>
      <c r="AO14" s="964" t="s">
        <v>6442</v>
      </c>
      <c r="AP14" s="946"/>
      <c r="AQ14" s="946"/>
      <c r="AR14" s="946"/>
      <c r="AS14" s="946"/>
      <c r="AT14" s="946"/>
      <c r="AU14" s="964" t="s">
        <v>3566</v>
      </c>
      <c r="AV14" s="964" t="s">
        <v>6211</v>
      </c>
      <c r="AW14" s="946"/>
      <c r="AX14" s="938"/>
      <c r="AY14" s="950"/>
      <c r="AZ14" s="950"/>
      <c r="BA14" s="1007" t="s">
        <v>1837</v>
      </c>
      <c r="BB14" s="1007" t="s">
        <v>6443</v>
      </c>
      <c r="BC14" s="950"/>
      <c r="BD14" s="938"/>
      <c r="BE14" s="997" t="s">
        <v>6444</v>
      </c>
      <c r="BF14" s="997" t="s">
        <v>3981</v>
      </c>
      <c r="BG14" s="954"/>
      <c r="BH14" s="954"/>
      <c r="BI14" s="997" t="s">
        <v>6445</v>
      </c>
      <c r="BJ14" s="954"/>
      <c r="BK14" s="997" t="s">
        <v>6446</v>
      </c>
      <c r="BL14" s="938"/>
      <c r="BM14" s="971" t="s">
        <v>6447</v>
      </c>
      <c r="BN14" s="955"/>
      <c r="BO14" s="955"/>
      <c r="BP14" s="955"/>
      <c r="BQ14" s="955"/>
      <c r="BR14" s="971" t="s">
        <v>6448</v>
      </c>
      <c r="BS14" s="955"/>
      <c r="BT14" s="955"/>
      <c r="BU14" s="955" t="s">
        <v>6449</v>
      </c>
      <c r="BV14" s="938"/>
      <c r="BW14" s="957"/>
      <c r="BX14" s="957"/>
      <c r="BY14" s="957"/>
      <c r="BZ14" s="957"/>
      <c r="CA14" s="957"/>
      <c r="CB14" s="957"/>
      <c r="CC14" s="957"/>
      <c r="CD14" s="957"/>
      <c r="CE14" s="957"/>
      <c r="CF14" s="957"/>
      <c r="CG14" s="957"/>
    </row>
    <row r="15">
      <c r="A15" s="612" t="s">
        <v>1816</v>
      </c>
      <c r="B15" s="79" t="s">
        <v>6450</v>
      </c>
      <c r="C15" s="80" t="s">
        <v>1291</v>
      </c>
      <c r="D15" s="81" t="s">
        <v>880</v>
      </c>
      <c r="E15" s="82" t="s">
        <v>880</v>
      </c>
      <c r="F15" s="83" t="s">
        <v>329</v>
      </c>
      <c r="G15" s="79" t="s">
        <v>1733</v>
      </c>
      <c r="H15" s="933" t="s">
        <v>6451</v>
      </c>
      <c r="I15" s="896" t="s">
        <v>6452</v>
      </c>
      <c r="J15" s="896" t="s">
        <v>1525</v>
      </c>
      <c r="K15" s="896" t="s">
        <v>6453</v>
      </c>
      <c r="L15" s="896" t="s">
        <v>6454</v>
      </c>
      <c r="M15" s="937"/>
      <c r="N15" s="959"/>
      <c r="O15" s="896" t="s">
        <v>6455</v>
      </c>
      <c r="P15" s="938"/>
      <c r="Q15" s="900" t="s">
        <v>6456</v>
      </c>
      <c r="R15" s="900" t="s">
        <v>4419</v>
      </c>
      <c r="S15" s="900" t="s">
        <v>6457</v>
      </c>
      <c r="T15" s="900" t="s">
        <v>2448</v>
      </c>
      <c r="U15" s="900" t="s">
        <v>6458</v>
      </c>
      <c r="V15" s="900" t="s">
        <v>6459</v>
      </c>
      <c r="W15" s="938"/>
      <c r="X15" s="905" t="s">
        <v>2608</v>
      </c>
      <c r="Y15" s="905" t="s">
        <v>6460</v>
      </c>
      <c r="Z15" s="942" t="s">
        <v>6461</v>
      </c>
      <c r="AA15" s="1012" t="s">
        <v>3112</v>
      </c>
      <c r="AB15" s="905" t="s">
        <v>2315</v>
      </c>
      <c r="AC15" s="942"/>
      <c r="AD15" s="1001" t="s">
        <v>6462</v>
      </c>
      <c r="AE15" s="905" t="s">
        <v>4389</v>
      </c>
      <c r="AF15" s="905" t="s">
        <v>6463</v>
      </c>
      <c r="AG15" s="942" t="s">
        <v>6464</v>
      </c>
      <c r="AH15" s="938"/>
      <c r="AI15" s="915" t="s">
        <v>6465</v>
      </c>
      <c r="AJ15" s="964"/>
      <c r="AK15" s="910" t="s">
        <v>5234</v>
      </c>
      <c r="AL15" s="947" t="s">
        <v>2894</v>
      </c>
      <c r="AM15" s="910" t="s">
        <v>3217</v>
      </c>
      <c r="AN15" s="913" t="s">
        <v>6466</v>
      </c>
      <c r="AO15" s="910" t="s">
        <v>6467</v>
      </c>
      <c r="AP15" s="965" t="s">
        <v>5465</v>
      </c>
      <c r="AQ15" s="910" t="s">
        <v>6468</v>
      </c>
      <c r="AR15" s="964"/>
      <c r="AS15" s="964"/>
      <c r="AT15" s="964"/>
      <c r="AU15" s="913" t="s">
        <v>5195</v>
      </c>
      <c r="AV15" s="964" t="s">
        <v>4966</v>
      </c>
      <c r="AW15" s="964"/>
      <c r="AX15" s="938"/>
      <c r="AY15" s="949" t="s">
        <v>6469</v>
      </c>
      <c r="AZ15" s="949" t="s">
        <v>6470</v>
      </c>
      <c r="BA15" s="949" t="s">
        <v>4189</v>
      </c>
      <c r="BB15" s="1007" t="s">
        <v>6471</v>
      </c>
      <c r="BC15" s="1007"/>
      <c r="BD15" s="938"/>
      <c r="BE15" s="921" t="s">
        <v>6427</v>
      </c>
      <c r="BF15" s="921" t="s">
        <v>4176</v>
      </c>
      <c r="BG15" s="920" t="s">
        <v>6306</v>
      </c>
      <c r="BH15" s="922" t="s">
        <v>6472</v>
      </c>
      <c r="BI15" s="953" t="s">
        <v>6473</v>
      </c>
      <c r="BJ15" s="997"/>
      <c r="BK15" s="921" t="s">
        <v>6474</v>
      </c>
      <c r="BL15" s="938"/>
      <c r="BM15" s="926" t="s">
        <v>6475</v>
      </c>
      <c r="BN15" s="971"/>
      <c r="BO15" s="972" t="s">
        <v>6476</v>
      </c>
      <c r="BP15" s="926" t="s">
        <v>6477</v>
      </c>
      <c r="BQ15" s="971"/>
      <c r="BR15" s="972" t="s">
        <v>5795</v>
      </c>
      <c r="BS15" s="971" t="s">
        <v>6478</v>
      </c>
      <c r="BT15" s="926" t="s">
        <v>6479</v>
      </c>
      <c r="BU15" s="926" t="s">
        <v>6480</v>
      </c>
      <c r="BV15" s="938"/>
      <c r="BW15" s="930" t="s">
        <v>6481</v>
      </c>
      <c r="BX15" s="930" t="s">
        <v>6482</v>
      </c>
      <c r="BY15" s="957"/>
      <c r="BZ15" s="957"/>
      <c r="CA15" s="988"/>
      <c r="CB15" s="930" t="s">
        <v>6483</v>
      </c>
      <c r="CC15" s="930" t="s">
        <v>6484</v>
      </c>
      <c r="CD15" s="988"/>
      <c r="CE15" s="957"/>
      <c r="CF15" s="957"/>
      <c r="CG15" s="957"/>
    </row>
    <row r="16">
      <c r="A16" s="98" t="s">
        <v>5550</v>
      </c>
      <c r="B16" s="99" t="s">
        <v>5404</v>
      </c>
      <c r="C16" s="100" t="s">
        <v>1291</v>
      </c>
      <c r="D16" s="101" t="s">
        <v>1290</v>
      </c>
      <c r="E16" s="102" t="s">
        <v>880</v>
      </c>
      <c r="F16" s="103" t="s">
        <v>434</v>
      </c>
      <c r="G16" s="99" t="s">
        <v>1292</v>
      </c>
      <c r="H16" s="897" t="s">
        <v>2520</v>
      </c>
      <c r="I16" s="936" t="s">
        <v>6485</v>
      </c>
      <c r="J16" s="1013"/>
      <c r="K16" s="933" t="s">
        <v>5671</v>
      </c>
      <c r="L16" s="896"/>
      <c r="M16" s="937"/>
      <c r="N16" s="937"/>
      <c r="O16" s="959" t="s">
        <v>6486</v>
      </c>
      <c r="P16" s="938"/>
      <c r="Q16" s="962" t="s">
        <v>1715</v>
      </c>
      <c r="R16" s="940"/>
      <c r="S16" s="940"/>
      <c r="T16" s="962" t="s">
        <v>4291</v>
      </c>
      <c r="U16" s="962"/>
      <c r="V16" s="962" t="s">
        <v>6487</v>
      </c>
      <c r="W16" s="938"/>
      <c r="X16" s="942" t="s">
        <v>2830</v>
      </c>
      <c r="Y16" s="944"/>
      <c r="Z16" s="942" t="s">
        <v>1700</v>
      </c>
      <c r="AA16" s="1008"/>
      <c r="AB16" s="942" t="s">
        <v>4466</v>
      </c>
      <c r="AC16" s="944"/>
      <c r="AD16" s="944"/>
      <c r="AE16" s="942" t="s">
        <v>3859</v>
      </c>
      <c r="AF16" s="942" t="s">
        <v>6488</v>
      </c>
      <c r="AG16" s="944"/>
      <c r="AH16" s="938"/>
      <c r="AI16" s="946"/>
      <c r="AJ16" s="946"/>
      <c r="AK16" s="946"/>
      <c r="AL16" s="946"/>
      <c r="AM16" s="964" t="s">
        <v>4859</v>
      </c>
      <c r="AN16" s="946"/>
      <c r="AO16" s="965" t="s">
        <v>6489</v>
      </c>
      <c r="AP16" s="946"/>
      <c r="AQ16" s="946"/>
      <c r="AR16" s="946"/>
      <c r="AS16" s="946"/>
      <c r="AT16" s="946"/>
      <c r="AU16" s="915" t="s">
        <v>698</v>
      </c>
      <c r="AV16" s="946"/>
      <c r="AW16" s="946"/>
      <c r="AX16" s="938"/>
      <c r="AY16" s="950"/>
      <c r="AZ16" s="950"/>
      <c r="BA16" s="950"/>
      <c r="BB16" s="1007" t="s">
        <v>6490</v>
      </c>
      <c r="BC16" s="950"/>
      <c r="BD16" s="938"/>
      <c r="BE16" s="997" t="s">
        <v>2031</v>
      </c>
      <c r="BF16" s="954"/>
      <c r="BG16" s="954"/>
      <c r="BH16" s="954"/>
      <c r="BI16" s="954"/>
      <c r="BJ16" s="954"/>
      <c r="BK16" s="997" t="s">
        <v>6491</v>
      </c>
      <c r="BL16" s="938"/>
      <c r="BM16" s="971" t="s">
        <v>181</v>
      </c>
      <c r="BN16" s="955"/>
      <c r="BO16" s="955"/>
      <c r="BP16" s="955"/>
      <c r="BQ16" s="955"/>
      <c r="BR16" s="955"/>
      <c r="BS16" s="955"/>
      <c r="BT16" s="971" t="s">
        <v>6492</v>
      </c>
      <c r="BU16" s="955"/>
      <c r="BV16" s="938"/>
      <c r="BW16" s="1004" t="s">
        <v>6493</v>
      </c>
      <c r="BX16" s="957"/>
      <c r="BY16" s="957"/>
      <c r="BZ16" s="957"/>
      <c r="CA16" s="957"/>
      <c r="CB16" s="1004" t="s">
        <v>6494</v>
      </c>
      <c r="CC16" s="988" t="s">
        <v>6495</v>
      </c>
      <c r="CD16" s="957"/>
      <c r="CE16" s="957"/>
      <c r="CF16" s="957"/>
      <c r="CG16" s="957"/>
    </row>
    <row r="17">
      <c r="A17" s="612" t="s">
        <v>6496</v>
      </c>
      <c r="B17" s="79" t="s">
        <v>6497</v>
      </c>
      <c r="C17" s="80" t="s">
        <v>1291</v>
      </c>
      <c r="D17" s="81" t="s">
        <v>1291</v>
      </c>
      <c r="E17" s="82" t="s">
        <v>880</v>
      </c>
      <c r="F17" s="83" t="s">
        <v>804</v>
      </c>
      <c r="G17" s="79" t="s">
        <v>3555</v>
      </c>
      <c r="H17" s="937"/>
      <c r="I17" s="937"/>
      <c r="J17" s="937"/>
      <c r="K17" s="937"/>
      <c r="L17" s="937" t="s">
        <v>2728</v>
      </c>
      <c r="M17" s="937"/>
      <c r="N17" s="959" t="s">
        <v>6498</v>
      </c>
      <c r="O17" s="937"/>
      <c r="P17" s="938"/>
      <c r="Q17" s="940"/>
      <c r="R17" s="940"/>
      <c r="S17" s="940"/>
      <c r="T17" s="940"/>
      <c r="U17" s="962"/>
      <c r="V17" s="962" t="s">
        <v>6499</v>
      </c>
      <c r="W17" s="938"/>
      <c r="X17" s="944"/>
      <c r="Y17" s="944"/>
      <c r="Z17" s="944" t="s">
        <v>6500</v>
      </c>
      <c r="AA17" s="944"/>
      <c r="AB17" s="944"/>
      <c r="AC17" s="944"/>
      <c r="AD17" s="944"/>
      <c r="AE17" s="976" t="str">
        <f>HYPERLINK("https://youtu.be/0lXotWIeH0g","49.54")</f>
        <v>49.54</v>
      </c>
      <c r="AF17" s="942" t="s">
        <v>6501</v>
      </c>
      <c r="AG17" s="944" t="s">
        <v>6502</v>
      </c>
      <c r="AH17" s="938"/>
      <c r="AI17" s="946"/>
      <c r="AJ17" s="946"/>
      <c r="AK17" s="1014" t="str">
        <f>HYPERLINK("https://youtu.be/Tp8lzZy1loo","52.74")</f>
        <v>52.74</v>
      </c>
      <c r="AL17" s="981"/>
      <c r="AM17" s="996"/>
      <c r="AN17" s="946"/>
      <c r="AO17" s="946"/>
      <c r="AP17" s="946"/>
      <c r="AQ17" s="946"/>
      <c r="AR17" s="946"/>
      <c r="AS17" s="946"/>
      <c r="AT17" s="946"/>
      <c r="AU17" s="946"/>
      <c r="AV17" s="946"/>
      <c r="AW17" s="946" t="s">
        <v>6503</v>
      </c>
      <c r="AX17" s="938"/>
      <c r="AY17" s="950"/>
      <c r="AZ17" s="950"/>
      <c r="BA17" s="950" t="s">
        <v>3655</v>
      </c>
      <c r="BB17" s="1007" t="s">
        <v>6504</v>
      </c>
      <c r="BC17" s="950"/>
      <c r="BD17" s="938"/>
      <c r="BE17" s="954"/>
      <c r="BF17" s="954"/>
      <c r="BG17" s="954"/>
      <c r="BH17" s="954"/>
      <c r="BI17" s="954"/>
      <c r="BJ17" s="984" t="str">
        <f>HYPERLINK("https://youtu.be/ZWHJWoriERw","3:48.70")</f>
        <v>3:48.70</v>
      </c>
      <c r="BK17" s="953" t="s">
        <v>6505</v>
      </c>
      <c r="BL17" s="938"/>
      <c r="BM17" s="955" t="s">
        <v>6506</v>
      </c>
      <c r="BN17" s="955"/>
      <c r="BO17" s="955"/>
      <c r="BP17" s="955"/>
      <c r="BQ17" s="955"/>
      <c r="BR17" s="972" t="str">
        <f>HYPERLINK("https://youtu.be/-5bLlrzaDDc","27.91")</f>
        <v>27.91</v>
      </c>
      <c r="BS17" s="955" t="s">
        <v>6507</v>
      </c>
      <c r="BT17" s="955"/>
      <c r="BU17" s="1015" t="str">
        <f>HYPERLINK("https://youtu.be/x9mZaYceJJ8","2:08.04")</f>
        <v>2:08.04</v>
      </c>
      <c r="BV17" s="945"/>
      <c r="BW17" s="957"/>
      <c r="BX17" s="957"/>
      <c r="BY17" s="957"/>
      <c r="BZ17" s="957"/>
      <c r="CA17" s="957"/>
      <c r="CB17" s="957"/>
      <c r="CC17" s="957"/>
      <c r="CD17" s="957"/>
      <c r="CE17" s="957"/>
      <c r="CF17" s="957"/>
      <c r="CG17" s="957"/>
    </row>
    <row r="18">
      <c r="A18" s="578" t="s">
        <v>2601</v>
      </c>
      <c r="B18" s="99" t="s">
        <v>6508</v>
      </c>
      <c r="C18" s="100" t="s">
        <v>1291</v>
      </c>
      <c r="D18" s="101" t="s">
        <v>1291</v>
      </c>
      <c r="E18" s="102" t="s">
        <v>1291</v>
      </c>
      <c r="F18" s="103" t="s">
        <v>1291</v>
      </c>
      <c r="G18" s="99" t="s">
        <v>4235</v>
      </c>
      <c r="H18" s="937"/>
      <c r="I18" s="937"/>
      <c r="J18" s="896" t="s">
        <v>6509</v>
      </c>
      <c r="K18" s="896" t="s">
        <v>1031</v>
      </c>
      <c r="L18" s="896" t="s">
        <v>6510</v>
      </c>
      <c r="M18" s="937"/>
      <c r="N18" s="937"/>
      <c r="O18" s="896" t="s">
        <v>6511</v>
      </c>
      <c r="P18" s="938"/>
      <c r="Q18" s="900" t="s">
        <v>6512</v>
      </c>
      <c r="R18" s="900" t="s">
        <v>3121</v>
      </c>
      <c r="S18" s="900" t="s">
        <v>156</v>
      </c>
      <c r="T18" s="900" t="s">
        <v>1069</v>
      </c>
      <c r="U18" s="940"/>
      <c r="V18" s="900" t="s">
        <v>6513</v>
      </c>
      <c r="W18" s="938"/>
      <c r="X18" s="905" t="s">
        <v>1007</v>
      </c>
      <c r="Y18" s="944"/>
      <c r="Z18" s="905" t="s">
        <v>6514</v>
      </c>
      <c r="AA18" s="905" t="s">
        <v>6515</v>
      </c>
      <c r="AB18" s="905" t="s">
        <v>6516</v>
      </c>
      <c r="AC18" s="905" t="s">
        <v>6517</v>
      </c>
      <c r="AD18" s="905" t="s">
        <v>1808</v>
      </c>
      <c r="AE18" s="905" t="s">
        <v>4217</v>
      </c>
      <c r="AF18" s="905" t="s">
        <v>6518</v>
      </c>
      <c r="AG18" s="905" t="s">
        <v>2627</v>
      </c>
      <c r="AH18" s="938"/>
      <c r="AI18" s="946"/>
      <c r="AJ18" s="946"/>
      <c r="AK18" s="910" t="s">
        <v>1311</v>
      </c>
      <c r="AL18" s="910"/>
      <c r="AM18" s="946"/>
      <c r="AN18" s="946"/>
      <c r="AO18" s="946"/>
      <c r="AP18" s="910" t="s">
        <v>6519</v>
      </c>
      <c r="AQ18" s="910"/>
      <c r="AR18" s="946"/>
      <c r="AS18" s="910" t="s">
        <v>6520</v>
      </c>
      <c r="AT18" s="964" t="s">
        <v>6521</v>
      </c>
      <c r="AU18" s="910" t="s">
        <v>743</v>
      </c>
      <c r="AV18" s="946"/>
      <c r="AW18" s="910" t="s">
        <v>4555</v>
      </c>
      <c r="AX18" s="938"/>
      <c r="AY18" s="949" t="s">
        <v>6522</v>
      </c>
      <c r="AZ18" s="950"/>
      <c r="BA18" s="950"/>
      <c r="BB18" s="949" t="s">
        <v>6523</v>
      </c>
      <c r="BC18" s="950"/>
      <c r="BD18" s="938"/>
      <c r="BE18" s="921" t="s">
        <v>5563</v>
      </c>
      <c r="BF18" s="954"/>
      <c r="BG18" s="921" t="s">
        <v>6524</v>
      </c>
      <c r="BH18" s="921" t="s">
        <v>6525</v>
      </c>
      <c r="BI18" s="921" t="s">
        <v>484</v>
      </c>
      <c r="BJ18" s="921" t="s">
        <v>6526</v>
      </c>
      <c r="BK18" s="1016" t="s">
        <v>6527</v>
      </c>
      <c r="BL18" s="938"/>
      <c r="BM18" s="926" t="s">
        <v>6528</v>
      </c>
      <c r="BN18" s="926" t="s">
        <v>3313</v>
      </c>
      <c r="BO18" s="955"/>
      <c r="BP18" s="926" t="s">
        <v>6529</v>
      </c>
      <c r="BQ18" s="955"/>
      <c r="BR18" s="926" t="s">
        <v>2434</v>
      </c>
      <c r="BS18" s="955"/>
      <c r="BT18" s="926" t="s">
        <v>6530</v>
      </c>
      <c r="BU18" s="926" t="s">
        <v>6531</v>
      </c>
      <c r="BV18" s="938"/>
      <c r="BW18" s="1017" t="s">
        <v>4903</v>
      </c>
      <c r="BX18" s="930" t="s">
        <v>4904</v>
      </c>
      <c r="BY18" s="957"/>
      <c r="BZ18" s="957"/>
      <c r="CA18" s="957"/>
      <c r="CB18" s="930" t="s">
        <v>6532</v>
      </c>
      <c r="CC18" s="930" t="s">
        <v>6533</v>
      </c>
      <c r="CD18" s="957"/>
      <c r="CE18" s="957"/>
      <c r="CF18" s="957"/>
      <c r="CG18" s="957"/>
    </row>
    <row r="19">
      <c r="A19" s="612" t="s">
        <v>6534</v>
      </c>
      <c r="B19" s="79" t="s">
        <v>5420</v>
      </c>
      <c r="C19" s="80" t="s">
        <v>1291</v>
      </c>
      <c r="D19" s="81" t="s">
        <v>1291</v>
      </c>
      <c r="E19" s="82" t="s">
        <v>1291</v>
      </c>
      <c r="F19" s="83" t="s">
        <v>1291</v>
      </c>
      <c r="G19" s="79" t="s">
        <v>534</v>
      </c>
      <c r="H19" s="937"/>
      <c r="I19" s="937"/>
      <c r="J19" s="937"/>
      <c r="K19" s="937"/>
      <c r="L19" s="896" t="s">
        <v>5857</v>
      </c>
      <c r="M19" s="937"/>
      <c r="N19" s="937"/>
      <c r="O19" s="937"/>
      <c r="P19" s="938"/>
      <c r="Q19" s="940"/>
      <c r="R19" s="940"/>
      <c r="S19" s="940"/>
      <c r="T19" s="940"/>
      <c r="U19" s="940"/>
      <c r="V19" s="900" t="s">
        <v>6535</v>
      </c>
      <c r="W19" s="938"/>
      <c r="X19" s="905" t="s">
        <v>4292</v>
      </c>
      <c r="Y19" s="905"/>
      <c r="Z19" s="905" t="s">
        <v>2785</v>
      </c>
      <c r="AA19" s="1012" t="s">
        <v>3337</v>
      </c>
      <c r="AB19" s="944"/>
      <c r="AC19" s="905" t="s">
        <v>6536</v>
      </c>
      <c r="AD19" s="944"/>
      <c r="AE19" s="944"/>
      <c r="AF19" s="944"/>
      <c r="AG19" s="944"/>
      <c r="AH19" s="938"/>
      <c r="AI19" s="946"/>
      <c r="AJ19" s="946"/>
      <c r="AK19" s="910" t="s">
        <v>5212</v>
      </c>
      <c r="AL19" s="946"/>
      <c r="AM19" s="946"/>
      <c r="AN19" s="946"/>
      <c r="AO19" s="946"/>
      <c r="AP19" s="946"/>
      <c r="AQ19" s="946"/>
      <c r="AR19" s="946"/>
      <c r="AS19" s="946"/>
      <c r="AT19" s="946"/>
      <c r="AU19" s="946"/>
      <c r="AV19" s="946"/>
      <c r="AW19" s="946"/>
      <c r="AX19" s="938"/>
      <c r="AY19" s="950"/>
      <c r="AZ19" s="950"/>
      <c r="BA19" s="949" t="s">
        <v>4238</v>
      </c>
      <c r="BB19" s="949" t="s">
        <v>6537</v>
      </c>
      <c r="BC19" s="950"/>
      <c r="BD19" s="938"/>
      <c r="BE19" s="954"/>
      <c r="BF19" s="954"/>
      <c r="BG19" s="954"/>
      <c r="BH19" s="954"/>
      <c r="BI19" s="954"/>
      <c r="BJ19" s="954"/>
      <c r="BK19" s="921" t="s">
        <v>6538</v>
      </c>
      <c r="BL19" s="938"/>
      <c r="BM19" s="926" t="s">
        <v>6539</v>
      </c>
      <c r="BN19" s="955"/>
      <c r="BO19" s="955"/>
      <c r="BP19" s="955"/>
      <c r="BQ19" s="955"/>
      <c r="BR19" s="955"/>
      <c r="BS19" s="955"/>
      <c r="BT19" s="926" t="s">
        <v>6540</v>
      </c>
      <c r="BU19" s="926" t="s">
        <v>6541</v>
      </c>
      <c r="BV19" s="938"/>
      <c r="BW19" s="930" t="s">
        <v>814</v>
      </c>
      <c r="BX19" s="957"/>
      <c r="BY19" s="957"/>
      <c r="BZ19" s="957"/>
      <c r="CA19" s="957"/>
      <c r="CB19" s="957"/>
      <c r="CC19" s="957"/>
      <c r="CD19" s="957"/>
      <c r="CE19" s="957"/>
      <c r="CF19" s="957"/>
      <c r="CG19" s="957"/>
    </row>
    <row r="20">
      <c r="A20" s="1018" t="s">
        <v>5586</v>
      </c>
      <c r="B20" s="99" t="s">
        <v>6542</v>
      </c>
      <c r="C20" s="100" t="s">
        <v>1290</v>
      </c>
      <c r="D20" s="101" t="s">
        <v>1290</v>
      </c>
      <c r="E20" s="102" t="s">
        <v>1290</v>
      </c>
      <c r="F20" s="103" t="s">
        <v>330</v>
      </c>
      <c r="G20" s="99" t="s">
        <v>330</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6543</v>
      </c>
      <c r="BL20" s="945"/>
      <c r="BM20" s="1015" t="str">
        <f>HYPERLINK("https://youtu.be/oOY4TocVyJU","1:05.01")</f>
        <v>1:05.01</v>
      </c>
      <c r="BN20" s="955"/>
      <c r="BO20" s="955"/>
      <c r="BP20" s="926"/>
      <c r="BQ20" s="926"/>
      <c r="BR20" s="955"/>
      <c r="BS20" s="955"/>
      <c r="BT20" s="955"/>
      <c r="BU20" s="1015" t="str">
        <f>HYPERLINK("http://www.twitch.tv/nanashi745/v/479233563?sr=a&amp;t=23s", "2:00.20")</f>
        <v>2:00.20</v>
      </c>
      <c r="BV20" s="945"/>
      <c r="BW20" s="931"/>
      <c r="BX20" s="957"/>
      <c r="BY20" s="1024"/>
      <c r="BZ20" s="1024"/>
      <c r="CA20" s="957"/>
      <c r="CB20" s="957"/>
      <c r="CC20" s="957"/>
      <c r="CD20" s="957"/>
      <c r="CE20" s="957"/>
      <c r="CF20" s="957"/>
      <c r="CG20" s="957"/>
    </row>
    <row r="21">
      <c r="A21" s="612" t="s">
        <v>6544</v>
      </c>
      <c r="B21" s="79" t="s">
        <v>538</v>
      </c>
      <c r="C21" s="80" t="s">
        <v>1290</v>
      </c>
      <c r="D21" s="81" t="s">
        <v>1291</v>
      </c>
      <c r="E21" s="82" t="s">
        <v>1291</v>
      </c>
      <c r="F21" s="83" t="s">
        <v>1290</v>
      </c>
      <c r="G21" s="79" t="s">
        <v>1677</v>
      </c>
      <c r="H21" s="896" t="s">
        <v>3036</v>
      </c>
      <c r="I21" s="959"/>
      <c r="J21" s="959"/>
      <c r="K21" s="937"/>
      <c r="L21" s="896" t="s">
        <v>6545</v>
      </c>
      <c r="M21" s="937"/>
      <c r="N21" s="896" t="s">
        <v>6546</v>
      </c>
      <c r="O21" s="937"/>
      <c r="P21" s="938"/>
      <c r="Q21" s="900" t="s">
        <v>6547</v>
      </c>
      <c r="R21" s="940"/>
      <c r="S21" s="940"/>
      <c r="T21" s="940"/>
      <c r="U21" s="962" t="s">
        <v>6548</v>
      </c>
      <c r="V21" s="900" t="s">
        <v>6549</v>
      </c>
      <c r="W21" s="938"/>
      <c r="X21" s="905"/>
      <c r="Y21" s="905"/>
      <c r="Z21" s="905" t="s">
        <v>6550</v>
      </c>
      <c r="AA21" s="1025" t="s">
        <v>4004</v>
      </c>
      <c r="AB21" s="905" t="s">
        <v>937</v>
      </c>
      <c r="AC21" s="944"/>
      <c r="AD21" s="944"/>
      <c r="AE21" s="905" t="s">
        <v>6551</v>
      </c>
      <c r="AF21" s="1026" t="s">
        <v>6552</v>
      </c>
      <c r="AG21" s="942" t="s">
        <v>6553</v>
      </c>
      <c r="AH21" s="938"/>
      <c r="AI21" s="946"/>
      <c r="AJ21" s="946"/>
      <c r="AK21" s="946"/>
      <c r="AL21" s="946"/>
      <c r="AM21" s="946"/>
      <c r="AN21" s="946"/>
      <c r="AO21" s="946"/>
      <c r="AP21" s="964" t="s">
        <v>6554</v>
      </c>
      <c r="AQ21" s="910" t="s">
        <v>1018</v>
      </c>
      <c r="AR21" s="946"/>
      <c r="AS21" s="946"/>
      <c r="AT21" s="964" t="s">
        <v>6555</v>
      </c>
      <c r="AU21" s="910" t="s">
        <v>6556</v>
      </c>
      <c r="AV21" s="946"/>
      <c r="AW21" s="910" t="s">
        <v>6557</v>
      </c>
      <c r="AX21" s="938"/>
      <c r="AY21" s="950"/>
      <c r="AZ21" s="950"/>
      <c r="BA21" s="950"/>
      <c r="BB21" s="949" t="s">
        <v>6558</v>
      </c>
      <c r="BC21" s="950"/>
      <c r="BD21" s="938"/>
      <c r="BE21" s="954"/>
      <c r="BF21" s="954"/>
      <c r="BG21" s="954"/>
      <c r="BH21" s="921"/>
      <c r="BI21" s="954"/>
      <c r="BJ21" s="969" t="s">
        <v>6559</v>
      </c>
      <c r="BK21" s="954"/>
      <c r="BL21" s="938"/>
      <c r="BM21" s="926" t="s">
        <v>6560</v>
      </c>
      <c r="BN21" s="955"/>
      <c r="BO21" s="955"/>
      <c r="BP21" s="926" t="s">
        <v>6561</v>
      </c>
      <c r="BQ21" s="955"/>
      <c r="BR21" s="971" t="s">
        <v>871</v>
      </c>
      <c r="BS21" s="955"/>
      <c r="BT21" s="926" t="s">
        <v>4847</v>
      </c>
      <c r="BU21" s="926" t="s">
        <v>6562</v>
      </c>
      <c r="BV21" s="938"/>
      <c r="BW21" s="957"/>
      <c r="BX21" s="957"/>
      <c r="BY21" s="957"/>
      <c r="BZ21" s="957"/>
      <c r="CA21" s="957"/>
      <c r="CB21" s="930" t="s">
        <v>6563</v>
      </c>
      <c r="CC21" s="957"/>
      <c r="CD21" s="957"/>
      <c r="CE21" s="957"/>
      <c r="CF21" s="957"/>
      <c r="CG21" s="957"/>
    </row>
    <row r="22">
      <c r="A22" s="578" t="s">
        <v>2677</v>
      </c>
      <c r="B22" s="99" t="s">
        <v>6564</v>
      </c>
      <c r="C22" s="100" t="s">
        <v>881</v>
      </c>
      <c r="D22" s="101" t="s">
        <v>1290</v>
      </c>
      <c r="E22" s="102" t="s">
        <v>1291</v>
      </c>
      <c r="F22" s="103" t="s">
        <v>433</v>
      </c>
      <c r="G22" s="99" t="s">
        <v>331</v>
      </c>
      <c r="H22" s="896"/>
      <c r="I22" s="937"/>
      <c r="J22" s="937"/>
      <c r="K22" s="937"/>
      <c r="L22" s="937"/>
      <c r="M22" s="937"/>
      <c r="N22" s="937"/>
      <c r="O22" s="937"/>
      <c r="P22" s="938"/>
      <c r="Q22" s="940"/>
      <c r="R22" s="940"/>
      <c r="S22" s="940"/>
      <c r="T22" s="900" t="s">
        <v>190</v>
      </c>
      <c r="U22" s="939" t="s">
        <v>6565</v>
      </c>
      <c r="V22" s="900" t="s">
        <v>6566</v>
      </c>
      <c r="W22" s="938"/>
      <c r="X22" s="944"/>
      <c r="Y22" s="944"/>
      <c r="Z22" s="944"/>
      <c r="AA22" s="1008"/>
      <c r="AB22" s="942"/>
      <c r="AC22" s="906" t="s">
        <v>6567</v>
      </c>
      <c r="AD22" s="905" t="s">
        <v>6568</v>
      </c>
      <c r="AE22" s="905" t="s">
        <v>3821</v>
      </c>
      <c r="AF22" s="944"/>
      <c r="AG22" s="944"/>
      <c r="AH22" s="938"/>
      <c r="AI22" s="946"/>
      <c r="AJ22" s="946"/>
      <c r="AK22" s="946"/>
      <c r="AL22" s="946"/>
      <c r="AM22" s="946"/>
      <c r="AN22" s="912" t="s">
        <v>6569</v>
      </c>
      <c r="AO22" s="946"/>
      <c r="AP22" s="946"/>
      <c r="AQ22" s="946"/>
      <c r="AR22" s="946"/>
      <c r="AS22" s="946"/>
      <c r="AT22" s="946"/>
      <c r="AU22" s="910" t="s">
        <v>2349</v>
      </c>
      <c r="AV22" s="946"/>
      <c r="AW22" s="946"/>
      <c r="AX22" s="938"/>
      <c r="AY22" s="950"/>
      <c r="AZ22" s="950"/>
      <c r="BA22" s="968" t="s">
        <v>4915</v>
      </c>
      <c r="BB22" s="949" t="s">
        <v>6570</v>
      </c>
      <c r="BC22" s="950"/>
      <c r="BD22" s="938"/>
      <c r="BE22" s="954"/>
      <c r="BF22" s="954"/>
      <c r="BG22" s="954"/>
      <c r="BH22" s="954"/>
      <c r="BI22" s="954"/>
      <c r="BJ22" s="954"/>
      <c r="BK22" s="954"/>
      <c r="BL22" s="938"/>
      <c r="BM22" s="926" t="s">
        <v>6571</v>
      </c>
      <c r="BN22" s="955"/>
      <c r="BO22" s="955"/>
      <c r="BP22" s="955"/>
      <c r="BQ22" s="955"/>
      <c r="BR22" s="955"/>
      <c r="BS22" s="955"/>
      <c r="BT22" s="926" t="s">
        <v>6572</v>
      </c>
      <c r="BU22" s="955"/>
      <c r="BV22" s="938"/>
      <c r="BW22" s="957"/>
      <c r="BX22" s="957"/>
      <c r="BY22" s="957"/>
      <c r="BZ22" s="957"/>
      <c r="CA22" s="957"/>
      <c r="CB22" s="957"/>
      <c r="CC22" s="957"/>
      <c r="CD22" s="957"/>
      <c r="CE22" s="957"/>
      <c r="CF22" s="957"/>
      <c r="CG22" s="957"/>
    </row>
    <row r="23">
      <c r="A23" s="612" t="s">
        <v>5574</v>
      </c>
      <c r="B23" s="79" t="s">
        <v>1042</v>
      </c>
      <c r="C23" s="80" t="s">
        <v>1291</v>
      </c>
      <c r="D23" s="81" t="s">
        <v>1291</v>
      </c>
      <c r="E23" s="82" t="s">
        <v>1291</v>
      </c>
      <c r="F23" s="83" t="s">
        <v>1291</v>
      </c>
      <c r="G23" s="79" t="s">
        <v>4706</v>
      </c>
      <c r="H23" s="937"/>
      <c r="I23" s="937"/>
      <c r="J23" s="937"/>
      <c r="K23" s="959" t="s">
        <v>6573</v>
      </c>
      <c r="L23" s="937"/>
      <c r="M23" s="937"/>
      <c r="N23" s="937"/>
      <c r="O23" s="959" t="s">
        <v>6574</v>
      </c>
      <c r="P23" s="938"/>
      <c r="Q23" s="940"/>
      <c r="R23" s="940"/>
      <c r="S23" s="940"/>
      <c r="T23" s="940"/>
      <c r="U23" s="962"/>
      <c r="V23" s="962" t="s">
        <v>6575</v>
      </c>
      <c r="W23" s="938"/>
      <c r="X23" s="944"/>
      <c r="Y23" s="944"/>
      <c r="Z23" s="944"/>
      <c r="AA23" s="1008"/>
      <c r="AB23" s="944"/>
      <c r="AC23" s="942" t="s">
        <v>6576</v>
      </c>
      <c r="AD23" s="944"/>
      <c r="AE23" s="944"/>
      <c r="AF23" s="942" t="s">
        <v>6577</v>
      </c>
      <c r="AG23" s="944"/>
      <c r="AH23" s="938"/>
      <c r="AI23" s="946"/>
      <c r="AJ23" s="946"/>
      <c r="AK23" s="910"/>
      <c r="AL23" s="964"/>
      <c r="AM23" s="946"/>
      <c r="AN23" s="946"/>
      <c r="AO23" s="946"/>
      <c r="AP23" s="946"/>
      <c r="AQ23" s="946"/>
      <c r="AR23" s="946"/>
      <c r="AS23" s="946"/>
      <c r="AT23" s="946"/>
      <c r="AU23" s="946"/>
      <c r="AV23" s="964" t="s">
        <v>6578</v>
      </c>
      <c r="AW23" s="946"/>
      <c r="AX23" s="938"/>
      <c r="AY23" s="950"/>
      <c r="AZ23" s="950"/>
      <c r="BA23" s="950"/>
      <c r="BB23" s="1007" t="s">
        <v>6579</v>
      </c>
      <c r="BC23" s="950"/>
      <c r="BD23" s="938"/>
      <c r="BE23" s="954"/>
      <c r="BF23" s="997" t="s">
        <v>3663</v>
      </c>
      <c r="BG23" s="954"/>
      <c r="BH23" s="954"/>
      <c r="BI23" s="954"/>
      <c r="BJ23" s="954"/>
      <c r="BK23" s="997" t="s">
        <v>6580</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578" t="s">
        <v>3553</v>
      </c>
      <c r="B24" s="99" t="s">
        <v>1381</v>
      </c>
      <c r="C24" s="100" t="s">
        <v>1291</v>
      </c>
      <c r="D24" s="101" t="s">
        <v>1290</v>
      </c>
      <c r="E24" s="102" t="s">
        <v>1291</v>
      </c>
      <c r="F24" s="103" t="s">
        <v>1290</v>
      </c>
      <c r="G24" s="99" t="s">
        <v>3203</v>
      </c>
      <c r="H24" s="896" t="s">
        <v>6581</v>
      </c>
      <c r="I24" s="937"/>
      <c r="J24" s="937"/>
      <c r="K24" s="937"/>
      <c r="L24" s="896" t="s">
        <v>6582</v>
      </c>
      <c r="M24" s="937"/>
      <c r="N24" s="896" t="s">
        <v>6583</v>
      </c>
      <c r="O24" s="937"/>
      <c r="P24" s="938"/>
      <c r="Q24" s="900" t="s">
        <v>6547</v>
      </c>
      <c r="R24" s="940"/>
      <c r="S24" s="940"/>
      <c r="T24" s="940"/>
      <c r="U24" s="962" t="s">
        <v>6267</v>
      </c>
      <c r="V24" s="900" t="s">
        <v>6584</v>
      </c>
      <c r="W24" s="938"/>
      <c r="X24" s="944"/>
      <c r="Y24" s="944"/>
      <c r="Z24" s="905" t="s">
        <v>6585</v>
      </c>
      <c r="AA24" s="1008"/>
      <c r="AB24" s="905" t="s">
        <v>5511</v>
      </c>
      <c r="AC24" s="905" t="s">
        <v>6586</v>
      </c>
      <c r="AD24" s="944"/>
      <c r="AE24" s="905" t="s">
        <v>546</v>
      </c>
      <c r="AF24" s="944"/>
      <c r="AG24" s="905" t="s">
        <v>6587</v>
      </c>
      <c r="AH24" s="938"/>
      <c r="AI24" s="910" t="s">
        <v>6588</v>
      </c>
      <c r="AJ24" s="910" t="s">
        <v>6589</v>
      </c>
      <c r="AK24" s="910" t="s">
        <v>6590</v>
      </c>
      <c r="AL24" s="910"/>
      <c r="AM24" s="946"/>
      <c r="AN24" s="946"/>
      <c r="AO24" s="946"/>
      <c r="AP24" s="910" t="s">
        <v>6591</v>
      </c>
      <c r="AQ24" s="910" t="s">
        <v>6592</v>
      </c>
      <c r="AR24" s="964"/>
      <c r="AS24" s="910" t="s">
        <v>6593</v>
      </c>
      <c r="AT24" s="910"/>
      <c r="AU24" s="910" t="s">
        <v>2668</v>
      </c>
      <c r="AV24" s="946"/>
      <c r="AW24" s="910" t="s">
        <v>6594</v>
      </c>
      <c r="AX24" s="938"/>
      <c r="AY24" s="949"/>
      <c r="AZ24" s="949" t="s">
        <v>6595</v>
      </c>
      <c r="BA24" s="950"/>
      <c r="BB24" s="1007" t="s">
        <v>6596</v>
      </c>
      <c r="BC24" s="950"/>
      <c r="BD24" s="938"/>
      <c r="BE24" s="921" t="s">
        <v>6597</v>
      </c>
      <c r="BF24" s="954"/>
      <c r="BG24" s="954"/>
      <c r="BH24" s="954"/>
      <c r="BI24" s="954"/>
      <c r="BJ24" s="921" t="s">
        <v>6598</v>
      </c>
      <c r="BK24" s="921" t="s">
        <v>6599</v>
      </c>
      <c r="BL24" s="938"/>
      <c r="BM24" s="955"/>
      <c r="BN24" s="955"/>
      <c r="BO24" s="955"/>
      <c r="BP24" s="926" t="s">
        <v>6600</v>
      </c>
      <c r="BQ24" s="971" t="s">
        <v>6597</v>
      </c>
      <c r="BR24" s="955"/>
      <c r="BS24" s="955"/>
      <c r="BT24" s="926" t="s">
        <v>6601</v>
      </c>
      <c r="BU24" s="926" t="s">
        <v>6602</v>
      </c>
      <c r="BV24" s="938"/>
      <c r="BW24" s="931"/>
      <c r="BX24" s="957"/>
      <c r="BY24" s="957"/>
      <c r="BZ24" s="957"/>
      <c r="CA24" s="957"/>
      <c r="CB24" s="957"/>
      <c r="CC24" s="957"/>
      <c r="CD24" s="957"/>
      <c r="CE24" s="957"/>
      <c r="CF24" s="956" t="s">
        <v>6603</v>
      </c>
      <c r="CG24" s="957"/>
    </row>
    <row r="25">
      <c r="A25" s="612" t="s">
        <v>5573</v>
      </c>
      <c r="B25" s="79" t="s">
        <v>6604</v>
      </c>
      <c r="C25" s="80" t="s">
        <v>1291</v>
      </c>
      <c r="D25" s="81" t="s">
        <v>1291</v>
      </c>
      <c r="E25" s="82" t="s">
        <v>1290</v>
      </c>
      <c r="F25" s="83" t="s">
        <v>881</v>
      </c>
      <c r="G25" s="79" t="s">
        <v>2726</v>
      </c>
      <c r="H25" s="933" t="str">
        <f>HYPERLINK("https://twitter.com/Qbe_Root/status/1240777796600975360","53.98")</f>
        <v>53.98</v>
      </c>
      <c r="I25" s="896" t="s">
        <v>6605</v>
      </c>
      <c r="J25" s="959"/>
      <c r="K25" s="959"/>
      <c r="L25" s="959" t="s">
        <v>6606</v>
      </c>
      <c r="M25" s="937"/>
      <c r="N25" s="937"/>
      <c r="O25" s="937"/>
      <c r="P25" s="938"/>
      <c r="Q25" s="940"/>
      <c r="R25" s="940"/>
      <c r="S25" s="940"/>
      <c r="T25" s="940"/>
      <c r="U25" s="900" t="s">
        <v>191</v>
      </c>
      <c r="V25" s="962" t="s">
        <v>6607</v>
      </c>
      <c r="W25" s="938"/>
      <c r="X25" s="942" t="s">
        <v>4288</v>
      </c>
      <c r="Y25" s="944"/>
      <c r="Z25" s="942" t="s">
        <v>6608</v>
      </c>
      <c r="AA25" s="1012" t="s">
        <v>4004</v>
      </c>
      <c r="AB25" s="942" t="s">
        <v>1942</v>
      </c>
      <c r="AC25" s="944"/>
      <c r="AD25" s="944"/>
      <c r="AE25" s="963" t="str">
        <f>HYPERLINK("https://twitter.com/Qbe_Root/status/1242884733232648192","56.04")</f>
        <v>56.04</v>
      </c>
      <c r="AF25" s="942" t="s">
        <v>6609</v>
      </c>
      <c r="AG25" s="944"/>
      <c r="AH25" s="938"/>
      <c r="AI25" s="946"/>
      <c r="AJ25" s="910" t="s">
        <v>275</v>
      </c>
      <c r="AK25" s="910" t="s">
        <v>6610</v>
      </c>
      <c r="AL25" s="964"/>
      <c r="AM25" s="946"/>
      <c r="AN25" s="1027" t="s">
        <v>6611</v>
      </c>
      <c r="AO25" s="946"/>
      <c r="AP25" s="946"/>
      <c r="AQ25" s="946"/>
      <c r="AR25" s="946"/>
      <c r="AS25" s="946"/>
      <c r="AT25" s="946"/>
      <c r="AU25" s="910" t="s">
        <v>1246</v>
      </c>
      <c r="AV25" s="910" t="s">
        <v>6612</v>
      </c>
      <c r="AW25" s="946"/>
      <c r="AX25" s="938"/>
      <c r="AY25" s="950"/>
      <c r="AZ25" s="950"/>
      <c r="BA25" s="950"/>
      <c r="BB25" s="1007" t="s">
        <v>6613</v>
      </c>
      <c r="BC25" s="950"/>
      <c r="BD25" s="938"/>
      <c r="BE25" s="954"/>
      <c r="BF25" s="954"/>
      <c r="BG25" s="954"/>
      <c r="BH25" s="954"/>
      <c r="BI25" s="921" t="s">
        <v>6614</v>
      </c>
      <c r="BJ25" s="954"/>
      <c r="BK25" s="921" t="s">
        <v>6615</v>
      </c>
      <c r="BL25" s="938"/>
      <c r="BM25" s="926" t="s">
        <v>6616</v>
      </c>
      <c r="BN25" s="955"/>
      <c r="BO25" s="955"/>
      <c r="BP25" s="955"/>
      <c r="BQ25" s="955"/>
      <c r="BR25" s="971" t="s">
        <v>6617</v>
      </c>
      <c r="BS25" s="955"/>
      <c r="BT25" s="1028" t="str">
        <f>HYPERLINK("https://twitter.com/Qbe_Root/status/1400138849058275330", "1:53.21")</f>
        <v>1:53.21</v>
      </c>
      <c r="BU25" s="926" t="s">
        <v>2544</v>
      </c>
      <c r="BV25" s="938"/>
      <c r="BW25" s="957"/>
      <c r="BX25" s="957"/>
      <c r="BY25" s="957"/>
      <c r="BZ25" s="957"/>
      <c r="CA25" s="988" t="s">
        <v>4348</v>
      </c>
      <c r="CB25" s="957"/>
      <c r="CC25" s="957"/>
      <c r="CD25" s="957"/>
      <c r="CE25" s="957"/>
      <c r="CF25" s="957"/>
      <c r="CG25" s="957"/>
    </row>
    <row r="26">
      <c r="A26" s="578" t="s">
        <v>1977</v>
      </c>
      <c r="B26" s="99" t="s">
        <v>6604</v>
      </c>
      <c r="C26" s="100" t="s">
        <v>1291</v>
      </c>
      <c r="D26" s="101" t="s">
        <v>1291</v>
      </c>
      <c r="E26" s="102" t="s">
        <v>1291</v>
      </c>
      <c r="F26" s="103" t="s">
        <v>1291</v>
      </c>
      <c r="G26" s="99" t="s">
        <v>2965</v>
      </c>
      <c r="H26" s="896"/>
      <c r="I26" s="937"/>
      <c r="J26" s="937"/>
      <c r="K26" s="937"/>
      <c r="L26" s="896" t="s">
        <v>6618</v>
      </c>
      <c r="M26" s="937"/>
      <c r="N26" s="896" t="s">
        <v>6619</v>
      </c>
      <c r="O26" s="896"/>
      <c r="P26" s="938"/>
      <c r="Q26" s="900" t="s">
        <v>6620</v>
      </c>
      <c r="R26" s="940"/>
      <c r="S26" s="940"/>
      <c r="T26" s="940"/>
      <c r="U26" s="940"/>
      <c r="V26" s="900" t="s">
        <v>6621</v>
      </c>
      <c r="W26" s="938"/>
      <c r="X26" s="944"/>
      <c r="Y26" s="944"/>
      <c r="Z26" s="905" t="s">
        <v>6271</v>
      </c>
      <c r="AA26" s="905" t="s">
        <v>6622</v>
      </c>
      <c r="AB26" s="905" t="s">
        <v>6623</v>
      </c>
      <c r="AC26" s="905" t="s">
        <v>6624</v>
      </c>
      <c r="AD26" s="944"/>
      <c r="AE26" s="905" t="s">
        <v>2512</v>
      </c>
      <c r="AF26" s="944"/>
      <c r="AG26" s="905" t="s">
        <v>6625</v>
      </c>
      <c r="AH26" s="938"/>
      <c r="AI26" s="946"/>
      <c r="AJ26" s="946"/>
      <c r="AK26" s="946"/>
      <c r="AL26" s="946"/>
      <c r="AM26" s="946"/>
      <c r="AN26" s="910" t="s">
        <v>6626</v>
      </c>
      <c r="AO26" s="946"/>
      <c r="AP26" s="946"/>
      <c r="AQ26" s="946"/>
      <c r="AR26" s="946"/>
      <c r="AS26" s="946"/>
      <c r="AT26" s="946"/>
      <c r="AU26" s="910" t="s">
        <v>325</v>
      </c>
      <c r="AV26" s="946"/>
      <c r="AW26" s="910" t="s">
        <v>6627</v>
      </c>
      <c r="AX26" s="938"/>
      <c r="AY26" s="950"/>
      <c r="AZ26" s="950"/>
      <c r="BA26" s="950"/>
      <c r="BB26" s="949" t="s">
        <v>6628</v>
      </c>
      <c r="BC26" s="950"/>
      <c r="BD26" s="938"/>
      <c r="BE26" s="954"/>
      <c r="BF26" s="954"/>
      <c r="BG26" s="954"/>
      <c r="BH26" s="954"/>
      <c r="BI26" s="954"/>
      <c r="BJ26" s="921" t="s">
        <v>6629</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612" t="s">
        <v>6630</v>
      </c>
      <c r="B27" s="79" t="s">
        <v>6631</v>
      </c>
      <c r="C27" s="80" t="s">
        <v>1291</v>
      </c>
      <c r="D27" s="81" t="s">
        <v>1291</v>
      </c>
      <c r="E27" s="82" t="s">
        <v>1291</v>
      </c>
      <c r="F27" s="83" t="s">
        <v>1291</v>
      </c>
      <c r="G27" s="79" t="s">
        <v>535</v>
      </c>
      <c r="H27" s="937"/>
      <c r="I27" s="937"/>
      <c r="J27" s="896" t="s">
        <v>6632</v>
      </c>
      <c r="K27" s="937"/>
      <c r="L27" s="937"/>
      <c r="M27" s="937"/>
      <c r="N27" s="937"/>
      <c r="O27" s="896" t="s">
        <v>6633</v>
      </c>
      <c r="P27" s="938"/>
      <c r="Q27" s="940"/>
      <c r="R27" s="940"/>
      <c r="S27" s="940"/>
      <c r="T27" s="940"/>
      <c r="U27" s="940"/>
      <c r="V27" s="900" t="s">
        <v>6634</v>
      </c>
      <c r="W27" s="938"/>
      <c r="X27" s="944"/>
      <c r="Y27" s="944"/>
      <c r="Z27" s="944"/>
      <c r="AA27" s="1008"/>
      <c r="AB27" s="944"/>
      <c r="AC27" s="944"/>
      <c r="AD27" s="944"/>
      <c r="AE27" s="905" t="s">
        <v>3285</v>
      </c>
      <c r="AF27" s="905" t="s">
        <v>6635</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6636</v>
      </c>
      <c r="BC27" s="950"/>
      <c r="BD27" s="938"/>
      <c r="BE27" s="954"/>
      <c r="BF27" s="954"/>
      <c r="BG27" s="954"/>
      <c r="BH27" s="954"/>
      <c r="BI27" s="954"/>
      <c r="BJ27" s="954"/>
      <c r="BK27" s="921" t="s">
        <v>6637</v>
      </c>
      <c r="BL27" s="938"/>
      <c r="BM27" s="955"/>
      <c r="BN27" s="955"/>
      <c r="BO27" s="955"/>
      <c r="BP27" s="926" t="s">
        <v>1909</v>
      </c>
      <c r="BQ27" s="955"/>
      <c r="BR27" s="955"/>
      <c r="BS27" s="955"/>
      <c r="BT27" s="971" t="s">
        <v>6638</v>
      </c>
      <c r="BU27" s="926" t="s">
        <v>6639</v>
      </c>
      <c r="BV27" s="938"/>
      <c r="BW27" s="930" t="s">
        <v>5303</v>
      </c>
      <c r="BX27" s="957"/>
      <c r="BY27" s="988"/>
      <c r="BZ27" s="988"/>
      <c r="CA27" s="957"/>
      <c r="CB27" s="957"/>
      <c r="CC27" s="957"/>
      <c r="CD27" s="957"/>
      <c r="CE27" s="957"/>
      <c r="CF27" s="957"/>
      <c r="CG27" s="957"/>
    </row>
    <row r="28">
      <c r="A28" s="1010" t="s">
        <v>6640</v>
      </c>
      <c r="B28" s="99" t="s">
        <v>3030</v>
      </c>
      <c r="C28" s="100" t="s">
        <v>1290</v>
      </c>
      <c r="D28" s="101" t="s">
        <v>1291</v>
      </c>
      <c r="E28" s="102" t="s">
        <v>1291</v>
      </c>
      <c r="F28" s="103" t="s">
        <v>880</v>
      </c>
      <c r="G28" s="99" t="s">
        <v>433</v>
      </c>
      <c r="H28" s="937"/>
      <c r="I28" s="937"/>
      <c r="J28" s="937"/>
      <c r="K28" s="937"/>
      <c r="L28" s="937"/>
      <c r="M28" s="937"/>
      <c r="N28" s="937"/>
      <c r="O28" s="937"/>
      <c r="P28" s="938"/>
      <c r="Q28" s="1029" t="str">
        <f>HYPERLINK("https://youtu.be/UsB9SYccMcU","1:32.77")</f>
        <v>1:32.77</v>
      </c>
      <c r="R28" s="1030"/>
      <c r="S28" s="1031" t="str">
        <f>HYPERLINK("https://youtu.be/y7apQUmx5sA","1:32.08")</f>
        <v>1:32.08</v>
      </c>
      <c r="T28" s="940" t="s">
        <v>4130</v>
      </c>
      <c r="U28" s="940"/>
      <c r="V28" s="940" t="s">
        <v>6641</v>
      </c>
      <c r="W28" s="938"/>
      <c r="X28" s="659"/>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612" t="s">
        <v>5577</v>
      </c>
      <c r="B29" s="79" t="s">
        <v>4599</v>
      </c>
      <c r="C29" s="80" t="s">
        <v>1290</v>
      </c>
      <c r="D29" s="81" t="s">
        <v>1291</v>
      </c>
      <c r="E29" s="82" t="s">
        <v>1291</v>
      </c>
      <c r="F29" s="83" t="s">
        <v>1290</v>
      </c>
      <c r="G29" s="79" t="s">
        <v>330</v>
      </c>
      <c r="H29" s="937"/>
      <c r="I29" s="937"/>
      <c r="J29" s="937"/>
      <c r="K29" s="937"/>
      <c r="L29" s="896" t="s">
        <v>6642</v>
      </c>
      <c r="M29" s="937"/>
      <c r="N29" s="937"/>
      <c r="O29" s="937"/>
      <c r="P29" s="938"/>
      <c r="Q29" s="940"/>
      <c r="R29" s="940"/>
      <c r="S29" s="940"/>
      <c r="T29" s="940"/>
      <c r="U29" s="940"/>
      <c r="V29" s="940"/>
      <c r="W29" s="938"/>
      <c r="X29" s="944"/>
      <c r="Y29" s="944"/>
      <c r="Z29" s="944"/>
      <c r="AA29" s="1008"/>
      <c r="AB29" s="944"/>
      <c r="AC29" s="944"/>
      <c r="AD29" s="905" t="s">
        <v>1550</v>
      </c>
      <c r="AE29" s="905" t="s">
        <v>6278</v>
      </c>
      <c r="AF29" s="944"/>
      <c r="AG29" s="944"/>
      <c r="AH29" s="938"/>
      <c r="AI29" s="946"/>
      <c r="AJ29" s="946"/>
      <c r="AK29" s="910" t="s">
        <v>1049</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54"/>
      <c r="BK29" s="954"/>
      <c r="BL29" s="938"/>
      <c r="BM29" s="926" t="s">
        <v>6643</v>
      </c>
      <c r="BN29" s="955"/>
      <c r="BO29" s="955"/>
      <c r="BP29" s="926" t="s">
        <v>755</v>
      </c>
      <c r="BQ29" s="928" t="s">
        <v>6418</v>
      </c>
      <c r="BR29" s="926" t="s">
        <v>257</v>
      </c>
      <c r="BS29" s="955"/>
      <c r="BT29" s="955"/>
      <c r="BU29" s="955"/>
      <c r="BV29" s="938"/>
      <c r="BW29" s="957"/>
      <c r="BX29" s="957"/>
      <c r="BY29" s="957"/>
      <c r="BZ29" s="957"/>
      <c r="CA29" s="957"/>
      <c r="CB29" s="957"/>
      <c r="CC29" s="957"/>
      <c r="CD29" s="957"/>
      <c r="CE29" s="957"/>
      <c r="CF29" s="957"/>
      <c r="CG29" s="957"/>
    </row>
    <row r="30">
      <c r="A30" s="578" t="s">
        <v>4447</v>
      </c>
      <c r="B30" s="99" t="s">
        <v>5027</v>
      </c>
      <c r="C30" s="100" t="s">
        <v>1291</v>
      </c>
      <c r="D30" s="101" t="s">
        <v>1291</v>
      </c>
      <c r="E30" s="102" t="s">
        <v>1291</v>
      </c>
      <c r="F30" s="103" t="s">
        <v>1291</v>
      </c>
      <c r="G30" s="99" t="s">
        <v>4706</v>
      </c>
      <c r="H30" s="937"/>
      <c r="I30" s="937"/>
      <c r="J30" s="937"/>
      <c r="K30" s="937"/>
      <c r="L30" s="896" t="s">
        <v>4440</v>
      </c>
      <c r="M30" s="937"/>
      <c r="N30" s="896" t="s">
        <v>6644</v>
      </c>
      <c r="O30" s="937"/>
      <c r="P30" s="938"/>
      <c r="Q30" s="940"/>
      <c r="R30" s="940"/>
      <c r="S30" s="940"/>
      <c r="T30" s="940"/>
      <c r="U30" s="962"/>
      <c r="V30" s="900" t="s">
        <v>6645</v>
      </c>
      <c r="W30" s="938"/>
      <c r="X30" s="944"/>
      <c r="Y30" s="944"/>
      <c r="Z30" s="942" t="s">
        <v>6646</v>
      </c>
      <c r="AA30" s="1008"/>
      <c r="AB30" s="905" t="s">
        <v>791</v>
      </c>
      <c r="AC30" s="944"/>
      <c r="AD30" s="944"/>
      <c r="AE30" s="944"/>
      <c r="AF30" s="905" t="s">
        <v>6647</v>
      </c>
      <c r="AG30" s="944"/>
      <c r="AH30" s="938"/>
      <c r="AI30" s="946"/>
      <c r="AJ30" s="946"/>
      <c r="AK30" s="946"/>
      <c r="AL30" s="946"/>
      <c r="AM30" s="946"/>
      <c r="AN30" s="946"/>
      <c r="AO30" s="946"/>
      <c r="AP30" s="946"/>
      <c r="AQ30" s="946"/>
      <c r="AR30" s="946"/>
      <c r="AS30" s="946"/>
      <c r="AT30" s="946"/>
      <c r="AU30" s="946"/>
      <c r="AV30" s="946"/>
      <c r="AW30" s="946"/>
      <c r="AX30" s="938"/>
      <c r="AY30" s="950"/>
      <c r="AZ30" s="950"/>
      <c r="BA30" s="950"/>
      <c r="BB30" s="949" t="s">
        <v>6648</v>
      </c>
      <c r="BC30" s="950"/>
      <c r="BD30" s="938"/>
      <c r="BE30" s="954"/>
      <c r="BF30" s="954"/>
      <c r="BG30" s="954"/>
      <c r="BH30" s="954"/>
      <c r="BI30" s="954"/>
      <c r="BJ30" s="954"/>
      <c r="BK30" s="954"/>
      <c r="BL30" s="938"/>
      <c r="BM30" s="926" t="s">
        <v>6649</v>
      </c>
      <c r="BN30" s="955"/>
      <c r="BO30" s="955"/>
      <c r="BP30" s="955"/>
      <c r="BQ30" s="955"/>
      <c r="BR30" s="955"/>
      <c r="BS30" s="955"/>
      <c r="BT30" s="955"/>
      <c r="BU30" s="971" t="s">
        <v>6650</v>
      </c>
      <c r="BV30" s="938"/>
      <c r="BW30" s="957"/>
      <c r="BX30" s="957"/>
      <c r="BY30" s="957"/>
      <c r="BZ30" s="957"/>
      <c r="CA30" s="957"/>
      <c r="CB30" s="957"/>
      <c r="CC30" s="957"/>
      <c r="CD30" s="957"/>
      <c r="CE30" s="957"/>
      <c r="CF30" s="957"/>
      <c r="CG30" s="957"/>
    </row>
    <row r="31">
      <c r="A31" s="172" t="s">
        <v>3633</v>
      </c>
      <c r="B31" s="79" t="s">
        <v>2965</v>
      </c>
      <c r="C31" s="80" t="s">
        <v>1291</v>
      </c>
      <c r="D31" s="81" t="s">
        <v>1291</v>
      </c>
      <c r="E31" s="82" t="s">
        <v>1291</v>
      </c>
      <c r="F31" s="83" t="s">
        <v>1290</v>
      </c>
      <c r="G31" s="79" t="s">
        <v>1290</v>
      </c>
      <c r="H31" s="896"/>
      <c r="I31" s="937"/>
      <c r="J31" s="937"/>
      <c r="K31" s="937"/>
      <c r="L31" s="937"/>
      <c r="M31" s="937"/>
      <c r="N31" s="937"/>
      <c r="O31" s="937"/>
      <c r="P31" s="938"/>
      <c r="Q31" s="940"/>
      <c r="R31" s="940"/>
      <c r="S31" s="940"/>
      <c r="T31" s="940"/>
      <c r="U31" s="940"/>
      <c r="V31" s="940"/>
      <c r="W31" s="938"/>
      <c r="X31" s="944"/>
      <c r="Y31" s="944"/>
      <c r="Z31" s="1032" t="str">
        <f>HYPERLINK("https://www.twitch.tv/videos/943468135","1:18.80")</f>
        <v>1:18.80</v>
      </c>
      <c r="AA31" s="1008"/>
      <c r="AB31" s="942"/>
      <c r="AC31" s="944"/>
      <c r="AD31" s="944"/>
      <c r="AE31" s="944"/>
      <c r="AF31" s="944"/>
      <c r="AG31" s="944"/>
      <c r="AH31" s="938"/>
      <c r="AI31" s="946"/>
      <c r="AJ31" s="946"/>
      <c r="AK31" s="946"/>
      <c r="AL31" s="946"/>
      <c r="AM31" s="946"/>
      <c r="AN31" s="946"/>
      <c r="AO31" s="946"/>
      <c r="AP31" s="946"/>
      <c r="AQ31" s="946"/>
      <c r="AR31" s="946"/>
      <c r="AS31" s="946"/>
      <c r="AT31" s="946"/>
      <c r="AU31" s="946"/>
      <c r="AV31" s="946"/>
      <c r="AW31" s="946"/>
      <c r="AX31" s="938"/>
      <c r="AY31" s="950"/>
      <c r="AZ31" s="950"/>
      <c r="BA31" s="950"/>
      <c r="BB31" s="950"/>
      <c r="BC31" s="950"/>
      <c r="BD31" s="938"/>
      <c r="BE31" s="954"/>
      <c r="BF31" s="954"/>
      <c r="BG31" s="954"/>
      <c r="BH31" s="954"/>
      <c r="BI31" s="954"/>
      <c r="BJ31" s="954"/>
      <c r="BK31" s="954"/>
      <c r="BL31" s="938"/>
      <c r="BM31" s="955"/>
      <c r="BN31" s="955"/>
      <c r="BO31" s="955"/>
      <c r="BP31" s="955"/>
      <c r="BQ31" s="955"/>
      <c r="BR31" s="955"/>
      <c r="BS31" s="955"/>
      <c r="BT31" s="955"/>
      <c r="BU31" s="955"/>
      <c r="BV31" s="938"/>
      <c r="BW31" s="957"/>
      <c r="BX31" s="957"/>
      <c r="BY31" s="957"/>
      <c r="BZ31" s="957"/>
      <c r="CA31" s="957"/>
      <c r="CB31" s="957"/>
      <c r="CC31" s="957"/>
      <c r="CD31" s="957"/>
      <c r="CE31" s="957"/>
      <c r="CF31" s="957"/>
      <c r="CG31" s="957"/>
    </row>
    <row r="32">
      <c r="A32" s="578" t="s">
        <v>4911</v>
      </c>
      <c r="B32" s="99" t="s">
        <v>2965</v>
      </c>
      <c r="C32" s="100" t="s">
        <v>1290</v>
      </c>
      <c r="D32" s="101" t="s">
        <v>1291</v>
      </c>
      <c r="E32" s="102" t="s">
        <v>1291</v>
      </c>
      <c r="F32" s="103" t="s">
        <v>880</v>
      </c>
      <c r="G32" s="99" t="s">
        <v>434</v>
      </c>
      <c r="H32" s="896" t="s">
        <v>556</v>
      </c>
      <c r="I32" s="937"/>
      <c r="J32" s="937"/>
      <c r="K32" s="937"/>
      <c r="L32" s="937"/>
      <c r="M32" s="937"/>
      <c r="N32" s="896" t="s">
        <v>6651</v>
      </c>
      <c r="O32" s="937"/>
      <c r="P32" s="938"/>
      <c r="Q32" s="900" t="s">
        <v>6652</v>
      </c>
      <c r="R32" s="940"/>
      <c r="S32" s="940"/>
      <c r="T32" s="940"/>
      <c r="U32" s="940"/>
      <c r="V32" s="940"/>
      <c r="W32" s="938"/>
      <c r="X32" s="944"/>
      <c r="Y32" s="944"/>
      <c r="Z32" s="944"/>
      <c r="AA32" s="1008"/>
      <c r="AB32" s="944"/>
      <c r="AC32" s="944"/>
      <c r="AD32" s="944"/>
      <c r="AE32" s="944"/>
      <c r="AF32" s="944"/>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50"/>
      <c r="BC32" s="950"/>
      <c r="BD32" s="938"/>
      <c r="BE32" s="954"/>
      <c r="BF32" s="954"/>
      <c r="BG32" s="954"/>
      <c r="BH32" s="954"/>
      <c r="BI32" s="954"/>
      <c r="BJ32" s="954"/>
      <c r="BK32" s="954"/>
      <c r="BL32" s="938"/>
      <c r="BM32" s="955"/>
      <c r="BN32" s="955"/>
      <c r="BO32" s="926" t="s">
        <v>6653</v>
      </c>
      <c r="BP32" s="955"/>
      <c r="BQ32" s="955"/>
      <c r="BR32" s="955"/>
      <c r="BS32" s="928" t="s">
        <v>6654</v>
      </c>
      <c r="BT32" s="955"/>
      <c r="BU32" s="926" t="s">
        <v>6655</v>
      </c>
      <c r="BV32" s="938"/>
      <c r="BW32" s="957"/>
      <c r="BX32" s="957"/>
      <c r="BY32" s="957"/>
      <c r="BZ32" s="957"/>
      <c r="CA32" s="957"/>
      <c r="CB32" s="957"/>
      <c r="CC32" s="957"/>
      <c r="CD32" s="957"/>
      <c r="CE32" s="957"/>
      <c r="CF32" s="1004" t="s">
        <v>6656</v>
      </c>
      <c r="CG32" s="957"/>
    </row>
    <row r="33" ht="15.75" customHeight="1">
      <c r="A33" s="1033" t="s">
        <v>2556</v>
      </c>
      <c r="B33" s="79" t="s">
        <v>221</v>
      </c>
      <c r="C33" s="80" t="s">
        <v>1291</v>
      </c>
      <c r="D33" s="81" t="s">
        <v>1291</v>
      </c>
      <c r="E33" s="82" t="s">
        <v>1291</v>
      </c>
      <c r="F33" s="83" t="s">
        <v>1291</v>
      </c>
      <c r="G33" s="79" t="s">
        <v>881</v>
      </c>
      <c r="H33" s="937"/>
      <c r="I33" s="937"/>
      <c r="J33" s="937"/>
      <c r="K33" s="937"/>
      <c r="L33" s="1034" t="s">
        <v>6657</v>
      </c>
      <c r="M33" s="959" t="s">
        <v>2598</v>
      </c>
      <c r="N33" s="937"/>
      <c r="O33" s="937"/>
      <c r="P33" s="938"/>
      <c r="Q33" s="940"/>
      <c r="R33" s="940"/>
      <c r="S33" s="940"/>
      <c r="T33" s="940"/>
      <c r="U33" s="940"/>
      <c r="V33" s="940"/>
      <c r="W33" s="938"/>
      <c r="X33" s="944"/>
      <c r="Y33" s="944"/>
      <c r="Z33" s="944"/>
      <c r="AA33" s="944"/>
      <c r="AB33" s="944"/>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1007" t="s">
        <v>6658</v>
      </c>
      <c r="BC33" s="950"/>
      <c r="BD33" s="938"/>
      <c r="BE33" s="997" t="s">
        <v>6659</v>
      </c>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35" t="s">
        <v>6660</v>
      </c>
      <c r="B34" s="99" t="s">
        <v>330</v>
      </c>
      <c r="C34" s="100" t="s">
        <v>1291</v>
      </c>
      <c r="D34" s="101" t="s">
        <v>1291</v>
      </c>
      <c r="E34" s="102" t="s">
        <v>1291</v>
      </c>
      <c r="F34" s="103" t="s">
        <v>1291</v>
      </c>
      <c r="G34" s="99" t="s">
        <v>880</v>
      </c>
      <c r="H34" s="937"/>
      <c r="I34" s="937"/>
      <c r="J34" s="937"/>
      <c r="K34" s="937"/>
      <c r="L34" s="895"/>
      <c r="M34" s="959"/>
      <c r="N34" s="937"/>
      <c r="O34" s="937"/>
      <c r="P34" s="938"/>
      <c r="Q34" s="940"/>
      <c r="R34" s="940"/>
      <c r="S34" s="940"/>
      <c r="T34" s="940"/>
      <c r="U34" s="940"/>
      <c r="V34" s="940"/>
      <c r="W34" s="938"/>
      <c r="X34" s="944"/>
      <c r="Y34" s="944"/>
      <c r="Z34" s="944" t="s">
        <v>6661</v>
      </c>
      <c r="AA34" s="944"/>
      <c r="AB34" s="944" t="s">
        <v>6662</v>
      </c>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c r="BC34" s="950"/>
      <c r="BD34" s="938"/>
      <c r="BE34" s="997"/>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612" t="s">
        <v>6663</v>
      </c>
      <c r="B35" s="79" t="s">
        <v>434</v>
      </c>
      <c r="C35" s="80" t="s">
        <v>1291</v>
      </c>
      <c r="D35" s="81" t="s">
        <v>1291</v>
      </c>
      <c r="E35" s="82" t="s">
        <v>1291</v>
      </c>
      <c r="F35" s="83" t="s">
        <v>1291</v>
      </c>
      <c r="G35" s="79" t="s">
        <v>881</v>
      </c>
      <c r="H35" s="937"/>
      <c r="I35" s="937"/>
      <c r="J35" s="937"/>
      <c r="K35" s="937"/>
      <c r="L35" s="937"/>
      <c r="M35" s="937"/>
      <c r="N35" s="937"/>
      <c r="O35" s="937"/>
      <c r="P35" s="938"/>
      <c r="Q35" s="940"/>
      <c r="R35" s="940"/>
      <c r="S35" s="940"/>
      <c r="T35" s="940"/>
      <c r="U35" s="940"/>
      <c r="V35" s="940"/>
      <c r="W35" s="938"/>
      <c r="X35" s="944"/>
      <c r="Y35" s="944"/>
      <c r="Z35" s="944"/>
      <c r="AA35" s="1008"/>
      <c r="AB35" s="944"/>
      <c r="AC35" s="944"/>
      <c r="AD35" s="944"/>
      <c r="AE35" s="944"/>
      <c r="AF35" s="944"/>
      <c r="AG35" s="944"/>
      <c r="AH35" s="938"/>
      <c r="AI35" s="910" t="s">
        <v>6664</v>
      </c>
      <c r="AJ35" s="910" t="s">
        <v>6665</v>
      </c>
      <c r="AK35" s="911"/>
      <c r="AL35" s="911"/>
      <c r="AM35" s="911"/>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71" t="s">
        <v>1879</v>
      </c>
      <c r="BN35" s="955"/>
      <c r="BO35" s="955"/>
      <c r="BP35" s="955"/>
      <c r="BQ35" s="955"/>
      <c r="BR35" s="955"/>
      <c r="BS35" s="955"/>
      <c r="BT35" s="955"/>
      <c r="BU35" s="955"/>
      <c r="BV35" s="938"/>
      <c r="BW35" s="957"/>
      <c r="BX35" s="957"/>
      <c r="BY35" s="957"/>
      <c r="BZ35" s="957"/>
      <c r="CA35" s="957"/>
      <c r="CB35" s="957"/>
      <c r="CC35" s="957"/>
      <c r="CD35" s="957"/>
      <c r="CE35" s="957"/>
      <c r="CF35" s="957"/>
      <c r="CG35" s="957"/>
    </row>
    <row r="36">
      <c r="A36" s="578" t="s">
        <v>5553</v>
      </c>
      <c r="B36" s="99" t="s">
        <v>434</v>
      </c>
      <c r="C36" s="100" t="s">
        <v>1291</v>
      </c>
      <c r="D36" s="101" t="s">
        <v>1291</v>
      </c>
      <c r="E36" s="102" t="s">
        <v>1291</v>
      </c>
      <c r="F36" s="103" t="s">
        <v>1291</v>
      </c>
      <c r="G36" s="99" t="s">
        <v>881</v>
      </c>
      <c r="H36" s="937"/>
      <c r="I36" s="937"/>
      <c r="J36" s="937"/>
      <c r="K36" s="937"/>
      <c r="L36" s="937"/>
      <c r="M36" s="937"/>
      <c r="N36" s="896" t="s">
        <v>6666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6667</v>
      </c>
      <c r="BC36" s="950"/>
      <c r="BD36" s="938"/>
      <c r="BE36" s="954"/>
      <c r="BF36" s="954"/>
      <c r="BG36" s="954"/>
      <c r="BH36" s="954"/>
      <c r="BI36" s="954"/>
      <c r="BJ36" s="954"/>
      <c r="BK36" s="954"/>
      <c r="BL36" s="938"/>
      <c r="BM36" s="955"/>
      <c r="BN36" s="955"/>
      <c r="BO36" s="955"/>
      <c r="BP36" s="955"/>
      <c r="BQ36" s="955"/>
      <c r="BR36" s="955"/>
      <c r="BS36" s="955"/>
      <c r="BT36" s="955"/>
      <c r="BU36" s="926" t="s">
        <v>6668</v>
      </c>
      <c r="BV36" s="938"/>
      <c r="BW36" s="957"/>
      <c r="BX36" s="957"/>
      <c r="BY36" s="957"/>
      <c r="BZ36" s="957"/>
      <c r="CA36" s="957"/>
      <c r="CB36" s="957"/>
      <c r="CC36" s="957"/>
      <c r="CD36" s="957"/>
      <c r="CE36" s="957"/>
      <c r="CF36" s="957"/>
      <c r="CG36" s="957"/>
    </row>
    <row r="37">
      <c r="A37" s="612" t="s">
        <v>5244</v>
      </c>
      <c r="B37" s="79" t="s">
        <v>434</v>
      </c>
      <c r="C37" s="80" t="s">
        <v>1291</v>
      </c>
      <c r="D37" s="81" t="s">
        <v>1291</v>
      </c>
      <c r="E37" s="82" t="s">
        <v>1291</v>
      </c>
      <c r="F37" s="83" t="s">
        <v>1291</v>
      </c>
      <c r="G37" s="79" t="s">
        <v>434</v>
      </c>
      <c r="H37" s="937"/>
      <c r="I37" s="937"/>
      <c r="J37" s="937"/>
      <c r="K37" s="937"/>
      <c r="L37" s="937"/>
      <c r="M37" s="937"/>
      <c r="N37" s="937"/>
      <c r="O37" s="937"/>
      <c r="P37" s="938"/>
      <c r="Q37" s="900" t="s">
        <v>6669</v>
      </c>
      <c r="R37" s="940"/>
      <c r="S37" s="900" t="s">
        <v>6670</v>
      </c>
      <c r="T37" s="900" t="s">
        <v>4438</v>
      </c>
      <c r="U37" s="900" t="s">
        <v>1953</v>
      </c>
      <c r="V37" s="940"/>
      <c r="W37" s="938"/>
      <c r="X37" s="944"/>
      <c r="Y37" s="944"/>
      <c r="Z37" s="944"/>
      <c r="AA37" s="1008"/>
      <c r="AB37" s="944"/>
      <c r="AC37" s="944"/>
      <c r="AD37" s="944"/>
      <c r="AE37" s="944"/>
      <c r="AF37" s="944"/>
      <c r="AG37" s="944"/>
      <c r="AH37" s="938"/>
      <c r="AI37" s="946"/>
      <c r="AJ37" s="946"/>
      <c r="AK37" s="946"/>
      <c r="AL37" s="946"/>
      <c r="AM37" s="946"/>
      <c r="AN37" s="946"/>
      <c r="AO37" s="946"/>
      <c r="AP37" s="946"/>
      <c r="AQ37" s="910" t="s">
        <v>6671</v>
      </c>
      <c r="AR37" s="946"/>
      <c r="AS37" s="946"/>
      <c r="AT37" s="946"/>
      <c r="AU37" s="946"/>
      <c r="AV37" s="946"/>
      <c r="AW37" s="946"/>
      <c r="AX37" s="938"/>
      <c r="AY37" s="950"/>
      <c r="AZ37" s="950"/>
      <c r="BA37" s="949" t="s">
        <v>301</v>
      </c>
      <c r="BB37" s="950"/>
      <c r="BC37" s="950"/>
      <c r="BD37" s="938"/>
      <c r="BE37" s="954"/>
      <c r="BF37" s="921" t="s">
        <v>2042</v>
      </c>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578" t="s">
        <v>3521</v>
      </c>
      <c r="B38" s="99" t="s">
        <v>536</v>
      </c>
      <c r="C38" s="100" t="s">
        <v>1291</v>
      </c>
      <c r="D38" s="101" t="s">
        <v>1291</v>
      </c>
      <c r="E38" s="102" t="s">
        <v>1291</v>
      </c>
      <c r="F38" s="103" t="s">
        <v>1291</v>
      </c>
      <c r="G38" s="99" t="s">
        <v>1290</v>
      </c>
      <c r="H38" s="937"/>
      <c r="I38" s="937"/>
      <c r="J38" s="937"/>
      <c r="K38" s="937"/>
      <c r="L38" s="937"/>
      <c r="M38" s="937"/>
      <c r="N38" s="937"/>
      <c r="O38" s="937"/>
      <c r="P38" s="938"/>
      <c r="Q38" s="940"/>
      <c r="R38" s="940"/>
      <c r="S38" s="940"/>
      <c r="T38" s="940"/>
      <c r="U38" s="940"/>
      <c r="V38" s="900" t="s">
        <v>6672</v>
      </c>
      <c r="W38" s="938"/>
      <c r="X38" s="944"/>
      <c r="Y38" s="944"/>
      <c r="Z38" s="944"/>
      <c r="AA38" s="1008"/>
      <c r="AB38" s="944"/>
      <c r="AC38" s="944"/>
      <c r="AD38" s="944"/>
      <c r="AE38" s="944"/>
      <c r="AF38" s="944"/>
      <c r="AG38" s="944"/>
      <c r="AH38" s="938"/>
      <c r="AI38" s="946"/>
      <c r="AJ38" s="946"/>
      <c r="AK38" s="946"/>
      <c r="AL38" s="946"/>
      <c r="AM38" s="946"/>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55"/>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612" t="s">
        <v>5394</v>
      </c>
      <c r="B39" s="79" t="s">
        <v>433</v>
      </c>
      <c r="C39" s="80" t="s">
        <v>1291</v>
      </c>
      <c r="D39" s="81" t="s">
        <v>1291</v>
      </c>
      <c r="E39" s="82" t="s">
        <v>1291</v>
      </c>
      <c r="F39" s="83" t="s">
        <v>1291</v>
      </c>
      <c r="G39" s="79" t="s">
        <v>880</v>
      </c>
      <c r="H39" s="937"/>
      <c r="I39" s="937"/>
      <c r="J39" s="937"/>
      <c r="K39" s="937"/>
      <c r="L39" s="937"/>
      <c r="M39" s="937"/>
      <c r="N39" s="937"/>
      <c r="O39" s="937"/>
      <c r="P39" s="938"/>
      <c r="Q39" s="940"/>
      <c r="R39" s="940"/>
      <c r="S39" s="940"/>
      <c r="T39" s="940"/>
      <c r="U39" s="940"/>
      <c r="V39" s="940"/>
      <c r="W39" s="938"/>
      <c r="X39" s="942" t="s">
        <v>1440</v>
      </c>
      <c r="Y39" s="944"/>
      <c r="Z39" s="942" t="s">
        <v>1643</v>
      </c>
      <c r="AA39" s="1008"/>
      <c r="AB39" s="944"/>
      <c r="AC39" s="944"/>
      <c r="AD39" s="944"/>
      <c r="AE39" s="944"/>
      <c r="AF39" s="944"/>
      <c r="AG39" s="944"/>
      <c r="AH39" s="938"/>
      <c r="AI39" s="911"/>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578" t="s">
        <v>5139</v>
      </c>
      <c r="B40" s="99" t="s">
        <v>433</v>
      </c>
      <c r="C40" s="100" t="s">
        <v>1291</v>
      </c>
      <c r="D40" s="101" t="s">
        <v>1291</v>
      </c>
      <c r="E40" s="102" t="s">
        <v>880</v>
      </c>
      <c r="F40" s="103" t="s">
        <v>880</v>
      </c>
      <c r="G40" s="99" t="s">
        <v>881</v>
      </c>
      <c r="H40" s="937"/>
      <c r="I40" s="937"/>
      <c r="J40" s="937"/>
      <c r="K40" s="937"/>
      <c r="L40" s="937"/>
      <c r="M40" s="937"/>
      <c r="N40" s="937"/>
      <c r="O40" s="937"/>
      <c r="P40" s="938"/>
      <c r="Q40" s="940"/>
      <c r="R40" s="940"/>
      <c r="S40" s="940"/>
      <c r="T40" s="940"/>
      <c r="U40" s="940"/>
      <c r="V40" s="940"/>
      <c r="W40" s="938"/>
      <c r="X40" s="944"/>
      <c r="Y40" s="944"/>
      <c r="Z40" s="944"/>
      <c r="AA40" s="1008"/>
      <c r="AB40" s="944"/>
      <c r="AC40" s="944"/>
      <c r="AD40" s="944"/>
      <c r="AE40" s="944"/>
      <c r="AF40" s="944"/>
      <c r="AG40" s="905" t="s">
        <v>6673</v>
      </c>
      <c r="AH40" s="938"/>
      <c r="AI40" s="946"/>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85" t="s">
        <v>6674</v>
      </c>
      <c r="BT40" s="955"/>
      <c r="BU40" s="955"/>
      <c r="BV40" s="938"/>
      <c r="BW40" s="957"/>
      <c r="BX40" s="957"/>
      <c r="BY40" s="957"/>
      <c r="BZ40" s="957"/>
      <c r="CA40" s="957"/>
      <c r="CB40" s="957"/>
      <c r="CC40" s="957"/>
      <c r="CD40" s="957"/>
      <c r="CE40" s="957"/>
      <c r="CF40" s="1006" t="s">
        <v>4083</v>
      </c>
      <c r="CG40" s="957"/>
    </row>
    <row r="41">
      <c r="A41" s="612" t="s">
        <v>3449</v>
      </c>
      <c r="B41" s="79" t="s">
        <v>881</v>
      </c>
      <c r="C41" s="80" t="s">
        <v>1291</v>
      </c>
      <c r="D41" s="81" t="s">
        <v>1291</v>
      </c>
      <c r="E41" s="82" t="s">
        <v>1291</v>
      </c>
      <c r="F41" s="83" t="s">
        <v>1291</v>
      </c>
      <c r="G41" s="79" t="s">
        <v>1290</v>
      </c>
      <c r="H41" s="937"/>
      <c r="I41" s="937"/>
      <c r="J41" s="937"/>
      <c r="K41" s="937"/>
      <c r="L41" s="937"/>
      <c r="M41" s="937"/>
      <c r="N41" s="937"/>
      <c r="O41" s="937"/>
      <c r="P41" s="938"/>
      <c r="Q41" s="940"/>
      <c r="R41" s="940"/>
      <c r="S41" s="940"/>
      <c r="T41" s="940"/>
      <c r="U41" s="940"/>
      <c r="V41" s="940"/>
      <c r="W41" s="938"/>
      <c r="X41" s="944"/>
      <c r="Y41" s="944"/>
      <c r="Z41" s="942" t="s">
        <v>609</v>
      </c>
      <c r="AA41" s="1008"/>
      <c r="AB41" s="944"/>
      <c r="AC41" s="944"/>
      <c r="AD41" s="944"/>
      <c r="AE41" s="944"/>
      <c r="AF41" s="944"/>
      <c r="AG41" s="944"/>
      <c r="AH41" s="938"/>
      <c r="AI41" s="911"/>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55"/>
      <c r="BT41" s="955"/>
      <c r="BU41" s="955"/>
      <c r="BV41" s="938"/>
      <c r="BW41" s="957"/>
      <c r="BX41" s="957"/>
      <c r="BY41" s="957"/>
      <c r="BZ41" s="957"/>
      <c r="CA41" s="957"/>
      <c r="CB41" s="957"/>
      <c r="CC41" s="957"/>
      <c r="CD41" s="957"/>
      <c r="CE41" s="957"/>
      <c r="CF41" s="957"/>
      <c r="CG41" s="957"/>
    </row>
    <row r="42">
      <c r="A42" s="578" t="s">
        <v>6675</v>
      </c>
      <c r="B42" s="99" t="s">
        <v>881</v>
      </c>
      <c r="C42" s="100" t="s">
        <v>1291</v>
      </c>
      <c r="D42" s="101" t="s">
        <v>1291</v>
      </c>
      <c r="E42" s="102" t="s">
        <v>1291</v>
      </c>
      <c r="F42" s="103" t="s">
        <v>1291</v>
      </c>
      <c r="G42" s="99" t="s">
        <v>1290</v>
      </c>
      <c r="H42" s="896"/>
      <c r="I42" s="937"/>
      <c r="J42" s="937"/>
      <c r="K42" s="937"/>
      <c r="L42" s="937"/>
      <c r="M42" s="937"/>
      <c r="N42" s="937"/>
      <c r="O42" s="937"/>
      <c r="P42" s="938"/>
      <c r="Q42" s="940"/>
      <c r="R42" s="940"/>
      <c r="S42" s="940"/>
      <c r="T42" s="940"/>
      <c r="U42" s="940"/>
      <c r="V42" s="940"/>
      <c r="W42" s="938"/>
      <c r="X42" s="944"/>
      <c r="Y42" s="944"/>
      <c r="Z42" s="944"/>
      <c r="AA42" s="1008"/>
      <c r="AB42" s="942" t="s">
        <v>4397</v>
      </c>
      <c r="AC42" s="944"/>
      <c r="AD42" s="944"/>
      <c r="AE42" s="944"/>
      <c r="AF42" s="944"/>
      <c r="AG42" s="944"/>
      <c r="AH42" s="938"/>
      <c r="AI42" s="946"/>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612" t="s">
        <v>6676</v>
      </c>
      <c r="B43" s="79" t="s">
        <v>881</v>
      </c>
      <c r="C43" s="80" t="s">
        <v>1291</v>
      </c>
      <c r="D43" s="81" t="s">
        <v>1291</v>
      </c>
      <c r="E43" s="82" t="s">
        <v>1291</v>
      </c>
      <c r="F43" s="83" t="s">
        <v>1291</v>
      </c>
      <c r="G43" s="79" t="s">
        <v>1290</v>
      </c>
      <c r="H43" s="937"/>
      <c r="I43" s="937"/>
      <c r="J43" s="937"/>
      <c r="K43" s="937"/>
      <c r="L43" s="937"/>
      <c r="M43" s="937"/>
      <c r="N43" s="937"/>
      <c r="O43" s="937"/>
      <c r="P43" s="938"/>
      <c r="Q43" s="940"/>
      <c r="R43" s="940"/>
      <c r="S43" s="940"/>
      <c r="T43" s="940"/>
      <c r="U43" s="940"/>
      <c r="V43" s="940"/>
      <c r="W43" s="938"/>
      <c r="X43" s="944"/>
      <c r="Y43" s="944"/>
      <c r="Z43" s="944"/>
      <c r="AA43" s="1008"/>
      <c r="AB43" s="944"/>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21" t="s">
        <v>2286</v>
      </c>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578" t="s">
        <v>6677</v>
      </c>
      <c r="B44" s="99" t="s">
        <v>1290</v>
      </c>
      <c r="C44" s="100" t="s">
        <v>1291</v>
      </c>
      <c r="D44" s="101" t="s">
        <v>1291</v>
      </c>
      <c r="E44" s="102" t="s">
        <v>1291</v>
      </c>
      <c r="F44" s="103" t="s">
        <v>1291</v>
      </c>
      <c r="G44" s="99" t="s">
        <v>1290</v>
      </c>
      <c r="H44" s="896" t="s">
        <v>4946</v>
      </c>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54"/>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1033"/>
      <c r="B45" s="632"/>
      <c r="C45" s="633"/>
      <c r="D45" s="634"/>
      <c r="E45" s="635"/>
      <c r="F45" s="636"/>
      <c r="G45" s="632"/>
      <c r="H45" s="937"/>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625"/>
      <c r="C46" s="626"/>
      <c r="D46" s="627"/>
      <c r="E46" s="628"/>
      <c r="F46" s="629"/>
      <c r="G46" s="625"/>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3"/>
      <c r="B47" s="632"/>
      <c r="C47" s="633"/>
      <c r="D47" s="634"/>
      <c r="E47" s="635"/>
      <c r="F47" s="636"/>
      <c r="G47" s="632"/>
      <c r="H47" s="937"/>
      <c r="I47" s="937"/>
      <c r="J47" s="937"/>
      <c r="K47" s="937"/>
      <c r="L47" s="937"/>
      <c r="M47" s="937"/>
      <c r="N47" s="937"/>
      <c r="O47" s="937"/>
      <c r="P47" s="938"/>
      <c r="Q47" s="940"/>
      <c r="R47" s="940"/>
      <c r="S47" s="940"/>
      <c r="T47" s="940"/>
      <c r="U47" s="94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50"/>
      <c r="BA47" s="950"/>
      <c r="BB47" s="950"/>
      <c r="BC47" s="950"/>
      <c r="BD47" s="938"/>
      <c r="BE47" s="954"/>
      <c r="BF47" s="954"/>
      <c r="BG47" s="954"/>
      <c r="BH47" s="954"/>
      <c r="BI47" s="954"/>
      <c r="BJ47" s="954"/>
      <c r="BK47" s="954"/>
      <c r="BL47" s="938"/>
      <c r="BM47" s="955"/>
      <c r="BN47" s="955"/>
      <c r="BO47" s="955"/>
      <c r="BP47" s="955"/>
      <c r="BQ47" s="955"/>
      <c r="BR47" s="955"/>
      <c r="BS47" s="955"/>
      <c r="BT47" s="955"/>
      <c r="BU47" s="955"/>
      <c r="BV47" s="938"/>
      <c r="BW47" s="957"/>
      <c r="BX47" s="957"/>
      <c r="BY47" s="957"/>
      <c r="BZ47" s="957"/>
      <c r="CA47" s="957"/>
      <c r="CB47" s="957"/>
      <c r="CC47" s="957"/>
      <c r="CD47" s="957"/>
      <c r="CE47" s="957"/>
      <c r="CF47" s="957"/>
      <c r="CG47" s="957"/>
    </row>
    <row r="48">
      <c r="A48" s="1010"/>
      <c r="B48" s="625"/>
      <c r="C48" s="626"/>
      <c r="D48" s="627"/>
      <c r="E48" s="628"/>
      <c r="F48" s="629"/>
      <c r="G48" s="625"/>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33"/>
      <c r="B49" s="632"/>
      <c r="C49" s="633"/>
      <c r="D49" s="634"/>
      <c r="E49" s="635"/>
      <c r="F49" s="636"/>
      <c r="G49" s="632"/>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625"/>
      <c r="C50" s="626"/>
      <c r="D50" s="627"/>
      <c r="E50" s="628"/>
      <c r="F50" s="629"/>
      <c r="G50" s="625"/>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33"/>
      <c r="B51" s="632"/>
      <c r="C51" s="633"/>
      <c r="D51" s="634"/>
      <c r="E51" s="635"/>
      <c r="F51" s="636"/>
      <c r="G51" s="632"/>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625"/>
      <c r="C52" s="626"/>
      <c r="D52" s="627"/>
      <c r="E52" s="628"/>
      <c r="F52" s="629"/>
      <c r="G52" s="625"/>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33"/>
      <c r="B53" s="632"/>
      <c r="C53" s="633"/>
      <c r="D53" s="634"/>
      <c r="E53" s="635"/>
      <c r="F53" s="636"/>
      <c r="G53" s="632"/>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625"/>
      <c r="C54" s="626"/>
      <c r="D54" s="627"/>
      <c r="E54" s="628"/>
      <c r="F54" s="629"/>
      <c r="G54" s="625"/>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33"/>
      <c r="B55" s="632"/>
      <c r="C55" s="633"/>
      <c r="D55" s="634"/>
      <c r="E55" s="635"/>
      <c r="F55" s="636"/>
      <c r="G55" s="632"/>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625"/>
      <c r="C56" s="626"/>
      <c r="D56" s="627"/>
      <c r="E56" s="628"/>
      <c r="F56" s="629"/>
      <c r="G56" s="625"/>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33"/>
      <c r="B57" s="632"/>
      <c r="C57" s="633"/>
      <c r="D57" s="634"/>
      <c r="E57" s="635"/>
      <c r="F57" s="636"/>
      <c r="G57" s="632"/>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625"/>
      <c r="C58" s="626"/>
      <c r="D58" s="627"/>
      <c r="E58" s="628"/>
      <c r="F58" s="629"/>
      <c r="G58" s="625"/>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33"/>
      <c r="B59" s="632"/>
      <c r="C59" s="633"/>
      <c r="D59" s="634"/>
      <c r="E59" s="635"/>
      <c r="F59" s="636"/>
      <c r="G59" s="632"/>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row r="60">
      <c r="A60" s="1010"/>
      <c r="B60" s="625"/>
      <c r="C60" s="626"/>
      <c r="D60" s="627"/>
      <c r="E60" s="628"/>
      <c r="F60" s="629"/>
      <c r="G60" s="625"/>
      <c r="H60" s="937"/>
      <c r="I60" s="937"/>
      <c r="J60" s="937"/>
      <c r="K60" s="937"/>
      <c r="L60" s="937"/>
      <c r="M60" s="937"/>
      <c r="N60" s="937"/>
      <c r="O60" s="937"/>
      <c r="P60" s="938"/>
      <c r="Q60" s="940"/>
      <c r="R60" s="940"/>
      <c r="S60" s="940"/>
      <c r="T60" s="940"/>
      <c r="U60" s="940"/>
      <c r="V60" s="940"/>
      <c r="W60" s="938"/>
      <c r="X60" s="944"/>
      <c r="Y60" s="944"/>
      <c r="Z60" s="944"/>
      <c r="AA60" s="1008"/>
      <c r="AB60" s="944"/>
      <c r="AC60" s="944"/>
      <c r="AD60" s="944"/>
      <c r="AE60" s="944"/>
      <c r="AF60" s="944"/>
      <c r="AG60" s="944"/>
      <c r="AH60" s="938"/>
      <c r="AI60" s="946"/>
      <c r="AJ60" s="946"/>
      <c r="AK60" s="946"/>
      <c r="AL60" s="946"/>
      <c r="AM60" s="946"/>
      <c r="AN60" s="946"/>
      <c r="AO60" s="946"/>
      <c r="AP60" s="946"/>
      <c r="AQ60" s="946"/>
      <c r="AR60" s="946"/>
      <c r="AS60" s="946"/>
      <c r="AT60" s="946"/>
      <c r="AU60" s="946"/>
      <c r="AV60" s="946"/>
      <c r="AW60" s="946"/>
      <c r="AX60" s="938"/>
      <c r="AY60" s="950"/>
      <c r="AZ60" s="950"/>
      <c r="BA60" s="950"/>
      <c r="BB60" s="950"/>
      <c r="BC60" s="950"/>
      <c r="BD60" s="938"/>
      <c r="BE60" s="954"/>
      <c r="BF60" s="954"/>
      <c r="BG60" s="954"/>
      <c r="BH60" s="954"/>
      <c r="BI60" s="954"/>
      <c r="BJ60" s="954"/>
      <c r="BK60" s="954"/>
      <c r="BL60" s="938"/>
      <c r="BM60" s="955"/>
      <c r="BN60" s="955"/>
      <c r="BO60" s="955"/>
      <c r="BP60" s="955"/>
      <c r="BQ60" s="955"/>
      <c r="BR60" s="955"/>
      <c r="BS60" s="955"/>
      <c r="BT60" s="955"/>
      <c r="BU60" s="955"/>
      <c r="BV60" s="938"/>
      <c r="BW60" s="957"/>
      <c r="BX60" s="957"/>
      <c r="BY60" s="957"/>
      <c r="BZ60" s="957"/>
      <c r="CA60" s="957"/>
      <c r="CB60" s="957"/>
      <c r="CC60" s="957"/>
      <c r="CD60" s="957"/>
      <c r="CE60" s="957"/>
      <c r="CF60" s="957"/>
      <c r="CG60"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6678</v>
      </c>
      <c r="C1" s="22"/>
      <c r="F1" s="22"/>
      <c r="H1" s="1036" t="s">
        <v>6679</v>
      </c>
      <c r="W1" s="1037" t="s">
        <v>6680</v>
      </c>
      <c r="AK1" s="1038" t="s">
        <v>6681</v>
      </c>
      <c r="BE1" s="1039" t="s">
        <v>6682</v>
      </c>
      <c r="BO1" s="1040" t="s">
        <v>6683</v>
      </c>
      <c r="BT1" s="1041" t="s">
        <v>6684</v>
      </c>
      <c r="CC1" s="1036" t="s">
        <v>6685</v>
      </c>
      <c r="CK1" s="1042" t="s">
        <v>6686</v>
      </c>
      <c r="CN1" s="1043" t="s">
        <v>6687</v>
      </c>
      <c r="CR1" s="1044" t="s">
        <v>6688</v>
      </c>
    </row>
    <row r="2">
      <c r="A2" s="36" t="s">
        <v>43</v>
      </c>
      <c r="B2" s="36" t="s">
        <v>44</v>
      </c>
      <c r="C2" s="36" t="s">
        <v>45</v>
      </c>
      <c r="F2" s="36" t="s">
        <v>6689</v>
      </c>
      <c r="H2" s="1045" t="s">
        <v>6690</v>
      </c>
      <c r="I2" s="1045" t="s">
        <v>6691</v>
      </c>
      <c r="J2" s="1045" t="s">
        <v>6692</v>
      </c>
      <c r="K2" s="1045" t="s">
        <v>6693</v>
      </c>
      <c r="L2" s="1045" t="s">
        <v>6694</v>
      </c>
      <c r="M2" s="1045" t="s">
        <v>6695</v>
      </c>
      <c r="N2" s="1045" t="s">
        <v>6696</v>
      </c>
      <c r="O2" s="1045" t="s">
        <v>6697</v>
      </c>
      <c r="P2" s="1045" t="s">
        <v>6698</v>
      </c>
      <c r="Q2" s="1045" t="s">
        <v>6699</v>
      </c>
      <c r="R2" s="1045" t="s">
        <v>6700</v>
      </c>
      <c r="S2" s="1045" t="s">
        <v>6701</v>
      </c>
      <c r="T2" s="1045" t="s">
        <v>6702</v>
      </c>
      <c r="U2" s="1045" t="s">
        <v>6703</v>
      </c>
      <c r="V2" s="1045" t="s">
        <v>6704</v>
      </c>
      <c r="W2" s="1046" t="s">
        <v>6705</v>
      </c>
      <c r="X2" s="1046" t="s">
        <v>6706</v>
      </c>
      <c r="Y2" s="1046" t="s">
        <v>6707</v>
      </c>
      <c r="Z2" s="1046" t="s">
        <v>6708</v>
      </c>
      <c r="AA2" s="1046" t="s">
        <v>6709</v>
      </c>
      <c r="AB2" s="1046" t="s">
        <v>6710</v>
      </c>
      <c r="AC2" s="1046" t="s">
        <v>6711</v>
      </c>
      <c r="AD2" s="1046" t="s">
        <v>6712</v>
      </c>
      <c r="AE2" s="1046" t="s">
        <v>6713</v>
      </c>
      <c r="AF2" s="1046" t="s">
        <v>6714</v>
      </c>
      <c r="AG2" s="1046" t="s">
        <v>6715</v>
      </c>
      <c r="AH2" s="1046" t="s">
        <v>6716</v>
      </c>
      <c r="AI2" s="1046" t="s">
        <v>6717</v>
      </c>
      <c r="AJ2" s="1046" t="s">
        <v>6718</v>
      </c>
      <c r="AK2" s="1047" t="s">
        <v>6719</v>
      </c>
      <c r="AL2" s="1047" t="s">
        <v>6720</v>
      </c>
      <c r="AM2" s="1047" t="s">
        <v>6721</v>
      </c>
      <c r="AN2" s="1047" t="s">
        <v>6722</v>
      </c>
      <c r="AO2" s="1047" t="s">
        <v>6723</v>
      </c>
      <c r="AP2" s="1047" t="s">
        <v>6724</v>
      </c>
      <c r="AQ2" s="1047" t="s">
        <v>6725</v>
      </c>
      <c r="AR2" s="1047" t="s">
        <v>6726</v>
      </c>
      <c r="AS2" s="1047" t="s">
        <v>6727</v>
      </c>
      <c r="AT2" s="1047" t="s">
        <v>6728</v>
      </c>
      <c r="AU2" s="1047" t="s">
        <v>6729</v>
      </c>
      <c r="AV2" s="1047" t="s">
        <v>6730</v>
      </c>
      <c r="AW2" s="1047" t="s">
        <v>6731</v>
      </c>
      <c r="AX2" s="1047" t="s">
        <v>6732</v>
      </c>
      <c r="AY2" s="1047" t="s">
        <v>6733</v>
      </c>
      <c r="AZ2" s="1047" t="s">
        <v>6734</v>
      </c>
      <c r="BA2" s="1047" t="s">
        <v>6735</v>
      </c>
      <c r="BB2" s="1047" t="s">
        <v>6736</v>
      </c>
      <c r="BC2" s="1047" t="s">
        <v>6737</v>
      </c>
      <c r="BD2" s="1047" t="s">
        <v>6738</v>
      </c>
      <c r="BE2" s="1048" t="s">
        <v>6739</v>
      </c>
      <c r="BF2" s="1048" t="s">
        <v>6740</v>
      </c>
      <c r="BG2" s="1048" t="s">
        <v>6741</v>
      </c>
      <c r="BH2" s="1048" t="s">
        <v>6742</v>
      </c>
      <c r="BI2" s="1048" t="s">
        <v>6743</v>
      </c>
      <c r="BJ2" s="1048" t="s">
        <v>6744</v>
      </c>
      <c r="BK2" s="1048" t="s">
        <v>6745</v>
      </c>
      <c r="BL2" s="1048" t="s">
        <v>6746</v>
      </c>
      <c r="BM2" s="1048" t="s">
        <v>6747</v>
      </c>
      <c r="BN2" s="1048" t="s">
        <v>6748</v>
      </c>
      <c r="BO2" s="1049" t="s">
        <v>6749</v>
      </c>
      <c r="BP2" s="1049" t="s">
        <v>6750</v>
      </c>
      <c r="BQ2" s="1049" t="s">
        <v>6751</v>
      </c>
      <c r="BR2" s="1049" t="s">
        <v>6752</v>
      </c>
      <c r="BS2" s="1049" t="s">
        <v>6753</v>
      </c>
      <c r="BT2" s="1050" t="s">
        <v>6754</v>
      </c>
      <c r="BU2" s="1050" t="s">
        <v>6755</v>
      </c>
      <c r="BV2" s="1050" t="s">
        <v>6756</v>
      </c>
      <c r="BW2" s="1050" t="s">
        <v>6757</v>
      </c>
      <c r="BX2" s="1050" t="s">
        <v>6758</v>
      </c>
      <c r="BY2" s="1050" t="s">
        <v>6759</v>
      </c>
      <c r="BZ2" s="1050" t="s">
        <v>6760</v>
      </c>
      <c r="CA2" s="1050" t="s">
        <v>6761</v>
      </c>
      <c r="CB2" s="1050" t="s">
        <v>6762</v>
      </c>
      <c r="CC2" s="1051" t="s">
        <v>6690</v>
      </c>
      <c r="CD2" s="1051" t="s">
        <v>6693</v>
      </c>
      <c r="CE2" s="1051" t="s">
        <v>6697</v>
      </c>
      <c r="CF2" s="1051" t="s">
        <v>6699</v>
      </c>
      <c r="CG2" s="1051" t="s">
        <v>6700</v>
      </c>
      <c r="CH2" s="1051" t="s">
        <v>6703</v>
      </c>
      <c r="CI2" s="1051" t="s">
        <v>6763</v>
      </c>
      <c r="CJ2" s="1051" t="s">
        <v>6764</v>
      </c>
      <c r="CK2" s="1052" t="s">
        <v>6765</v>
      </c>
      <c r="CL2" s="1052" t="s">
        <v>6766</v>
      </c>
      <c r="CM2" s="1052" t="s">
        <v>6767</v>
      </c>
      <c r="CN2" s="1053" t="s">
        <v>6768</v>
      </c>
      <c r="CO2" s="1053" t="s">
        <v>6769</v>
      </c>
      <c r="CP2" s="1053" t="s">
        <v>6770</v>
      </c>
      <c r="CQ2" s="1053" t="s">
        <v>6771</v>
      </c>
      <c r="CR2" s="1054" t="s">
        <v>6772</v>
      </c>
    </row>
    <row r="3">
      <c r="A3" s="1055" t="s">
        <v>950</v>
      </c>
      <c r="B3" s="1056" t="s">
        <v>5245</v>
      </c>
      <c r="C3" s="1057" t="s">
        <v>536</v>
      </c>
      <c r="D3" s="1058" t="s">
        <v>536</v>
      </c>
      <c r="E3" s="1059" t="s">
        <v>535</v>
      </c>
      <c r="F3" s="1060" t="s">
        <v>3203</v>
      </c>
      <c r="G3" s="1056" t="s">
        <v>4371</v>
      </c>
      <c r="H3" s="1061" t="s">
        <v>6773</v>
      </c>
      <c r="I3" s="1062" t="s">
        <v>6774</v>
      </c>
      <c r="J3" s="175"/>
      <c r="K3" s="89" t="s">
        <v>6775</v>
      </c>
      <c r="L3" s="175"/>
      <c r="M3" s="657" t="s">
        <v>6776</v>
      </c>
      <c r="N3" s="175"/>
      <c r="O3" s="674" t="s">
        <v>6777</v>
      </c>
      <c r="P3" s="660" t="s">
        <v>6778</v>
      </c>
      <c r="Q3" s="175"/>
      <c r="R3" s="674" t="s">
        <v>6779</v>
      </c>
      <c r="S3" s="175"/>
      <c r="T3" s="89" t="s">
        <v>6780</v>
      </c>
      <c r="U3" s="666" t="s">
        <v>6398</v>
      </c>
      <c r="V3" s="657" t="s">
        <v>6781</v>
      </c>
      <c r="W3" s="674" t="s">
        <v>1588</v>
      </c>
      <c r="X3" s="674" t="s">
        <v>1820</v>
      </c>
      <c r="Y3" s="674" t="s">
        <v>2614</v>
      </c>
      <c r="Z3" s="657" t="s">
        <v>4507</v>
      </c>
      <c r="AA3" s="1063" t="s">
        <v>6782</v>
      </c>
      <c r="AB3" s="666" t="s">
        <v>3135</v>
      </c>
      <c r="AC3" s="674" t="s">
        <v>5414</v>
      </c>
      <c r="AD3" s="666" t="s">
        <v>890</v>
      </c>
      <c r="AE3" s="175"/>
      <c r="AF3" s="660" t="s">
        <v>6783</v>
      </c>
      <c r="AG3" s="660" t="s">
        <v>585</v>
      </c>
      <c r="AH3" s="175"/>
      <c r="AI3" s="666" t="s">
        <v>6784</v>
      </c>
      <c r="AJ3" s="175"/>
      <c r="AK3" s="666" t="s">
        <v>6785</v>
      </c>
      <c r="AL3" s="89" t="s">
        <v>6786</v>
      </c>
      <c r="AM3" s="89" t="s">
        <v>6787</v>
      </c>
      <c r="AN3" s="660" t="s">
        <v>6788</v>
      </c>
      <c r="AO3" s="175"/>
      <c r="AP3" s="89" t="s">
        <v>6789</v>
      </c>
      <c r="AQ3" s="175"/>
      <c r="AR3" s="666" t="s">
        <v>6790</v>
      </c>
      <c r="AS3" s="666" t="s">
        <v>6791</v>
      </c>
      <c r="AT3" s="175"/>
      <c r="AU3" s="89" t="s">
        <v>6792</v>
      </c>
      <c r="AV3" s="175"/>
      <c r="AW3" s="175"/>
      <c r="AX3" s="666" t="s">
        <v>6793</v>
      </c>
      <c r="AY3" s="657" t="s">
        <v>4449</v>
      </c>
      <c r="AZ3" s="666" t="s">
        <v>6794</v>
      </c>
      <c r="BA3" s="674" t="s">
        <v>6795</v>
      </c>
      <c r="BB3" s="657" t="s">
        <v>6796</v>
      </c>
      <c r="BC3" s="175"/>
      <c r="BD3" s="175"/>
      <c r="BE3" s="175"/>
      <c r="BF3" s="175"/>
      <c r="BG3" s="175"/>
      <c r="BH3" s="175"/>
      <c r="BI3" s="175"/>
      <c r="BJ3" s="175"/>
      <c r="BK3" s="175"/>
      <c r="BL3" s="175"/>
      <c r="BM3" s="175"/>
      <c r="BN3" s="175"/>
      <c r="BO3" s="175"/>
      <c r="BP3" s="175"/>
      <c r="BQ3" s="175"/>
      <c r="BR3" s="175"/>
      <c r="BS3" s="175"/>
      <c r="BT3" s="175"/>
      <c r="BU3" s="89" t="s">
        <v>2154</v>
      </c>
      <c r="BV3" s="666" t="s">
        <v>1388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64" t="s">
        <v>5574</v>
      </c>
      <c r="B4" s="1056" t="s">
        <v>6797</v>
      </c>
      <c r="C4" s="1057" t="s">
        <v>804</v>
      </c>
      <c r="D4" s="1058" t="s">
        <v>881</v>
      </c>
      <c r="E4" s="1059" t="s">
        <v>1290</v>
      </c>
      <c r="F4" s="1060" t="s">
        <v>535</v>
      </c>
      <c r="G4" s="1056" t="s">
        <v>2278</v>
      </c>
      <c r="H4" s="89" t="s">
        <v>6798</v>
      </c>
      <c r="I4" s="89" t="s">
        <v>6593</v>
      </c>
      <c r="J4" s="89"/>
      <c r="K4" s="660" t="s">
        <v>6799</v>
      </c>
      <c r="L4" s="657" t="s">
        <v>6800</v>
      </c>
      <c r="M4" s="89"/>
      <c r="N4" s="89"/>
      <c r="O4" s="666" t="s">
        <v>6801</v>
      </c>
      <c r="P4" s="89" t="s">
        <v>6802</v>
      </c>
      <c r="Q4" s="89" t="s">
        <v>6803</v>
      </c>
      <c r="R4" s="657" t="s">
        <v>6804</v>
      </c>
      <c r="S4" s="89"/>
      <c r="T4" s="660" t="s">
        <v>6805</v>
      </c>
      <c r="U4" s="657" t="s">
        <v>6806</v>
      </c>
      <c r="V4" s="89"/>
      <c r="W4" s="89" t="s">
        <v>1261</v>
      </c>
      <c r="X4" s="89"/>
      <c r="Y4" s="89" t="s">
        <v>6807</v>
      </c>
      <c r="Z4" s="660" t="s">
        <v>5182</v>
      </c>
      <c r="AA4" s="675"/>
      <c r="AB4" s="89" t="s">
        <v>6808</v>
      </c>
      <c r="AC4" s="92"/>
      <c r="AD4" s="89" t="s">
        <v>6809</v>
      </c>
      <c r="AE4" s="89"/>
      <c r="AF4" s="89" t="s">
        <v>6810</v>
      </c>
      <c r="AG4" s="89" t="s">
        <v>1436</v>
      </c>
      <c r="AH4" s="92"/>
      <c r="AI4" s="89"/>
      <c r="AJ4" s="89"/>
      <c r="AK4" s="89" t="s">
        <v>6811</v>
      </c>
      <c r="AL4" s="92"/>
      <c r="AM4" s="92"/>
      <c r="AN4" s="89" t="s">
        <v>6812</v>
      </c>
      <c r="AO4" s="657" t="s">
        <v>6813</v>
      </c>
      <c r="AP4" s="89" t="s">
        <v>6814</v>
      </c>
      <c r="AQ4" s="89"/>
      <c r="AR4" s="89" t="s">
        <v>6815</v>
      </c>
      <c r="AS4" s="674" t="s">
        <v>6816</v>
      </c>
      <c r="AT4" s="89"/>
      <c r="AU4" s="671" t="s">
        <v>6817</v>
      </c>
      <c r="AV4" s="1027"/>
      <c r="AW4" s="1027" t="s">
        <v>6818</v>
      </c>
      <c r="AX4" s="89" t="s">
        <v>3029</v>
      </c>
      <c r="AY4" s="89"/>
      <c r="AZ4" s="89" t="s">
        <v>6796</v>
      </c>
      <c r="BA4" s="657" t="s">
        <v>6819</v>
      </c>
      <c r="BB4" s="89" t="s">
        <v>6820</v>
      </c>
      <c r="BC4" s="89"/>
      <c r="BD4" s="89"/>
      <c r="BE4" s="89" t="s">
        <v>6821</v>
      </c>
      <c r="BF4" s="89"/>
      <c r="BG4" s="89"/>
      <c r="BH4" s="89"/>
      <c r="BI4" s="89" t="s">
        <v>6822</v>
      </c>
      <c r="BJ4" s="89"/>
      <c r="BK4" s="89"/>
      <c r="BL4" s="89"/>
      <c r="BM4" s="89"/>
      <c r="BN4" s="89" t="s">
        <v>6823</v>
      </c>
      <c r="BO4" s="92"/>
      <c r="BP4" s="92"/>
      <c r="BQ4" s="92"/>
      <c r="BR4" s="92"/>
      <c r="BS4" s="92"/>
      <c r="BT4" s="89"/>
      <c r="BU4" s="89" t="s">
        <v>6824</v>
      </c>
      <c r="BV4" s="89"/>
      <c r="BW4" s="89"/>
      <c r="BX4" s="89"/>
      <c r="BY4" s="89"/>
      <c r="BZ4" s="89" t="s">
        <v>6825</v>
      </c>
      <c r="CA4" s="89"/>
      <c r="CB4" s="89"/>
      <c r="CC4" s="89"/>
      <c r="CD4" s="89"/>
      <c r="CE4" s="89"/>
      <c r="CF4" s="89"/>
      <c r="CG4" s="89"/>
      <c r="CH4" s="89"/>
      <c r="CI4" s="89"/>
      <c r="CJ4" s="89"/>
      <c r="CK4" s="89"/>
      <c r="CL4" s="89"/>
      <c r="CM4" s="89"/>
      <c r="CN4" s="89"/>
      <c r="CO4" s="89"/>
      <c r="CP4" s="89"/>
      <c r="CQ4" s="89"/>
      <c r="CR4" s="1027"/>
    </row>
    <row r="5" ht="15.75" customHeight="1">
      <c r="A5" s="1065" t="s">
        <v>6826</v>
      </c>
      <c r="B5" s="1056" t="s">
        <v>5280</v>
      </c>
      <c r="C5" s="1057" t="s">
        <v>2965</v>
      </c>
      <c r="D5" s="1058" t="s">
        <v>4706</v>
      </c>
      <c r="E5" s="1059" t="s">
        <v>880</v>
      </c>
      <c r="F5" s="1060" t="s">
        <v>3935</v>
      </c>
      <c r="G5" s="1056" t="s">
        <v>5060</v>
      </c>
      <c r="H5" s="660" t="s">
        <v>6827</v>
      </c>
      <c r="I5" s="674" t="s">
        <v>6828</v>
      </c>
      <c r="J5" s="89"/>
      <c r="K5" s="666" t="s">
        <v>6829</v>
      </c>
      <c r="L5" s="674" t="s">
        <v>6830</v>
      </c>
      <c r="M5" s="92"/>
      <c r="N5" s="92"/>
      <c r="O5" s="674" t="s">
        <v>6831</v>
      </c>
      <c r="P5" s="92"/>
      <c r="Q5" s="89" t="s">
        <v>6832</v>
      </c>
      <c r="R5" s="660" t="s">
        <v>6833</v>
      </c>
      <c r="S5" s="92"/>
      <c r="T5" s="666" t="s">
        <v>6834</v>
      </c>
      <c r="U5" s="660" t="s">
        <v>657</v>
      </c>
      <c r="V5" s="89" t="s">
        <v>6835</v>
      </c>
      <c r="W5" s="92"/>
      <c r="X5" s="657" t="s">
        <v>6836</v>
      </c>
      <c r="Y5" s="657" t="s">
        <v>1975</v>
      </c>
      <c r="Z5" s="92"/>
      <c r="AA5" s="92"/>
      <c r="AB5" s="92"/>
      <c r="AC5" s="89" t="s">
        <v>6837</v>
      </c>
      <c r="AD5" s="674" t="s">
        <v>356</v>
      </c>
      <c r="AE5" s="675"/>
      <c r="AF5" s="92"/>
      <c r="AG5" s="92"/>
      <c r="AH5" s="657" t="s">
        <v>2056</v>
      </c>
      <c r="AI5" s="657" t="s">
        <v>5228</v>
      </c>
      <c r="AJ5" s="727" t="s">
        <v>6838</v>
      </c>
      <c r="AK5" s="660" t="s">
        <v>6839</v>
      </c>
      <c r="AL5" s="92"/>
      <c r="AM5" s="92"/>
      <c r="AN5" s="89" t="s">
        <v>6788</v>
      </c>
      <c r="AO5" s="89"/>
      <c r="AP5" s="657" t="s">
        <v>6840</v>
      </c>
      <c r="AQ5" s="675"/>
      <c r="AR5" s="657" t="s">
        <v>6841</v>
      </c>
      <c r="AS5" s="674" t="s">
        <v>6842</v>
      </c>
      <c r="AT5" s="657" t="s">
        <v>6843</v>
      </c>
      <c r="AU5" s="660" t="s">
        <v>6844</v>
      </c>
      <c r="AV5" s="92"/>
      <c r="AW5" s="92"/>
      <c r="AX5" s="657" t="s">
        <v>3881</v>
      </c>
      <c r="AY5" s="675"/>
      <c r="AZ5" s="660" t="s">
        <v>6845</v>
      </c>
      <c r="BA5" s="660" t="s">
        <v>6846</v>
      </c>
      <c r="BB5" s="92"/>
      <c r="BC5" s="92"/>
      <c r="BD5" s="92"/>
      <c r="BE5" s="1066" t="s">
        <v>6847</v>
      </c>
      <c r="BF5" s="919"/>
      <c r="BG5" s="919"/>
      <c r="BH5" s="919"/>
      <c r="BI5" s="1066" t="s">
        <v>6848</v>
      </c>
      <c r="BJ5" s="919"/>
      <c r="BK5" s="968" t="s">
        <v>6849</v>
      </c>
      <c r="BL5" s="917" t="s">
        <v>6850</v>
      </c>
      <c r="BM5" s="919"/>
      <c r="BN5" s="919"/>
      <c r="BO5" s="1067"/>
      <c r="BP5" s="92"/>
      <c r="BQ5" s="657" t="s">
        <v>6851</v>
      </c>
      <c r="BR5" s="92"/>
      <c r="BS5" s="92"/>
      <c r="BT5" s="92"/>
      <c r="BU5" s="92"/>
      <c r="BV5" s="92"/>
      <c r="BW5" s="92"/>
      <c r="BX5" s="92"/>
      <c r="BY5" s="92"/>
      <c r="BZ5" s="92"/>
      <c r="CA5" s="660" t="s">
        <v>343</v>
      </c>
      <c r="CB5" s="675"/>
      <c r="CC5" s="1068"/>
      <c r="CD5" s="1068"/>
      <c r="CE5" s="1069"/>
      <c r="CF5" s="1069"/>
      <c r="CG5" s="1068" t="s">
        <v>6852</v>
      </c>
      <c r="CH5" s="1069"/>
      <c r="CI5" s="1069"/>
      <c r="CJ5" s="1068" t="s">
        <v>2278</v>
      </c>
      <c r="CK5" s="1070" t="s">
        <v>6853</v>
      </c>
      <c r="CL5" s="1070" t="s">
        <v>220</v>
      </c>
      <c r="CM5" s="1068"/>
      <c r="CN5" s="1068"/>
      <c r="CO5" s="1068"/>
      <c r="CP5" s="1068"/>
      <c r="CQ5" s="1070" t="s">
        <v>6854</v>
      </c>
      <c r="CR5" s="96"/>
    </row>
    <row r="6" ht="15.75" customHeight="1">
      <c r="A6" s="1071" t="s">
        <v>6855</v>
      </c>
      <c r="B6" s="1056" t="s">
        <v>6856</v>
      </c>
      <c r="C6" s="1057" t="s">
        <v>1290</v>
      </c>
      <c r="D6" s="1058" t="s">
        <v>881</v>
      </c>
      <c r="E6" s="1059" t="s">
        <v>881</v>
      </c>
      <c r="F6" s="1060" t="s">
        <v>330</v>
      </c>
      <c r="G6" s="1056" t="s">
        <v>2789</v>
      </c>
      <c r="H6" s="89" t="s">
        <v>6857</v>
      </c>
      <c r="I6" s="666" t="s">
        <v>6858</v>
      </c>
      <c r="J6" s="249"/>
      <c r="K6" s="674" t="s">
        <v>6859</v>
      </c>
      <c r="L6" s="666" t="s">
        <v>6860</v>
      </c>
      <c r="M6" s="1072" t="s">
        <v>6861</v>
      </c>
      <c r="N6" s="249" t="s">
        <v>6862</v>
      </c>
      <c r="O6" s="660" t="s">
        <v>6863</v>
      </c>
      <c r="P6" s="657" t="s">
        <v>6864</v>
      </c>
      <c r="Q6" s="660" t="s">
        <v>6865</v>
      </c>
      <c r="R6" s="89" t="s">
        <v>6866</v>
      </c>
      <c r="S6" s="249" t="s">
        <v>6867</v>
      </c>
      <c r="T6" s="661" t="s">
        <v>6868</v>
      </c>
      <c r="U6" s="89" t="s">
        <v>6869</v>
      </c>
      <c r="V6" s="89" t="s">
        <v>6870</v>
      </c>
      <c r="W6" s="249" t="s">
        <v>683</v>
      </c>
      <c r="X6" s="249" t="s">
        <v>1992</v>
      </c>
      <c r="Y6" s="89" t="s">
        <v>6871</v>
      </c>
      <c r="Z6" s="249" t="s">
        <v>6872</v>
      </c>
      <c r="AA6" s="249"/>
      <c r="AB6" s="249" t="s">
        <v>6873</v>
      </c>
      <c r="AC6" s="89" t="s">
        <v>1082</v>
      </c>
      <c r="AD6" s="249" t="s">
        <v>6874</v>
      </c>
      <c r="AE6" s="249"/>
      <c r="AF6" s="249" t="s">
        <v>6875</v>
      </c>
      <c r="AG6" s="249" t="s">
        <v>6876</v>
      </c>
      <c r="AH6" s="175"/>
      <c r="AI6" s="249"/>
      <c r="AJ6" s="249"/>
      <c r="AK6" s="249" t="s">
        <v>6788</v>
      </c>
      <c r="AL6" s="249" t="s">
        <v>6877</v>
      </c>
      <c r="AM6" s="249" t="s">
        <v>6878</v>
      </c>
      <c r="AN6" s="89" t="s">
        <v>6879</v>
      </c>
      <c r="AO6" s="249"/>
      <c r="AP6" s="1073" t="s">
        <v>6880</v>
      </c>
      <c r="AQ6" s="1073"/>
      <c r="AR6" s="1072" t="s">
        <v>6790</v>
      </c>
      <c r="AS6" s="660" t="s">
        <v>6881</v>
      </c>
      <c r="AT6" s="89" t="s">
        <v>6882</v>
      </c>
      <c r="AU6" s="666" t="s">
        <v>6883</v>
      </c>
      <c r="AV6" s="89" t="s">
        <v>6884</v>
      </c>
      <c r="AW6" s="249" t="s">
        <v>6885</v>
      </c>
      <c r="AX6" s="249" t="s">
        <v>4124</v>
      </c>
      <c r="AY6" s="249"/>
      <c r="AZ6" s="249" t="s">
        <v>6886</v>
      </c>
      <c r="BA6" s="249" t="s">
        <v>6887</v>
      </c>
      <c r="BB6" s="249" t="s">
        <v>6840</v>
      </c>
      <c r="BC6" s="249"/>
      <c r="BD6" s="249"/>
      <c r="BE6" s="249"/>
      <c r="BF6" s="249"/>
      <c r="BG6" s="249" t="s">
        <v>6888</v>
      </c>
      <c r="BH6" s="249"/>
      <c r="BI6" s="249"/>
      <c r="BJ6" s="249"/>
      <c r="BK6" s="249" t="s">
        <v>6889</v>
      </c>
      <c r="BL6" s="249"/>
      <c r="BM6" s="249"/>
      <c r="BN6" s="249"/>
      <c r="BO6" s="89" t="s">
        <v>6890</v>
      </c>
      <c r="BP6" s="175"/>
      <c r="BQ6" s="89" t="s">
        <v>6891</v>
      </c>
      <c r="BR6" s="175"/>
      <c r="BS6" s="89" t="s">
        <v>6892</v>
      </c>
      <c r="BT6" s="175"/>
      <c r="BU6" s="175"/>
      <c r="BV6" s="249" t="s">
        <v>1868</v>
      </c>
      <c r="BW6" s="175"/>
      <c r="BX6" s="175"/>
      <c r="BY6" s="249" t="s">
        <v>2960</v>
      </c>
      <c r="BZ6" s="249" t="s">
        <v>259</v>
      </c>
      <c r="CA6" s="249" t="s">
        <v>2289</v>
      </c>
      <c r="CB6" s="249"/>
      <c r="CC6" s="89" t="s">
        <v>6893</v>
      </c>
      <c r="CD6" s="89" t="s">
        <v>6894</v>
      </c>
      <c r="CE6" s="249"/>
      <c r="CF6" s="249"/>
      <c r="CG6" s="249"/>
      <c r="CH6" s="249"/>
      <c r="CI6" s="249"/>
      <c r="CJ6" s="249"/>
      <c r="CK6" s="249"/>
      <c r="CL6" s="249"/>
      <c r="CM6" s="249"/>
      <c r="CN6" s="249"/>
      <c r="CO6" s="249"/>
      <c r="CP6" s="249"/>
      <c r="CQ6" s="249"/>
      <c r="CR6" s="249" t="s">
        <v>6895</v>
      </c>
    </row>
    <row r="7" ht="15.75" customHeight="1">
      <c r="A7" s="1074" t="s">
        <v>6298</v>
      </c>
      <c r="B7" s="1056" t="s">
        <v>6896</v>
      </c>
      <c r="C7" s="1057" t="s">
        <v>329</v>
      </c>
      <c r="D7" s="1058" t="s">
        <v>536</v>
      </c>
      <c r="E7" s="1059" t="s">
        <v>433</v>
      </c>
      <c r="F7" s="1060" t="s">
        <v>4081</v>
      </c>
      <c r="G7" s="1056" t="s">
        <v>3029</v>
      </c>
      <c r="H7" s="674" t="s">
        <v>6897</v>
      </c>
      <c r="I7" s="1075" t="s">
        <v>6898</v>
      </c>
      <c r="J7" s="1076"/>
      <c r="K7" s="674" t="s">
        <v>6899</v>
      </c>
      <c r="L7" s="654"/>
      <c r="M7" s="666" t="s">
        <v>6900</v>
      </c>
      <c r="N7" s="175"/>
      <c r="O7" s="175"/>
      <c r="P7" s="249" t="s">
        <v>6901</v>
      </c>
      <c r="Q7" s="175"/>
      <c r="R7" s="89"/>
      <c r="S7" s="175"/>
      <c r="T7" s="175"/>
      <c r="U7" s="249" t="s">
        <v>6902</v>
      </c>
      <c r="V7" s="249"/>
      <c r="W7" s="666" t="s">
        <v>6903</v>
      </c>
      <c r="X7" s="666" t="s">
        <v>1072</v>
      </c>
      <c r="Y7" s="674" t="s">
        <v>2245</v>
      </c>
      <c r="Z7" s="666" t="s">
        <v>6904</v>
      </c>
      <c r="AA7" s="675"/>
      <c r="AB7" s="249" t="s">
        <v>6905</v>
      </c>
      <c r="AC7" s="674" t="s">
        <v>3831</v>
      </c>
      <c r="AD7" s="674" t="s">
        <v>2535</v>
      </c>
      <c r="AE7" s="654"/>
      <c r="AF7" s="249" t="s">
        <v>6906</v>
      </c>
      <c r="AG7" s="249" t="s">
        <v>6205</v>
      </c>
      <c r="AH7" s="249"/>
      <c r="AI7" s="89" t="s">
        <v>981</v>
      </c>
      <c r="AJ7" s="249" t="s">
        <v>5367</v>
      </c>
      <c r="AK7" s="1073" t="s">
        <v>6907</v>
      </c>
      <c r="AL7" s="657" t="s">
        <v>6908</v>
      </c>
      <c r="AM7" s="657" t="s">
        <v>6909</v>
      </c>
      <c r="AN7" s="674" t="s">
        <v>6910</v>
      </c>
      <c r="AO7" s="654"/>
      <c r="AP7" s="660" t="s">
        <v>6911</v>
      </c>
      <c r="AQ7" s="654"/>
      <c r="AR7" s="660" t="s">
        <v>6822</v>
      </c>
      <c r="AS7" s="674" t="s">
        <v>6912</v>
      </c>
      <c r="AT7" s="654"/>
      <c r="AU7" s="661" t="s">
        <v>6913</v>
      </c>
      <c r="AV7" s="654"/>
      <c r="AW7" s="657" t="s">
        <v>6914</v>
      </c>
      <c r="AX7" s="674" t="s">
        <v>4183</v>
      </c>
      <c r="AY7" s="675"/>
      <c r="AZ7" s="674" t="s">
        <v>6915</v>
      </c>
      <c r="BA7" s="661" t="s">
        <v>6916</v>
      </c>
      <c r="BB7" s="660" t="s">
        <v>6917</v>
      </c>
      <c r="BC7" s="675"/>
      <c r="BD7" s="675"/>
      <c r="BE7" s="92"/>
      <c r="BF7" s="92"/>
      <c r="BG7" s="175"/>
      <c r="BH7" s="175"/>
      <c r="BI7" s="175"/>
      <c r="BJ7" s="175"/>
      <c r="BK7" s="175"/>
      <c r="BL7" s="175"/>
      <c r="BM7" s="175"/>
      <c r="BN7" s="175"/>
      <c r="BO7" s="175"/>
      <c r="BP7" s="175"/>
      <c r="BQ7" s="175"/>
      <c r="BR7" s="175"/>
      <c r="BS7" s="175"/>
      <c r="BT7" s="1077" t="s">
        <v>1902</v>
      </c>
      <c r="BU7" s="657" t="s">
        <v>1913</v>
      </c>
      <c r="BV7" s="660" t="s">
        <v>1923</v>
      </c>
      <c r="BW7" s="657" t="s">
        <v>6918</v>
      </c>
      <c r="BX7" s="657" t="s">
        <v>6919</v>
      </c>
      <c r="BY7" s="657" t="s">
        <v>6920</v>
      </c>
      <c r="BZ7" s="657" t="s">
        <v>6921</v>
      </c>
      <c r="CA7" s="657" t="s">
        <v>1500</v>
      </c>
      <c r="CB7" s="1078" t="s">
        <v>1952</v>
      </c>
      <c r="CC7" s="175"/>
      <c r="CD7" s="175"/>
      <c r="CE7" s="175"/>
      <c r="CF7" s="175"/>
      <c r="CG7" s="175"/>
      <c r="CH7" s="175"/>
      <c r="CI7" s="175"/>
      <c r="CJ7" s="175"/>
      <c r="CK7" s="175"/>
      <c r="CL7" s="175"/>
      <c r="CM7" s="175"/>
      <c r="CN7" s="175"/>
      <c r="CO7" s="175"/>
      <c r="CP7" s="175"/>
      <c r="CQ7" s="175"/>
      <c r="CR7" s="89" t="s">
        <v>6922</v>
      </c>
    </row>
    <row r="8" ht="15.75" customHeight="1">
      <c r="A8" s="1079" t="s">
        <v>6923</v>
      </c>
      <c r="B8" s="1056" t="s">
        <v>6924</v>
      </c>
      <c r="C8" s="1057" t="s">
        <v>881</v>
      </c>
      <c r="D8" s="1058" t="s">
        <v>536</v>
      </c>
      <c r="E8" s="1059" t="s">
        <v>881</v>
      </c>
      <c r="F8" s="1060" t="s">
        <v>1818</v>
      </c>
      <c r="G8" s="1056" t="s">
        <v>4081</v>
      </c>
      <c r="H8" s="674" t="s">
        <v>6925</v>
      </c>
      <c r="I8" s="674" t="s">
        <v>6926</v>
      </c>
      <c r="J8" s="654"/>
      <c r="K8" s="175"/>
      <c r="L8" s="175"/>
      <c r="M8" s="175"/>
      <c r="N8" s="175"/>
      <c r="O8" s="175"/>
      <c r="P8" s="89" t="s">
        <v>6927</v>
      </c>
      <c r="Q8" s="175"/>
      <c r="R8" s="666" t="s">
        <v>6928</v>
      </c>
      <c r="S8" s="175"/>
      <c r="T8" s="175"/>
      <c r="U8" s="1073" t="s">
        <v>6929</v>
      </c>
      <c r="V8" s="654"/>
      <c r="W8" s="1072" t="s">
        <v>760</v>
      </c>
      <c r="X8" s="654"/>
      <c r="Y8" s="674" t="s">
        <v>6930</v>
      </c>
      <c r="Z8" s="654"/>
      <c r="AA8" s="654"/>
      <c r="AB8" s="660" t="s">
        <v>6931</v>
      </c>
      <c r="AC8" s="674" t="s">
        <v>794</v>
      </c>
      <c r="AD8" s="654"/>
      <c r="AE8" s="654"/>
      <c r="AF8" s="175"/>
      <c r="AG8" s="175"/>
      <c r="AH8" s="175"/>
      <c r="AI8" s="249" t="s">
        <v>6932</v>
      </c>
      <c r="AJ8" s="249"/>
      <c r="AK8" s="657" t="s">
        <v>6933</v>
      </c>
      <c r="AL8" s="249" t="s">
        <v>6934</v>
      </c>
      <c r="AM8" s="175"/>
      <c r="AN8" s="666" t="s">
        <v>6908</v>
      </c>
      <c r="AO8" s="654"/>
      <c r="AP8" s="175"/>
      <c r="AQ8" s="175"/>
      <c r="AR8" s="674" t="s">
        <v>6935</v>
      </c>
      <c r="AS8" s="249"/>
      <c r="AT8" s="249"/>
      <c r="AU8" s="674" t="s">
        <v>6936</v>
      </c>
      <c r="AV8" s="175"/>
      <c r="AW8" s="175"/>
      <c r="AX8" s="175"/>
      <c r="AY8" s="175"/>
      <c r="AZ8" s="674" t="s">
        <v>6937</v>
      </c>
      <c r="BA8" s="249" t="s">
        <v>6938</v>
      </c>
      <c r="BB8" s="175"/>
      <c r="BC8" s="175"/>
      <c r="BD8" s="175"/>
      <c r="BE8" s="950"/>
      <c r="BF8" s="949" t="s">
        <v>6939</v>
      </c>
      <c r="BG8" s="950"/>
      <c r="BH8" s="950"/>
      <c r="BI8" s="950"/>
      <c r="BJ8" s="950"/>
      <c r="BK8" s="950"/>
      <c r="BL8" s="950"/>
      <c r="BM8" s="950"/>
      <c r="BN8" s="950"/>
      <c r="BO8" s="175"/>
      <c r="BP8" s="175"/>
      <c r="BQ8" s="660" t="s">
        <v>6940</v>
      </c>
      <c r="BR8" s="175"/>
      <c r="BS8" s="175"/>
      <c r="BT8" s="1080" t="s">
        <v>889</v>
      </c>
      <c r="BU8" s="660" t="s">
        <v>1627</v>
      </c>
      <c r="BV8" s="657" t="s">
        <v>6941</v>
      </c>
      <c r="BW8" s="1073" t="s">
        <v>3977</v>
      </c>
      <c r="BX8" s="654"/>
      <c r="BY8" s="660" t="s">
        <v>119</v>
      </c>
      <c r="BZ8" s="1073" t="s">
        <v>2320</v>
      </c>
      <c r="CA8" s="1081" t="s">
        <v>2637</v>
      </c>
      <c r="CB8" s="861"/>
      <c r="CC8" s="1082"/>
      <c r="CD8" s="1082"/>
      <c r="CE8" s="1082"/>
      <c r="CF8" s="1082"/>
      <c r="CG8" s="1082"/>
      <c r="CH8" s="1082"/>
      <c r="CI8" s="1082"/>
      <c r="CJ8" s="1082"/>
      <c r="CK8" s="1083" t="s">
        <v>2928</v>
      </c>
      <c r="CL8" s="1082"/>
      <c r="CM8" s="1082"/>
      <c r="CN8" s="1082"/>
      <c r="CO8" s="1084" t="s">
        <v>6913</v>
      </c>
      <c r="CP8" s="1082"/>
      <c r="CQ8" s="1082"/>
      <c r="CR8" s="1076"/>
    </row>
    <row r="9" ht="15.75" customHeight="1">
      <c r="A9" s="1085" t="s">
        <v>1977</v>
      </c>
      <c r="B9" s="1056" t="s">
        <v>6942</v>
      </c>
      <c r="C9" s="1057" t="s">
        <v>1291</v>
      </c>
      <c r="D9" s="1058" t="s">
        <v>1290</v>
      </c>
      <c r="E9" s="1059" t="s">
        <v>880</v>
      </c>
      <c r="F9" s="1060" t="s">
        <v>881</v>
      </c>
      <c r="G9" s="1056" t="s">
        <v>4163</v>
      </c>
      <c r="H9" s="1086" t="s">
        <v>6943</v>
      </c>
      <c r="I9" s="1087" t="s">
        <v>1991</v>
      </c>
      <c r="J9" s="89" t="s">
        <v>6944</v>
      </c>
      <c r="K9" s="89" t="s">
        <v>6945</v>
      </c>
      <c r="L9" s="89" t="s">
        <v>6946</v>
      </c>
      <c r="M9" s="89" t="s">
        <v>6947</v>
      </c>
      <c r="N9" s="89" t="s">
        <v>6948</v>
      </c>
      <c r="O9" s="89" t="s">
        <v>6949</v>
      </c>
      <c r="P9" s="89" t="s">
        <v>6950</v>
      </c>
      <c r="Q9" s="89" t="s">
        <v>6951</v>
      </c>
      <c r="R9" s="89" t="s">
        <v>6952</v>
      </c>
      <c r="S9" s="666" t="s">
        <v>6953</v>
      </c>
      <c r="T9" s="89" t="s">
        <v>6954</v>
      </c>
      <c r="U9" s="89" t="s">
        <v>6955</v>
      </c>
      <c r="V9" s="666" t="s">
        <v>6956</v>
      </c>
      <c r="W9" s="89" t="s">
        <v>1867</v>
      </c>
      <c r="X9" s="89" t="s">
        <v>3860</v>
      </c>
      <c r="Y9" s="249" t="s">
        <v>6957</v>
      </c>
      <c r="Z9" s="175"/>
      <c r="AA9" s="175"/>
      <c r="AB9" s="249" t="s">
        <v>6958</v>
      </c>
      <c r="AC9" s="249" t="s">
        <v>6959</v>
      </c>
      <c r="AD9" s="249" t="s">
        <v>6960</v>
      </c>
      <c r="AE9" s="89" t="s">
        <v>6961</v>
      </c>
      <c r="AF9" s="175"/>
      <c r="AG9" s="175"/>
      <c r="AH9" s="175"/>
      <c r="AI9" s="89" t="s">
        <v>6962</v>
      </c>
      <c r="AJ9" s="89" t="s">
        <v>2127</v>
      </c>
      <c r="AK9" s="175"/>
      <c r="AL9" s="175"/>
      <c r="AM9" s="175"/>
      <c r="AN9" s="175"/>
      <c r="AO9" s="175"/>
      <c r="AP9" s="175"/>
      <c r="AQ9" s="175"/>
      <c r="AR9" s="89" t="s">
        <v>6963</v>
      </c>
      <c r="AS9" s="175"/>
      <c r="AT9" s="175"/>
      <c r="AU9" s="89" t="s">
        <v>6915</v>
      </c>
      <c r="AV9" s="89" t="s">
        <v>6964</v>
      </c>
      <c r="AW9" s="175"/>
      <c r="AX9" s="89"/>
      <c r="AY9" s="89"/>
      <c r="AZ9" s="654"/>
      <c r="BA9" s="89" t="s">
        <v>6965</v>
      </c>
      <c r="BB9" s="89" t="s">
        <v>6966</v>
      </c>
      <c r="BC9" s="89"/>
      <c r="BD9" s="89" t="s">
        <v>6967</v>
      </c>
      <c r="BE9" s="175"/>
      <c r="BF9" s="175"/>
      <c r="BG9" s="175"/>
      <c r="BH9" s="175"/>
      <c r="BI9" s="175"/>
      <c r="BJ9" s="175"/>
      <c r="BK9" s="175"/>
      <c r="BL9" s="175"/>
      <c r="BM9" s="175"/>
      <c r="BN9" s="175"/>
      <c r="BO9" s="175"/>
      <c r="BP9" s="175"/>
      <c r="BQ9" s="175"/>
      <c r="BR9" s="175"/>
      <c r="BS9" s="175"/>
      <c r="BT9" s="249"/>
      <c r="BU9" s="249" t="s">
        <v>849</v>
      </c>
      <c r="BV9" s="249" t="s">
        <v>2012</v>
      </c>
      <c r="BW9" s="249" t="s">
        <v>6968</v>
      </c>
      <c r="BX9" s="249"/>
      <c r="BY9" s="249" t="s">
        <v>2960</v>
      </c>
      <c r="BZ9" s="249" t="s">
        <v>769</v>
      </c>
      <c r="CA9" s="249" t="s">
        <v>696</v>
      </c>
      <c r="CB9" s="249"/>
      <c r="CC9" s="1082"/>
      <c r="CD9" s="1082"/>
      <c r="CE9" s="1082"/>
      <c r="CF9" s="1082"/>
      <c r="CG9" s="1082"/>
      <c r="CH9" s="1082"/>
      <c r="CI9" s="1082"/>
      <c r="CJ9" s="1082"/>
      <c r="CK9" s="1082"/>
      <c r="CL9" s="1082"/>
      <c r="CM9" s="1082"/>
      <c r="CN9" s="1082"/>
      <c r="CO9" s="1082"/>
      <c r="CP9" s="1082"/>
      <c r="CQ9" s="1082"/>
      <c r="CR9" s="1011" t="s">
        <v>6969</v>
      </c>
    </row>
    <row r="10" ht="15.75" customHeight="1">
      <c r="A10" s="1088" t="s">
        <v>2601</v>
      </c>
      <c r="B10" s="1056" t="s">
        <v>6970</v>
      </c>
      <c r="C10" s="1057" t="s">
        <v>1290</v>
      </c>
      <c r="D10" s="1058" t="s">
        <v>1290</v>
      </c>
      <c r="E10" s="1059" t="s">
        <v>1291</v>
      </c>
      <c r="F10" s="1060" t="s">
        <v>536</v>
      </c>
      <c r="G10" s="1056" t="s">
        <v>3935</v>
      </c>
      <c r="H10" s="1086"/>
      <c r="I10" s="1086" t="s">
        <v>6971</v>
      </c>
      <c r="J10" s="175"/>
      <c r="K10" s="89" t="s">
        <v>6972</v>
      </c>
      <c r="L10" s="674" t="s">
        <v>6973</v>
      </c>
      <c r="M10" s="89" t="s">
        <v>6974</v>
      </c>
      <c r="N10" s="175"/>
      <c r="O10" s="89" t="s">
        <v>6975</v>
      </c>
      <c r="P10" s="89" t="s">
        <v>6976</v>
      </c>
      <c r="Q10" s="89" t="s">
        <v>6977</v>
      </c>
      <c r="R10" s="89" t="s">
        <v>6978</v>
      </c>
      <c r="S10" s="660" t="s">
        <v>2649</v>
      </c>
      <c r="T10" s="175"/>
      <c r="U10" s="89" t="s">
        <v>3261</v>
      </c>
      <c r="V10" s="175"/>
      <c r="W10" s="89" t="s">
        <v>3399</v>
      </c>
      <c r="X10" s="674" t="s">
        <v>516</v>
      </c>
      <c r="Y10" s="674" t="s">
        <v>6979</v>
      </c>
      <c r="Z10" s="175"/>
      <c r="AA10" s="175"/>
      <c r="AB10" s="89" t="s">
        <v>6980</v>
      </c>
      <c r="AC10" s="89" t="s">
        <v>6957</v>
      </c>
      <c r="AD10" s="89" t="s">
        <v>1064</v>
      </c>
      <c r="AE10" s="175"/>
      <c r="AF10" s="175"/>
      <c r="AG10" s="175"/>
      <c r="AH10" s="175"/>
      <c r="AI10" s="92"/>
      <c r="AJ10" s="175"/>
      <c r="AK10" s="249" t="s">
        <v>6913</v>
      </c>
      <c r="AL10" s="175"/>
      <c r="AM10" s="175"/>
      <c r="AN10" s="89" t="s">
        <v>6879</v>
      </c>
      <c r="AO10" s="249"/>
      <c r="AP10" s="89" t="s">
        <v>6981</v>
      </c>
      <c r="AQ10" s="249"/>
      <c r="AR10" s="89" t="s">
        <v>6982</v>
      </c>
      <c r="AS10" s="657" t="s">
        <v>6983</v>
      </c>
      <c r="AT10" s="89" t="s">
        <v>6935</v>
      </c>
      <c r="AU10" s="89" t="s">
        <v>6907</v>
      </c>
      <c r="AV10" s="175"/>
      <c r="AW10" s="175"/>
      <c r="AX10" s="89" t="s">
        <v>4124</v>
      </c>
      <c r="AY10" s="89"/>
      <c r="AZ10" s="89" t="s">
        <v>6917</v>
      </c>
      <c r="BA10" s="249" t="s">
        <v>6965</v>
      </c>
      <c r="BB10" s="249" t="s">
        <v>6984</v>
      </c>
      <c r="BC10" s="249"/>
      <c r="BD10" s="249"/>
      <c r="BE10" s="919"/>
      <c r="BF10" s="919"/>
      <c r="BG10" s="950"/>
      <c r="BH10" s="950"/>
      <c r="BI10" s="950"/>
      <c r="BJ10" s="950"/>
      <c r="BK10" s="919"/>
      <c r="BL10" s="950"/>
      <c r="BM10" s="950"/>
      <c r="BN10" s="950"/>
      <c r="BO10" s="175"/>
      <c r="BP10" s="175"/>
      <c r="BQ10" s="175"/>
      <c r="BR10" s="175"/>
      <c r="BS10" s="175"/>
      <c r="BT10" s="1089" t="s">
        <v>1528</v>
      </c>
      <c r="BU10" s="175"/>
      <c r="BV10" s="89" t="s">
        <v>1199</v>
      </c>
      <c r="BW10" s="89" t="s">
        <v>2020</v>
      </c>
      <c r="BX10" s="175"/>
      <c r="BY10" s="175"/>
      <c r="BZ10" s="89" t="s">
        <v>3469</v>
      </c>
      <c r="CA10" s="175"/>
      <c r="CB10" s="175"/>
      <c r="CC10" s="1082"/>
      <c r="CD10" s="1082"/>
      <c r="CE10" s="1082"/>
      <c r="CF10" s="1082"/>
      <c r="CG10" s="1082"/>
      <c r="CH10" s="1082"/>
      <c r="CI10" s="1082"/>
      <c r="CJ10" s="1082"/>
      <c r="CK10" s="1082"/>
      <c r="CL10" s="1082"/>
      <c r="CM10" s="1082"/>
      <c r="CN10" s="1082"/>
      <c r="CO10" s="1082"/>
      <c r="CP10" s="1082"/>
      <c r="CQ10" s="1082"/>
      <c r="CR10" s="92"/>
    </row>
    <row r="11" ht="15.75" customHeight="1">
      <c r="A11" s="1090" t="s">
        <v>3633</v>
      </c>
      <c r="B11" s="1056" t="s">
        <v>6985</v>
      </c>
      <c r="C11" s="1057" t="s">
        <v>804</v>
      </c>
      <c r="D11" s="1058" t="s">
        <v>804</v>
      </c>
      <c r="E11" s="1059" t="s">
        <v>1290</v>
      </c>
      <c r="F11" s="1060" t="s">
        <v>3555</v>
      </c>
      <c r="G11" s="1056" t="s">
        <v>4081</v>
      </c>
      <c r="H11" s="1091" t="str">
        <f>HYPERLINK("https://www.twitch.tv/videos/990301696","3:46.19")</f>
        <v>3:46.19</v>
      </c>
      <c r="I11" s="1086" t="s">
        <v>6986</v>
      </c>
      <c r="J11" s="89"/>
      <c r="K11" s="89" t="s">
        <v>6987</v>
      </c>
      <c r="L11" s="175"/>
      <c r="M11" s="1092" t="str">
        <f>HYPERLINK("https://youtu.be/muKa7MrNAp8","2:59.41")</f>
        <v>2:59.41</v>
      </c>
      <c r="N11" s="1072"/>
      <c r="O11" s="1027" t="s">
        <v>6988</v>
      </c>
      <c r="P11" s="1093" t="str">
        <f>HYPERLINK("https://www.twitch.tv/videos/979252942","3:20.49")</f>
        <v>3:20.49</v>
      </c>
      <c r="Q11" s="175"/>
      <c r="R11" s="1094" t="str">
        <f>HYPERLINK("https://www.twitch.tv/videos/871584642","2:58.46")</f>
        <v>2:58.46</v>
      </c>
      <c r="S11" s="1094" t="str">
        <f>HYPERLINK("https://youtu.be/CJTaXhFHcQg","2:38.94")</f>
        <v>2:38.94</v>
      </c>
      <c r="T11" s="175"/>
      <c r="U11" s="1095" t="str">
        <f>HYPERLINK("https://www.twitch.tv/videos/1004615722","1:57.68")</f>
        <v>1:57.68</v>
      </c>
      <c r="V11" s="1096" t="str">
        <f>HYPERLINK("https://www.twitch.tv/videos/1004263632","2:18.81")</f>
        <v>2:18.81</v>
      </c>
      <c r="W11" s="89" t="s">
        <v>2237</v>
      </c>
      <c r="X11" s="249"/>
      <c r="Y11" s="89" t="s">
        <v>6989</v>
      </c>
      <c r="Z11" s="175"/>
      <c r="AA11" s="175"/>
      <c r="AB11" s="175"/>
      <c r="AC11" s="89" t="s">
        <v>6990</v>
      </c>
      <c r="AD11" s="175"/>
      <c r="AE11" s="175"/>
      <c r="AF11" s="89" t="s">
        <v>5193</v>
      </c>
      <c r="AG11" s="249"/>
      <c r="AH11" s="249"/>
      <c r="AI11" s="660" t="s">
        <v>6991</v>
      </c>
      <c r="AJ11" s="654"/>
      <c r="AK11" s="249" t="s">
        <v>6879</v>
      </c>
      <c r="AL11" s="175"/>
      <c r="AM11" s="175"/>
      <c r="AN11" s="175"/>
      <c r="AO11" s="175"/>
      <c r="AP11" s="175"/>
      <c r="AQ11" s="175"/>
      <c r="AR11" s="89" t="s">
        <v>6992</v>
      </c>
      <c r="AS11" s="89" t="s">
        <v>6993</v>
      </c>
      <c r="AT11" s="175"/>
      <c r="AU11" s="175"/>
      <c r="AV11" s="175"/>
      <c r="AW11" s="175"/>
      <c r="AX11" s="89" t="s">
        <v>3029</v>
      </c>
      <c r="AY11" s="89"/>
      <c r="AZ11" s="175"/>
      <c r="BA11" s="175"/>
      <c r="BB11" s="175"/>
      <c r="BC11" s="175"/>
      <c r="BD11" s="175"/>
      <c r="BE11" s="1097" t="str">
        <f>HYPERLINK("https://youtu.be/bkbjkIxiol8","3:06")</f>
        <v>3:06</v>
      </c>
      <c r="BF11" s="1098" t="str">
        <f>HYPERLINK("https://youtu.be/EiQPLe-OzQM","4:27")</f>
        <v>4:27</v>
      </c>
      <c r="BG11" s="1082"/>
      <c r="BH11" s="1082"/>
      <c r="BI11" s="1082"/>
      <c r="BJ11" s="1082"/>
      <c r="BK11" s="1082"/>
      <c r="BL11" s="1082"/>
      <c r="BM11" s="1082"/>
      <c r="BN11" s="1082"/>
      <c r="BO11" s="175"/>
      <c r="BP11" s="175"/>
      <c r="BQ11" s="175"/>
      <c r="BR11" s="175"/>
      <c r="BS11" s="175"/>
      <c r="BT11" s="175"/>
      <c r="BU11" s="175"/>
      <c r="BV11" s="175"/>
      <c r="BW11" s="1096" t="str">
        <f>HYPERLINK("https://clips.twitch.tv/NiceImportantPidgeonBuddhaBar-rtnvj3c2frKXHMdy","35.38")</f>
        <v>35.38</v>
      </c>
      <c r="BX11" s="175"/>
      <c r="BY11" s="175"/>
      <c r="BZ11" s="175"/>
      <c r="CA11" s="175"/>
      <c r="CB11" s="175"/>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1675</v>
      </c>
      <c r="B12" s="1056" t="s">
        <v>6994</v>
      </c>
      <c r="C12" s="1057" t="s">
        <v>433</v>
      </c>
      <c r="D12" s="1058" t="s">
        <v>1291</v>
      </c>
      <c r="E12" s="1059" t="s">
        <v>880</v>
      </c>
      <c r="F12" s="1060" t="s">
        <v>804</v>
      </c>
      <c r="G12" s="1056" t="s">
        <v>221</v>
      </c>
      <c r="H12" s="1086"/>
      <c r="I12" s="1086"/>
      <c r="J12" s="175"/>
      <c r="K12" s="175"/>
      <c r="L12" s="175"/>
      <c r="M12" s="249" t="s">
        <v>6995</v>
      </c>
      <c r="N12" s="175"/>
      <c r="O12" s="175"/>
      <c r="P12" s="175"/>
      <c r="Q12" s="657" t="s">
        <v>1704</v>
      </c>
      <c r="R12" s="175"/>
      <c r="S12" s="175"/>
      <c r="T12" s="175"/>
      <c r="U12" s="175"/>
      <c r="V12" s="175"/>
      <c r="W12" s="249" t="s">
        <v>6996</v>
      </c>
      <c r="X12" s="249"/>
      <c r="Y12" s="666" t="s">
        <v>6997</v>
      </c>
      <c r="Z12" s="175"/>
      <c r="AA12" s="175"/>
      <c r="AB12" s="249" t="s">
        <v>4249</v>
      </c>
      <c r="AC12" s="657" t="s">
        <v>176</v>
      </c>
      <c r="AD12" s="175"/>
      <c r="AE12" s="175"/>
      <c r="AF12" s="175"/>
      <c r="AG12" s="175"/>
      <c r="AH12" s="175"/>
      <c r="AI12" s="175"/>
      <c r="AJ12" s="175"/>
      <c r="AK12" s="175"/>
      <c r="AL12" s="175"/>
      <c r="AM12" s="175"/>
      <c r="AN12" s="249" t="s">
        <v>6908</v>
      </c>
      <c r="AO12" s="249"/>
      <c r="AP12" s="249" t="s">
        <v>6998</v>
      </c>
      <c r="AQ12" s="249"/>
      <c r="AR12" s="175"/>
      <c r="AS12" s="249" t="s">
        <v>6999</v>
      </c>
      <c r="AT12" s="249"/>
      <c r="AU12" s="249" t="s">
        <v>7000</v>
      </c>
      <c r="AV12" s="175"/>
      <c r="AW12" s="175"/>
      <c r="AX12" s="175"/>
      <c r="AY12" s="175"/>
      <c r="AZ12" s="657" t="s">
        <v>7001</v>
      </c>
      <c r="BA12" s="666" t="s">
        <v>6893</v>
      </c>
      <c r="BB12" s="175"/>
      <c r="BC12" s="175"/>
      <c r="BD12" s="175"/>
      <c r="BE12" s="175"/>
      <c r="BF12" s="175"/>
      <c r="BG12" s="175"/>
      <c r="BH12" s="175"/>
      <c r="BI12" s="175"/>
      <c r="BJ12" s="175"/>
      <c r="BK12" s="657" t="s">
        <v>7002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102" t="s">
        <v>4616</v>
      </c>
      <c r="B13" s="1056" t="s">
        <v>7003</v>
      </c>
      <c r="C13" s="1057" t="s">
        <v>1291</v>
      </c>
      <c r="D13" s="1058" t="s">
        <v>433</v>
      </c>
      <c r="E13" s="1059" t="s">
        <v>1291</v>
      </c>
      <c r="F13" s="1060" t="s">
        <v>331</v>
      </c>
      <c r="G13" s="1056" t="s">
        <v>2726</v>
      </c>
      <c r="H13" s="1086"/>
      <c r="I13" s="1086" t="s">
        <v>7004</v>
      </c>
      <c r="J13" s="175"/>
      <c r="K13" s="674" t="s">
        <v>7005</v>
      </c>
      <c r="L13" s="175"/>
      <c r="M13" s="674" t="s">
        <v>7006</v>
      </c>
      <c r="N13" s="175"/>
      <c r="O13" s="175"/>
      <c r="P13" s="674" t="s">
        <v>7007</v>
      </c>
      <c r="Q13" s="175"/>
      <c r="R13" s="249" t="s">
        <v>7008</v>
      </c>
      <c r="S13" s="674" t="s">
        <v>7009</v>
      </c>
      <c r="T13" s="175"/>
      <c r="U13" s="674" t="s">
        <v>7010</v>
      </c>
      <c r="V13" s="675"/>
      <c r="W13" s="89" t="s">
        <v>4191</v>
      </c>
      <c r="X13" s="674" t="s">
        <v>7011</v>
      </c>
      <c r="Y13" s="249" t="s">
        <v>6196</v>
      </c>
      <c r="Z13" s="175"/>
      <c r="AA13" s="175"/>
      <c r="AB13" s="89" t="s">
        <v>7012</v>
      </c>
      <c r="AC13" s="1075" t="s">
        <v>6990</v>
      </c>
      <c r="AD13" s="175"/>
      <c r="AE13" s="175"/>
      <c r="AF13" s="249" t="s">
        <v>7013</v>
      </c>
      <c r="AG13" s="175"/>
      <c r="AH13" s="175"/>
      <c r="AI13" s="249" t="s">
        <v>4441</v>
      </c>
      <c r="AJ13" s="249"/>
      <c r="AK13" s="249" t="s">
        <v>7014</v>
      </c>
      <c r="AL13" s="175"/>
      <c r="AM13" s="175"/>
      <c r="AN13" s="674" t="s">
        <v>7014</v>
      </c>
      <c r="AO13" s="175"/>
      <c r="AP13" s="175"/>
      <c r="AQ13" s="175"/>
      <c r="AR13" s="89" t="s">
        <v>7015</v>
      </c>
      <c r="AS13" s="175"/>
      <c r="AT13" s="175"/>
      <c r="AU13" s="175"/>
      <c r="AV13" s="175"/>
      <c r="AW13" s="175"/>
      <c r="AX13" s="660" t="s">
        <v>7016</v>
      </c>
      <c r="AY13" s="675"/>
      <c r="AZ13" s="674" t="s">
        <v>7017</v>
      </c>
      <c r="BA13" s="1073" t="s">
        <v>7018</v>
      </c>
      <c r="BB13" s="175"/>
      <c r="BC13" s="175"/>
      <c r="BD13" s="175"/>
      <c r="BE13" s="950"/>
      <c r="BF13" s="950"/>
      <c r="BG13" s="950"/>
      <c r="BH13" s="950"/>
      <c r="BI13" s="950"/>
      <c r="BJ13" s="950"/>
      <c r="BK13" s="950"/>
      <c r="BL13" s="950"/>
      <c r="BM13" s="950"/>
      <c r="BN13" s="950"/>
      <c r="BO13" s="175"/>
      <c r="BP13" s="175"/>
      <c r="BQ13" s="175"/>
      <c r="BR13" s="175"/>
      <c r="BS13" s="175"/>
      <c r="BT13" s="175"/>
      <c r="BU13" s="175"/>
      <c r="BV13" s="175"/>
      <c r="BW13" s="175"/>
      <c r="BX13" s="175"/>
      <c r="BY13" s="175"/>
      <c r="BZ13" s="175"/>
      <c r="CA13" s="175"/>
      <c r="CB13" s="175"/>
      <c r="CC13" s="1083" t="s">
        <v>7019</v>
      </c>
      <c r="CD13" s="1103" t="s">
        <v>7020</v>
      </c>
      <c r="CE13" s="1083" t="s">
        <v>7019</v>
      </c>
      <c r="CF13" s="1082"/>
      <c r="CG13" s="1082"/>
      <c r="CH13" s="1082"/>
      <c r="CI13" s="1082"/>
      <c r="CJ13" s="1082"/>
      <c r="CK13" s="1082"/>
      <c r="CL13" s="1082"/>
      <c r="CM13" s="1082"/>
      <c r="CN13" s="1082"/>
      <c r="CO13" s="1082"/>
      <c r="CP13" s="1083" t="s">
        <v>3935</v>
      </c>
      <c r="CQ13" s="1082"/>
      <c r="CR13" s="175"/>
    </row>
    <row r="14" ht="15.75" customHeight="1">
      <c r="A14" s="1064" t="s">
        <v>3702</v>
      </c>
      <c r="B14" s="1056" t="s">
        <v>7021</v>
      </c>
      <c r="C14" s="1057" t="s">
        <v>1291</v>
      </c>
      <c r="D14" s="1058" t="s">
        <v>1290</v>
      </c>
      <c r="E14" s="1059" t="s">
        <v>1291</v>
      </c>
      <c r="F14" s="1060" t="s">
        <v>1290</v>
      </c>
      <c r="G14" s="1056" t="s">
        <v>4183</v>
      </c>
      <c r="H14" s="1086"/>
      <c r="I14" s="1086" t="s">
        <v>7022</v>
      </c>
      <c r="J14" s="89" t="s">
        <v>7023</v>
      </c>
      <c r="K14" s="89" t="s">
        <v>7024</v>
      </c>
      <c r="L14" s="175"/>
      <c r="M14" s="89" t="s">
        <v>7025</v>
      </c>
      <c r="N14" s="89" t="s">
        <v>7026</v>
      </c>
      <c r="O14" s="175"/>
      <c r="P14" s="175"/>
      <c r="Q14" s="175"/>
      <c r="R14" s="249" t="s">
        <v>7027</v>
      </c>
      <c r="S14" s="175"/>
      <c r="T14" s="89" t="s">
        <v>6848</v>
      </c>
      <c r="U14" s="89" t="s">
        <v>7028</v>
      </c>
      <c r="V14" s="89" t="s">
        <v>7029</v>
      </c>
      <c r="W14" s="89" t="s">
        <v>5192</v>
      </c>
      <c r="X14" s="89" t="s">
        <v>1060</v>
      </c>
      <c r="Y14" s="89" t="s">
        <v>263</v>
      </c>
      <c r="Z14" s="249" t="s">
        <v>2100</v>
      </c>
      <c r="AA14" s="249"/>
      <c r="AB14" s="249" t="s">
        <v>7030</v>
      </c>
      <c r="AC14" s="249" t="s">
        <v>7031</v>
      </c>
      <c r="AD14" s="89" t="s">
        <v>4925</v>
      </c>
      <c r="AE14" s="175"/>
      <c r="AF14" s="175"/>
      <c r="AG14" s="175"/>
      <c r="AH14" s="175"/>
      <c r="AI14" s="175"/>
      <c r="AJ14" s="89" t="s">
        <v>1689</v>
      </c>
      <c r="AK14" s="249" t="s">
        <v>6937</v>
      </c>
      <c r="AL14" s="175"/>
      <c r="AM14" s="175"/>
      <c r="AN14" s="89" t="s">
        <v>7032</v>
      </c>
      <c r="AO14" s="249"/>
      <c r="AP14" s="249" t="s">
        <v>7033</v>
      </c>
      <c r="AQ14" s="89" t="s">
        <v>7034</v>
      </c>
      <c r="AR14" s="89" t="s">
        <v>7035</v>
      </c>
      <c r="AS14" s="89" t="s">
        <v>6981</v>
      </c>
      <c r="AT14" s="1027" t="s">
        <v>7036</v>
      </c>
      <c r="AU14" s="89" t="s">
        <v>7037</v>
      </c>
      <c r="AV14" s="89" t="s">
        <v>6992</v>
      </c>
      <c r="AW14" s="175"/>
      <c r="AX14" s="249" t="s">
        <v>4235</v>
      </c>
      <c r="AY14" s="249"/>
      <c r="AZ14" s="249" t="s">
        <v>7038</v>
      </c>
      <c r="BA14" s="249" t="s">
        <v>7039</v>
      </c>
      <c r="BB14" s="89" t="s">
        <v>7040</v>
      </c>
      <c r="BC14" s="89"/>
      <c r="BD14" s="175"/>
      <c r="BE14" s="1104"/>
      <c r="BF14" s="1104"/>
      <c r="BG14" s="1104"/>
      <c r="BH14" s="1104"/>
      <c r="BI14" s="1104"/>
      <c r="BJ14" s="1104"/>
      <c r="BK14" s="1104"/>
      <c r="BL14" s="1104"/>
      <c r="BM14" s="1104"/>
      <c r="BN14" s="1104"/>
      <c r="BO14" s="175"/>
      <c r="BP14" s="175"/>
      <c r="BQ14" s="175"/>
      <c r="BR14" s="175"/>
      <c r="BS14" s="175"/>
      <c r="BT14" s="89" t="s">
        <v>7041</v>
      </c>
      <c r="BU14" s="175"/>
      <c r="BV14" s="89" t="s">
        <v>2168</v>
      </c>
      <c r="BW14" s="89" t="s">
        <v>7042</v>
      </c>
      <c r="BX14" s="175"/>
      <c r="BY14" s="175"/>
      <c r="BZ14" s="89" t="s">
        <v>5170</v>
      </c>
      <c r="CA14" s="175"/>
      <c r="CB14" s="175"/>
      <c r="CC14" s="1082"/>
      <c r="CD14" s="175"/>
      <c r="CE14" s="175"/>
      <c r="CF14" s="1082"/>
      <c r="CG14" s="1082"/>
      <c r="CH14" s="1068" t="s">
        <v>7043</v>
      </c>
      <c r="CI14" s="1068"/>
      <c r="CJ14" s="1083" t="s">
        <v>3935</v>
      </c>
      <c r="CK14" s="1068" t="s">
        <v>7044</v>
      </c>
      <c r="CL14" s="1068" t="s">
        <v>3223</v>
      </c>
      <c r="CM14" s="1068" t="s">
        <v>2603</v>
      </c>
      <c r="CN14" s="1068" t="s">
        <v>6912</v>
      </c>
      <c r="CO14" s="1068" t="s">
        <v>6909</v>
      </c>
      <c r="CP14" s="1082"/>
      <c r="CQ14" s="1082"/>
      <c r="CR14" s="179"/>
    </row>
    <row r="15">
      <c r="A15" s="1105" t="s">
        <v>2677</v>
      </c>
      <c r="B15" s="1056" t="s">
        <v>7045</v>
      </c>
      <c r="C15" s="1057" t="s">
        <v>330</v>
      </c>
      <c r="D15" s="1058" t="s">
        <v>1291</v>
      </c>
      <c r="E15" s="1059" t="s">
        <v>1291</v>
      </c>
      <c r="F15" s="1060" t="s">
        <v>330</v>
      </c>
      <c r="G15" s="1056" t="s">
        <v>221</v>
      </c>
      <c r="H15" s="1106" t="s">
        <v>7046</v>
      </c>
      <c r="I15" s="1106" t="s">
        <v>7010</v>
      </c>
      <c r="J15" s="657" t="s">
        <v>7047</v>
      </c>
      <c r="K15" s="657" t="s">
        <v>7048</v>
      </c>
      <c r="L15" s="89" t="s">
        <v>7049</v>
      </c>
      <c r="M15" s="175"/>
      <c r="N15" s="657" t="s">
        <v>7050</v>
      </c>
      <c r="O15" s="657" t="s">
        <v>7051</v>
      </c>
      <c r="P15" s="175"/>
      <c r="Q15" s="89" t="s">
        <v>7052</v>
      </c>
      <c r="R15" s="89" t="s">
        <v>7053</v>
      </c>
      <c r="S15" s="657" t="s">
        <v>7054</v>
      </c>
      <c r="T15" s="657" t="s">
        <v>7055</v>
      </c>
      <c r="U15" s="89" t="s">
        <v>7056</v>
      </c>
      <c r="V15" s="89" t="s">
        <v>7057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04"/>
      <c r="BF15" s="1104"/>
      <c r="BG15" s="1104"/>
      <c r="BH15" s="1104"/>
      <c r="BI15" s="1104"/>
      <c r="BJ15" s="1104"/>
      <c r="BK15" s="1104"/>
      <c r="BL15" s="1104"/>
      <c r="BM15" s="1104"/>
      <c r="BN15" s="1104"/>
      <c r="BO15" s="175"/>
      <c r="BP15" s="175"/>
      <c r="BQ15" s="175"/>
      <c r="BR15" s="175"/>
      <c r="BS15" s="175"/>
      <c r="BT15" s="175"/>
      <c r="BU15" s="175"/>
      <c r="BV15" s="175"/>
      <c r="BW15" s="175"/>
      <c r="BX15" s="175"/>
      <c r="BY15" s="175"/>
      <c r="BZ15" s="175"/>
      <c r="CA15" s="175"/>
      <c r="CB15" s="175"/>
      <c r="CC15" s="1082"/>
      <c r="CD15" s="1082"/>
      <c r="CE15" s="1082"/>
      <c r="CF15" s="1082"/>
      <c r="CG15" s="1082"/>
      <c r="CH15" s="1082"/>
      <c r="CI15" s="1082"/>
      <c r="CJ15" s="1082"/>
      <c r="CK15" s="1082"/>
      <c r="CL15" s="1082"/>
      <c r="CM15" s="1082"/>
      <c r="CN15" s="1082"/>
      <c r="CO15" s="1082"/>
      <c r="CP15" s="1082"/>
      <c r="CQ15" s="1082"/>
      <c r="CR15" s="175"/>
    </row>
    <row r="16" ht="15.75" customHeight="1">
      <c r="A16" s="1107" t="s">
        <v>3553</v>
      </c>
      <c r="B16" s="1056" t="s">
        <v>7058</v>
      </c>
      <c r="C16" s="1057" t="s">
        <v>1290</v>
      </c>
      <c r="D16" s="1058" t="s">
        <v>1291</v>
      </c>
      <c r="E16" s="1059" t="s">
        <v>1290</v>
      </c>
      <c r="F16" s="1060" t="s">
        <v>881</v>
      </c>
      <c r="G16" s="1056" t="s">
        <v>4163</v>
      </c>
      <c r="H16" s="1086"/>
      <c r="I16" s="1086" t="s">
        <v>7059</v>
      </c>
      <c r="J16" s="249"/>
      <c r="K16" s="249" t="s">
        <v>7060</v>
      </c>
      <c r="L16" s="249"/>
      <c r="M16" s="249" t="s">
        <v>7061</v>
      </c>
      <c r="N16" s="175"/>
      <c r="O16" s="249" t="s">
        <v>7062</v>
      </c>
      <c r="P16" s="175"/>
      <c r="Q16" s="175"/>
      <c r="R16" s="249" t="s">
        <v>7063</v>
      </c>
      <c r="S16" s="674" t="s">
        <v>3589</v>
      </c>
      <c r="T16" s="249" t="s">
        <v>7064</v>
      </c>
      <c r="U16" s="89" t="s">
        <v>7065</v>
      </c>
      <c r="V16" s="249"/>
      <c r="W16" s="249" t="s">
        <v>5068</v>
      </c>
      <c r="X16" s="89" t="s">
        <v>2970</v>
      </c>
      <c r="Y16" s="249" t="s">
        <v>5829</v>
      </c>
      <c r="Z16" s="175"/>
      <c r="AA16" s="175"/>
      <c r="AB16" s="249" t="s">
        <v>3588</v>
      </c>
      <c r="AC16" s="249" t="s">
        <v>446</v>
      </c>
      <c r="AD16" s="249" t="s">
        <v>7066</v>
      </c>
      <c r="AE16" s="657" t="s">
        <v>7067</v>
      </c>
      <c r="AF16" s="666" t="s">
        <v>1499</v>
      </c>
      <c r="AG16" s="175"/>
      <c r="AH16" s="175"/>
      <c r="AI16" s="249" t="s">
        <v>684</v>
      </c>
      <c r="AJ16" s="175"/>
      <c r="AK16" s="249" t="s">
        <v>7068</v>
      </c>
      <c r="AL16" s="175"/>
      <c r="AM16" s="175"/>
      <c r="AN16" s="89" t="s">
        <v>6786</v>
      </c>
      <c r="AO16" s="249"/>
      <c r="AP16" s="89" t="s">
        <v>6815</v>
      </c>
      <c r="AQ16" s="89" t="s">
        <v>7069</v>
      </c>
      <c r="AR16" s="89" t="s">
        <v>7070</v>
      </c>
      <c r="AS16" s="89" t="s">
        <v>7071</v>
      </c>
      <c r="AT16" s="249"/>
      <c r="AU16" s="175"/>
      <c r="AV16" s="175"/>
      <c r="AW16" s="175"/>
      <c r="AX16" s="249" t="s">
        <v>1563</v>
      </c>
      <c r="AY16" s="249"/>
      <c r="AZ16" s="249" t="s">
        <v>6999</v>
      </c>
      <c r="BA16" s="249" t="s">
        <v>7072</v>
      </c>
      <c r="BB16" s="249" t="s">
        <v>6848</v>
      </c>
      <c r="BC16" s="249"/>
      <c r="BD16" s="249"/>
      <c r="BE16" s="175"/>
      <c r="BF16" s="175"/>
      <c r="BG16" s="175"/>
      <c r="BH16" s="175"/>
      <c r="BI16" s="175"/>
      <c r="BJ16" s="175"/>
      <c r="BK16" s="175"/>
      <c r="BL16" s="249" t="s">
        <v>7073</v>
      </c>
      <c r="BM16" s="249" t="s">
        <v>7074</v>
      </c>
      <c r="BN16" s="249"/>
      <c r="BO16" s="175"/>
      <c r="BP16" s="175"/>
      <c r="BQ16" s="175"/>
      <c r="BR16" s="175"/>
      <c r="BS16" s="175"/>
      <c r="BT16" s="1089" t="s">
        <v>7075</v>
      </c>
      <c r="BU16" s="175"/>
      <c r="BV16" s="175"/>
      <c r="BW16" s="175"/>
      <c r="BX16" s="175"/>
      <c r="BY16" s="175"/>
      <c r="BZ16" s="175"/>
      <c r="CA16" s="249" t="s">
        <v>7076</v>
      </c>
      <c r="CB16" s="249"/>
      <c r="CC16" s="175"/>
      <c r="CD16" s="175"/>
      <c r="CE16" s="175"/>
      <c r="CF16" s="175"/>
      <c r="CG16" s="175"/>
      <c r="CH16" s="175"/>
      <c r="CI16" s="175"/>
      <c r="CJ16" s="175"/>
      <c r="CK16" s="249" t="s">
        <v>7077</v>
      </c>
      <c r="CL16" s="249" t="s">
        <v>2726</v>
      </c>
      <c r="CM16" s="249" t="s">
        <v>4163</v>
      </c>
      <c r="CN16" s="249" t="s">
        <v>7078</v>
      </c>
      <c r="CO16" s="249" t="s">
        <v>6847</v>
      </c>
      <c r="CP16" s="249" t="s">
        <v>4356</v>
      </c>
      <c r="CQ16" s="175"/>
      <c r="CR16" s="179"/>
    </row>
    <row r="17" ht="15.75" customHeight="1">
      <c r="A17" s="1108" t="s">
        <v>5520</v>
      </c>
      <c r="B17" s="1056" t="s">
        <v>7079</v>
      </c>
      <c r="C17" s="1057" t="s">
        <v>1291</v>
      </c>
      <c r="D17" s="1058" t="s">
        <v>1291</v>
      </c>
      <c r="E17" s="1059" t="s">
        <v>1291</v>
      </c>
      <c r="F17" s="1060" t="s">
        <v>1291</v>
      </c>
      <c r="G17" s="1056" t="s">
        <v>3555</v>
      </c>
      <c r="H17" s="1086"/>
      <c r="I17" s="1086" t="s">
        <v>7080</v>
      </c>
      <c r="J17" s="249"/>
      <c r="K17" s="249" t="s">
        <v>7081</v>
      </c>
      <c r="L17" s="249"/>
      <c r="M17" s="249"/>
      <c r="N17" s="249"/>
      <c r="O17" s="249" t="s">
        <v>7082</v>
      </c>
      <c r="P17" s="249"/>
      <c r="Q17" s="175"/>
      <c r="R17" s="175"/>
      <c r="S17" s="175"/>
      <c r="T17" s="249"/>
      <c r="U17" s="249" t="s">
        <v>7083</v>
      </c>
      <c r="V17" s="249"/>
      <c r="W17" s="249" t="s">
        <v>5504</v>
      </c>
      <c r="X17" s="249"/>
      <c r="Y17" s="249" t="s">
        <v>3271</v>
      </c>
      <c r="Z17" s="249"/>
      <c r="AA17" s="249"/>
      <c r="AB17" s="249" t="s">
        <v>7084</v>
      </c>
      <c r="AC17" s="249" t="s">
        <v>4607</v>
      </c>
      <c r="AD17" s="249"/>
      <c r="AE17" s="249"/>
      <c r="AF17" s="175"/>
      <c r="AG17" s="175"/>
      <c r="AH17" s="175"/>
      <c r="AI17" s="175"/>
      <c r="AJ17" s="175"/>
      <c r="AK17" s="249" t="s">
        <v>7014</v>
      </c>
      <c r="AL17" s="175"/>
      <c r="AM17" s="175"/>
      <c r="AN17" s="249" t="s">
        <v>7085</v>
      </c>
      <c r="AO17" s="249"/>
      <c r="AP17" s="249" t="s">
        <v>7086</v>
      </c>
      <c r="AQ17" s="249"/>
      <c r="AR17" s="249" t="s">
        <v>7087</v>
      </c>
      <c r="AS17" s="249" t="s">
        <v>7088</v>
      </c>
      <c r="AT17" s="249"/>
      <c r="AU17" s="249"/>
      <c r="AV17" s="175"/>
      <c r="AW17" s="175"/>
      <c r="AX17" s="249" t="s">
        <v>4124</v>
      </c>
      <c r="AY17" s="249"/>
      <c r="AZ17" s="249" t="s">
        <v>6821</v>
      </c>
      <c r="BA17" s="249" t="s">
        <v>7089</v>
      </c>
      <c r="BB17" s="249" t="s">
        <v>7090</v>
      </c>
      <c r="BC17" s="249"/>
      <c r="BD17" s="249"/>
      <c r="BE17" s="175"/>
      <c r="BF17" s="175"/>
      <c r="BG17" s="175"/>
      <c r="BH17" s="175"/>
      <c r="BI17" s="175"/>
      <c r="BJ17" s="175"/>
      <c r="BK17" s="175"/>
      <c r="BL17" s="175"/>
      <c r="BM17" s="175"/>
      <c r="BN17" s="175"/>
      <c r="BO17" s="249"/>
      <c r="BP17" s="249"/>
      <c r="BQ17" s="249"/>
      <c r="BR17" s="249"/>
      <c r="BS17" s="249"/>
      <c r="BT17" s="11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55" t="s">
        <v>6663</v>
      </c>
      <c r="B18" s="1056" t="s">
        <v>7091</v>
      </c>
      <c r="C18" s="1057" t="s">
        <v>1291</v>
      </c>
      <c r="D18" s="1058" t="s">
        <v>1291</v>
      </c>
      <c r="E18" s="1059" t="s">
        <v>1290</v>
      </c>
      <c r="F18" s="1060" t="s">
        <v>880</v>
      </c>
      <c r="G18" s="1056" t="s">
        <v>3555</v>
      </c>
      <c r="H18" s="1086" t="s">
        <v>7092</v>
      </c>
      <c r="I18" s="1086"/>
      <c r="J18" s="175"/>
      <c r="K18" s="249" t="s">
        <v>7093</v>
      </c>
      <c r="L18" s="249"/>
      <c r="M18" s="175"/>
      <c r="N18" s="175"/>
      <c r="O18" s="175"/>
      <c r="P18" s="175"/>
      <c r="Q18" s="249" t="s">
        <v>7094</v>
      </c>
      <c r="R18" s="249" t="s">
        <v>7095</v>
      </c>
      <c r="S18" s="175"/>
      <c r="T18" s="249" t="s">
        <v>7096</v>
      </c>
      <c r="U18" s="1110" t="s">
        <v>7097</v>
      </c>
      <c r="V18" s="1110"/>
      <c r="W18" s="249" t="s">
        <v>134</v>
      </c>
      <c r="X18" s="249"/>
      <c r="Y18" s="249" t="s">
        <v>4176</v>
      </c>
      <c r="Z18" s="175"/>
      <c r="AA18" s="175"/>
      <c r="AB18" s="249" t="s">
        <v>7098</v>
      </c>
      <c r="AC18" s="249" t="s">
        <v>3205</v>
      </c>
      <c r="AD18" s="674" t="s">
        <v>448</v>
      </c>
      <c r="AE18" s="654"/>
      <c r="AF18" s="249" t="s">
        <v>4916</v>
      </c>
      <c r="AG18" s="249" t="s">
        <v>4756</v>
      </c>
      <c r="AH18" s="175"/>
      <c r="AI18" s="175"/>
      <c r="AJ18" s="175"/>
      <c r="AK18" s="175"/>
      <c r="AL18" s="175"/>
      <c r="AM18" s="175"/>
      <c r="AN18" s="175"/>
      <c r="AO18" s="175"/>
      <c r="AP18" s="175"/>
      <c r="AQ18" s="175"/>
      <c r="AR18" s="175"/>
      <c r="AS18" s="175"/>
      <c r="AT18" s="175"/>
      <c r="AU18" s="175"/>
      <c r="AV18" s="249"/>
      <c r="AW18" s="249" t="s">
        <v>7018</v>
      </c>
      <c r="AX18" s="175"/>
      <c r="AY18" s="175"/>
      <c r="AZ18" s="249" t="s">
        <v>7099</v>
      </c>
      <c r="BA18" s="175"/>
      <c r="BB18" s="175"/>
      <c r="BC18" s="175"/>
      <c r="BD18" s="175"/>
      <c r="BE18" s="1104"/>
      <c r="BF18" s="1104"/>
      <c r="BG18" s="1104"/>
      <c r="BH18" s="1104"/>
      <c r="BI18" s="1104"/>
      <c r="BJ18" s="1104"/>
      <c r="BK18" s="1104"/>
      <c r="BL18" s="1104"/>
      <c r="BM18" s="1104"/>
      <c r="BN18" s="1104"/>
      <c r="BO18" s="175"/>
      <c r="BP18" s="175"/>
      <c r="BQ18" s="175"/>
      <c r="BR18" s="175"/>
      <c r="BS18" s="175"/>
      <c r="BT18" s="249"/>
      <c r="BU18" s="249" t="s">
        <v>4675</v>
      </c>
      <c r="BV18" s="175"/>
      <c r="BW18" s="175"/>
      <c r="BX18" s="175"/>
      <c r="BY18" s="175"/>
      <c r="BZ18" s="175"/>
      <c r="CA18" s="175"/>
      <c r="CB18" s="175"/>
      <c r="CC18" s="1111"/>
      <c r="CD18" s="1111"/>
      <c r="CE18" s="1111"/>
      <c r="CF18" s="1111"/>
      <c r="CG18" s="1111"/>
      <c r="CH18" s="1111"/>
      <c r="CI18" s="1111"/>
      <c r="CJ18" s="1111"/>
      <c r="CK18" s="175"/>
      <c r="CL18" s="175"/>
      <c r="CM18" s="175"/>
      <c r="CN18" s="175"/>
      <c r="CO18" s="175"/>
      <c r="CP18" s="175"/>
      <c r="CQ18" s="175"/>
      <c r="CR18" s="667" t="s">
        <v>7100</v>
      </c>
    </row>
    <row r="19">
      <c r="A19" s="1112" t="s">
        <v>1040</v>
      </c>
      <c r="B19" s="1056" t="s">
        <v>7091</v>
      </c>
      <c r="C19" s="1057" t="s">
        <v>536</v>
      </c>
      <c r="D19" s="1058" t="s">
        <v>1290</v>
      </c>
      <c r="E19" s="1059" t="s">
        <v>1290</v>
      </c>
      <c r="F19" s="1060" t="s">
        <v>330</v>
      </c>
      <c r="G19" s="1056" t="s">
        <v>4706</v>
      </c>
      <c r="H19" s="1086"/>
      <c r="I19" s="1086"/>
      <c r="J19" s="175"/>
      <c r="K19" s="175"/>
      <c r="L19" s="175"/>
      <c r="M19" s="175"/>
      <c r="N19" s="175"/>
      <c r="O19" s="175"/>
      <c r="P19" s="175"/>
      <c r="Q19" s="175"/>
      <c r="R19" s="175"/>
      <c r="S19" s="175"/>
      <c r="T19" s="175"/>
      <c r="U19" s="175"/>
      <c r="V19" s="175"/>
      <c r="W19" s="657" t="s">
        <v>410</v>
      </c>
      <c r="X19" s="175"/>
      <c r="Y19" s="175"/>
      <c r="Z19" s="175"/>
      <c r="AA19" s="657" t="s">
        <v>7101</v>
      </c>
      <c r="AB19" s="657" t="s">
        <v>1895</v>
      </c>
      <c r="AC19" s="666" t="s">
        <v>3682</v>
      </c>
      <c r="AD19" s="660" t="s">
        <v>3118</v>
      </c>
      <c r="AE19" s="175"/>
      <c r="AF19" s="657" t="s">
        <v>2419</v>
      </c>
      <c r="AG19" s="657" t="s">
        <v>2393</v>
      </c>
      <c r="AH19" s="175"/>
      <c r="AI19" s="89" t="s">
        <v>3518</v>
      </c>
      <c r="AJ19" s="175"/>
      <c r="AK19" s="175"/>
      <c r="AL19" s="175"/>
      <c r="AM19" s="175"/>
      <c r="AN19" s="674" t="s">
        <v>7102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3" t="s">
        <v>6660</v>
      </c>
      <c r="B20" s="1056" t="s">
        <v>7103</v>
      </c>
      <c r="C20" s="1057" t="s">
        <v>1291</v>
      </c>
      <c r="D20" s="1058" t="s">
        <v>1291</v>
      </c>
      <c r="E20" s="1059" t="s">
        <v>1291</v>
      </c>
      <c r="F20" s="1060" t="s">
        <v>1291</v>
      </c>
      <c r="G20" s="1056" t="s">
        <v>2227</v>
      </c>
      <c r="H20" s="1086"/>
      <c r="I20" s="1086" t="s">
        <v>7104</v>
      </c>
      <c r="J20" s="249"/>
      <c r="K20" s="89" t="s">
        <v>7105</v>
      </c>
      <c r="L20" s="249"/>
      <c r="M20" s="175"/>
      <c r="N20" s="175" t="s">
        <v>7106</v>
      </c>
      <c r="O20" s="175"/>
      <c r="P20" s="175"/>
      <c r="Q20" s="175"/>
      <c r="R20" s="249" t="s">
        <v>7107</v>
      </c>
      <c r="S20" s="175"/>
      <c r="T20" s="249" t="s">
        <v>7108</v>
      </c>
      <c r="U20" s="249" t="s">
        <v>7109</v>
      </c>
      <c r="V20" s="249"/>
      <c r="W20" s="249" t="s">
        <v>4471</v>
      </c>
      <c r="X20" s="89"/>
      <c r="Y20" s="249" t="s">
        <v>7110</v>
      </c>
      <c r="Z20" s="175" t="s">
        <v>7111</v>
      </c>
      <c r="AA20" s="175"/>
      <c r="AB20" s="249"/>
      <c r="AC20" s="249" t="s">
        <v>1325</v>
      </c>
      <c r="AD20" s="249"/>
      <c r="AE20" s="249"/>
      <c r="AF20" s="249"/>
      <c r="AG20" s="175" t="s">
        <v>7112</v>
      </c>
      <c r="AH20" s="175"/>
      <c r="AI20" s="175"/>
      <c r="AJ20" s="175"/>
      <c r="AK20" s="175" t="s">
        <v>7113</v>
      </c>
      <c r="AL20" s="175"/>
      <c r="AM20" s="175"/>
      <c r="AN20" s="89" t="s">
        <v>7114</v>
      </c>
      <c r="AO20" s="175"/>
      <c r="AP20" s="175" t="s">
        <v>7115</v>
      </c>
      <c r="AQ20" s="175"/>
      <c r="AR20" s="175" t="s">
        <v>7116</v>
      </c>
      <c r="AS20" s="89" t="s">
        <v>7117</v>
      </c>
      <c r="AT20" s="249"/>
      <c r="AU20" s="89" t="s">
        <v>7014</v>
      </c>
      <c r="AV20" s="175"/>
      <c r="AW20" s="175" t="s">
        <v>7019</v>
      </c>
      <c r="AX20" s="249"/>
      <c r="AY20" s="249"/>
      <c r="AZ20" s="175" t="s">
        <v>6884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14" t="s">
        <v>4404</v>
      </c>
      <c r="B21" s="1056" t="s">
        <v>7118</v>
      </c>
      <c r="C21" s="1057" t="s">
        <v>1291</v>
      </c>
      <c r="D21" s="1058" t="s">
        <v>1291</v>
      </c>
      <c r="E21" s="1059" t="s">
        <v>1291</v>
      </c>
      <c r="F21" s="1060" t="s">
        <v>1291</v>
      </c>
      <c r="G21" s="1056" t="s">
        <v>1818</v>
      </c>
      <c r="H21" s="1086"/>
      <c r="I21" s="1086" t="s">
        <v>7119</v>
      </c>
      <c r="J21" s="249"/>
      <c r="K21" s="89" t="s">
        <v>7120</v>
      </c>
      <c r="L21" s="249"/>
      <c r="M21" s="175"/>
      <c r="N21" s="175"/>
      <c r="O21" s="175"/>
      <c r="P21" s="175"/>
      <c r="Q21" s="175"/>
      <c r="R21" s="249" t="s">
        <v>2030</v>
      </c>
      <c r="S21" s="175"/>
      <c r="T21" s="249" t="s">
        <v>7121</v>
      </c>
      <c r="U21" s="249" t="s">
        <v>7122</v>
      </c>
      <c r="V21" s="249" t="s">
        <v>7123</v>
      </c>
      <c r="W21" s="249" t="s">
        <v>2820</v>
      </c>
      <c r="X21" s="89" t="s">
        <v>2526</v>
      </c>
      <c r="Y21" s="249" t="s">
        <v>2403</v>
      </c>
      <c r="Z21" s="175"/>
      <c r="AA21" s="175"/>
      <c r="AB21" s="249" t="s">
        <v>2043</v>
      </c>
      <c r="AC21" s="249" t="s">
        <v>1347</v>
      </c>
      <c r="AD21" s="249" t="s">
        <v>3560</v>
      </c>
      <c r="AE21" s="249"/>
      <c r="AF21" s="249" t="s">
        <v>7124</v>
      </c>
      <c r="AG21" s="175"/>
      <c r="AH21" s="175"/>
      <c r="AI21" s="175"/>
      <c r="AJ21" s="175"/>
      <c r="AK21" s="175"/>
      <c r="AL21" s="175"/>
      <c r="AM21" s="175"/>
      <c r="AN21" s="89" t="s">
        <v>7085</v>
      </c>
      <c r="AO21" s="175"/>
      <c r="AP21" s="175"/>
      <c r="AQ21" s="175"/>
      <c r="AR21" s="175"/>
      <c r="AS21" s="89" t="s">
        <v>6878</v>
      </c>
      <c r="AT21" s="249"/>
      <c r="AU21" s="89" t="s">
        <v>6820</v>
      </c>
      <c r="AV21" s="175"/>
      <c r="AW21" s="175"/>
      <c r="AX21" s="249" t="s">
        <v>7125</v>
      </c>
      <c r="AY21" s="249"/>
      <c r="AZ21" s="175"/>
      <c r="BA21" s="249" t="s">
        <v>7039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15" t="s">
        <v>4447</v>
      </c>
      <c r="B22" s="1056" t="s">
        <v>5437</v>
      </c>
      <c r="C22" s="1057" t="s">
        <v>1291</v>
      </c>
      <c r="D22" s="1058" t="s">
        <v>1290</v>
      </c>
      <c r="E22" s="1059" t="s">
        <v>880</v>
      </c>
      <c r="F22" s="1060" t="s">
        <v>804</v>
      </c>
      <c r="G22" s="1056" t="s">
        <v>4124</v>
      </c>
      <c r="H22" s="1091" t="s">
        <v>7126</v>
      </c>
      <c r="I22" s="1091" t="s">
        <v>4453</v>
      </c>
      <c r="J22" s="654"/>
      <c r="K22" s="249" t="s">
        <v>7127</v>
      </c>
      <c r="L22" s="249"/>
      <c r="M22" s="249"/>
      <c r="N22" s="249" t="s">
        <v>7128</v>
      </c>
      <c r="O22" s="249" t="s">
        <v>7129</v>
      </c>
      <c r="P22" s="249" t="s">
        <v>7130</v>
      </c>
      <c r="Q22" s="249" t="s">
        <v>7131</v>
      </c>
      <c r="R22" s="249" t="s">
        <v>7132</v>
      </c>
      <c r="S22" s="249" t="s">
        <v>4470</v>
      </c>
      <c r="T22" s="249" t="s">
        <v>7133</v>
      </c>
      <c r="U22" s="249" t="s">
        <v>7134</v>
      </c>
      <c r="V22" s="249"/>
      <c r="W22" s="249" t="s">
        <v>4824</v>
      </c>
      <c r="X22" s="249"/>
      <c r="Y22" s="175"/>
      <c r="Z22" s="175"/>
      <c r="AA22" s="175"/>
      <c r="AB22" s="249" t="s">
        <v>7135</v>
      </c>
      <c r="AC22" s="249" t="s">
        <v>1663</v>
      </c>
      <c r="AD22" s="249" t="s">
        <v>6467</v>
      </c>
      <c r="AE22" s="249"/>
      <c r="AF22" s="249" t="s">
        <v>7136</v>
      </c>
      <c r="AG22" s="249"/>
      <c r="AH22" s="249"/>
      <c r="AI22" s="175"/>
      <c r="AJ22" s="175"/>
      <c r="AK22" s="249" t="s">
        <v>7137</v>
      </c>
      <c r="AL22" s="249" t="s">
        <v>6993</v>
      </c>
      <c r="AM22" s="249" t="s">
        <v>6935</v>
      </c>
      <c r="AN22" s="249" t="s">
        <v>6877</v>
      </c>
      <c r="AO22" s="249"/>
      <c r="AP22" s="249" t="s">
        <v>7069</v>
      </c>
      <c r="AQ22" s="249"/>
      <c r="AR22" s="249" t="s">
        <v>7138</v>
      </c>
      <c r="AS22" s="249" t="s">
        <v>7139</v>
      </c>
      <c r="AT22" s="249"/>
      <c r="AU22" s="249" t="s">
        <v>7068</v>
      </c>
      <c r="AV22" s="249"/>
      <c r="AW22" s="249" t="s">
        <v>7102</v>
      </c>
      <c r="AX22" s="175"/>
      <c r="AY22" s="175"/>
      <c r="AZ22" s="249" t="s">
        <v>7140</v>
      </c>
      <c r="BA22" s="89" t="s">
        <v>7102</v>
      </c>
      <c r="BB22" s="249" t="s">
        <v>7071</v>
      </c>
      <c r="BC22" s="249"/>
      <c r="BD22" s="249"/>
      <c r="BE22" s="1116" t="s">
        <v>7141</v>
      </c>
      <c r="BF22" s="1117" t="s">
        <v>7142</v>
      </c>
      <c r="BG22" s="950"/>
      <c r="BH22" s="950"/>
      <c r="BI22" s="950"/>
      <c r="BJ22" s="950" t="s">
        <v>7143</v>
      </c>
      <c r="BK22" s="950" t="s">
        <v>7144</v>
      </c>
      <c r="BL22" s="950"/>
      <c r="BM22" s="950"/>
      <c r="BN22" s="950"/>
      <c r="BO22" s="175"/>
      <c r="BP22" s="1118" t="s">
        <v>5676</v>
      </c>
      <c r="BQ22" s="175"/>
      <c r="BR22" s="175"/>
      <c r="BS22" s="175"/>
      <c r="BT22" s="1109" t="s">
        <v>1937</v>
      </c>
      <c r="BU22" s="249" t="s">
        <v>2047</v>
      </c>
      <c r="BV22" s="249" t="s">
        <v>3756</v>
      </c>
      <c r="BW22" s="666" t="s">
        <v>2460</v>
      </c>
      <c r="BX22" s="249" t="s">
        <v>2053</v>
      </c>
      <c r="BY22" s="249" t="s">
        <v>4566</v>
      </c>
      <c r="BZ22" s="249" t="s">
        <v>3981</v>
      </c>
      <c r="CA22" s="249" t="s">
        <v>7145</v>
      </c>
      <c r="CB22" s="249"/>
      <c r="CC22" s="1084" t="s">
        <v>7039</v>
      </c>
      <c r="CD22" s="1084" t="s">
        <v>6885</v>
      </c>
      <c r="CE22" s="1084" t="s">
        <v>7146</v>
      </c>
      <c r="CF22" s="1084"/>
      <c r="CG22" s="1082"/>
      <c r="CH22" s="1082"/>
      <c r="CI22" s="1082"/>
      <c r="CJ22" s="1082"/>
      <c r="CK22" s="1082"/>
      <c r="CL22" s="1082"/>
      <c r="CM22" s="1082"/>
      <c r="CN22" s="1082"/>
      <c r="CO22" s="1082"/>
      <c r="CP22" s="1082"/>
      <c r="CQ22" s="1082"/>
      <c r="CR22" s="678" t="s">
        <v>4260</v>
      </c>
    </row>
    <row r="23" ht="15.75" customHeight="1">
      <c r="A23" s="1079" t="s">
        <v>5583</v>
      </c>
      <c r="B23" s="1056" t="s">
        <v>7147</v>
      </c>
      <c r="C23" s="1057" t="s">
        <v>1291</v>
      </c>
      <c r="D23" s="1058" t="s">
        <v>1290</v>
      </c>
      <c r="E23" s="1059" t="s">
        <v>1291</v>
      </c>
      <c r="F23" s="1060" t="s">
        <v>433</v>
      </c>
      <c r="G23" s="1056" t="s">
        <v>220</v>
      </c>
      <c r="H23" s="1086"/>
      <c r="I23" s="1086" t="s">
        <v>7148</v>
      </c>
      <c r="J23" s="249"/>
      <c r="K23" s="89" t="s">
        <v>7149</v>
      </c>
      <c r="L23" s="660" t="s">
        <v>3070</v>
      </c>
      <c r="M23" s="175"/>
      <c r="N23" s="175"/>
      <c r="O23" s="175"/>
      <c r="P23" s="89" t="s">
        <v>7150</v>
      </c>
      <c r="Q23" s="175"/>
      <c r="R23" s="674" t="s">
        <v>7151</v>
      </c>
      <c r="S23" s="175"/>
      <c r="T23" s="175"/>
      <c r="U23" s="89" t="s">
        <v>726</v>
      </c>
      <c r="V23" s="249"/>
      <c r="W23" s="249" t="s">
        <v>3685</v>
      </c>
      <c r="X23" s="89" t="s">
        <v>2824</v>
      </c>
      <c r="Y23" s="674" t="s">
        <v>5202</v>
      </c>
      <c r="Z23" s="175"/>
      <c r="AA23" s="175"/>
      <c r="AB23" s="249" t="s">
        <v>7152</v>
      </c>
      <c r="AC23" s="249" t="s">
        <v>7153</v>
      </c>
      <c r="AD23" s="249" t="s">
        <v>7154</v>
      </c>
      <c r="AE23" s="249"/>
      <c r="AF23" s="249" t="s">
        <v>7155</v>
      </c>
      <c r="AG23" s="175"/>
      <c r="AH23" s="175"/>
      <c r="AI23" s="678" t="s">
        <v>3119</v>
      </c>
      <c r="AJ23" s="1076"/>
      <c r="AK23" s="175"/>
      <c r="AL23" s="175"/>
      <c r="AM23" s="175"/>
      <c r="AN23" s="175"/>
      <c r="AO23" s="175"/>
      <c r="AP23" s="249" t="s">
        <v>7156</v>
      </c>
      <c r="AQ23" s="249"/>
      <c r="AR23" s="175"/>
      <c r="AS23" s="175"/>
      <c r="AT23" s="175"/>
      <c r="AU23" s="249" t="s">
        <v>6796</v>
      </c>
      <c r="AV23" s="175"/>
      <c r="AW23" s="175"/>
      <c r="AX23" s="175"/>
      <c r="AY23" s="175"/>
      <c r="AZ23" s="249" t="s">
        <v>6917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4901</v>
      </c>
      <c r="CL23" s="249" t="s">
        <v>1292</v>
      </c>
      <c r="CM23" s="249" t="s">
        <v>4183</v>
      </c>
      <c r="CN23" s="175"/>
      <c r="CO23" s="175"/>
      <c r="CP23" s="175"/>
      <c r="CQ23" s="175"/>
      <c r="CR23" s="179"/>
    </row>
    <row r="24">
      <c r="A24" s="1119" t="s">
        <v>4095</v>
      </c>
      <c r="B24" s="1056" t="s">
        <v>332</v>
      </c>
      <c r="C24" s="1057" t="s">
        <v>1291</v>
      </c>
      <c r="D24" s="1058" t="s">
        <v>1291</v>
      </c>
      <c r="E24" s="1059" t="s">
        <v>1291</v>
      </c>
      <c r="F24" s="1060" t="s">
        <v>1291</v>
      </c>
      <c r="G24" s="1056" t="s">
        <v>331</v>
      </c>
      <c r="H24" s="1086" t="s">
        <v>7157</v>
      </c>
      <c r="I24" s="1086" t="s">
        <v>7158</v>
      </c>
      <c r="J24" s="175"/>
      <c r="K24" s="89" t="s">
        <v>7159</v>
      </c>
      <c r="L24" s="175"/>
      <c r="M24" s="175"/>
      <c r="N24" s="175"/>
      <c r="O24" s="175"/>
      <c r="P24" s="89" t="s">
        <v>7160</v>
      </c>
      <c r="Q24" s="175"/>
      <c r="R24" s="175"/>
      <c r="S24" s="175"/>
      <c r="T24" s="89" t="s">
        <v>7161</v>
      </c>
      <c r="U24" s="89" t="s">
        <v>735</v>
      </c>
      <c r="V24" s="175"/>
      <c r="W24" s="175"/>
      <c r="X24" s="89" t="s">
        <v>7162</v>
      </c>
      <c r="Y24" s="89" t="s">
        <v>7163</v>
      </c>
      <c r="Z24" s="175"/>
      <c r="AA24" s="175"/>
      <c r="AB24" s="175"/>
      <c r="AC24" s="89" t="s">
        <v>2637</v>
      </c>
      <c r="AD24" s="175"/>
      <c r="AE24" s="175"/>
      <c r="AF24" s="175"/>
      <c r="AG24" s="175"/>
      <c r="AH24" s="175"/>
      <c r="AI24" s="175"/>
      <c r="AJ24" s="175"/>
      <c r="AK24" s="89" t="s">
        <v>7072</v>
      </c>
      <c r="AL24" s="175"/>
      <c r="AM24" s="175"/>
      <c r="AN24" s="89" t="s">
        <v>7014</v>
      </c>
      <c r="AO24" s="175"/>
      <c r="AP24" s="175"/>
      <c r="AQ24" s="175"/>
      <c r="AR24" s="89" t="s">
        <v>7164</v>
      </c>
      <c r="AS24" s="175"/>
      <c r="AT24" s="175"/>
      <c r="AU24" s="175"/>
      <c r="AV24" s="175"/>
      <c r="AW24" s="175"/>
      <c r="AX24" s="175"/>
      <c r="AY24" s="175"/>
      <c r="AZ24" s="175"/>
      <c r="BA24" s="175"/>
      <c r="BB24" s="175"/>
      <c r="BC24" s="175"/>
      <c r="BD24" s="175"/>
      <c r="BE24" s="1104"/>
      <c r="BF24" s="1104"/>
      <c r="BG24" s="1104"/>
      <c r="BH24" s="1104"/>
      <c r="BI24" s="1104"/>
      <c r="BJ24" s="1104"/>
      <c r="BK24" s="1104"/>
      <c r="BL24" s="1104"/>
      <c r="BM24" s="1104"/>
      <c r="BN24" s="1104"/>
      <c r="BO24" s="175"/>
      <c r="BP24" s="175"/>
      <c r="BQ24" s="175"/>
      <c r="BR24" s="175"/>
      <c r="BS24" s="175"/>
      <c r="BT24" s="175"/>
      <c r="BU24" s="175"/>
      <c r="BV24" s="175"/>
      <c r="BW24" s="175"/>
      <c r="BX24" s="175"/>
      <c r="BY24" s="175"/>
      <c r="BZ24" s="175"/>
      <c r="CA24" s="175"/>
      <c r="CB24" s="175"/>
      <c r="CC24" s="1082"/>
      <c r="CD24" s="1082"/>
      <c r="CE24" s="1082"/>
      <c r="CF24" s="1082"/>
      <c r="CG24" s="1082"/>
      <c r="CH24" s="1082"/>
      <c r="CI24" s="1082"/>
      <c r="CJ24" s="1082"/>
      <c r="CK24" s="1082"/>
      <c r="CL24" s="1082"/>
      <c r="CM24" s="1082"/>
      <c r="CN24" s="1082"/>
      <c r="CO24" s="1082"/>
      <c r="CP24" s="1082"/>
      <c r="CQ24" s="1082"/>
      <c r="CR24" s="175"/>
    </row>
    <row r="25">
      <c r="A25" s="1065" t="s">
        <v>4802</v>
      </c>
      <c r="B25" s="1056" t="s">
        <v>1381</v>
      </c>
      <c r="C25" s="1057" t="s">
        <v>1291</v>
      </c>
      <c r="D25" s="1058" t="s">
        <v>1291</v>
      </c>
      <c r="E25" s="1059" t="s">
        <v>1291</v>
      </c>
      <c r="F25" s="1060" t="s">
        <v>1291</v>
      </c>
      <c r="G25" s="1056" t="s">
        <v>5027</v>
      </c>
      <c r="H25" s="1086" t="s">
        <v>7165</v>
      </c>
      <c r="I25" s="1086" t="s">
        <v>7166</v>
      </c>
      <c r="J25" s="89" t="s">
        <v>7167</v>
      </c>
      <c r="K25" s="1086" t="s">
        <v>7168</v>
      </c>
      <c r="L25" s="89" t="s">
        <v>7169</v>
      </c>
      <c r="M25" s="89" t="s">
        <v>6897</v>
      </c>
      <c r="N25" s="89" t="s">
        <v>7170</v>
      </c>
      <c r="O25" s="175"/>
      <c r="P25" s="89" t="s">
        <v>7171</v>
      </c>
      <c r="Q25" s="175"/>
      <c r="R25" s="89" t="s">
        <v>6988</v>
      </c>
      <c r="S25" s="1027" t="s">
        <v>7172</v>
      </c>
      <c r="T25" s="175"/>
      <c r="U25" s="1120" t="s">
        <v>7173</v>
      </c>
      <c r="V25" s="89" t="s">
        <v>7174</v>
      </c>
      <c r="W25" s="249" t="s">
        <v>7175</v>
      </c>
      <c r="X25" s="249"/>
      <c r="Y25" s="249" t="s">
        <v>2175</v>
      </c>
      <c r="Z25" s="175"/>
      <c r="AA25" s="175"/>
      <c r="AB25" s="249" t="s">
        <v>7176</v>
      </c>
      <c r="AC25" s="249" t="s">
        <v>2827</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21" t="s">
        <v>327</v>
      </c>
      <c r="B26" s="1056" t="s">
        <v>2811</v>
      </c>
      <c r="C26" s="1057" t="s">
        <v>1290</v>
      </c>
      <c r="D26" s="1058" t="s">
        <v>880</v>
      </c>
      <c r="E26" s="1059" t="s">
        <v>1291</v>
      </c>
      <c r="F26" s="1060" t="s">
        <v>881</v>
      </c>
      <c r="G26" s="1056" t="s">
        <v>881</v>
      </c>
      <c r="H26" s="1086"/>
      <c r="I26" s="1086"/>
      <c r="J26" s="175"/>
      <c r="K26" s="175"/>
      <c r="L26" s="175"/>
      <c r="M26" s="175"/>
      <c r="N26" s="175"/>
      <c r="O26" s="175"/>
      <c r="P26" s="175"/>
      <c r="Q26" s="175"/>
      <c r="R26" s="175"/>
      <c r="S26" s="175"/>
      <c r="T26" s="175"/>
      <c r="U26" s="175"/>
      <c r="V26" s="175"/>
      <c r="W26" s="175"/>
      <c r="X26" s="660" t="s">
        <v>7177</v>
      </c>
      <c r="Y26" s="660" t="s">
        <v>5151</v>
      </c>
      <c r="Z26" s="175"/>
      <c r="AA26" s="175"/>
      <c r="AB26" s="175"/>
      <c r="AC26" s="175"/>
      <c r="AD26" s="657" t="s">
        <v>4057</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104"/>
      <c r="BF26" s="1104"/>
      <c r="BG26" s="1104"/>
      <c r="BH26" s="1104"/>
      <c r="BI26" s="1104"/>
      <c r="BJ26" s="1104"/>
      <c r="BK26" s="1104"/>
      <c r="BL26" s="1104"/>
      <c r="BM26" s="1104"/>
      <c r="BN26" s="1104"/>
      <c r="BO26" s="175"/>
      <c r="BP26" s="175"/>
      <c r="BQ26" s="175"/>
      <c r="BR26" s="175"/>
      <c r="BS26" s="175"/>
      <c r="BT26" s="249"/>
      <c r="BU26" s="249"/>
      <c r="BV26" s="249"/>
      <c r="BW26" s="249"/>
      <c r="BX26" s="249"/>
      <c r="BY26" s="249"/>
      <c r="BZ26" s="249"/>
      <c r="CA26" s="249"/>
      <c r="CB26" s="249"/>
      <c r="CC26" s="1082"/>
      <c r="CD26" s="1082"/>
      <c r="CE26" s="1082"/>
      <c r="CF26" s="1082"/>
      <c r="CG26" s="1082"/>
      <c r="CH26" s="1082"/>
      <c r="CI26" s="1082"/>
      <c r="CJ26" s="1082"/>
      <c r="CK26" s="1082"/>
      <c r="CL26" s="1082"/>
      <c r="CM26" s="1082"/>
      <c r="CN26" s="1082"/>
      <c r="CO26" s="1082"/>
      <c r="CP26" s="1082"/>
      <c r="CQ26" s="1082"/>
      <c r="CR26" s="175"/>
    </row>
    <row r="27">
      <c r="A27" s="1122" t="s">
        <v>6676</v>
      </c>
      <c r="B27" s="1056" t="s">
        <v>2789</v>
      </c>
      <c r="C27" s="1057" t="s">
        <v>1291</v>
      </c>
      <c r="D27" s="1058" t="s">
        <v>1291</v>
      </c>
      <c r="E27" s="1059" t="s">
        <v>1291</v>
      </c>
      <c r="F27" s="1060" t="s">
        <v>1291</v>
      </c>
      <c r="G27" s="1056" t="s">
        <v>804</v>
      </c>
      <c r="H27" s="1086"/>
      <c r="I27" s="1086"/>
      <c r="J27" s="175"/>
      <c r="K27" s="175"/>
      <c r="L27" s="175"/>
      <c r="M27" s="175"/>
      <c r="N27" s="175"/>
      <c r="O27" s="175"/>
      <c r="P27" s="175"/>
      <c r="Q27" s="175"/>
      <c r="R27" s="175"/>
      <c r="S27" s="175"/>
      <c r="T27" s="175"/>
      <c r="U27" s="1075" t="s">
        <v>7178</v>
      </c>
      <c r="V27" s="175"/>
      <c r="W27" s="175"/>
      <c r="X27" s="175"/>
      <c r="Y27" s="89" t="s">
        <v>1663</v>
      </c>
      <c r="Z27" s="175"/>
      <c r="AA27" s="175"/>
      <c r="AB27" s="89" t="s">
        <v>7179</v>
      </c>
      <c r="AC27" s="89" t="s">
        <v>5344</v>
      </c>
      <c r="AD27" s="89" t="s">
        <v>2893</v>
      </c>
      <c r="AE27" s="89" t="s">
        <v>3983</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15" t="s">
        <v>6534</v>
      </c>
      <c r="B28" s="1056" t="s">
        <v>2789</v>
      </c>
      <c r="C28" s="1057" t="s">
        <v>1291</v>
      </c>
      <c r="D28" s="1058" t="s">
        <v>1291</v>
      </c>
      <c r="E28" s="1059" t="s">
        <v>1291</v>
      </c>
      <c r="F28" s="1060" t="s">
        <v>880</v>
      </c>
      <c r="G28" s="1056" t="s">
        <v>881</v>
      </c>
      <c r="H28" s="1086"/>
      <c r="I28" s="1086"/>
      <c r="J28" s="179"/>
      <c r="K28" s="179"/>
      <c r="L28" s="179"/>
      <c r="M28" s="179"/>
      <c r="N28" s="179"/>
      <c r="O28" s="179"/>
      <c r="P28" s="179"/>
      <c r="Q28" s="179"/>
      <c r="R28" s="1027" t="s">
        <v>7180</v>
      </c>
      <c r="S28" s="179"/>
      <c r="T28" s="179"/>
      <c r="U28" s="179"/>
      <c r="V28" s="179"/>
      <c r="W28" s="179"/>
      <c r="X28" s="179"/>
      <c r="Y28" s="678" t="s">
        <v>474</v>
      </c>
      <c r="Z28" s="179"/>
      <c r="AA28" s="179"/>
      <c r="AB28" s="179"/>
      <c r="AC28" s="179"/>
      <c r="AD28" s="179"/>
      <c r="AE28" s="179"/>
      <c r="AF28" s="179"/>
      <c r="AG28" s="179"/>
      <c r="AH28" s="179"/>
      <c r="AI28" s="179"/>
      <c r="AJ28" s="179"/>
      <c r="AK28" s="179"/>
      <c r="AL28" s="179"/>
      <c r="AM28" s="179"/>
      <c r="AN28" s="179"/>
      <c r="AO28" s="179"/>
      <c r="AP28" s="179"/>
      <c r="AQ28" s="179"/>
      <c r="AR28" s="179"/>
      <c r="AS28" s="678" t="s">
        <v>7181</v>
      </c>
      <c r="AT28" s="107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23" t="s">
        <v>3790</v>
      </c>
      <c r="B29" s="1056" t="s">
        <v>1563</v>
      </c>
      <c r="C29" s="1057" t="s">
        <v>1291</v>
      </c>
      <c r="D29" s="1058" t="s">
        <v>1291</v>
      </c>
      <c r="E29" s="1059" t="s">
        <v>1291</v>
      </c>
      <c r="F29" s="1060" t="s">
        <v>1291</v>
      </c>
      <c r="G29" s="1056" t="s">
        <v>4706</v>
      </c>
      <c r="H29" s="1086"/>
      <c r="I29" s="1086"/>
      <c r="J29" s="175"/>
      <c r="K29" s="175"/>
      <c r="L29" s="175"/>
      <c r="M29" s="175"/>
      <c r="N29" s="175"/>
      <c r="O29" s="175"/>
      <c r="P29" s="175"/>
      <c r="Q29" s="175"/>
      <c r="R29" s="175"/>
      <c r="S29" s="175"/>
      <c r="T29" s="175"/>
      <c r="U29" s="175"/>
      <c r="V29" s="175"/>
      <c r="W29" s="249" t="s">
        <v>653</v>
      </c>
      <c r="X29" s="249"/>
      <c r="Y29" s="249" t="s">
        <v>3742</v>
      </c>
      <c r="Z29" s="175"/>
      <c r="AA29" s="175"/>
      <c r="AB29" s="249" t="s">
        <v>7182</v>
      </c>
      <c r="AC29" s="89" t="s">
        <v>1283</v>
      </c>
      <c r="AD29" s="249" t="s">
        <v>7183</v>
      </c>
      <c r="AE29" s="249"/>
      <c r="AF29" s="249" t="s">
        <v>7184</v>
      </c>
      <c r="AG29" s="175"/>
      <c r="AH29" s="175"/>
      <c r="AI29" s="175"/>
      <c r="AJ29" s="175"/>
      <c r="AK29" s="175"/>
      <c r="AL29" s="175"/>
      <c r="AM29" s="175"/>
      <c r="AN29" s="175"/>
      <c r="AO29" s="175"/>
      <c r="AP29" s="175"/>
      <c r="AQ29" s="175"/>
      <c r="AR29" s="175"/>
      <c r="AS29" s="175"/>
      <c r="AT29" s="175"/>
      <c r="AU29" s="175"/>
      <c r="AV29" s="175"/>
      <c r="AW29" s="175"/>
      <c r="AX29" s="175"/>
      <c r="AY29" s="175"/>
      <c r="AZ29" s="249" t="s">
        <v>6993</v>
      </c>
      <c r="BA29" s="175"/>
      <c r="BB29" s="175"/>
      <c r="BC29" s="175"/>
      <c r="BD29" s="175"/>
      <c r="BE29" s="1104"/>
      <c r="BF29" s="1104"/>
      <c r="BG29" s="1104"/>
      <c r="BH29" s="1104"/>
      <c r="BI29" s="1104"/>
      <c r="BJ29" s="1104"/>
      <c r="BK29" s="1104"/>
      <c r="BL29" s="1104"/>
      <c r="BM29" s="1104"/>
      <c r="BN29" s="1104"/>
      <c r="BO29" s="175"/>
      <c r="BP29" s="175"/>
      <c r="BQ29" s="175"/>
      <c r="BR29" s="175"/>
      <c r="BS29" s="175"/>
      <c r="BT29" s="175"/>
      <c r="BU29" s="175"/>
      <c r="BV29" s="249" t="s">
        <v>3809</v>
      </c>
      <c r="BW29" s="249" t="s">
        <v>2185</v>
      </c>
      <c r="BX29" s="175"/>
      <c r="BY29" s="175"/>
      <c r="BZ29" s="175"/>
      <c r="CA29" s="175"/>
      <c r="CB29" s="175"/>
      <c r="CC29" s="1082"/>
      <c r="CD29" s="1082"/>
      <c r="CE29" s="1082"/>
      <c r="CF29" s="1082"/>
      <c r="CG29" s="1082"/>
      <c r="CH29" s="1082"/>
      <c r="CI29" s="1082"/>
      <c r="CJ29" s="1082"/>
      <c r="CK29" s="1082"/>
      <c r="CL29" s="1082"/>
      <c r="CM29" s="1082"/>
      <c r="CN29" s="1082"/>
      <c r="CO29" s="1082"/>
      <c r="CP29" s="1082"/>
      <c r="CQ29" s="1082"/>
      <c r="CR29" s="179"/>
    </row>
    <row r="30">
      <c r="A30" s="1124" t="s">
        <v>5204</v>
      </c>
      <c r="B30" s="1056" t="s">
        <v>3029</v>
      </c>
      <c r="C30" s="1057" t="s">
        <v>1291</v>
      </c>
      <c r="D30" s="1058" t="s">
        <v>1291</v>
      </c>
      <c r="E30" s="1059" t="s">
        <v>1290</v>
      </c>
      <c r="F30" s="1060" t="s">
        <v>881</v>
      </c>
      <c r="G30" s="1056" t="s">
        <v>331</v>
      </c>
      <c r="H30" s="1086" t="s">
        <v>7185</v>
      </c>
      <c r="I30" s="1086"/>
      <c r="J30" s="175"/>
      <c r="K30" s="175"/>
      <c r="L30" s="175"/>
      <c r="M30" s="175"/>
      <c r="N30" s="175"/>
      <c r="O30" s="175"/>
      <c r="P30" s="175"/>
      <c r="Q30" s="175"/>
      <c r="R30" s="175"/>
      <c r="S30" s="175"/>
      <c r="T30" s="674" t="s">
        <v>7186</v>
      </c>
      <c r="U30" s="89" t="s">
        <v>7187</v>
      </c>
      <c r="V30" s="89" t="s">
        <v>6527</v>
      </c>
      <c r="W30" s="175"/>
      <c r="X30" s="89" t="s">
        <v>7188</v>
      </c>
      <c r="Y30" s="89" t="s">
        <v>7189</v>
      </c>
      <c r="Z30" s="175"/>
      <c r="AA30" s="175"/>
      <c r="AB30" s="674" t="s">
        <v>1245</v>
      </c>
      <c r="AC30" s="89" t="s">
        <v>4587</v>
      </c>
      <c r="AD30" s="175"/>
      <c r="AE30" s="175"/>
      <c r="AF30" s="175"/>
      <c r="AG30" s="175"/>
      <c r="AH30" s="175"/>
      <c r="AI30" s="175"/>
      <c r="AJ30" s="175"/>
      <c r="AK30" s="89" t="s">
        <v>7190</v>
      </c>
      <c r="AL30" s="175"/>
      <c r="AM30" s="175"/>
      <c r="AN30" s="89" t="s">
        <v>6847</v>
      </c>
      <c r="AO30" s="175"/>
      <c r="AP30" s="175"/>
      <c r="AQ30" s="175"/>
      <c r="AR30" s="175"/>
      <c r="AS30" s="89" t="s">
        <v>6982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6" t="s">
        <v>7191</v>
      </c>
      <c r="CD30" s="175"/>
      <c r="CE30" s="175"/>
      <c r="CF30" s="175"/>
      <c r="CG30" s="175"/>
      <c r="CH30" s="175"/>
      <c r="CI30" s="175"/>
      <c r="CJ30" s="175"/>
      <c r="CK30" s="175"/>
      <c r="CL30" s="175"/>
      <c r="CM30" s="175"/>
      <c r="CN30" s="175"/>
      <c r="CO30" s="175"/>
      <c r="CP30" s="175"/>
      <c r="CQ30" s="175"/>
      <c r="CR30" s="175"/>
    </row>
    <row r="31">
      <c r="A31" s="1079" t="s">
        <v>4309</v>
      </c>
      <c r="B31" s="1056" t="s">
        <v>4371</v>
      </c>
      <c r="C31" s="1057" t="s">
        <v>1291</v>
      </c>
      <c r="D31" s="1058" t="s">
        <v>1291</v>
      </c>
      <c r="E31" s="1059" t="s">
        <v>1291</v>
      </c>
      <c r="F31" s="1060" t="s">
        <v>1291</v>
      </c>
      <c r="G31" s="1056" t="s">
        <v>535</v>
      </c>
      <c r="H31" s="1086"/>
      <c r="I31" s="1125" t="s">
        <v>6092</v>
      </c>
      <c r="J31" s="175"/>
      <c r="K31" s="89" t="s">
        <v>7192</v>
      </c>
      <c r="L31" s="175"/>
      <c r="M31" s="175"/>
      <c r="N31" s="175"/>
      <c r="O31" s="175"/>
      <c r="P31" s="175"/>
      <c r="Q31" s="175"/>
      <c r="R31" s="175"/>
      <c r="S31" s="175"/>
      <c r="T31" s="89" t="s">
        <v>7193</v>
      </c>
      <c r="U31" s="89" t="s">
        <v>7194</v>
      </c>
      <c r="V31" s="175"/>
      <c r="W31" s="89" t="s">
        <v>7195</v>
      </c>
      <c r="X31" s="89" t="s">
        <v>7196</v>
      </c>
      <c r="Y31" s="175"/>
      <c r="Z31" s="175"/>
      <c r="AA31" s="175"/>
      <c r="AB31" s="175"/>
      <c r="AC31" s="175"/>
      <c r="AD31" s="175"/>
      <c r="AE31" s="175"/>
      <c r="AF31" s="175"/>
      <c r="AG31" s="175"/>
      <c r="AH31" s="175"/>
      <c r="AI31" s="175"/>
      <c r="AJ31" s="175"/>
      <c r="AK31" s="175"/>
      <c r="AL31" s="175"/>
      <c r="AM31" s="175"/>
      <c r="AN31" s="1075" t="s">
        <v>7032</v>
      </c>
      <c r="AO31" s="661"/>
      <c r="AP31" s="175"/>
      <c r="AQ31" s="89" t="s">
        <v>7197</v>
      </c>
      <c r="AR31" s="175"/>
      <c r="AS31" s="89" t="s">
        <v>7156</v>
      </c>
      <c r="AT31" s="175"/>
      <c r="AU31" s="175"/>
      <c r="AV31" s="175"/>
      <c r="AW31" s="175"/>
      <c r="AX31" s="89" t="s">
        <v>3361</v>
      </c>
      <c r="AY31" s="175"/>
      <c r="AZ31" s="1075" t="s">
        <v>7198</v>
      </c>
      <c r="BA31" s="89" t="s">
        <v>6785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55" t="s">
        <v>7199</v>
      </c>
      <c r="B32" s="1056" t="s">
        <v>4979</v>
      </c>
      <c r="C32" s="1057" t="s">
        <v>1291</v>
      </c>
      <c r="D32" s="1058" t="s">
        <v>1291</v>
      </c>
      <c r="E32" s="1059" t="s">
        <v>1291</v>
      </c>
      <c r="F32" s="1060" t="s">
        <v>1291</v>
      </c>
      <c r="G32" s="1056" t="s">
        <v>536</v>
      </c>
      <c r="H32" s="1086"/>
      <c r="I32" s="108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04"/>
      <c r="BF32" s="1104"/>
      <c r="BG32" s="1104"/>
      <c r="BH32" s="1104"/>
      <c r="BI32" s="1104"/>
      <c r="BJ32" s="1104"/>
      <c r="BK32" s="1104"/>
      <c r="BL32" s="1104"/>
      <c r="BM32" s="1104"/>
      <c r="BN32" s="1104"/>
      <c r="BO32" s="175"/>
      <c r="BP32" s="175"/>
      <c r="BQ32" s="175"/>
      <c r="BR32" s="175"/>
      <c r="BS32" s="175"/>
      <c r="BT32" s="175"/>
      <c r="BU32" s="175"/>
      <c r="BV32" s="1126" t="s">
        <v>6941</v>
      </c>
      <c r="BW32" s="1073" t="s">
        <v>3061</v>
      </c>
      <c r="BX32" s="1073" t="s">
        <v>7200</v>
      </c>
      <c r="BY32" s="175"/>
      <c r="BZ32" s="1073" t="s">
        <v>4610</v>
      </c>
      <c r="CA32" s="1073" t="s">
        <v>2076</v>
      </c>
      <c r="CB32" s="1073"/>
      <c r="CC32" s="1082"/>
      <c r="CD32" s="1082"/>
      <c r="CE32" s="1082"/>
      <c r="CF32" s="1082"/>
      <c r="CG32" s="1082"/>
      <c r="CH32" s="1082"/>
      <c r="CI32" s="1082"/>
      <c r="CJ32" s="1082"/>
      <c r="CK32" s="1082"/>
      <c r="CL32" s="1082"/>
      <c r="CM32" s="1082"/>
      <c r="CN32" s="1082"/>
      <c r="CO32" s="1082"/>
      <c r="CP32" s="1082"/>
      <c r="CQ32" s="1082"/>
      <c r="CR32" s="179"/>
    </row>
    <row r="33">
      <c r="A33" s="1055" t="s">
        <v>2375</v>
      </c>
      <c r="B33" s="1056" t="s">
        <v>4901</v>
      </c>
      <c r="C33" s="1057" t="s">
        <v>1291</v>
      </c>
      <c r="D33" s="1058" t="s">
        <v>1290</v>
      </c>
      <c r="E33" s="1059" t="s">
        <v>1291</v>
      </c>
      <c r="F33" s="1060" t="s">
        <v>1290</v>
      </c>
      <c r="G33" s="1056" t="s">
        <v>1290</v>
      </c>
      <c r="H33" s="1086"/>
      <c r="I33" s="1086"/>
      <c r="J33" s="175"/>
      <c r="K33" s="175"/>
      <c r="L33" s="175"/>
      <c r="M33" s="175"/>
      <c r="N33" s="175"/>
      <c r="O33" s="175"/>
      <c r="P33" s="175"/>
      <c r="Q33" s="175"/>
      <c r="R33" s="175"/>
      <c r="S33" s="175"/>
      <c r="T33" s="175"/>
      <c r="U33" s="175"/>
      <c r="V33" s="175"/>
      <c r="W33" s="175"/>
      <c r="X33" s="175"/>
      <c r="Y33" s="175"/>
      <c r="Z33" s="175"/>
      <c r="AA33" s="175"/>
      <c r="AB33" s="249"/>
      <c r="AC33" s="660" t="s">
        <v>315</v>
      </c>
      <c r="AD33" s="654"/>
      <c r="AE33" s="65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0"/>
      <c r="BF33" s="950"/>
      <c r="BG33" s="950"/>
      <c r="BH33" s="950"/>
      <c r="BI33" s="950"/>
      <c r="BJ33" s="950"/>
      <c r="BK33" s="950"/>
      <c r="BL33" s="950"/>
      <c r="BM33" s="950"/>
      <c r="BN33" s="950"/>
      <c r="BO33" s="175"/>
      <c r="BP33" s="175"/>
      <c r="BQ33" s="175"/>
      <c r="BR33" s="175"/>
      <c r="BS33" s="175"/>
      <c r="BT33" s="175"/>
      <c r="BU33" s="175"/>
      <c r="BV33" s="175"/>
      <c r="BW33" s="175"/>
      <c r="BX33" s="175"/>
      <c r="BY33" s="175"/>
      <c r="BZ33" s="175"/>
      <c r="CA33" s="175"/>
      <c r="CB33" s="175"/>
      <c r="CC33" s="1100"/>
      <c r="CD33" s="1100"/>
      <c r="CE33" s="1100"/>
      <c r="CF33" s="1100"/>
      <c r="CG33" s="1100"/>
      <c r="CH33" s="1100"/>
      <c r="CI33" s="1100"/>
      <c r="CJ33" s="1100"/>
      <c r="CK33" s="1082"/>
      <c r="CL33" s="1082"/>
      <c r="CM33" s="1082"/>
      <c r="CN33" s="1082"/>
      <c r="CO33" s="1082"/>
      <c r="CP33" s="1082"/>
      <c r="CQ33" s="1082"/>
      <c r="CR33" s="654"/>
    </row>
    <row r="34" ht="15.75" customHeight="1">
      <c r="A34" s="1108" t="s">
        <v>1115</v>
      </c>
      <c r="B34" s="1056" t="s">
        <v>1677</v>
      </c>
      <c r="C34" s="1057" t="s">
        <v>1291</v>
      </c>
      <c r="D34" s="1058" t="s">
        <v>1290</v>
      </c>
      <c r="E34" s="1059" t="s">
        <v>1291</v>
      </c>
      <c r="F34" s="1060" t="s">
        <v>1290</v>
      </c>
      <c r="G34" s="1056" t="s">
        <v>1290</v>
      </c>
      <c r="H34" s="1086"/>
      <c r="I34" s="1086"/>
      <c r="J34" s="175"/>
      <c r="K34" s="175"/>
      <c r="L34" s="175"/>
      <c r="M34" s="175"/>
      <c r="N34" s="175"/>
      <c r="O34" s="175"/>
      <c r="P34" s="175"/>
      <c r="Q34" s="175"/>
      <c r="R34" s="175"/>
      <c r="S34" s="175"/>
      <c r="T34" s="175"/>
      <c r="U34" s="175"/>
      <c r="V34" s="175"/>
      <c r="W34" s="660" t="s">
        <v>4757</v>
      </c>
      <c r="X34" s="65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0"/>
      <c r="BF34" s="950"/>
      <c r="BG34" s="950"/>
      <c r="BH34" s="950"/>
      <c r="BI34" s="950"/>
      <c r="BJ34" s="950"/>
      <c r="BK34" s="950"/>
      <c r="BL34" s="950"/>
      <c r="BM34" s="950"/>
      <c r="BN34" s="950"/>
      <c r="BO34" s="175"/>
      <c r="BP34" s="175"/>
      <c r="BQ34" s="175"/>
      <c r="BR34" s="175"/>
      <c r="BS34" s="175"/>
      <c r="BT34" s="175"/>
      <c r="BU34" s="175"/>
      <c r="BV34" s="175"/>
      <c r="BW34" s="175"/>
      <c r="BX34" s="175"/>
      <c r="BY34" s="175"/>
      <c r="BZ34" s="175"/>
      <c r="CA34" s="175"/>
      <c r="CB34" s="175"/>
      <c r="CC34" s="1100"/>
      <c r="CD34" s="1100"/>
      <c r="CE34" s="1100"/>
      <c r="CF34" s="1100"/>
      <c r="CG34" s="1100"/>
      <c r="CH34" s="1100"/>
      <c r="CI34" s="1100"/>
      <c r="CJ34" s="1100"/>
      <c r="CK34" s="1082"/>
      <c r="CL34" s="1082"/>
      <c r="CM34" s="1082"/>
      <c r="CN34" s="1082"/>
      <c r="CO34" s="1082"/>
      <c r="CP34" s="1082"/>
      <c r="CQ34" s="1082"/>
      <c r="CR34" s="175"/>
    </row>
    <row r="35">
      <c r="A35" s="1112" t="s">
        <v>7201</v>
      </c>
      <c r="B35" s="1056" t="s">
        <v>220</v>
      </c>
      <c r="C35" s="1057" t="s">
        <v>1290</v>
      </c>
      <c r="D35" s="1058" t="s">
        <v>1291</v>
      </c>
      <c r="E35" s="1059" t="s">
        <v>1291</v>
      </c>
      <c r="F35" s="1060" t="s">
        <v>1290</v>
      </c>
      <c r="G35" s="1056" t="s">
        <v>1290</v>
      </c>
      <c r="H35" s="1086"/>
      <c r="I35" s="10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7" t="s">
        <v>6812</v>
      </c>
      <c r="AO35" s="175"/>
      <c r="AP35" s="175"/>
      <c r="AQ35" s="175"/>
      <c r="AR35" s="175"/>
      <c r="AS35" s="175"/>
      <c r="AT35" s="175"/>
      <c r="AU35" s="175"/>
      <c r="AV35" s="175"/>
      <c r="AW35" s="175"/>
      <c r="AX35" s="175"/>
      <c r="AY35" s="175"/>
      <c r="AZ35" s="175"/>
      <c r="BA35" s="175"/>
      <c r="BB35" s="175"/>
      <c r="BC35" s="175"/>
      <c r="BD35" s="175"/>
      <c r="BE35" s="1104"/>
      <c r="BF35" s="1104"/>
      <c r="BG35" s="1104"/>
      <c r="BH35" s="1104"/>
      <c r="BI35" s="1104"/>
      <c r="BJ35" s="1104"/>
      <c r="BK35" s="1104"/>
      <c r="BL35" s="1104"/>
      <c r="BM35" s="1104"/>
      <c r="BN35" s="1104"/>
      <c r="BO35" s="175"/>
      <c r="BP35" s="175"/>
      <c r="BQ35" s="175"/>
      <c r="BR35" s="175"/>
      <c r="BS35" s="175"/>
      <c r="BT35" s="175"/>
      <c r="BU35" s="175"/>
      <c r="BV35" s="175"/>
      <c r="BW35" s="175"/>
      <c r="BX35" s="175"/>
      <c r="BY35" s="175"/>
      <c r="BZ35" s="175"/>
      <c r="CA35" s="175"/>
      <c r="CB35" s="175"/>
      <c r="CC35" s="1082"/>
      <c r="CD35" s="1082"/>
      <c r="CE35" s="1082"/>
      <c r="CF35" s="1082"/>
      <c r="CG35" s="1082"/>
      <c r="CH35" s="1082"/>
      <c r="CI35" s="1082"/>
      <c r="CJ35" s="1082"/>
      <c r="CK35" s="1082"/>
      <c r="CL35" s="1082"/>
      <c r="CM35" s="1082"/>
      <c r="CN35" s="1082"/>
      <c r="CO35" s="1082"/>
      <c r="CP35" s="1082"/>
      <c r="CQ35" s="1082"/>
      <c r="CR35" s="179"/>
    </row>
    <row r="36">
      <c r="A36" s="1055" t="s">
        <v>3991</v>
      </c>
      <c r="B36" s="1056" t="s">
        <v>2227</v>
      </c>
      <c r="C36" s="1057" t="s">
        <v>1291</v>
      </c>
      <c r="D36" s="1058" t="s">
        <v>1291</v>
      </c>
      <c r="E36" s="1059" t="s">
        <v>1291</v>
      </c>
      <c r="F36" s="1060" t="s">
        <v>1291</v>
      </c>
      <c r="G36" s="1056" t="s">
        <v>1290</v>
      </c>
      <c r="H36" s="1086"/>
      <c r="I36" s="1086"/>
      <c r="J36" s="175"/>
      <c r="K36" s="175"/>
      <c r="L36" s="175"/>
      <c r="M36" s="175"/>
      <c r="N36" s="175"/>
      <c r="O36" s="175"/>
      <c r="P36" s="175"/>
      <c r="Q36" s="175"/>
      <c r="R36" s="175"/>
      <c r="S36" s="175"/>
      <c r="T36" s="175"/>
      <c r="U36" s="175"/>
      <c r="V36" s="175"/>
      <c r="W36" s="179"/>
      <c r="X36" s="179"/>
      <c r="Y36" s="249"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7" t="s">
        <v>5266</v>
      </c>
      <c r="B37" s="1056" t="s">
        <v>5027</v>
      </c>
      <c r="C37" s="1057" t="s">
        <v>1291</v>
      </c>
      <c r="D37" s="1058" t="s">
        <v>1291</v>
      </c>
      <c r="E37" s="1059" t="s">
        <v>1291</v>
      </c>
      <c r="F37" s="1060" t="s">
        <v>1291</v>
      </c>
      <c r="G37" s="1056" t="s">
        <v>536</v>
      </c>
      <c r="H37" s="1086"/>
      <c r="I37" s="1086"/>
      <c r="J37" s="175"/>
      <c r="K37" s="89" t="s">
        <v>7202</v>
      </c>
      <c r="L37" s="175"/>
      <c r="M37" s="175"/>
      <c r="N37" s="175"/>
      <c r="O37" s="175"/>
      <c r="P37" s="175"/>
      <c r="Q37" s="175"/>
      <c r="R37" s="175"/>
      <c r="S37" s="175"/>
      <c r="T37" s="175"/>
      <c r="U37" s="175"/>
      <c r="V37" s="175"/>
      <c r="W37" s="249" t="s">
        <v>5463</v>
      </c>
      <c r="X37" s="249"/>
      <c r="Y37" s="175"/>
      <c r="Z37" s="175"/>
      <c r="AA37" s="175"/>
      <c r="AB37" s="175"/>
      <c r="AC37" s="249" t="s">
        <v>4748</v>
      </c>
      <c r="AD37" s="179"/>
      <c r="AE37" s="179"/>
      <c r="AF37" s="175"/>
      <c r="AG37" s="175"/>
      <c r="AH37" s="175"/>
      <c r="AI37" s="175"/>
      <c r="AJ37" s="175"/>
      <c r="AK37" s="175"/>
      <c r="AL37" s="175"/>
      <c r="AM37" s="175"/>
      <c r="AN37" s="175"/>
      <c r="AO37" s="175"/>
      <c r="AP37" s="175"/>
      <c r="AQ37" s="175"/>
      <c r="AR37" s="175"/>
      <c r="AS37" s="89" t="s">
        <v>6815</v>
      </c>
      <c r="AT37" s="249"/>
      <c r="AU37" s="175"/>
      <c r="AV37" s="175"/>
      <c r="AW37" s="175"/>
      <c r="AX37" s="175"/>
      <c r="AY37" s="175"/>
      <c r="AZ37" s="175"/>
      <c r="BA37" s="89" t="s">
        <v>6879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8" t="s">
        <v>5550</v>
      </c>
      <c r="B38" s="1056" t="s">
        <v>221</v>
      </c>
      <c r="C38" s="1057" t="s">
        <v>1291</v>
      </c>
      <c r="D38" s="1058" t="s">
        <v>1291</v>
      </c>
      <c r="E38" s="1059" t="s">
        <v>1291</v>
      </c>
      <c r="F38" s="1060" t="s">
        <v>1290</v>
      </c>
      <c r="G38" s="1056" t="s">
        <v>1290</v>
      </c>
      <c r="H38" s="1086"/>
      <c r="I38" s="1086"/>
      <c r="J38" s="175"/>
      <c r="K38" s="175"/>
      <c r="L38" s="175"/>
      <c r="M38" s="175"/>
      <c r="N38" s="175"/>
      <c r="O38" s="175"/>
      <c r="P38" s="175"/>
      <c r="Q38" s="175"/>
      <c r="R38" s="674" t="s">
        <v>7203</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8"/>
      <c r="BF38" s="1128"/>
      <c r="BG38" s="1128"/>
      <c r="BH38" s="1128"/>
      <c r="BI38" s="1128"/>
      <c r="BJ38" s="1128"/>
      <c r="BK38" s="1128"/>
      <c r="BL38" s="1128"/>
      <c r="BM38" s="1128"/>
      <c r="BN38" s="1128"/>
      <c r="BO38" s="175"/>
      <c r="BP38" s="175"/>
      <c r="BQ38" s="175"/>
      <c r="BR38" s="175"/>
      <c r="BS38" s="175"/>
      <c r="BT38" s="175"/>
      <c r="BU38" s="175"/>
      <c r="BV38" s="175"/>
      <c r="BW38" s="175"/>
      <c r="BX38" s="175"/>
      <c r="BY38" s="175"/>
      <c r="BZ38" s="175"/>
      <c r="CA38" s="175"/>
      <c r="CB38" s="175"/>
      <c r="CC38" s="1129"/>
      <c r="CD38" s="1129"/>
      <c r="CE38" s="1129"/>
      <c r="CF38" s="1129"/>
      <c r="CG38" s="1129"/>
      <c r="CH38" s="1129"/>
      <c r="CI38" s="1129"/>
      <c r="CJ38" s="1129"/>
      <c r="CK38" s="654"/>
      <c r="CL38" s="654"/>
      <c r="CM38" s="654"/>
      <c r="CN38" s="654"/>
      <c r="CO38" s="654"/>
      <c r="CP38" s="654"/>
      <c r="CQ38" s="654"/>
      <c r="CR38" s="179"/>
    </row>
    <row r="39">
      <c r="A39" s="1055" t="s">
        <v>7204</v>
      </c>
      <c r="B39" s="1056" t="s">
        <v>4706</v>
      </c>
      <c r="C39" s="1057" t="s">
        <v>1291</v>
      </c>
      <c r="D39" s="1058" t="s">
        <v>1291</v>
      </c>
      <c r="E39" s="1059" t="s">
        <v>1291</v>
      </c>
      <c r="F39" s="1060" t="s">
        <v>1290</v>
      </c>
      <c r="G39" s="1056" t="s">
        <v>1290</v>
      </c>
      <c r="H39" s="1086"/>
      <c r="I39" s="1086"/>
      <c r="J39" s="175"/>
      <c r="K39" s="175"/>
      <c r="L39" s="175"/>
      <c r="M39" s="175"/>
      <c r="N39" s="175"/>
      <c r="O39" s="175"/>
      <c r="P39" s="175"/>
      <c r="Q39" s="175"/>
      <c r="R39" s="175"/>
      <c r="S39" s="175"/>
      <c r="T39" s="175"/>
      <c r="U39" s="175"/>
      <c r="V39" s="175"/>
      <c r="W39" s="175"/>
      <c r="X39" s="175"/>
      <c r="Y39" s="175"/>
      <c r="Z39" s="175"/>
      <c r="AA39" s="175"/>
      <c r="AB39" s="175"/>
      <c r="AC39" s="175"/>
      <c r="AD39" s="674" t="s">
        <v>7205</v>
      </c>
      <c r="AE39" s="65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04"/>
      <c r="BF39" s="1104"/>
      <c r="BG39" s="1104"/>
      <c r="BH39" s="1104"/>
      <c r="BI39" s="1104"/>
      <c r="BJ39" s="1104"/>
      <c r="BK39" s="1104"/>
      <c r="BL39" s="1104"/>
      <c r="BM39" s="1104"/>
      <c r="BN39" s="1104"/>
      <c r="BO39" s="175"/>
      <c r="BP39" s="175"/>
      <c r="BQ39" s="175"/>
      <c r="BR39" s="175"/>
      <c r="BS39" s="175"/>
      <c r="BT39" s="175"/>
      <c r="BU39" s="175"/>
      <c r="BV39" s="175"/>
      <c r="BW39" s="175"/>
      <c r="BX39" s="175"/>
      <c r="BY39" s="175"/>
      <c r="BZ39" s="175"/>
      <c r="CA39" s="175"/>
      <c r="CB39" s="175"/>
      <c r="CC39" s="1082"/>
      <c r="CD39" s="1082"/>
      <c r="CE39" s="1082"/>
      <c r="CF39" s="1082"/>
      <c r="CG39" s="1082"/>
      <c r="CH39" s="1082"/>
      <c r="CI39" s="1082"/>
      <c r="CJ39" s="1082"/>
      <c r="CK39" s="1082"/>
      <c r="CL39" s="1082"/>
      <c r="CM39" s="1082"/>
      <c r="CN39" s="1082"/>
      <c r="CO39" s="1082"/>
      <c r="CP39" s="1082"/>
      <c r="CQ39" s="1082"/>
      <c r="CR39" s="179"/>
    </row>
    <row r="40">
      <c r="A40" s="1130" t="s">
        <v>5075</v>
      </c>
      <c r="B40" s="1056" t="s">
        <v>330</v>
      </c>
      <c r="C40" s="1057" t="s">
        <v>1291</v>
      </c>
      <c r="D40" s="1058" t="s">
        <v>1291</v>
      </c>
      <c r="E40" s="1059" t="s">
        <v>1291</v>
      </c>
      <c r="F40" s="1060" t="s">
        <v>1291</v>
      </c>
      <c r="G40" s="1056" t="s">
        <v>880</v>
      </c>
      <c r="H40" s="1086"/>
      <c r="I40" s="1086"/>
      <c r="J40" s="175"/>
      <c r="K40" s="175"/>
      <c r="L40" s="175"/>
      <c r="M40" s="175"/>
      <c r="N40" s="175"/>
      <c r="O40" s="175"/>
      <c r="P40" s="175"/>
      <c r="Q40" s="175"/>
      <c r="R40" s="175"/>
      <c r="S40" s="175"/>
      <c r="T40" s="175"/>
      <c r="U40" s="175"/>
      <c r="V40" s="175"/>
      <c r="W40" s="89" t="s">
        <v>3685</v>
      </c>
      <c r="X40" s="249"/>
      <c r="Y40" s="89" t="s">
        <v>4905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55" t="s">
        <v>7206</v>
      </c>
      <c r="B41" s="1056" t="s">
        <v>434</v>
      </c>
      <c r="C41" s="1057" t="s">
        <v>1290</v>
      </c>
      <c r="D41" s="1058" t="s">
        <v>1291</v>
      </c>
      <c r="E41" s="1059" t="s">
        <v>1291</v>
      </c>
      <c r="F41" s="1060" t="s">
        <v>1290</v>
      </c>
      <c r="G41" s="1056" t="s">
        <v>1290</v>
      </c>
      <c r="H41" s="1086"/>
      <c r="I41" s="10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04"/>
      <c r="BF41" s="1104"/>
      <c r="BG41" s="1104"/>
      <c r="BH41" s="1104"/>
      <c r="BI41" s="1104"/>
      <c r="BJ41" s="1104"/>
      <c r="BK41" s="1104"/>
      <c r="BL41" s="1104"/>
      <c r="BM41" s="1104"/>
      <c r="BN41" s="1104"/>
      <c r="BO41" s="175"/>
      <c r="BP41" s="175"/>
      <c r="BQ41" s="175"/>
      <c r="BR41" s="175"/>
      <c r="BS41" s="175"/>
      <c r="BT41" s="175"/>
      <c r="BU41" s="175"/>
      <c r="BV41" s="175"/>
      <c r="BW41" s="175"/>
      <c r="BX41" s="175"/>
      <c r="BY41" s="175"/>
      <c r="BZ41" s="175"/>
      <c r="CA41" s="175"/>
      <c r="CB41" s="175"/>
      <c r="CC41" s="1082"/>
      <c r="CD41" s="1082"/>
      <c r="CE41" s="1082"/>
      <c r="CF41" s="1082"/>
      <c r="CG41" s="1082"/>
      <c r="CH41" s="1082"/>
      <c r="CI41" s="1082"/>
      <c r="CJ41" s="1082"/>
      <c r="CK41" s="1082"/>
      <c r="CL41" s="1082"/>
      <c r="CM41" s="1082"/>
      <c r="CN41" s="1082"/>
      <c r="CO41" s="1082"/>
      <c r="CP41" s="1082"/>
      <c r="CQ41" s="1082"/>
      <c r="CR41" s="658" t="s">
        <v>3302</v>
      </c>
    </row>
    <row r="42">
      <c r="A42" s="1114" t="s">
        <v>3449</v>
      </c>
      <c r="B42" s="1056" t="s">
        <v>434</v>
      </c>
      <c r="C42" s="1057" t="s">
        <v>1291</v>
      </c>
      <c r="D42" s="1058" t="s">
        <v>1291</v>
      </c>
      <c r="E42" s="1059" t="s">
        <v>1291</v>
      </c>
      <c r="F42" s="1060" t="s">
        <v>1290</v>
      </c>
      <c r="G42" s="1056" t="s">
        <v>1290</v>
      </c>
      <c r="H42" s="1086"/>
      <c r="I42" s="1086"/>
      <c r="J42" s="175"/>
      <c r="K42" s="175"/>
      <c r="L42" s="175"/>
      <c r="M42" s="175"/>
      <c r="N42" s="175"/>
      <c r="O42" s="175"/>
      <c r="P42" s="175"/>
      <c r="Q42" s="175"/>
      <c r="R42" s="175"/>
      <c r="S42" s="175"/>
      <c r="T42" s="175"/>
      <c r="U42" s="1073"/>
      <c r="V42" s="1073"/>
      <c r="W42" s="175"/>
      <c r="X42" s="175"/>
      <c r="Y42" s="175"/>
      <c r="Z42" s="175"/>
      <c r="AA42" s="175"/>
      <c r="AB42" s="175"/>
      <c r="AC42" s="674" t="s">
        <v>7207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104"/>
      <c r="BF42" s="1104"/>
      <c r="BG42" s="1104"/>
      <c r="BH42" s="1104"/>
      <c r="BI42" s="1104"/>
      <c r="BJ42" s="1104"/>
      <c r="BK42" s="1104"/>
      <c r="BL42" s="1104"/>
      <c r="BM42" s="1104"/>
      <c r="BN42" s="1104"/>
      <c r="BO42" s="175"/>
      <c r="BP42" s="175"/>
      <c r="BQ42" s="175"/>
      <c r="BR42" s="175"/>
      <c r="BS42" s="175"/>
      <c r="BT42" s="175"/>
      <c r="BU42" s="175"/>
      <c r="BV42" s="175"/>
      <c r="BW42" s="175"/>
      <c r="BX42" s="175"/>
      <c r="BY42" s="175"/>
      <c r="BZ42" s="175"/>
      <c r="CA42" s="175"/>
      <c r="CB42" s="175"/>
      <c r="CC42" s="1111"/>
      <c r="CD42" s="1111"/>
      <c r="CE42" s="1111"/>
      <c r="CF42" s="1111"/>
      <c r="CG42" s="1111"/>
      <c r="CH42" s="1111"/>
      <c r="CI42" s="1111"/>
      <c r="CJ42" s="1111"/>
      <c r="CK42" s="175"/>
      <c r="CL42" s="175"/>
      <c r="CM42" s="175"/>
      <c r="CN42" s="175"/>
      <c r="CO42" s="175"/>
      <c r="CP42" s="175"/>
      <c r="CQ42" s="175"/>
      <c r="CR42" s="179"/>
    </row>
    <row r="43">
      <c r="A43" s="1131" t="s">
        <v>7208</v>
      </c>
      <c r="B43" s="1056" t="s">
        <v>804</v>
      </c>
      <c r="C43" s="1057" t="s">
        <v>1291</v>
      </c>
      <c r="D43" s="1058" t="s">
        <v>1290</v>
      </c>
      <c r="E43" s="1059" t="s">
        <v>1290</v>
      </c>
      <c r="F43" s="1060" t="s">
        <v>881</v>
      </c>
      <c r="G43" s="1056" t="s">
        <v>804</v>
      </c>
      <c r="H43" s="1086"/>
      <c r="I43" s="1086"/>
      <c r="J43" s="175"/>
      <c r="K43" s="175"/>
      <c r="L43" s="175"/>
      <c r="M43" s="175"/>
      <c r="N43" s="175"/>
      <c r="O43" s="175"/>
      <c r="P43" s="175"/>
      <c r="Q43" s="175"/>
      <c r="R43" s="175"/>
      <c r="S43" s="175"/>
      <c r="T43" s="175"/>
      <c r="U43" s="674" t="s">
        <v>7209</v>
      </c>
      <c r="V43" s="175"/>
      <c r="W43" s="89" t="s">
        <v>7210</v>
      </c>
      <c r="X43" s="89" t="s">
        <v>7210</v>
      </c>
      <c r="Y43" s="175"/>
      <c r="Z43" s="175"/>
      <c r="AA43" s="175"/>
      <c r="AB43" s="175"/>
      <c r="AC43" s="175"/>
      <c r="AD43" s="175"/>
      <c r="AE43" s="175"/>
      <c r="AF43" s="175"/>
      <c r="AG43" s="175"/>
      <c r="AH43" s="175"/>
      <c r="AI43" s="175"/>
      <c r="AJ43" s="175"/>
      <c r="AK43" s="175"/>
      <c r="AL43" s="175"/>
      <c r="AM43" s="175"/>
      <c r="AN43" s="89" t="s">
        <v>7211</v>
      </c>
      <c r="AO43" s="660" t="s">
        <v>7212</v>
      </c>
      <c r="AP43" s="666" t="s">
        <v>7213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105" t="s">
        <v>4677</v>
      </c>
      <c r="B44" s="1056" t="s">
        <v>536</v>
      </c>
      <c r="C44" s="1057" t="s">
        <v>1291</v>
      </c>
      <c r="D44" s="1058" t="s">
        <v>1291</v>
      </c>
      <c r="E44" s="1059" t="s">
        <v>1291</v>
      </c>
      <c r="F44" s="1060" t="s">
        <v>1291</v>
      </c>
      <c r="G44" s="1056" t="s">
        <v>1290</v>
      </c>
      <c r="H44" s="1086"/>
      <c r="I44" s="1086"/>
      <c r="J44" s="175"/>
      <c r="K44" s="175"/>
      <c r="L44" s="175"/>
      <c r="M44" s="175"/>
      <c r="N44" s="175"/>
      <c r="O44" s="175"/>
      <c r="P44" s="175"/>
      <c r="Q44" s="175"/>
      <c r="R44" s="89" t="s">
        <v>7214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04"/>
      <c r="BF44" s="1104"/>
      <c r="BG44" s="1104"/>
      <c r="BH44" s="1104"/>
      <c r="BI44" s="1104"/>
      <c r="BJ44" s="1104"/>
      <c r="BK44" s="1104"/>
      <c r="BL44" s="1104"/>
      <c r="BM44" s="1104"/>
      <c r="BN44" s="1104"/>
      <c r="BO44" s="175"/>
      <c r="BP44" s="175"/>
      <c r="BQ44" s="175"/>
      <c r="BR44" s="175"/>
      <c r="BS44" s="175"/>
      <c r="BT44" s="175"/>
      <c r="BU44" s="175"/>
      <c r="BV44" s="175"/>
      <c r="BW44" s="175"/>
      <c r="BX44" s="175"/>
      <c r="BY44" s="175"/>
      <c r="BZ44" s="175"/>
      <c r="CA44" s="175"/>
      <c r="CB44" s="175"/>
      <c r="CC44" s="1082"/>
      <c r="CD44" s="1082"/>
      <c r="CE44" s="1082"/>
      <c r="CF44" s="1082"/>
      <c r="CG44" s="1082"/>
      <c r="CH44" s="1082"/>
      <c r="CI44" s="1082"/>
      <c r="CJ44" s="1082"/>
      <c r="CK44" s="1082"/>
      <c r="CL44" s="1082"/>
      <c r="CM44" s="1082"/>
      <c r="CN44" s="1082"/>
      <c r="CO44" s="1082"/>
      <c r="CP44" s="1082"/>
      <c r="CQ44" s="1082"/>
      <c r="CR44" s="175"/>
    </row>
    <row r="45">
      <c r="A45" s="1132" t="s">
        <v>7215</v>
      </c>
      <c r="B45" s="1056" t="s">
        <v>536</v>
      </c>
      <c r="C45" s="1057" t="s">
        <v>1291</v>
      </c>
      <c r="D45" s="1058" t="s">
        <v>1291</v>
      </c>
      <c r="E45" s="1059" t="s">
        <v>1291</v>
      </c>
      <c r="F45" s="1060" t="s">
        <v>1291</v>
      </c>
      <c r="G45" s="1056" t="s">
        <v>1290</v>
      </c>
      <c r="H45" s="1133"/>
      <c r="I45" s="1133"/>
      <c r="J45" s="175"/>
      <c r="K45" s="175"/>
      <c r="L45" s="175"/>
      <c r="M45" s="175"/>
      <c r="N45" s="175"/>
      <c r="O45" s="175"/>
      <c r="P45" s="175"/>
      <c r="Q45" s="175"/>
      <c r="R45" s="175"/>
      <c r="S45" s="175"/>
      <c r="T45" s="175"/>
      <c r="U45" s="89" t="s">
        <v>3070</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104"/>
      <c r="BF45" s="1104"/>
      <c r="BG45" s="1104"/>
      <c r="BH45" s="1104"/>
      <c r="BI45" s="1104"/>
      <c r="BJ45" s="1104"/>
      <c r="BK45" s="1104"/>
      <c r="BL45" s="1104"/>
      <c r="BM45" s="1104"/>
      <c r="BN45" s="1104"/>
      <c r="BO45" s="175"/>
      <c r="BP45" s="175"/>
      <c r="BQ45" s="175"/>
      <c r="BR45" s="175"/>
      <c r="BS45" s="175"/>
      <c r="BT45" s="175"/>
      <c r="BU45" s="175"/>
      <c r="BV45" s="175"/>
      <c r="BW45" s="175"/>
      <c r="BX45" s="175"/>
      <c r="BY45" s="175"/>
      <c r="BZ45" s="175"/>
      <c r="CA45" s="175"/>
      <c r="CB45" s="175"/>
      <c r="CC45" s="1082"/>
      <c r="CD45" s="1082"/>
      <c r="CE45" s="1082"/>
      <c r="CF45" s="1082"/>
      <c r="CG45" s="1082"/>
      <c r="CH45" s="1082"/>
      <c r="CI45" s="1082"/>
      <c r="CJ45" s="1082"/>
      <c r="CK45" s="175"/>
      <c r="CL45" s="175"/>
      <c r="CM45" s="175"/>
      <c r="CN45" s="175"/>
      <c r="CO45" s="175"/>
      <c r="CP45" s="175"/>
      <c r="CQ45" s="175"/>
      <c r="CR45" s="175"/>
    </row>
    <row r="46">
      <c r="A46" s="1134" t="s">
        <v>4704</v>
      </c>
      <c r="B46" s="1056" t="s">
        <v>536</v>
      </c>
      <c r="C46" s="1057" t="s">
        <v>1291</v>
      </c>
      <c r="D46" s="1058" t="s">
        <v>1291</v>
      </c>
      <c r="E46" s="1059" t="s">
        <v>1291</v>
      </c>
      <c r="F46" s="1060" t="s">
        <v>1291</v>
      </c>
      <c r="G46" s="1056" t="s">
        <v>880</v>
      </c>
      <c r="H46" s="1086"/>
      <c r="I46" s="10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6788</v>
      </c>
      <c r="BB46" s="249" t="s">
        <v>7156</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35" t="s">
        <v>3221</v>
      </c>
      <c r="B47" s="1056" t="s">
        <v>880</v>
      </c>
      <c r="C47" s="1057" t="s">
        <v>1291</v>
      </c>
      <c r="D47" s="1058" t="s">
        <v>1291</v>
      </c>
      <c r="E47" s="1059" t="s">
        <v>1291</v>
      </c>
      <c r="F47" s="1060" t="s">
        <v>1291</v>
      </c>
      <c r="G47" s="1056" t="s">
        <v>1290</v>
      </c>
      <c r="H47" s="1086"/>
      <c r="I47" s="10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55" t="s">
        <v>7216</v>
      </c>
      <c r="B48" s="1056" t="s">
        <v>880</v>
      </c>
      <c r="C48" s="1057" t="s">
        <v>1291</v>
      </c>
      <c r="D48" s="1058" t="s">
        <v>1291</v>
      </c>
      <c r="E48" s="1059" t="s">
        <v>1291</v>
      </c>
      <c r="F48" s="1060" t="s">
        <v>1291</v>
      </c>
      <c r="G48" s="1056" t="s">
        <v>1290</v>
      </c>
      <c r="H48" s="1086"/>
      <c r="I48" s="1086"/>
      <c r="J48" s="175"/>
      <c r="K48" s="175"/>
      <c r="L48" s="175"/>
      <c r="M48" s="175"/>
      <c r="N48" s="175"/>
      <c r="O48" s="175"/>
      <c r="P48" s="175"/>
      <c r="Q48" s="175"/>
      <c r="R48" s="175"/>
      <c r="S48" s="175"/>
      <c r="T48" s="175"/>
      <c r="U48" s="175"/>
      <c r="V48" s="249" t="s">
        <v>6974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04"/>
      <c r="BF48" s="1104"/>
      <c r="BG48" s="1104"/>
      <c r="BH48" s="1104"/>
      <c r="BI48" s="1104"/>
      <c r="BJ48" s="1104"/>
      <c r="BK48" s="1104"/>
      <c r="BL48" s="1104"/>
      <c r="BM48" s="1104"/>
      <c r="BN48" s="1104"/>
      <c r="BO48" s="175"/>
      <c r="BP48" s="175"/>
      <c r="BQ48" s="175"/>
      <c r="BR48" s="175"/>
      <c r="BS48" s="175"/>
      <c r="BT48" s="175"/>
      <c r="BU48" s="175"/>
      <c r="BV48" s="175"/>
      <c r="BW48" s="89"/>
      <c r="BX48" s="175"/>
      <c r="BY48" s="175"/>
      <c r="BZ48" s="175"/>
      <c r="CA48" s="175"/>
      <c r="CB48" s="175"/>
      <c r="CC48" s="1082"/>
      <c r="CD48" s="1082"/>
      <c r="CE48" s="1082"/>
      <c r="CF48" s="1082"/>
      <c r="CG48" s="1082"/>
      <c r="CH48" s="1082"/>
      <c r="CI48" s="1082"/>
      <c r="CJ48" s="1082"/>
      <c r="CK48" s="1082"/>
      <c r="CL48" s="1082"/>
      <c r="CM48" s="1082"/>
      <c r="CN48" s="1082"/>
      <c r="CO48" s="1082"/>
      <c r="CP48" s="1082"/>
      <c r="CQ48" s="1082"/>
      <c r="CR48" s="179"/>
    </row>
    <row r="49">
      <c r="A49" s="1055"/>
      <c r="B49" s="1056"/>
      <c r="C49" s="1057"/>
      <c r="D49" s="1058"/>
      <c r="E49" s="1059"/>
      <c r="F49" s="1060"/>
      <c r="G49" s="1056"/>
      <c r="H49" s="1058"/>
      <c r="I49" s="105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55"/>
      <c r="B50" s="1056"/>
      <c r="C50" s="1057"/>
      <c r="D50" s="1058"/>
      <c r="E50" s="1059"/>
      <c r="F50" s="1060"/>
      <c r="G50" s="1056"/>
      <c r="H50" s="1058"/>
      <c r="I50" s="105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55"/>
      <c r="B51" s="1056"/>
      <c r="C51" s="1057"/>
      <c r="D51" s="1058"/>
      <c r="E51" s="1059"/>
      <c r="F51" s="1060"/>
      <c r="G51" s="1056"/>
      <c r="H51" s="1133"/>
      <c r="I51" s="113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04"/>
      <c r="BF51" s="1104"/>
      <c r="BG51" s="1104"/>
      <c r="BH51" s="1104"/>
      <c r="BI51" s="1104"/>
      <c r="BJ51" s="1104"/>
      <c r="BK51" s="1104"/>
      <c r="BL51" s="1104"/>
      <c r="BM51" s="1104"/>
      <c r="BN51" s="1104"/>
      <c r="BO51" s="175"/>
      <c r="BP51" s="175"/>
      <c r="BQ51" s="175"/>
      <c r="BR51" s="175"/>
      <c r="BS51" s="175"/>
      <c r="BT51" s="175"/>
      <c r="BU51" s="175"/>
      <c r="BV51" s="175"/>
      <c r="BW51" s="175"/>
      <c r="BX51" s="175"/>
      <c r="BY51" s="175"/>
      <c r="BZ51" s="175"/>
      <c r="CA51" s="175"/>
      <c r="CB51" s="175"/>
      <c r="CC51" s="1082"/>
      <c r="CD51" s="1082"/>
      <c r="CE51" s="1082"/>
      <c r="CF51" s="1082"/>
      <c r="CG51" s="1082"/>
      <c r="CH51" s="1082"/>
      <c r="CI51" s="1082"/>
      <c r="CJ51" s="1082"/>
      <c r="CK51" s="175"/>
      <c r="CL51" s="175"/>
      <c r="CM51" s="175"/>
      <c r="CN51" s="175"/>
      <c r="CO51" s="175"/>
      <c r="CP51" s="175"/>
      <c r="CQ51" s="175"/>
      <c r="CR51" s="175"/>
    </row>
    <row r="52">
      <c r="A52" s="1055"/>
      <c r="B52" s="1056"/>
      <c r="C52" s="1057"/>
      <c r="D52" s="1058"/>
      <c r="E52" s="1059"/>
      <c r="F52" s="1060"/>
      <c r="G52" s="1056"/>
      <c r="H52" s="1133"/>
      <c r="I52" s="113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55"/>
      <c r="B53" s="1056"/>
      <c r="C53" s="1057"/>
      <c r="D53" s="1058"/>
      <c r="E53" s="1059"/>
      <c r="F53" s="1060"/>
      <c r="G53" s="1056"/>
      <c r="H53" s="1133"/>
      <c r="I53" s="113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55"/>
      <c r="B54" s="1056"/>
      <c r="C54" s="1057"/>
      <c r="D54" s="1058"/>
      <c r="E54" s="1059"/>
      <c r="F54" s="1060"/>
      <c r="G54" s="1056"/>
      <c r="H54" s="1133"/>
      <c r="I54" s="113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04"/>
      <c r="BF54" s="1104"/>
      <c r="BG54" s="1104"/>
      <c r="BH54" s="1104"/>
      <c r="BI54" s="1104"/>
      <c r="BJ54" s="1104"/>
      <c r="BK54" s="1104"/>
      <c r="BL54" s="1104"/>
      <c r="BM54" s="1104"/>
      <c r="BN54" s="11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55"/>
      <c r="B55" s="1056"/>
      <c r="C55" s="1057"/>
      <c r="D55" s="1058"/>
      <c r="E55" s="1059"/>
      <c r="F55" s="1060"/>
      <c r="G55" s="1056"/>
      <c r="H55" s="1086"/>
      <c r="I55" s="105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55"/>
      <c r="B56" s="1056"/>
      <c r="C56" s="1057"/>
      <c r="D56" s="1058"/>
      <c r="E56" s="1059"/>
      <c r="F56" s="1060"/>
      <c r="G56" s="1056"/>
      <c r="H56" s="1086"/>
      <c r="I56" s="105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04"/>
      <c r="BF56" s="1104"/>
      <c r="BG56" s="1104"/>
      <c r="BH56" s="1104"/>
      <c r="BI56" s="1104"/>
      <c r="BJ56" s="1104"/>
      <c r="BK56" s="1104"/>
      <c r="BL56" s="1104"/>
      <c r="BM56" s="1104"/>
      <c r="BN56" s="11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55"/>
      <c r="B57" s="1056"/>
      <c r="C57" s="1057"/>
      <c r="D57" s="1058"/>
      <c r="E57" s="1059"/>
      <c r="F57" s="1060"/>
      <c r="G57" s="1056"/>
      <c r="H57" s="1086"/>
      <c r="I57" s="105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55"/>
      <c r="B58" s="1056"/>
      <c r="C58" s="1057"/>
      <c r="D58" s="1058"/>
      <c r="E58" s="1059"/>
      <c r="F58" s="1060"/>
      <c r="G58" s="1056"/>
      <c r="H58" s="1086"/>
      <c r="I58" s="105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55"/>
      <c r="B59" s="1056"/>
      <c r="C59" s="1057"/>
      <c r="D59" s="1058"/>
      <c r="E59" s="1059"/>
      <c r="F59" s="1060"/>
      <c r="G59" s="1056"/>
      <c r="H59" s="1058"/>
      <c r="I59" s="105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55"/>
      <c r="B60" s="1056"/>
      <c r="C60" s="1057"/>
      <c r="D60" s="1058"/>
      <c r="E60" s="1059"/>
      <c r="F60" s="1060"/>
      <c r="G60" s="1056"/>
      <c r="H60" s="1058"/>
      <c r="I60" s="105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55"/>
      <c r="B61" s="1056"/>
      <c r="C61" s="1057"/>
      <c r="D61" s="1058"/>
      <c r="E61" s="1059"/>
      <c r="F61" s="1060"/>
      <c r="G61" s="1056"/>
      <c r="H61" s="1058"/>
      <c r="I61" s="105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55"/>
      <c r="B62" s="1056"/>
      <c r="C62" s="1057"/>
      <c r="D62" s="1058"/>
      <c r="E62" s="1059"/>
      <c r="F62" s="1060"/>
      <c r="G62" s="1056"/>
      <c r="H62" s="1058"/>
      <c r="I62" s="105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55"/>
      <c r="B63" s="1056"/>
      <c r="C63" s="1057"/>
      <c r="D63" s="1058"/>
      <c r="E63" s="1059"/>
      <c r="F63" s="1060"/>
      <c r="G63" s="1056"/>
      <c r="H63" s="1058"/>
      <c r="I63" s="105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55"/>
      <c r="B64" s="1056"/>
      <c r="C64" s="1057"/>
      <c r="D64" s="1058"/>
      <c r="E64" s="1059"/>
      <c r="F64" s="1060"/>
      <c r="G64" s="1056"/>
      <c r="H64" s="1058"/>
      <c r="I64" s="105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55"/>
      <c r="B65" s="1056"/>
      <c r="C65" s="1057"/>
      <c r="D65" s="1058"/>
      <c r="E65" s="1059"/>
      <c r="F65" s="1060"/>
      <c r="G65" s="1056"/>
      <c r="H65" s="1058"/>
      <c r="I65" s="105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55"/>
      <c r="B66" s="1056"/>
      <c r="C66" s="1057"/>
      <c r="D66" s="1058"/>
      <c r="E66" s="1059"/>
      <c r="F66" s="1060"/>
      <c r="G66" s="1056"/>
      <c r="H66" s="1058"/>
      <c r="I66" s="105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55"/>
      <c r="B67" s="1056"/>
      <c r="C67" s="1057"/>
      <c r="D67" s="1058"/>
      <c r="E67" s="1059"/>
      <c r="F67" s="1060"/>
      <c r="G67" s="1056"/>
      <c r="H67" s="1058"/>
      <c r="I67" s="105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55"/>
      <c r="B68" s="1056"/>
      <c r="C68" s="1057"/>
      <c r="D68" s="1058"/>
      <c r="E68" s="1059"/>
      <c r="F68" s="1060"/>
      <c r="G68" s="1056"/>
      <c r="H68" s="1058"/>
      <c r="I68" s="105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55"/>
      <c r="B69" s="1056"/>
      <c r="C69" s="1057"/>
      <c r="D69" s="1058"/>
      <c r="E69" s="1059"/>
      <c r="F69" s="1060"/>
      <c r="G69" s="1056"/>
      <c r="H69" s="1058"/>
      <c r="I69" s="105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55"/>
      <c r="B70" s="1056"/>
      <c r="C70" s="1057"/>
      <c r="D70" s="1058"/>
      <c r="E70" s="1059"/>
      <c r="F70" s="1060"/>
      <c r="G70" s="1056"/>
      <c r="H70" s="1058"/>
      <c r="I70" s="105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55"/>
      <c r="B71" s="1056"/>
      <c r="C71" s="1057"/>
      <c r="D71" s="1058"/>
      <c r="E71" s="1059"/>
      <c r="F71" s="1060"/>
      <c r="G71" s="1056"/>
      <c r="H71" s="1058"/>
      <c r="I71" s="105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55"/>
      <c r="B72" s="1056"/>
      <c r="C72" s="1057"/>
      <c r="D72" s="1058"/>
      <c r="E72" s="1059"/>
      <c r="F72" s="1060"/>
      <c r="G72" s="1056"/>
      <c r="H72" s="1058"/>
      <c r="I72" s="105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55"/>
      <c r="B73" s="1056"/>
      <c r="C73" s="1057"/>
      <c r="D73" s="1058"/>
      <c r="E73" s="1059"/>
      <c r="F73" s="1060"/>
      <c r="G73" s="1056"/>
      <c r="H73" s="1058"/>
      <c r="I73" s="105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55"/>
      <c r="B74" s="1056"/>
      <c r="C74" s="1057"/>
      <c r="D74" s="1058"/>
      <c r="E74" s="1059"/>
      <c r="F74" s="1060"/>
      <c r="G74" s="1056"/>
      <c r="H74" s="1058"/>
      <c r="I74" s="105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55"/>
      <c r="B75" s="1056"/>
      <c r="C75" s="1057"/>
      <c r="D75" s="1058"/>
      <c r="E75" s="1059"/>
      <c r="F75" s="1060"/>
      <c r="G75" s="1056"/>
      <c r="H75" s="1058"/>
      <c r="I75" s="105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55"/>
      <c r="B76" s="1056"/>
      <c r="C76" s="1057"/>
      <c r="D76" s="1058"/>
      <c r="E76" s="1059"/>
      <c r="F76" s="1060"/>
      <c r="G76" s="1056"/>
      <c r="H76" s="1058"/>
      <c r="I76" s="105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55"/>
      <c r="B77" s="1056"/>
      <c r="C77" s="1057"/>
      <c r="D77" s="1058"/>
      <c r="E77" s="1059"/>
      <c r="F77" s="1060"/>
      <c r="G77" s="1056"/>
      <c r="H77" s="1058"/>
      <c r="I77" s="105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55"/>
      <c r="B78" s="1056"/>
      <c r="C78" s="1057"/>
      <c r="D78" s="1058"/>
      <c r="E78" s="1059"/>
      <c r="F78" s="1060"/>
      <c r="G78" s="1056"/>
      <c r="H78" s="1058"/>
      <c r="I78" s="105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55"/>
      <c r="B79" s="1056"/>
      <c r="C79" s="1057"/>
      <c r="D79" s="1058"/>
      <c r="E79" s="1059"/>
      <c r="F79" s="1060"/>
      <c r="G79" s="1056"/>
      <c r="H79" s="1058"/>
      <c r="I79" s="105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55"/>
      <c r="B80" s="1056"/>
      <c r="C80" s="1057"/>
      <c r="D80" s="1058"/>
      <c r="E80" s="1059"/>
      <c r="F80" s="1060"/>
      <c r="G80" s="1056"/>
      <c r="H80" s="1058"/>
      <c r="I80" s="105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55"/>
      <c r="B81" s="1056"/>
      <c r="C81" s="1057"/>
      <c r="D81" s="1058"/>
      <c r="E81" s="1059"/>
      <c r="F81" s="1060"/>
      <c r="G81" s="1056"/>
      <c r="H81" s="1058"/>
      <c r="I81" s="105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55"/>
      <c r="B82" s="1056"/>
      <c r="C82" s="1057"/>
      <c r="D82" s="1058"/>
      <c r="E82" s="1059"/>
      <c r="F82" s="1060"/>
      <c r="G82" s="1056"/>
      <c r="H82" s="1058"/>
      <c r="I82" s="105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55"/>
      <c r="B83" s="1056"/>
      <c r="C83" s="1057"/>
      <c r="D83" s="1058"/>
      <c r="E83" s="1059"/>
      <c r="F83" s="1060"/>
      <c r="G83" s="1056"/>
      <c r="H83" s="1058"/>
      <c r="I83" s="105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55"/>
      <c r="B84" s="1056"/>
      <c r="C84" s="1057"/>
      <c r="D84" s="1058"/>
      <c r="E84" s="1059"/>
      <c r="F84" s="1060"/>
      <c r="G84" s="1056"/>
      <c r="H84" s="1058"/>
      <c r="I84" s="105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55"/>
      <c r="B85" s="1056"/>
      <c r="C85" s="1057"/>
      <c r="D85" s="1058"/>
      <c r="E85" s="1059"/>
      <c r="F85" s="1060"/>
      <c r="G85" s="1056"/>
      <c r="H85" s="1058"/>
      <c r="I85" s="105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55"/>
      <c r="B86" s="1056"/>
      <c r="C86" s="1057"/>
      <c r="D86" s="1058"/>
      <c r="E86" s="1059"/>
      <c r="F86" s="1060"/>
      <c r="G86" s="1056"/>
      <c r="H86" s="1058"/>
      <c r="I86" s="105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55"/>
      <c r="B87" s="1056"/>
      <c r="C87" s="1057"/>
      <c r="D87" s="1058"/>
      <c r="E87" s="1059"/>
      <c r="F87" s="1060"/>
      <c r="G87" s="1056"/>
      <c r="H87" s="1058"/>
      <c r="I87" s="105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55"/>
      <c r="B88" s="1056"/>
      <c r="C88" s="1057"/>
      <c r="D88" s="1058"/>
      <c r="E88" s="1059"/>
      <c r="F88" s="1060"/>
      <c r="G88" s="1056"/>
      <c r="H88" s="1058"/>
      <c r="I88" s="105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55"/>
      <c r="B89" s="1056"/>
      <c r="C89" s="1057"/>
      <c r="D89" s="1058"/>
      <c r="E89" s="1059"/>
      <c r="F89" s="1060"/>
      <c r="G89" s="1056"/>
      <c r="H89" s="1058"/>
      <c r="I89" s="105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55"/>
      <c r="B90" s="1056"/>
      <c r="C90" s="1057"/>
      <c r="D90" s="1058"/>
      <c r="E90" s="1059"/>
      <c r="F90" s="1060"/>
      <c r="G90" s="1056"/>
      <c r="H90" s="1058"/>
      <c r="I90" s="105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55"/>
      <c r="B91" s="1056"/>
      <c r="C91" s="1057"/>
      <c r="D91" s="1058"/>
      <c r="E91" s="1059"/>
      <c r="F91" s="1060"/>
      <c r="G91" s="1056"/>
      <c r="H91" s="1058"/>
      <c r="I91" s="105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55"/>
      <c r="B92" s="1056"/>
      <c r="C92" s="1057"/>
      <c r="D92" s="1058"/>
      <c r="E92" s="1059"/>
      <c r="F92" s="1060"/>
      <c r="G92" s="1056"/>
      <c r="H92" s="1058"/>
      <c r="I92" s="105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55"/>
      <c r="B93" s="1056"/>
      <c r="C93" s="1057"/>
      <c r="D93" s="1058"/>
      <c r="E93" s="1059"/>
      <c r="F93" s="1060"/>
      <c r="G93" s="1056"/>
      <c r="H93" s="1058"/>
      <c r="I93" s="105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55"/>
      <c r="B94" s="1056"/>
      <c r="C94" s="1057"/>
      <c r="D94" s="1058"/>
      <c r="E94" s="1059"/>
      <c r="F94" s="1060"/>
      <c r="G94" s="1056"/>
      <c r="H94" s="1058"/>
      <c r="I94" s="105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55"/>
      <c r="B95" s="1056"/>
      <c r="C95" s="1057"/>
      <c r="D95" s="1058"/>
      <c r="E95" s="1059"/>
      <c r="F95" s="1060"/>
      <c r="G95" s="1056"/>
      <c r="H95" s="1058"/>
      <c r="I95" s="105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55"/>
      <c r="B96" s="1056"/>
      <c r="C96" s="1057"/>
      <c r="D96" s="1058"/>
      <c r="E96" s="1059"/>
      <c r="F96" s="1060"/>
      <c r="G96" s="1056"/>
      <c r="H96" s="1058"/>
      <c r="I96" s="105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55"/>
      <c r="B97" s="1056"/>
      <c r="C97" s="1057"/>
      <c r="D97" s="1058"/>
      <c r="E97" s="1059"/>
      <c r="F97" s="1060"/>
      <c r="G97" s="1056"/>
      <c r="H97" s="1058"/>
      <c r="I97" s="105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55"/>
      <c r="B98" s="1056"/>
      <c r="C98" s="1057"/>
      <c r="D98" s="1058"/>
      <c r="E98" s="1059"/>
      <c r="F98" s="1060"/>
      <c r="G98" s="1056"/>
      <c r="H98" s="1058"/>
      <c r="I98" s="105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55"/>
      <c r="B99" s="1056"/>
      <c r="C99" s="1057"/>
      <c r="D99" s="1058"/>
      <c r="E99" s="1059"/>
      <c r="F99" s="1060"/>
      <c r="G99" s="1056"/>
      <c r="H99" s="1058"/>
      <c r="I99" s="105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55"/>
      <c r="B100" s="1056"/>
      <c r="C100" s="1057"/>
      <c r="D100" s="1058"/>
      <c r="E100" s="1059"/>
      <c r="F100" s="1060"/>
      <c r="G100" s="1056"/>
      <c r="H100" s="1058"/>
      <c r="I100" s="105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55"/>
      <c r="B101" s="1056"/>
      <c r="C101" s="1057"/>
      <c r="D101" s="1058"/>
      <c r="E101" s="1059"/>
      <c r="F101" s="1060"/>
      <c r="G101" s="1056"/>
      <c r="H101" s="1058"/>
      <c r="I101" s="105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55"/>
      <c r="B102" s="1056"/>
      <c r="C102" s="1057"/>
      <c r="D102" s="1058"/>
      <c r="E102" s="1059"/>
      <c r="F102" s="1060"/>
      <c r="G102" s="1056"/>
      <c r="H102" s="1058"/>
      <c r="I102" s="105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55"/>
      <c r="B103" s="1056"/>
      <c r="C103" s="1057"/>
      <c r="D103" s="1058"/>
      <c r="E103" s="1059"/>
      <c r="F103" s="1060"/>
      <c r="G103" s="1056"/>
      <c r="H103" s="1058"/>
      <c r="I103" s="105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55"/>
      <c r="B104" s="1056"/>
      <c r="C104" s="1057"/>
      <c r="D104" s="1058"/>
      <c r="E104" s="1059"/>
      <c r="F104" s="1060"/>
      <c r="G104" s="1056"/>
      <c r="H104" s="1058"/>
      <c r="I104" s="105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55"/>
      <c r="B105" s="1056"/>
      <c r="C105" s="1057"/>
      <c r="D105" s="1058"/>
      <c r="E105" s="1059"/>
      <c r="F105" s="1060"/>
      <c r="G105" s="1056"/>
      <c r="H105" s="1058"/>
      <c r="I105" s="105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55"/>
      <c r="B106" s="1056"/>
      <c r="C106" s="1057"/>
      <c r="D106" s="1058"/>
      <c r="E106" s="1059"/>
      <c r="F106" s="1060"/>
      <c r="G106" s="1056"/>
      <c r="H106" s="1058"/>
      <c r="I106" s="105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55"/>
      <c r="B107" s="1056"/>
      <c r="C107" s="1057"/>
      <c r="D107" s="1058"/>
      <c r="E107" s="1059"/>
      <c r="F107" s="1060"/>
      <c r="G107" s="1056"/>
      <c r="H107" s="1058"/>
      <c r="I107" s="105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55"/>
      <c r="B108" s="1056"/>
      <c r="C108" s="1057"/>
      <c r="D108" s="1058"/>
      <c r="E108" s="1059"/>
      <c r="F108" s="1060"/>
      <c r="G108" s="1056"/>
      <c r="H108" s="1058"/>
      <c r="I108" s="105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55"/>
      <c r="B109" s="1056"/>
      <c r="C109" s="1057"/>
      <c r="D109" s="1058"/>
      <c r="E109" s="1059"/>
      <c r="F109" s="1060"/>
      <c r="G109" s="1056"/>
      <c r="H109" s="1058"/>
      <c r="I109" s="105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55"/>
      <c r="B110" s="1056"/>
      <c r="C110" s="1057"/>
      <c r="D110" s="1058"/>
      <c r="E110" s="1059"/>
      <c r="F110" s="1060"/>
      <c r="G110" s="1056"/>
      <c r="H110" s="1058"/>
      <c r="I110" s="105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55"/>
      <c r="B111" s="1056"/>
      <c r="C111" s="1057"/>
      <c r="D111" s="1058"/>
      <c r="E111" s="1059"/>
      <c r="F111" s="1060"/>
      <c r="G111" s="1056"/>
      <c r="H111" s="1058"/>
      <c r="I111" s="105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55"/>
      <c r="B112" s="1056"/>
      <c r="C112" s="1057"/>
      <c r="D112" s="1058"/>
      <c r="E112" s="1059"/>
      <c r="F112" s="1060"/>
      <c r="G112" s="1056"/>
      <c r="H112" s="1058"/>
      <c r="I112" s="105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55"/>
      <c r="B113" s="1056"/>
      <c r="C113" s="1057"/>
      <c r="D113" s="1058"/>
      <c r="E113" s="1059"/>
      <c r="F113" s="1060"/>
      <c r="G113" s="1056"/>
      <c r="H113" s="1058"/>
      <c r="I113" s="105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55"/>
      <c r="B114" s="1056"/>
      <c r="C114" s="1057"/>
      <c r="D114" s="1058"/>
      <c r="E114" s="1059"/>
      <c r="F114" s="1060"/>
      <c r="G114" s="1056"/>
      <c r="H114" s="1058"/>
      <c r="I114" s="105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55"/>
      <c r="B115" s="1056"/>
      <c r="C115" s="1057"/>
      <c r="D115" s="1058"/>
      <c r="E115" s="1059"/>
      <c r="F115" s="1060"/>
      <c r="G115" s="1056"/>
      <c r="H115" s="1058"/>
      <c r="I115" s="105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55"/>
      <c r="B116" s="1056"/>
      <c r="C116" s="1057"/>
      <c r="D116" s="1058"/>
      <c r="E116" s="1059"/>
      <c r="F116" s="1060"/>
      <c r="G116" s="1056"/>
      <c r="H116" s="1058"/>
      <c r="I116" s="105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55"/>
      <c r="B117" s="1056"/>
      <c r="C117" s="1057"/>
      <c r="D117" s="1058"/>
      <c r="E117" s="1059"/>
      <c r="F117" s="1060"/>
      <c r="G117" s="1056"/>
      <c r="H117" s="1058"/>
      <c r="I117" s="105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55"/>
      <c r="B118" s="1056"/>
      <c r="C118" s="1057"/>
      <c r="D118" s="1058"/>
      <c r="E118" s="1059"/>
      <c r="F118" s="1060"/>
      <c r="G118" s="1056"/>
      <c r="H118" s="1058"/>
      <c r="I118" s="105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55"/>
      <c r="B119" s="1056"/>
      <c r="C119" s="1057"/>
      <c r="D119" s="1058"/>
      <c r="E119" s="1059"/>
      <c r="F119" s="1060"/>
      <c r="G119" s="1056"/>
      <c r="H119" s="1058"/>
      <c r="I119" s="105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55"/>
      <c r="B120" s="1056"/>
      <c r="C120" s="1057"/>
      <c r="D120" s="1058"/>
      <c r="E120" s="1059"/>
      <c r="F120" s="1060"/>
      <c r="G120" s="1056"/>
      <c r="H120" s="1058"/>
      <c r="I120" s="105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55"/>
      <c r="B121" s="1056"/>
      <c r="C121" s="1057"/>
      <c r="D121" s="1058"/>
      <c r="E121" s="1059"/>
      <c r="F121" s="1060"/>
      <c r="G121" s="1056"/>
      <c r="H121" s="1058"/>
      <c r="I121" s="105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55"/>
      <c r="B122" s="1056"/>
      <c r="C122" s="1057"/>
      <c r="D122" s="1058"/>
      <c r="E122" s="1059"/>
      <c r="F122" s="1060"/>
      <c r="G122" s="1056"/>
      <c r="H122" s="1058"/>
      <c r="I122" s="105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55"/>
      <c r="B123" s="1056"/>
      <c r="C123" s="1057"/>
      <c r="D123" s="1058"/>
      <c r="E123" s="1059"/>
      <c r="F123" s="1060"/>
      <c r="G123" s="1056"/>
      <c r="H123" s="1058"/>
      <c r="I123" s="105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55"/>
      <c r="B124" s="1056"/>
      <c r="C124" s="1057"/>
      <c r="D124" s="1058"/>
      <c r="E124" s="1059"/>
      <c r="F124" s="1060"/>
      <c r="G124" s="1056"/>
      <c r="H124" s="1058"/>
      <c r="I124" s="105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55"/>
      <c r="B125" s="1056"/>
      <c r="C125" s="1057"/>
      <c r="D125" s="1058"/>
      <c r="E125" s="1059"/>
      <c r="F125" s="1060"/>
      <c r="G125" s="1056"/>
      <c r="H125" s="1058"/>
      <c r="I125" s="105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55"/>
      <c r="B126" s="1056"/>
      <c r="C126" s="1057"/>
      <c r="D126" s="1058"/>
      <c r="E126" s="1059"/>
      <c r="F126" s="1060"/>
      <c r="G126" s="1056"/>
      <c r="H126" s="1058"/>
      <c r="I126" s="105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55"/>
      <c r="B127" s="1056"/>
      <c r="C127" s="1057"/>
      <c r="D127" s="1058"/>
      <c r="E127" s="1059"/>
      <c r="F127" s="1060"/>
      <c r="G127" s="1056"/>
      <c r="H127" s="1058"/>
      <c r="I127" s="105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55"/>
      <c r="B128" s="1056"/>
      <c r="C128" s="1057"/>
      <c r="D128" s="1058"/>
      <c r="E128" s="1059"/>
      <c r="F128" s="1060"/>
      <c r="G128" s="1056"/>
      <c r="H128" s="1058"/>
      <c r="I128" s="105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55"/>
      <c r="B129" s="1056"/>
      <c r="C129" s="1057"/>
      <c r="D129" s="1058"/>
      <c r="E129" s="1059"/>
      <c r="F129" s="1060"/>
      <c r="G129" s="1056"/>
      <c r="H129" s="1058"/>
      <c r="I129" s="105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55"/>
      <c r="B130" s="1056"/>
      <c r="C130" s="1057"/>
      <c r="D130" s="1058"/>
      <c r="E130" s="1059"/>
      <c r="F130" s="1060"/>
      <c r="G130" s="1056"/>
      <c r="H130" s="1058"/>
      <c r="I130" s="105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55"/>
      <c r="B131" s="1056"/>
      <c r="C131" s="1057"/>
      <c r="D131" s="1058"/>
      <c r="E131" s="1059"/>
      <c r="F131" s="1060"/>
      <c r="G131" s="1056"/>
      <c r="H131" s="1058"/>
      <c r="I131" s="105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55"/>
      <c r="B132" s="1056"/>
      <c r="C132" s="1057"/>
      <c r="D132" s="1058"/>
      <c r="E132" s="1059"/>
      <c r="F132" s="1060"/>
      <c r="G132" s="1056"/>
      <c r="H132" s="1058"/>
      <c r="I132" s="105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55"/>
      <c r="B133" s="1056"/>
      <c r="C133" s="1057"/>
      <c r="D133" s="1058"/>
      <c r="E133" s="1059"/>
      <c r="F133" s="1060"/>
      <c r="G133" s="1056"/>
      <c r="H133" s="1058"/>
      <c r="I133" s="105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55"/>
      <c r="B134" s="1056"/>
      <c r="C134" s="1057"/>
      <c r="D134" s="1058"/>
      <c r="E134" s="1059"/>
      <c r="F134" s="1060"/>
      <c r="G134" s="1056"/>
      <c r="H134" s="1058"/>
      <c r="I134" s="105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55"/>
      <c r="B135" s="1056"/>
      <c r="C135" s="1057"/>
      <c r="D135" s="1058"/>
      <c r="E135" s="1059"/>
      <c r="F135" s="1060"/>
      <c r="G135" s="1056"/>
      <c r="H135" s="1058"/>
      <c r="I135" s="105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55"/>
      <c r="B136" s="1056"/>
      <c r="C136" s="1057"/>
      <c r="D136" s="1058"/>
      <c r="E136" s="1059"/>
      <c r="F136" s="1060"/>
      <c r="G136" s="1056"/>
      <c r="H136" s="1058"/>
      <c r="I136" s="105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55"/>
      <c r="B137" s="1056"/>
      <c r="C137" s="1057"/>
      <c r="D137" s="1058"/>
      <c r="E137" s="1059"/>
      <c r="F137" s="1060"/>
      <c r="G137" s="1056"/>
      <c r="H137" s="1058"/>
      <c r="I137" s="105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55"/>
      <c r="B138" s="1056"/>
      <c r="C138" s="1057"/>
      <c r="D138" s="1058"/>
      <c r="E138" s="1059"/>
      <c r="F138" s="1060"/>
      <c r="G138" s="1056"/>
      <c r="H138" s="1058"/>
      <c r="I138" s="105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55"/>
      <c r="B139" s="1056"/>
      <c r="C139" s="1057"/>
      <c r="D139" s="1058"/>
      <c r="E139" s="1059"/>
      <c r="F139" s="1060"/>
      <c r="G139" s="1056"/>
      <c r="H139" s="1058"/>
      <c r="I139" s="105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55"/>
      <c r="B140" s="1056"/>
      <c r="C140" s="1057"/>
      <c r="D140" s="1058"/>
      <c r="E140" s="1059"/>
      <c r="F140" s="1060"/>
      <c r="G140" s="1056"/>
      <c r="H140" s="1058"/>
      <c r="I140" s="105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55"/>
      <c r="B141" s="1056"/>
      <c r="C141" s="1057"/>
      <c r="D141" s="1058"/>
      <c r="E141" s="1059"/>
      <c r="F141" s="1060"/>
      <c r="G141" s="1056"/>
      <c r="H141" s="1058"/>
      <c r="I141" s="105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55"/>
      <c r="B142" s="1056"/>
      <c r="C142" s="1057"/>
      <c r="D142" s="1058"/>
      <c r="E142" s="1059"/>
      <c r="F142" s="1060"/>
      <c r="G142" s="1056"/>
      <c r="H142" s="1058"/>
      <c r="I142" s="105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55"/>
      <c r="B143" s="1056"/>
      <c r="C143" s="1057"/>
      <c r="D143" s="1058"/>
      <c r="E143" s="1059"/>
      <c r="F143" s="1060"/>
      <c r="G143" s="1056"/>
      <c r="H143" s="1058"/>
      <c r="I143" s="105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55"/>
      <c r="B144" s="1056"/>
      <c r="C144" s="1057"/>
      <c r="D144" s="1058"/>
      <c r="E144" s="1059"/>
      <c r="F144" s="1060"/>
      <c r="G144" s="1056"/>
      <c r="H144" s="1058"/>
      <c r="I144" s="105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55"/>
      <c r="B145" s="1056"/>
      <c r="C145" s="1057"/>
      <c r="D145" s="1058"/>
      <c r="E145" s="1059"/>
      <c r="F145" s="1060"/>
      <c r="G145" s="1056"/>
      <c r="H145" s="1058"/>
      <c r="I145" s="105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55"/>
      <c r="B146" s="1056"/>
      <c r="C146" s="1057"/>
      <c r="D146" s="1058"/>
      <c r="E146" s="1059"/>
      <c r="F146" s="1060"/>
      <c r="G146" s="1056"/>
      <c r="H146" s="1058"/>
      <c r="I146" s="105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55"/>
      <c r="B147" s="1056"/>
      <c r="C147" s="1057"/>
      <c r="D147" s="1058"/>
      <c r="E147" s="1059"/>
      <c r="F147" s="1060"/>
      <c r="G147" s="1056"/>
      <c r="H147" s="1058"/>
      <c r="I147" s="105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55"/>
      <c r="B148" s="1056"/>
      <c r="C148" s="1057"/>
      <c r="D148" s="1058"/>
      <c r="E148" s="1059"/>
      <c r="F148" s="1060"/>
      <c r="G148" s="1056"/>
      <c r="H148" s="1058"/>
      <c r="I148" s="105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55"/>
      <c r="B149" s="1056"/>
      <c r="C149" s="1057"/>
      <c r="D149" s="1058"/>
      <c r="E149" s="1059"/>
      <c r="F149" s="1060"/>
      <c r="G149" s="1056"/>
      <c r="H149" s="1058"/>
      <c r="I149" s="105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55"/>
      <c r="B150" s="1056"/>
      <c r="C150" s="1057"/>
      <c r="D150" s="1058"/>
      <c r="E150" s="1059"/>
      <c r="F150" s="1060"/>
      <c r="G150" s="1056"/>
      <c r="H150" s="1058"/>
      <c r="I150" s="105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55"/>
      <c r="B151" s="1056"/>
      <c r="C151" s="1057"/>
      <c r="D151" s="1058"/>
      <c r="E151" s="1059"/>
      <c r="F151" s="1060"/>
      <c r="G151" s="1056"/>
      <c r="H151" s="1058"/>
      <c r="I151" s="105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55"/>
      <c r="B152" s="1056"/>
      <c r="C152" s="1057"/>
      <c r="D152" s="1058"/>
      <c r="E152" s="1059"/>
      <c r="F152" s="1060"/>
      <c r="G152" s="1056"/>
      <c r="H152" s="1058"/>
      <c r="I152" s="105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55"/>
      <c r="B153" s="1056"/>
      <c r="C153" s="1057"/>
      <c r="D153" s="1058"/>
      <c r="E153" s="1059"/>
      <c r="F153" s="1060"/>
      <c r="G153" s="1056"/>
      <c r="H153" s="1058"/>
      <c r="I153" s="105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55"/>
      <c r="B154" s="1056"/>
      <c r="C154" s="1057"/>
      <c r="D154" s="1058"/>
      <c r="E154" s="1059"/>
      <c r="F154" s="1060"/>
      <c r="G154" s="1056"/>
      <c r="H154" s="1058"/>
      <c r="I154" s="105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55"/>
      <c r="B155" s="1056"/>
      <c r="C155" s="1057"/>
      <c r="D155" s="1058"/>
      <c r="E155" s="1059"/>
      <c r="F155" s="1060"/>
      <c r="G155" s="1056"/>
      <c r="H155" s="1058"/>
      <c r="I155" s="105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55"/>
      <c r="B156" s="1056"/>
      <c r="C156" s="1057"/>
      <c r="D156" s="1058"/>
      <c r="E156" s="1059"/>
      <c r="F156" s="1060"/>
      <c r="G156" s="1056"/>
      <c r="H156" s="1058"/>
      <c r="I156" s="105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55"/>
      <c r="B157" s="1056"/>
      <c r="C157" s="1057"/>
      <c r="D157" s="1058"/>
      <c r="E157" s="1059"/>
      <c r="F157" s="1060"/>
      <c r="G157" s="1056"/>
      <c r="H157" s="1058"/>
      <c r="I157" s="105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55"/>
      <c r="B158" s="1056"/>
      <c r="C158" s="1057"/>
      <c r="D158" s="1058"/>
      <c r="E158" s="1059"/>
      <c r="F158" s="1060"/>
      <c r="G158" s="1056"/>
      <c r="H158" s="1058"/>
      <c r="I158" s="105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55"/>
      <c r="B159" s="1056"/>
      <c r="C159" s="1057"/>
      <c r="D159" s="1058"/>
      <c r="E159" s="1059"/>
      <c r="F159" s="1060"/>
      <c r="G159" s="1056"/>
      <c r="H159" s="1058"/>
      <c r="I159" s="105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55"/>
      <c r="B160" s="1056"/>
      <c r="C160" s="1057"/>
      <c r="D160" s="1058"/>
      <c r="E160" s="1059"/>
      <c r="F160" s="1060"/>
      <c r="G160" s="1056"/>
      <c r="H160" s="1058"/>
      <c r="I160" s="105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55"/>
      <c r="B161" s="1056"/>
      <c r="C161" s="1057"/>
      <c r="D161" s="1058"/>
      <c r="E161" s="1059"/>
      <c r="F161" s="1060"/>
      <c r="G161" s="1056"/>
      <c r="H161" s="1058"/>
      <c r="I161" s="105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55"/>
      <c r="B162" s="1056"/>
      <c r="C162" s="1057"/>
      <c r="D162" s="1058"/>
      <c r="E162" s="1059"/>
      <c r="F162" s="1060"/>
      <c r="G162" s="1056"/>
      <c r="H162" s="1058"/>
      <c r="I162" s="105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55"/>
      <c r="B163" s="1056"/>
      <c r="C163" s="1057"/>
      <c r="D163" s="1058"/>
      <c r="E163" s="1059"/>
      <c r="F163" s="1060"/>
      <c r="G163" s="1056"/>
      <c r="H163" s="1058"/>
      <c r="I163" s="105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55"/>
      <c r="B164" s="1056"/>
      <c r="C164" s="1057"/>
      <c r="D164" s="1058"/>
      <c r="E164" s="1059"/>
      <c r="F164" s="1060"/>
      <c r="G164" s="1056"/>
      <c r="H164" s="1058"/>
      <c r="I164" s="105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55"/>
      <c r="B165" s="1056"/>
      <c r="C165" s="1057"/>
      <c r="D165" s="1058"/>
      <c r="E165" s="1059"/>
      <c r="F165" s="1060"/>
      <c r="G165" s="1056"/>
      <c r="H165" s="1058"/>
      <c r="I165" s="105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55"/>
      <c r="B166" s="1056"/>
      <c r="C166" s="1057"/>
      <c r="D166" s="1058"/>
      <c r="E166" s="1059"/>
      <c r="F166" s="1060"/>
      <c r="G166" s="1056"/>
      <c r="H166" s="1058"/>
      <c r="I166" s="105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55"/>
      <c r="B167" s="1056"/>
      <c r="C167" s="1057"/>
      <c r="D167" s="1058"/>
      <c r="E167" s="1059"/>
      <c r="F167" s="1060"/>
      <c r="G167" s="1056"/>
      <c r="H167" s="1058"/>
      <c r="I167" s="105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55"/>
      <c r="B168" s="1056"/>
      <c r="C168" s="1057"/>
      <c r="D168" s="1058"/>
      <c r="E168" s="1059"/>
      <c r="F168" s="1060"/>
      <c r="G168" s="1056"/>
      <c r="H168" s="1058"/>
      <c r="I168" s="105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55"/>
      <c r="B169" s="1056"/>
      <c r="C169" s="1057"/>
      <c r="D169" s="1058"/>
      <c r="E169" s="1059"/>
      <c r="F169" s="1060"/>
      <c r="G169" s="1056"/>
      <c r="H169" s="1058"/>
      <c r="I169" s="105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55"/>
      <c r="B170" s="1056"/>
      <c r="C170" s="1057"/>
      <c r="D170" s="1058"/>
      <c r="E170" s="1059"/>
      <c r="F170" s="1060"/>
      <c r="G170" s="1056"/>
      <c r="H170" s="1058"/>
      <c r="I170" s="105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55"/>
      <c r="B171" s="1056"/>
      <c r="C171" s="1057"/>
      <c r="D171" s="1058"/>
      <c r="E171" s="1059"/>
      <c r="F171" s="1060"/>
      <c r="G171" s="1056"/>
      <c r="H171" s="1058"/>
      <c r="I171" s="105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55"/>
      <c r="B172" s="1056"/>
      <c r="C172" s="1057"/>
      <c r="D172" s="1058"/>
      <c r="E172" s="1059"/>
      <c r="F172" s="1060"/>
      <c r="G172" s="1056"/>
      <c r="H172" s="1058"/>
      <c r="I172" s="105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55"/>
      <c r="B173" s="1056"/>
      <c r="C173" s="1057"/>
      <c r="D173" s="1058"/>
      <c r="E173" s="1059"/>
      <c r="F173" s="1060"/>
      <c r="G173" s="1056"/>
      <c r="H173" s="1058"/>
      <c r="I173" s="105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55"/>
      <c r="B174" s="1056"/>
      <c r="C174" s="1057"/>
      <c r="D174" s="1058"/>
      <c r="E174" s="1059"/>
      <c r="F174" s="1060"/>
      <c r="G174" s="1056"/>
      <c r="H174" s="1058"/>
      <c r="I174" s="105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55"/>
      <c r="B175" s="1056"/>
      <c r="C175" s="1057"/>
      <c r="D175" s="1058"/>
      <c r="E175" s="1059"/>
      <c r="F175" s="1060"/>
      <c r="G175" s="1056"/>
      <c r="H175" s="1058"/>
      <c r="I175" s="105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55"/>
      <c r="B176" s="1056"/>
      <c r="C176" s="1057"/>
      <c r="D176" s="1058"/>
      <c r="E176" s="1059"/>
      <c r="F176" s="1060"/>
      <c r="G176" s="1056"/>
      <c r="H176" s="1058"/>
      <c r="I176" s="105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55"/>
      <c r="B177" s="1056"/>
      <c r="C177" s="1057"/>
      <c r="D177" s="1058"/>
      <c r="E177" s="1059"/>
      <c r="F177" s="1060"/>
      <c r="G177" s="1056"/>
      <c r="H177" s="1058"/>
      <c r="I177" s="105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55"/>
      <c r="B178" s="1056"/>
      <c r="C178" s="1057"/>
      <c r="D178" s="1058"/>
      <c r="E178" s="1059"/>
      <c r="F178" s="1060"/>
      <c r="G178" s="1056"/>
      <c r="H178" s="1058"/>
      <c r="I178" s="105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55"/>
      <c r="B179" s="1056"/>
      <c r="C179" s="1057"/>
      <c r="D179" s="1058"/>
      <c r="E179" s="1059"/>
      <c r="F179" s="1060"/>
      <c r="G179" s="1056"/>
      <c r="H179" s="1058"/>
      <c r="I179" s="105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55"/>
      <c r="B180" s="1056"/>
      <c r="C180" s="1057"/>
      <c r="D180" s="1058"/>
      <c r="E180" s="1059"/>
      <c r="F180" s="1060"/>
      <c r="G180" s="1056"/>
      <c r="H180" s="1058"/>
      <c r="I180" s="105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55"/>
      <c r="B181" s="1056"/>
      <c r="C181" s="1057"/>
      <c r="D181" s="1058"/>
      <c r="E181" s="1059"/>
      <c r="F181" s="1060"/>
      <c r="G181" s="1056"/>
      <c r="H181" s="1058"/>
      <c r="I181" s="105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55"/>
      <c r="B182" s="1056"/>
      <c r="C182" s="1057"/>
      <c r="D182" s="1058"/>
      <c r="E182" s="1059"/>
      <c r="F182" s="1060"/>
      <c r="G182" s="1056"/>
      <c r="H182" s="1058"/>
      <c r="I182" s="105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55"/>
      <c r="B183" s="1056"/>
      <c r="C183" s="1057"/>
      <c r="D183" s="1058"/>
      <c r="E183" s="1059"/>
      <c r="F183" s="1060"/>
      <c r="G183" s="1056"/>
      <c r="H183" s="1058"/>
      <c r="I183" s="105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55"/>
      <c r="B184" s="1056"/>
      <c r="C184" s="1057"/>
      <c r="D184" s="1058"/>
      <c r="E184" s="1059"/>
      <c r="F184" s="1060"/>
      <c r="G184" s="1056"/>
      <c r="H184" s="1058"/>
      <c r="I184" s="105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55"/>
      <c r="B185" s="1056"/>
      <c r="C185" s="1057"/>
      <c r="D185" s="1058"/>
      <c r="E185" s="1059"/>
      <c r="F185" s="1060"/>
      <c r="G185" s="1056"/>
      <c r="H185" s="1058"/>
      <c r="I185" s="105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55"/>
      <c r="B186" s="1056"/>
      <c r="C186" s="1057"/>
      <c r="D186" s="1058"/>
      <c r="E186" s="1059"/>
      <c r="F186" s="1060"/>
      <c r="G186" s="1056"/>
      <c r="H186" s="1058"/>
      <c r="I186" s="105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55"/>
      <c r="B187" s="1056"/>
      <c r="C187" s="1057"/>
      <c r="D187" s="1058"/>
      <c r="E187" s="1059"/>
      <c r="F187" s="1060"/>
      <c r="G187" s="1056"/>
      <c r="H187" s="1058"/>
      <c r="I187" s="105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55"/>
      <c r="B188" s="1056"/>
      <c r="C188" s="1057"/>
      <c r="D188" s="1058"/>
      <c r="E188" s="1059"/>
      <c r="F188" s="1060"/>
      <c r="G188" s="1056"/>
      <c r="H188" s="1058"/>
      <c r="I188" s="105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55"/>
      <c r="B189" s="1056"/>
      <c r="C189" s="1057"/>
      <c r="D189" s="1058"/>
      <c r="E189" s="1059"/>
      <c r="F189" s="1060"/>
      <c r="G189" s="1056"/>
      <c r="H189" s="1058"/>
      <c r="I189" s="105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55"/>
      <c r="B190" s="1056"/>
      <c r="C190" s="1057"/>
      <c r="D190" s="1058"/>
      <c r="E190" s="1059"/>
      <c r="F190" s="1060"/>
      <c r="G190" s="1056"/>
      <c r="H190" s="1058"/>
      <c r="I190" s="105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55"/>
      <c r="B191" s="1056"/>
      <c r="C191" s="1057"/>
      <c r="D191" s="1058"/>
      <c r="E191" s="1059"/>
      <c r="F191" s="1060"/>
      <c r="G191" s="1056"/>
      <c r="H191" s="1058"/>
      <c r="I191" s="105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55"/>
      <c r="B192" s="1056"/>
      <c r="C192" s="1057"/>
      <c r="D192" s="1058"/>
      <c r="E192" s="1059"/>
      <c r="F192" s="1060"/>
      <c r="G192" s="1056"/>
      <c r="H192" s="1058"/>
      <c r="I192" s="105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55"/>
      <c r="B193" s="1056"/>
      <c r="C193" s="1057"/>
      <c r="D193" s="1058"/>
      <c r="E193" s="1059"/>
      <c r="F193" s="1060"/>
      <c r="G193" s="1056"/>
      <c r="H193" s="1058"/>
      <c r="I193" s="105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55"/>
      <c r="B194" s="1056"/>
      <c r="C194" s="1057"/>
      <c r="D194" s="1058"/>
      <c r="E194" s="1059"/>
      <c r="F194" s="1060"/>
      <c r="G194" s="1056"/>
      <c r="H194" s="1058"/>
      <c r="I194" s="105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55"/>
      <c r="B195" s="1056"/>
      <c r="C195" s="1057"/>
      <c r="D195" s="1058"/>
      <c r="E195" s="1059"/>
      <c r="F195" s="1060"/>
      <c r="G195" s="1056"/>
      <c r="H195" s="1058"/>
      <c r="I195" s="105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55"/>
      <c r="B196" s="1056"/>
      <c r="C196" s="1057"/>
      <c r="D196" s="1058"/>
      <c r="E196" s="1059"/>
      <c r="F196" s="1060"/>
      <c r="G196" s="1056"/>
      <c r="H196" s="1058"/>
      <c r="I196" s="105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55"/>
      <c r="B197" s="1056"/>
      <c r="C197" s="1057"/>
      <c r="D197" s="1058"/>
      <c r="E197" s="1059"/>
      <c r="F197" s="1060"/>
      <c r="G197" s="1056"/>
      <c r="H197" s="1058"/>
      <c r="I197" s="105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55"/>
      <c r="B198" s="1056"/>
      <c r="C198" s="1057"/>
      <c r="D198" s="1058"/>
      <c r="E198" s="1059"/>
      <c r="F198" s="1060"/>
      <c r="G198" s="1056"/>
      <c r="H198" s="1058"/>
      <c r="I198" s="105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55"/>
      <c r="B199" s="1056"/>
      <c r="C199" s="1057"/>
      <c r="D199" s="1058"/>
      <c r="E199" s="1059"/>
      <c r="F199" s="1060"/>
      <c r="G199" s="1056"/>
      <c r="H199" s="1058"/>
      <c r="I199" s="105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55"/>
      <c r="B200" s="1056"/>
      <c r="C200" s="1057"/>
      <c r="D200" s="1058"/>
      <c r="E200" s="1059"/>
      <c r="F200" s="1060"/>
      <c r="G200" s="1056"/>
      <c r="H200" s="1058"/>
      <c r="I200" s="105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55"/>
      <c r="B201" s="1056"/>
      <c r="C201" s="1057"/>
      <c r="D201" s="1058"/>
      <c r="E201" s="1059"/>
      <c r="F201" s="1060"/>
      <c r="G201" s="1056"/>
      <c r="H201" s="1058"/>
      <c r="I201" s="105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55"/>
      <c r="B202" s="1056"/>
      <c r="C202" s="1057"/>
      <c r="D202" s="1058"/>
      <c r="E202" s="1059"/>
      <c r="F202" s="1060"/>
      <c r="G202" s="1056"/>
      <c r="H202" s="1058"/>
      <c r="I202" s="105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55"/>
      <c r="B203" s="1056"/>
      <c r="C203" s="1057"/>
      <c r="D203" s="1058"/>
      <c r="E203" s="1059"/>
      <c r="F203" s="1060"/>
      <c r="G203" s="1056"/>
      <c r="H203" s="1058"/>
      <c r="I203" s="105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55"/>
      <c r="B204" s="1056"/>
      <c r="C204" s="1057"/>
      <c r="D204" s="1058"/>
      <c r="E204" s="1059"/>
      <c r="F204" s="1060"/>
      <c r="G204" s="1056"/>
      <c r="H204" s="1058"/>
      <c r="I204" s="105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55"/>
      <c r="B205" s="1056"/>
      <c r="C205" s="1057"/>
      <c r="D205" s="1058"/>
      <c r="E205" s="1059"/>
      <c r="F205" s="1060"/>
      <c r="G205" s="1056"/>
      <c r="H205" s="1058"/>
      <c r="I205" s="105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55"/>
      <c r="B206" s="1056"/>
      <c r="C206" s="1057"/>
      <c r="D206" s="1058"/>
      <c r="E206" s="1059"/>
      <c r="F206" s="1060"/>
      <c r="G206" s="1056"/>
      <c r="H206" s="1058"/>
      <c r="I206" s="105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55"/>
      <c r="B207" s="1056"/>
      <c r="C207" s="1057"/>
      <c r="D207" s="1058"/>
      <c r="E207" s="1059"/>
      <c r="F207" s="1060"/>
      <c r="G207" s="1056"/>
      <c r="H207" s="1058"/>
      <c r="I207" s="105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55"/>
      <c r="B208" s="1056"/>
      <c r="C208" s="1057"/>
      <c r="D208" s="1058"/>
      <c r="E208" s="1059"/>
      <c r="F208" s="1060"/>
      <c r="G208" s="1056"/>
      <c r="H208" s="1058"/>
      <c r="I208" s="105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55"/>
      <c r="B209" s="1056"/>
      <c r="C209" s="1057"/>
      <c r="D209" s="1058"/>
      <c r="E209" s="1059"/>
      <c r="F209" s="1060"/>
      <c r="G209" s="1056"/>
      <c r="H209" s="1058"/>
      <c r="I209" s="105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55"/>
      <c r="B210" s="1056"/>
      <c r="C210" s="1057"/>
      <c r="D210" s="1058"/>
      <c r="E210" s="1059"/>
      <c r="F210" s="1060"/>
      <c r="G210" s="1056"/>
      <c r="H210" s="1058"/>
      <c r="I210" s="105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55"/>
      <c r="B211" s="1056"/>
      <c r="C211" s="1057"/>
      <c r="D211" s="1058"/>
      <c r="E211" s="1059"/>
      <c r="F211" s="1060"/>
      <c r="G211" s="1056"/>
      <c r="H211" s="1058"/>
      <c r="I211" s="105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55"/>
      <c r="B212" s="1056"/>
      <c r="C212" s="1057"/>
      <c r="D212" s="1058"/>
      <c r="E212" s="1059"/>
      <c r="F212" s="1060"/>
      <c r="G212" s="1056"/>
      <c r="H212" s="1058"/>
      <c r="I212" s="105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55"/>
      <c r="B213" s="1056"/>
      <c r="C213" s="1057"/>
      <c r="D213" s="1058"/>
      <c r="E213" s="1059"/>
      <c r="F213" s="1060"/>
      <c r="G213" s="1056"/>
      <c r="H213" s="1058"/>
      <c r="I213" s="105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55"/>
      <c r="B214" s="1056"/>
      <c r="C214" s="1057"/>
      <c r="D214" s="1058"/>
      <c r="E214" s="1059"/>
      <c r="F214" s="1060"/>
      <c r="G214" s="1056"/>
      <c r="H214" s="1058"/>
      <c r="I214" s="105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55"/>
      <c r="B215" s="1056"/>
      <c r="C215" s="1057"/>
      <c r="D215" s="1058"/>
      <c r="E215" s="1059"/>
      <c r="F215" s="1060"/>
      <c r="G215" s="1056"/>
      <c r="H215" s="1058"/>
      <c r="I215" s="105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55"/>
      <c r="B216" s="1056"/>
      <c r="C216" s="1057"/>
      <c r="D216" s="1058"/>
      <c r="E216" s="1059"/>
      <c r="F216" s="1060"/>
      <c r="G216" s="1056"/>
      <c r="H216" s="1058"/>
      <c r="I216" s="105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55"/>
      <c r="B217" s="1056"/>
      <c r="C217" s="1057"/>
      <c r="D217" s="1058"/>
      <c r="E217" s="1059"/>
      <c r="F217" s="1060"/>
      <c r="G217" s="1056"/>
      <c r="H217" s="1058"/>
      <c r="I217" s="105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55"/>
      <c r="B218" s="1056"/>
      <c r="C218" s="1057"/>
      <c r="D218" s="1058"/>
      <c r="E218" s="1059"/>
      <c r="F218" s="1060"/>
      <c r="G218" s="1056"/>
      <c r="H218" s="1058"/>
      <c r="I218" s="105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55"/>
      <c r="B219" s="1056"/>
      <c r="C219" s="1057"/>
      <c r="D219" s="1058"/>
      <c r="E219" s="1059"/>
      <c r="F219" s="1060"/>
      <c r="G219" s="1056"/>
      <c r="H219" s="1058"/>
      <c r="I219" s="105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55"/>
      <c r="B220" s="1056"/>
      <c r="C220" s="1057"/>
      <c r="D220" s="1058"/>
      <c r="E220" s="1059"/>
      <c r="F220" s="1060"/>
      <c r="G220" s="1056"/>
      <c r="H220" s="1058"/>
      <c r="I220" s="105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55"/>
      <c r="B221" s="1056"/>
      <c r="C221" s="1057"/>
      <c r="D221" s="1058"/>
      <c r="E221" s="1059"/>
      <c r="F221" s="1060"/>
      <c r="G221" s="1056"/>
      <c r="H221" s="1058"/>
      <c r="I221" s="105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55"/>
      <c r="B222" s="1056"/>
      <c r="C222" s="1057"/>
      <c r="D222" s="1058"/>
      <c r="E222" s="1059"/>
      <c r="F222" s="1060"/>
      <c r="G222" s="1056"/>
      <c r="H222" s="1058"/>
      <c r="I222" s="105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55"/>
      <c r="B223" s="1056"/>
      <c r="C223" s="1057"/>
      <c r="D223" s="1058"/>
      <c r="E223" s="1059"/>
      <c r="F223" s="1060"/>
      <c r="G223" s="1056"/>
      <c r="H223" s="1058"/>
      <c r="I223" s="105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55"/>
      <c r="B224" s="1056"/>
      <c r="C224" s="1057"/>
      <c r="D224" s="1058"/>
      <c r="E224" s="1059"/>
      <c r="F224" s="1060"/>
      <c r="G224" s="1056"/>
      <c r="H224" s="1058"/>
      <c r="I224" s="105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55"/>
      <c r="B225" s="1056"/>
      <c r="C225" s="1057"/>
      <c r="D225" s="1058"/>
      <c r="E225" s="1059"/>
      <c r="F225" s="1060"/>
      <c r="G225" s="1056"/>
      <c r="H225" s="1058"/>
      <c r="I225" s="105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55"/>
      <c r="B226" s="1056"/>
      <c r="C226" s="1057"/>
      <c r="D226" s="1058"/>
      <c r="E226" s="1059"/>
      <c r="F226" s="1060"/>
      <c r="G226" s="1056"/>
      <c r="H226" s="1058"/>
      <c r="I226" s="105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55"/>
      <c r="B227" s="1056"/>
      <c r="C227" s="1057"/>
      <c r="D227" s="1058"/>
      <c r="E227" s="1059"/>
      <c r="F227" s="1060"/>
      <c r="G227" s="1056"/>
      <c r="H227" s="1058"/>
      <c r="I227" s="105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55"/>
      <c r="B228" s="1056"/>
      <c r="C228" s="1057"/>
      <c r="D228" s="1058"/>
      <c r="E228" s="1059"/>
      <c r="F228" s="1060"/>
      <c r="G228" s="1056"/>
      <c r="H228" s="1058"/>
      <c r="I228" s="105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55"/>
      <c r="B229" s="1056"/>
      <c r="C229" s="1057"/>
      <c r="D229" s="1058"/>
      <c r="E229" s="1059"/>
      <c r="F229" s="1060"/>
      <c r="G229" s="1056"/>
      <c r="H229" s="1058"/>
      <c r="I229" s="105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55"/>
      <c r="B230" s="1056"/>
      <c r="C230" s="1057"/>
      <c r="D230" s="1058"/>
      <c r="E230" s="1059"/>
      <c r="F230" s="1060"/>
      <c r="G230" s="1056"/>
      <c r="H230" s="1058"/>
      <c r="I230" s="105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55"/>
      <c r="B231" s="1056"/>
      <c r="C231" s="1057"/>
      <c r="D231" s="1058"/>
      <c r="E231" s="1059"/>
      <c r="F231" s="1060"/>
      <c r="G231" s="1056"/>
      <c r="H231" s="1058"/>
      <c r="I231" s="105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55"/>
      <c r="B232" s="1056"/>
      <c r="C232" s="1057"/>
      <c r="D232" s="1058"/>
      <c r="E232" s="1059"/>
      <c r="F232" s="1060"/>
      <c r="G232" s="1056"/>
      <c r="H232" s="1058"/>
      <c r="I232" s="105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55"/>
      <c r="B233" s="1056"/>
      <c r="C233" s="1057"/>
      <c r="D233" s="1058"/>
      <c r="E233" s="1059"/>
      <c r="F233" s="1060"/>
      <c r="G233" s="1056"/>
      <c r="H233" s="1058"/>
      <c r="I233" s="105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55"/>
      <c r="B234" s="1056"/>
      <c r="C234" s="1057"/>
      <c r="D234" s="1058"/>
      <c r="E234" s="1059"/>
      <c r="F234" s="1060"/>
      <c r="G234" s="1056"/>
      <c r="H234" s="1058"/>
      <c r="I234" s="105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55"/>
      <c r="B235" s="1056"/>
      <c r="C235" s="1057"/>
      <c r="D235" s="1058"/>
      <c r="E235" s="1059"/>
      <c r="F235" s="1060"/>
      <c r="G235" s="1056"/>
      <c r="H235" s="1058"/>
      <c r="I235" s="105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55"/>
      <c r="B236" s="1056"/>
      <c r="C236" s="1057"/>
      <c r="D236" s="1058"/>
      <c r="E236" s="1059"/>
      <c r="F236" s="1060"/>
      <c r="G236" s="1056"/>
      <c r="H236" s="1058"/>
      <c r="I236" s="105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55"/>
      <c r="B237" s="1056"/>
      <c r="C237" s="1057"/>
      <c r="D237" s="1058"/>
      <c r="E237" s="1059"/>
      <c r="F237" s="1060"/>
      <c r="G237" s="1056"/>
      <c r="H237" s="1058"/>
      <c r="I237" s="105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55"/>
      <c r="B238" s="1056"/>
      <c r="C238" s="1057"/>
      <c r="D238" s="1058"/>
      <c r="E238" s="1059"/>
      <c r="F238" s="1060"/>
      <c r="G238" s="1056"/>
      <c r="H238" s="1058"/>
      <c r="I238" s="105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55"/>
      <c r="B239" s="1056"/>
      <c r="C239" s="1057"/>
      <c r="D239" s="1058"/>
      <c r="E239" s="1059"/>
      <c r="F239" s="1060"/>
      <c r="G239" s="1056"/>
      <c r="H239" s="1058"/>
      <c r="I239" s="105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55"/>
      <c r="B240" s="1056"/>
      <c r="C240" s="1057"/>
      <c r="D240" s="1058"/>
      <c r="E240" s="1059"/>
      <c r="F240" s="1060"/>
      <c r="G240" s="1056"/>
      <c r="H240" s="1058"/>
      <c r="I240" s="105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55"/>
      <c r="B241" s="1056"/>
      <c r="C241" s="1057"/>
      <c r="D241" s="1058"/>
      <c r="E241" s="1059"/>
      <c r="F241" s="1060"/>
      <c r="G241" s="1056"/>
      <c r="H241" s="1058"/>
      <c r="I241" s="105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55"/>
      <c r="B242" s="1056"/>
      <c r="C242" s="1057"/>
      <c r="D242" s="1058"/>
      <c r="E242" s="1059"/>
      <c r="F242" s="1060"/>
      <c r="G242" s="1056"/>
      <c r="H242" s="1058"/>
      <c r="I242" s="105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55"/>
      <c r="B243" s="1056"/>
      <c r="C243" s="1057"/>
      <c r="D243" s="1058"/>
      <c r="E243" s="1059"/>
      <c r="F243" s="1060"/>
      <c r="G243" s="1056"/>
      <c r="H243" s="1058"/>
      <c r="I243" s="105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55"/>
      <c r="B244" s="1056"/>
      <c r="C244" s="1057"/>
      <c r="D244" s="1058"/>
      <c r="E244" s="1059"/>
      <c r="F244" s="1060"/>
      <c r="G244" s="1056"/>
      <c r="H244" s="1058"/>
      <c r="I244" s="105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55"/>
      <c r="B245" s="1056"/>
      <c r="C245" s="1057"/>
      <c r="D245" s="1058"/>
      <c r="E245" s="1059"/>
      <c r="F245" s="1060"/>
      <c r="G245" s="1056"/>
      <c r="H245" s="1058"/>
      <c r="I245" s="105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55"/>
      <c r="B246" s="1056"/>
      <c r="C246" s="1057"/>
      <c r="D246" s="1058"/>
      <c r="E246" s="1059"/>
      <c r="F246" s="1060"/>
      <c r="G246" s="1056"/>
      <c r="H246" s="1058"/>
      <c r="I246" s="105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55"/>
      <c r="B247" s="1056"/>
      <c r="C247" s="1057"/>
      <c r="D247" s="1058"/>
      <c r="E247" s="1059"/>
      <c r="F247" s="1060"/>
      <c r="G247" s="1056"/>
      <c r="H247" s="1058"/>
      <c r="I247" s="105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55"/>
      <c r="B248" s="1056"/>
      <c r="C248" s="1057"/>
      <c r="D248" s="1058"/>
      <c r="E248" s="1059"/>
      <c r="F248" s="1060"/>
      <c r="G248" s="1056"/>
      <c r="H248" s="1058"/>
      <c r="I248" s="105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55"/>
      <c r="B249" s="1056"/>
      <c r="C249" s="1057"/>
      <c r="D249" s="1058"/>
      <c r="E249" s="1059"/>
      <c r="F249" s="1060"/>
      <c r="G249" s="1056"/>
      <c r="H249" s="1058"/>
      <c r="I249" s="105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55"/>
      <c r="B250" s="1056"/>
      <c r="C250" s="1057"/>
      <c r="D250" s="1058"/>
      <c r="E250" s="1059"/>
      <c r="F250" s="1060"/>
      <c r="G250" s="1056"/>
      <c r="H250" s="1058"/>
      <c r="I250" s="105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55"/>
      <c r="B251" s="1056"/>
      <c r="C251" s="1057"/>
      <c r="D251" s="1058"/>
      <c r="E251" s="1059"/>
      <c r="F251" s="1060"/>
      <c r="G251" s="1056"/>
      <c r="H251" s="1058"/>
      <c r="I251" s="105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55"/>
      <c r="B252" s="1056"/>
      <c r="C252" s="1057"/>
      <c r="D252" s="1058"/>
      <c r="E252" s="1059"/>
      <c r="F252" s="1060"/>
      <c r="G252" s="1056"/>
      <c r="H252" s="1058"/>
      <c r="I252" s="105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7217</v>
      </c>
      <c r="C1" s="1139" t="s">
        <v>7218</v>
      </c>
      <c r="D1" s="1140" t="s">
        <v>7219</v>
      </c>
      <c r="E1" s="1140" t="s">
        <v>6691</v>
      </c>
      <c r="F1" s="1140" t="s">
        <v>6692</v>
      </c>
      <c r="G1" s="1140" t="s">
        <v>7220</v>
      </c>
      <c r="H1" s="1141" t="s">
        <v>7221</v>
      </c>
      <c r="I1" s="1141" t="s">
        <v>7222</v>
      </c>
      <c r="J1" s="1142" t="s">
        <v>6703</v>
      </c>
      <c r="K1" s="1142" t="s">
        <v>7223</v>
      </c>
      <c r="L1" s="1142" t="s">
        <v>7224</v>
      </c>
      <c r="M1" s="1142" t="s">
        <v>7225</v>
      </c>
      <c r="N1" s="1142" t="s">
        <v>6764</v>
      </c>
      <c r="O1" s="1142" t="s">
        <v>7226</v>
      </c>
      <c r="P1" s="1142" t="s">
        <v>7227</v>
      </c>
      <c r="Q1" s="1143" t="s">
        <v>7228</v>
      </c>
      <c r="R1" s="1143" t="s">
        <v>6699</v>
      </c>
      <c r="S1" s="1143" t="s">
        <v>7229</v>
      </c>
      <c r="T1" s="1143" t="s">
        <v>7230</v>
      </c>
      <c r="U1" s="1143" t="s">
        <v>7231</v>
      </c>
      <c r="V1" s="1143" t="s">
        <v>7232</v>
      </c>
      <c r="W1" s="1144" t="s">
        <v>6693</v>
      </c>
      <c r="X1" s="1144" t="s">
        <v>6694</v>
      </c>
      <c r="Y1" s="1144" t="s">
        <v>7233</v>
      </c>
      <c r="Z1" s="1144" t="s">
        <v>7234</v>
      </c>
      <c r="AA1" s="1144" t="s">
        <v>6696</v>
      </c>
      <c r="AB1" s="1144" t="s">
        <v>7235</v>
      </c>
      <c r="AC1" s="1144" t="s">
        <v>7236</v>
      </c>
      <c r="AD1" s="1140" t="s">
        <v>7237</v>
      </c>
      <c r="AE1" s="1140" t="s">
        <v>7238</v>
      </c>
      <c r="AF1" s="1145" t="s">
        <v>6700</v>
      </c>
      <c r="AG1" s="1145" t="s">
        <v>7239</v>
      </c>
      <c r="AH1" s="1145" t="s">
        <v>7240</v>
      </c>
      <c r="AI1" s="1145" t="s">
        <v>6701</v>
      </c>
      <c r="AJ1" s="1145" t="s">
        <v>7241</v>
      </c>
      <c r="AK1" s="1145" t="s">
        <v>7242</v>
      </c>
      <c r="AL1" s="1145" t="s">
        <v>7243</v>
      </c>
      <c r="AM1" s="1146" t="s">
        <v>6702</v>
      </c>
      <c r="AN1" s="1146" t="s">
        <v>7244</v>
      </c>
      <c r="AO1" s="1146" t="s">
        <v>7245</v>
      </c>
      <c r="AP1" s="1146" t="s">
        <v>7246</v>
      </c>
      <c r="AQ1" s="1146" t="s">
        <v>7247</v>
      </c>
      <c r="AR1" s="1146" t="s">
        <v>7248</v>
      </c>
      <c r="AS1" s="1146" t="s">
        <v>7249</v>
      </c>
      <c r="AT1" s="1147" t="s">
        <v>7250</v>
      </c>
      <c r="AU1" s="1137" t="s">
        <v>7251</v>
      </c>
      <c r="AV1" s="1148" t="s">
        <v>7252</v>
      </c>
      <c r="AW1" s="1149" t="s">
        <v>7253</v>
      </c>
    </row>
    <row r="2" ht="15.75" customHeight="1">
      <c r="A2" s="1150" t="s">
        <v>7254</v>
      </c>
      <c r="B2" s="1151" t="s">
        <v>7255</v>
      </c>
      <c r="C2" s="1152">
        <v>0.04917581018518519</v>
      </c>
      <c r="D2" s="1153" t="s">
        <v>7256</v>
      </c>
      <c r="E2" s="1153" t="s">
        <v>6433</v>
      </c>
      <c r="F2" s="1153" t="s">
        <v>7257</v>
      </c>
      <c r="G2" s="1153" t="s">
        <v>7258</v>
      </c>
      <c r="H2" s="1154" t="s">
        <v>7259</v>
      </c>
      <c r="I2" s="1154" t="s">
        <v>7260</v>
      </c>
      <c r="J2" s="1155" t="s">
        <v>7261</v>
      </c>
      <c r="K2" s="1155" t="s">
        <v>758</v>
      </c>
      <c r="L2" s="1155" t="s">
        <v>546</v>
      </c>
      <c r="M2" s="1155" t="s">
        <v>7262</v>
      </c>
      <c r="N2" s="1155" t="s">
        <v>7263</v>
      </c>
      <c r="O2" s="1155" t="s">
        <v>7264</v>
      </c>
      <c r="P2" s="1155" t="s">
        <v>4117</v>
      </c>
      <c r="Q2" s="1156" t="s">
        <v>7265</v>
      </c>
      <c r="R2" s="1156" t="s">
        <v>7184</v>
      </c>
      <c r="S2" s="1156" t="s">
        <v>7261</v>
      </c>
      <c r="T2" s="1156" t="s">
        <v>7266</v>
      </c>
      <c r="U2" s="1156" t="s">
        <v>7267</v>
      </c>
      <c r="V2" s="1156" t="s">
        <v>7098</v>
      </c>
      <c r="W2" s="1157" t="s">
        <v>7268</v>
      </c>
      <c r="X2" s="1158" t="s">
        <v>5354</v>
      </c>
      <c r="Y2" s="1158" t="s">
        <v>4773</v>
      </c>
      <c r="Z2" s="1158" t="s">
        <v>2868</v>
      </c>
      <c r="AA2" s="1158" t="s">
        <v>5162</v>
      </c>
      <c r="AB2" s="1158" t="s">
        <v>7269</v>
      </c>
      <c r="AC2" s="1158" t="s">
        <v>7270</v>
      </c>
      <c r="AD2" s="1153" t="s">
        <v>738</v>
      </c>
      <c r="AE2" s="1153" t="s">
        <v>6481</v>
      </c>
      <c r="AF2" s="1159" t="s">
        <v>7271</v>
      </c>
      <c r="AG2" s="1159" t="s">
        <v>7272</v>
      </c>
      <c r="AH2" s="1159" t="s">
        <v>3002</v>
      </c>
      <c r="AI2" s="1159" t="s">
        <v>4120</v>
      </c>
      <c r="AJ2" s="1159" t="s">
        <v>7273</v>
      </c>
      <c r="AK2" s="1159" t="s">
        <v>7274</v>
      </c>
      <c r="AL2" s="1159" t="s">
        <v>7275</v>
      </c>
      <c r="AM2" s="1160" t="s">
        <v>7276</v>
      </c>
      <c r="AN2" s="1160" t="s">
        <v>7277</v>
      </c>
      <c r="AO2" s="1160" t="s">
        <v>2517</v>
      </c>
      <c r="AP2" s="1160" t="s">
        <v>7278</v>
      </c>
      <c r="AQ2" s="1160" t="s">
        <v>7279</v>
      </c>
      <c r="AR2" s="1160" t="s">
        <v>2929</v>
      </c>
      <c r="AS2" s="1160" t="s">
        <v>886</v>
      </c>
      <c r="AT2" s="1161" t="s">
        <v>7280</v>
      </c>
      <c r="AU2" s="1162" t="s">
        <v>7281</v>
      </c>
      <c r="AV2" s="1162" t="str">
        <f t="shared" ref="AV2:AV24" si="1">TEXT(AU2-C2,"m:ss")</f>
        <v>2:27</v>
      </c>
      <c r="AW2" s="1163"/>
    </row>
    <row r="3" ht="15.75" customHeight="1">
      <c r="A3" s="1164" t="s">
        <v>7282</v>
      </c>
      <c r="B3" s="1165" t="s">
        <v>7283</v>
      </c>
      <c r="C3" s="1152">
        <v>0.049703240740740735</v>
      </c>
      <c r="D3" s="1153" t="s">
        <v>7284</v>
      </c>
      <c r="E3" s="1153" t="s">
        <v>7285</v>
      </c>
      <c r="F3" s="1153" t="s">
        <v>7286</v>
      </c>
      <c r="G3" s="1153" t="s">
        <v>7287</v>
      </c>
      <c r="H3" s="1154" t="s">
        <v>7288</v>
      </c>
      <c r="I3" s="1154" t="s">
        <v>7289</v>
      </c>
      <c r="J3" s="1155" t="s">
        <v>953</v>
      </c>
      <c r="K3" s="1155" t="s">
        <v>6514</v>
      </c>
      <c r="L3" s="1155" t="s">
        <v>5753</v>
      </c>
      <c r="M3" s="1155" t="s">
        <v>7290</v>
      </c>
      <c r="N3" s="1155" t="s">
        <v>7291</v>
      </c>
      <c r="O3" s="1155" t="s">
        <v>7292</v>
      </c>
      <c r="P3" s="1155" t="s">
        <v>7293</v>
      </c>
      <c r="Q3" s="1156" t="s">
        <v>7294</v>
      </c>
      <c r="R3" s="1156" t="s">
        <v>7295</v>
      </c>
      <c r="S3" s="1156" t="s">
        <v>6919</v>
      </c>
      <c r="T3" s="1156" t="s">
        <v>7296</v>
      </c>
      <c r="U3" s="1156" t="s">
        <v>7297</v>
      </c>
      <c r="V3" s="1156" t="s">
        <v>7298</v>
      </c>
      <c r="W3" s="1158" t="s">
        <v>7268</v>
      </c>
      <c r="X3" s="1158" t="s">
        <v>2515</v>
      </c>
      <c r="Y3" s="1158" t="s">
        <v>872</v>
      </c>
      <c r="Z3" s="1158" t="s">
        <v>7299</v>
      </c>
      <c r="AA3" s="1158" t="s">
        <v>6375</v>
      </c>
      <c r="AB3" s="1158" t="s">
        <v>6461</v>
      </c>
      <c r="AC3" s="1158" t="s">
        <v>5123</v>
      </c>
      <c r="AD3" s="1153" t="s">
        <v>7300</v>
      </c>
      <c r="AE3" s="1153" t="s">
        <v>7301</v>
      </c>
      <c r="AF3" s="1159" t="s">
        <v>7302</v>
      </c>
      <c r="AG3" s="1159" t="s">
        <v>7303</v>
      </c>
      <c r="AH3" s="1159" t="s">
        <v>2703</v>
      </c>
      <c r="AI3" s="1159" t="s">
        <v>7304</v>
      </c>
      <c r="AJ3" s="1159" t="s">
        <v>7305</v>
      </c>
      <c r="AK3" s="1159" t="s">
        <v>7306</v>
      </c>
      <c r="AL3" s="1159" t="s">
        <v>3326</v>
      </c>
      <c r="AM3" s="1160" t="s">
        <v>7307</v>
      </c>
      <c r="AN3" s="1160" t="s">
        <v>232</v>
      </c>
      <c r="AO3" s="1160" t="s">
        <v>7308</v>
      </c>
      <c r="AP3" s="1160" t="s">
        <v>7309</v>
      </c>
      <c r="AQ3" s="1160" t="s">
        <v>7310</v>
      </c>
      <c r="AR3" s="1160" t="s">
        <v>4858</v>
      </c>
      <c r="AS3" s="1160" t="s">
        <v>4372</v>
      </c>
      <c r="AT3" s="1161" t="s">
        <v>7311</v>
      </c>
      <c r="AU3" s="1162" t="s">
        <v>7312</v>
      </c>
      <c r="AV3" s="1162" t="str">
        <f t="shared" si="1"/>
        <v>3:50</v>
      </c>
    </row>
    <row r="4" ht="15.75" customHeight="1">
      <c r="A4" s="1166" t="s">
        <v>7313</v>
      </c>
      <c r="B4" s="1167" t="s">
        <v>7314</v>
      </c>
      <c r="C4" s="1152">
        <v>0.05072997685185185</v>
      </c>
      <c r="D4" s="1153" t="s">
        <v>7315</v>
      </c>
      <c r="E4" s="1153" t="s">
        <v>7316</v>
      </c>
      <c r="F4" s="1153" t="s">
        <v>7317</v>
      </c>
      <c r="G4" s="1153" t="s">
        <v>571</v>
      </c>
      <c r="H4" s="1154" t="s">
        <v>7318</v>
      </c>
      <c r="I4" s="1154" t="s">
        <v>237</v>
      </c>
      <c r="J4" s="1155" t="s">
        <v>7319</v>
      </c>
      <c r="K4" s="1155" t="s">
        <v>7320</v>
      </c>
      <c r="L4" s="1155" t="s">
        <v>7321</v>
      </c>
      <c r="M4" s="1155" t="s">
        <v>7322</v>
      </c>
      <c r="N4" s="1155" t="s">
        <v>7323</v>
      </c>
      <c r="O4" s="1155" t="s">
        <v>7324</v>
      </c>
      <c r="P4" s="1155" t="s">
        <v>4613</v>
      </c>
      <c r="Q4" s="1156" t="s">
        <v>7325</v>
      </c>
      <c r="R4" s="1156" t="s">
        <v>7326</v>
      </c>
      <c r="S4" s="1156" t="s">
        <v>7327</v>
      </c>
      <c r="T4" s="1156" t="s">
        <v>7328</v>
      </c>
      <c r="U4" s="1156" t="s">
        <v>7329</v>
      </c>
      <c r="V4" s="1156" t="s">
        <v>7330</v>
      </c>
      <c r="W4" s="1158" t="s">
        <v>7331</v>
      </c>
      <c r="X4" s="1158" t="s">
        <v>7332</v>
      </c>
      <c r="Y4" s="1158" t="s">
        <v>5509</v>
      </c>
      <c r="Z4" s="1158" t="s">
        <v>7333</v>
      </c>
      <c r="AA4" s="1158" t="s">
        <v>197</v>
      </c>
      <c r="AB4" s="1158" t="s">
        <v>7334</v>
      </c>
      <c r="AC4" s="1158" t="s">
        <v>5303</v>
      </c>
      <c r="AD4" s="1153" t="s">
        <v>7335</v>
      </c>
      <c r="AE4" s="1153" t="s">
        <v>2490</v>
      </c>
      <c r="AF4" s="1159" t="s">
        <v>2587</v>
      </c>
      <c r="AG4" s="1159" t="s">
        <v>3999</v>
      </c>
      <c r="AH4" s="1159" t="s">
        <v>7336</v>
      </c>
      <c r="AI4" s="1159" t="s">
        <v>7337</v>
      </c>
      <c r="AJ4" s="1159" t="s">
        <v>7338</v>
      </c>
      <c r="AK4" s="1159" t="s">
        <v>1565</v>
      </c>
      <c r="AL4" s="1159" t="s">
        <v>7339</v>
      </c>
      <c r="AM4" s="1160" t="s">
        <v>7340</v>
      </c>
      <c r="AN4" s="1160" t="s">
        <v>1908</v>
      </c>
      <c r="AO4" s="1160" t="s">
        <v>7341</v>
      </c>
      <c r="AP4" s="1160" t="s">
        <v>7342</v>
      </c>
      <c r="AQ4" s="1160" t="s">
        <v>7343</v>
      </c>
      <c r="AR4" s="1160" t="s">
        <v>7344</v>
      </c>
      <c r="AS4" s="1160" t="s">
        <v>4619</v>
      </c>
      <c r="AT4" s="1161" t="s">
        <v>7345</v>
      </c>
      <c r="AU4" s="1162" t="s">
        <v>7346</v>
      </c>
      <c r="AV4" s="1168" t="str">
        <f t="shared" si="1"/>
        <v>2:41</v>
      </c>
    </row>
    <row r="5" ht="15.75" customHeight="1">
      <c r="A5" s="1169" t="s">
        <v>327</v>
      </c>
      <c r="B5" s="1170" t="s">
        <v>7347</v>
      </c>
      <c r="C5" s="1171">
        <v>0.0493287037037037</v>
      </c>
      <c r="D5" s="1172" t="s">
        <v>7256</v>
      </c>
      <c r="E5" s="1172" t="s">
        <v>6433</v>
      </c>
      <c r="F5" s="1173" t="s">
        <v>7348</v>
      </c>
      <c r="G5" s="1174" t="s">
        <v>7349</v>
      </c>
      <c r="H5" s="1174" t="s">
        <v>7350</v>
      </c>
      <c r="I5" s="1172" t="s">
        <v>7260</v>
      </c>
      <c r="J5" s="1172" t="s">
        <v>7261</v>
      </c>
      <c r="K5" s="1172" t="s">
        <v>758</v>
      </c>
      <c r="L5" s="1173" t="s">
        <v>2465</v>
      </c>
      <c r="M5" s="1172" t="s">
        <v>7262</v>
      </c>
      <c r="N5" s="1173" t="s">
        <v>7351</v>
      </c>
      <c r="O5" s="1172" t="s">
        <v>7264</v>
      </c>
      <c r="P5" s="1172" t="s">
        <v>4117</v>
      </c>
      <c r="Q5" s="1172" t="s">
        <v>7265</v>
      </c>
      <c r="R5" s="1172" t="s">
        <v>7184</v>
      </c>
      <c r="S5" s="1172" t="s">
        <v>7261</v>
      </c>
      <c r="T5" s="1172" t="s">
        <v>7266</v>
      </c>
      <c r="U5" s="1172" t="s">
        <v>7267</v>
      </c>
      <c r="V5" s="1175" t="s">
        <v>7098</v>
      </c>
      <c r="W5" s="1172" t="s">
        <v>7352</v>
      </c>
      <c r="X5" s="1172" t="s">
        <v>5354</v>
      </c>
      <c r="Y5" s="1176">
        <v>46.72</v>
      </c>
      <c r="Z5" s="1172" t="s">
        <v>2868</v>
      </c>
      <c r="AA5" s="1172" t="s">
        <v>5162</v>
      </c>
      <c r="AB5" s="1172" t="s">
        <v>7269</v>
      </c>
      <c r="AC5" s="1174" t="s">
        <v>4591</v>
      </c>
      <c r="AD5" s="1174" t="s">
        <v>7353</v>
      </c>
      <c r="AE5" s="1175" t="s">
        <v>6481</v>
      </c>
      <c r="AF5" s="1176" t="s">
        <v>7354</v>
      </c>
      <c r="AG5" s="1177" t="s">
        <v>7355</v>
      </c>
      <c r="AH5" s="1172" t="s">
        <v>3002</v>
      </c>
      <c r="AI5" s="1174" t="s">
        <v>7356</v>
      </c>
      <c r="AJ5" s="1172" t="s">
        <v>7273</v>
      </c>
      <c r="AK5" s="1176" t="s">
        <v>7357</v>
      </c>
      <c r="AL5" s="1175" t="s">
        <v>7275</v>
      </c>
      <c r="AM5" s="1172" t="s">
        <v>7276</v>
      </c>
      <c r="AN5" s="1177" t="s">
        <v>3376</v>
      </c>
      <c r="AO5" s="1177" t="s">
        <v>6296</v>
      </c>
      <c r="AP5" s="1177" t="s">
        <v>7358</v>
      </c>
      <c r="AQ5" s="1175" t="s">
        <v>7279</v>
      </c>
      <c r="AR5" s="1177" t="s">
        <v>7359</v>
      </c>
      <c r="AS5" s="1177" t="s">
        <v>2956</v>
      </c>
      <c r="AT5" s="1177" t="s">
        <v>7360</v>
      </c>
      <c r="AU5" s="1178" t="s">
        <v>7281</v>
      </c>
      <c r="AV5" s="1179" t="str">
        <f t="shared" si="1"/>
        <v>2:14</v>
      </c>
      <c r="AW5" s="1180"/>
    </row>
    <row r="6" ht="15.75" customHeight="1">
      <c r="A6" s="1181" t="s">
        <v>5576</v>
      </c>
      <c r="B6" s="1170" t="s">
        <v>7347</v>
      </c>
      <c r="C6" s="1182">
        <v>0.049444444444444444</v>
      </c>
      <c r="D6" s="1183" t="s">
        <v>7361</v>
      </c>
      <c r="E6" s="1184" t="str">
        <f>HYPERLINK("https://www.twitch.tv/videos/570947817","1:12.27")</f>
        <v>1:12.27</v>
      </c>
      <c r="F6" s="1178" t="s">
        <v>7362</v>
      </c>
      <c r="G6" s="1185" t="s">
        <v>7258</v>
      </c>
      <c r="H6" s="1178" t="s">
        <v>7363</v>
      </c>
      <c r="I6" s="1178" t="s">
        <v>131</v>
      </c>
      <c r="J6" s="1183" t="s">
        <v>7364</v>
      </c>
      <c r="K6" s="1178" t="s">
        <v>7365</v>
      </c>
      <c r="L6" s="1178" t="s">
        <v>3321</v>
      </c>
      <c r="M6" s="1178" t="s">
        <v>5505</v>
      </c>
      <c r="N6" s="1186" t="s">
        <v>7366</v>
      </c>
      <c r="O6" s="1178" t="s">
        <v>7367</v>
      </c>
      <c r="P6" s="1179" t="s">
        <v>6033</v>
      </c>
      <c r="Q6" s="1186" t="s">
        <v>7368</v>
      </c>
      <c r="R6" s="1178" t="s">
        <v>6339</v>
      </c>
      <c r="S6" s="1178" t="s">
        <v>3156</v>
      </c>
      <c r="T6" s="1179" t="s">
        <v>7369</v>
      </c>
      <c r="U6" s="1178" t="s">
        <v>7370</v>
      </c>
      <c r="V6" s="1178" t="s">
        <v>4367</v>
      </c>
      <c r="W6" s="1187" t="s">
        <v>7371</v>
      </c>
      <c r="X6" s="1179" t="s">
        <v>7372</v>
      </c>
      <c r="Y6" s="1185" t="s">
        <v>4773</v>
      </c>
      <c r="Z6" s="1178" t="s">
        <v>7183</v>
      </c>
      <c r="AA6" s="1184" t="str">
        <f>HYPERLINK("https://www.twitch.tv/videos/571775470","1:28.03")</f>
        <v>1:28.03</v>
      </c>
      <c r="AB6" s="1179" t="s">
        <v>191</v>
      </c>
      <c r="AC6" s="1185" t="str">
        <f>HYPERLINK("https://clips.twitch.tv/HelpfulSaltyCoyoteHoneyBadger","47.19")</f>
        <v>47.19</v>
      </c>
      <c r="AD6" s="1185" t="str">
        <f>HYPERLINK("https://www.twitch.tv/videos/625954575","1:47.79")</f>
        <v>1:47.79</v>
      </c>
      <c r="AE6" s="1179" t="s">
        <v>4068</v>
      </c>
      <c r="AF6" s="1179" t="s">
        <v>7373</v>
      </c>
      <c r="AG6" s="1184" t="str">
        <f>HYPERLINK("https://www.twitch.tv/videos/566334947","1:28.73")</f>
        <v>1:28.73</v>
      </c>
      <c r="AH6" s="1178" t="s">
        <v>7374</v>
      </c>
      <c r="AI6" s="1185" t="str">
        <f>HYPERLINK("https://www.twitch.tv/videos/584107631","1:27.68")</f>
        <v>1:27.68</v>
      </c>
      <c r="AJ6" s="1179" t="s">
        <v>7375</v>
      </c>
      <c r="AK6" s="1178" t="s">
        <v>7376</v>
      </c>
      <c r="AL6" s="1178" t="s">
        <v>7377</v>
      </c>
      <c r="AM6" s="1186" t="s">
        <v>1703</v>
      </c>
      <c r="AN6" s="1186" t="s">
        <v>3260</v>
      </c>
      <c r="AO6" s="1188" t="s">
        <v>2517</v>
      </c>
      <c r="AP6" s="1178" t="s">
        <v>7378</v>
      </c>
      <c r="AQ6" s="1179" t="s">
        <v>7379</v>
      </c>
      <c r="AR6" s="1185" t="s">
        <v>2929</v>
      </c>
      <c r="AS6" s="1185" t="str">
        <f>HYPERLINK("https://www.twitch.tv/videos/571767101","42.86")</f>
        <v>42.86</v>
      </c>
      <c r="AT6" s="1183" t="s">
        <v>7380</v>
      </c>
      <c r="AU6" s="1189" t="s">
        <v>7381</v>
      </c>
      <c r="AV6" s="1179" t="str">
        <f t="shared" si="1"/>
        <v>2:32</v>
      </c>
      <c r="AW6" s="1190" t="s">
        <v>7382</v>
      </c>
    </row>
    <row r="7" ht="15.75" customHeight="1">
      <c r="A7" s="1191" t="s">
        <v>6269</v>
      </c>
      <c r="B7" s="1170" t="s">
        <v>7347</v>
      </c>
      <c r="C7" s="1171">
        <v>0.04957175925925926</v>
      </c>
      <c r="D7" s="1192" t="s">
        <v>7383</v>
      </c>
      <c r="E7" s="1174" t="s">
        <v>7384</v>
      </c>
      <c r="F7" s="1193" t="s">
        <v>7257</v>
      </c>
      <c r="G7" s="1177" t="s">
        <v>7385</v>
      </c>
      <c r="H7" s="1194" t="s">
        <v>4655</v>
      </c>
      <c r="I7" s="1177" t="s">
        <v>1792</v>
      </c>
      <c r="J7" s="1195" t="s">
        <v>7386</v>
      </c>
      <c r="K7" s="1177" t="s">
        <v>5853</v>
      </c>
      <c r="L7" s="1172" t="s">
        <v>546</v>
      </c>
      <c r="M7" s="1195" t="s">
        <v>7387</v>
      </c>
      <c r="N7" s="1172" t="s">
        <v>7263</v>
      </c>
      <c r="O7" s="1196" t="s">
        <v>7388</v>
      </c>
      <c r="P7" s="1177" t="s">
        <v>5493</v>
      </c>
      <c r="Q7" s="1177" t="s">
        <v>7389</v>
      </c>
      <c r="R7" s="1177" t="s">
        <v>7322</v>
      </c>
      <c r="S7" s="1177" t="s">
        <v>7390</v>
      </c>
      <c r="T7" s="1177" t="s">
        <v>7391</v>
      </c>
      <c r="U7" s="1177" t="s">
        <v>7392</v>
      </c>
      <c r="V7" s="1197" t="s">
        <v>7393</v>
      </c>
      <c r="W7" s="1198" t="s">
        <v>7394</v>
      </c>
      <c r="X7" s="1177" t="s">
        <v>7395</v>
      </c>
      <c r="Y7" s="1199" t="str">
        <f>HYPERLINK("https://www.twitch.tv/videos/578211232","46.63")</f>
        <v>46.63</v>
      </c>
      <c r="Z7" s="1200" t="s">
        <v>2162</v>
      </c>
      <c r="AA7" s="1174" t="s">
        <v>7396</v>
      </c>
      <c r="AB7" s="1172" t="s">
        <v>7269</v>
      </c>
      <c r="AC7" s="1177" t="s">
        <v>4589</v>
      </c>
      <c r="AD7" s="1177" t="s">
        <v>7397</v>
      </c>
      <c r="AE7" s="1176" t="s">
        <v>7398</v>
      </c>
      <c r="AF7" s="1174" t="s">
        <v>7399</v>
      </c>
      <c r="AG7" s="1175" t="s">
        <v>7272</v>
      </c>
      <c r="AH7" s="1177" t="s">
        <v>7400</v>
      </c>
      <c r="AI7" s="1197" t="s">
        <v>7401</v>
      </c>
      <c r="AJ7" s="1176" t="s">
        <v>7402</v>
      </c>
      <c r="AK7" s="1177" t="s">
        <v>1522</v>
      </c>
      <c r="AL7" s="1177" t="s">
        <v>4298</v>
      </c>
      <c r="AM7" s="1177" t="s">
        <v>7391</v>
      </c>
      <c r="AN7" s="1201" t="s">
        <v>7277</v>
      </c>
      <c r="AO7" s="1177" t="s">
        <v>7359</v>
      </c>
      <c r="AP7" s="1177" t="s">
        <v>7403</v>
      </c>
      <c r="AQ7" s="1177" t="s">
        <v>7404</v>
      </c>
      <c r="AR7" s="1177" t="s">
        <v>3882</v>
      </c>
      <c r="AS7" s="1177" t="s">
        <v>7405</v>
      </c>
      <c r="AT7" s="1202" t="s">
        <v>7280</v>
      </c>
      <c r="AU7" s="1203" t="s">
        <v>7406</v>
      </c>
      <c r="AV7" s="1179" t="str">
        <f t="shared" si="1"/>
        <v>2:59</v>
      </c>
      <c r="AW7" s="1204"/>
    </row>
    <row r="8" ht="15.75" customHeight="1">
      <c r="A8" s="1205" t="s">
        <v>2556</v>
      </c>
      <c r="B8" s="1170" t="s">
        <v>7347</v>
      </c>
      <c r="C8" s="1206">
        <v>0.04982638888888889</v>
      </c>
      <c r="D8" s="1207" t="s">
        <v>7407</v>
      </c>
      <c r="E8" s="1208" t="s">
        <v>4836</v>
      </c>
      <c r="F8" s="1208" t="s">
        <v>7408</v>
      </c>
      <c r="G8" s="1208" t="s">
        <v>7409</v>
      </c>
      <c r="H8" s="1209" t="s">
        <v>7410</v>
      </c>
      <c r="I8" s="1210" t="s">
        <v>4981</v>
      </c>
      <c r="J8" s="1211" t="s">
        <v>7308</v>
      </c>
      <c r="K8" s="1211" t="s">
        <v>5853</v>
      </c>
      <c r="L8" s="1211" t="s">
        <v>5143</v>
      </c>
      <c r="M8" s="1211" t="s">
        <v>7411</v>
      </c>
      <c r="N8" s="1212" t="s">
        <v>6576</v>
      </c>
      <c r="O8" s="1211" t="s">
        <v>7412</v>
      </c>
      <c r="P8" s="1211" t="s">
        <v>1792</v>
      </c>
      <c r="Q8" s="1213" t="s">
        <v>7413</v>
      </c>
      <c r="R8" s="1213" t="s">
        <v>2584</v>
      </c>
      <c r="S8" s="1214" t="str">
        <f>HYPERLINK("https://clips.twitch.tv/AbstemiousClumsyLaptopCharlietheUnicorn","1:17.62")</f>
        <v>1:17.62</v>
      </c>
      <c r="T8" s="1213" t="s">
        <v>7414</v>
      </c>
      <c r="U8" s="1215" t="s">
        <v>6318</v>
      </c>
      <c r="V8" s="1215" t="s">
        <v>3270</v>
      </c>
      <c r="W8" s="1216" t="s">
        <v>6588</v>
      </c>
      <c r="X8" s="1216" t="s">
        <v>3605</v>
      </c>
      <c r="Y8" s="1216" t="s">
        <v>3319</v>
      </c>
      <c r="Z8" s="1216" t="s">
        <v>7415</v>
      </c>
      <c r="AA8" s="1216" t="s">
        <v>7355</v>
      </c>
      <c r="AB8" s="1216" t="s">
        <v>7416</v>
      </c>
      <c r="AC8" s="1216" t="s">
        <v>899</v>
      </c>
      <c r="AD8" s="1208" t="s">
        <v>7417</v>
      </c>
      <c r="AE8" s="1208" t="s">
        <v>4529</v>
      </c>
      <c r="AF8" s="1217" t="s">
        <v>7418</v>
      </c>
      <c r="AG8" s="1217" t="s">
        <v>7419</v>
      </c>
      <c r="AH8" s="1217" t="s">
        <v>4539</v>
      </c>
      <c r="AI8" s="1217" t="s">
        <v>7420</v>
      </c>
      <c r="AJ8" s="1217" t="s">
        <v>7421</v>
      </c>
      <c r="AK8" s="1217" t="s">
        <v>7422</v>
      </c>
      <c r="AL8" s="1217" t="s">
        <v>1778</v>
      </c>
      <c r="AM8" s="1218" t="s">
        <v>7320</v>
      </c>
      <c r="AN8" s="1219" t="s">
        <v>3937</v>
      </c>
      <c r="AO8" s="1219" t="s">
        <v>7423</v>
      </c>
      <c r="AP8" s="1218" t="s">
        <v>7424</v>
      </c>
      <c r="AQ8" s="1218" t="s">
        <v>6563</v>
      </c>
      <c r="AR8" s="1218" t="s">
        <v>382</v>
      </c>
      <c r="AS8" s="1218" t="s">
        <v>756</v>
      </c>
      <c r="AT8" s="1189" t="s">
        <v>7425</v>
      </c>
      <c r="AU8" s="1203" t="s">
        <v>7426</v>
      </c>
      <c r="AV8" s="1179" t="str">
        <f t="shared" si="1"/>
        <v>3:00</v>
      </c>
      <c r="AW8" s="1220" t="s">
        <v>7427</v>
      </c>
    </row>
    <row r="9" ht="15.75" customHeight="1">
      <c r="A9" s="1221" t="s">
        <v>5574</v>
      </c>
      <c r="B9" s="1170" t="s">
        <v>7347</v>
      </c>
      <c r="C9" s="1182">
        <v>0.04984953703703704</v>
      </c>
      <c r="D9" s="1197"/>
      <c r="E9" s="1178" t="s">
        <v>855</v>
      </c>
      <c r="F9" s="1178" t="s">
        <v>7428</v>
      </c>
      <c r="G9" s="1178" t="s">
        <v>7429</v>
      </c>
      <c r="H9" s="1197" t="s">
        <v>7430</v>
      </c>
      <c r="I9" s="1178" t="s">
        <v>7431</v>
      </c>
      <c r="J9" s="1178" t="s">
        <v>7432</v>
      </c>
      <c r="K9" s="1178" t="s">
        <v>7433</v>
      </c>
      <c r="L9" s="1178" t="s">
        <v>2450</v>
      </c>
      <c r="M9" s="1178" t="s">
        <v>3560</v>
      </c>
      <c r="N9" s="1178" t="s">
        <v>7434</v>
      </c>
      <c r="O9" s="1178" t="s">
        <v>1781</v>
      </c>
      <c r="P9" s="1178" t="s">
        <v>7431</v>
      </c>
      <c r="Q9" s="1178" t="s">
        <v>7435</v>
      </c>
      <c r="R9" s="1178" t="s">
        <v>3240</v>
      </c>
      <c r="S9" s="1222" t="s">
        <v>7436</v>
      </c>
      <c r="T9" s="1178" t="s">
        <v>7437</v>
      </c>
      <c r="U9" s="1178" t="s">
        <v>7438</v>
      </c>
      <c r="V9" s="1178" t="s">
        <v>2877</v>
      </c>
      <c r="W9" s="1178" t="s">
        <v>7439</v>
      </c>
      <c r="X9" s="1178" t="s">
        <v>1282</v>
      </c>
      <c r="Y9" s="1178" t="s">
        <v>5165</v>
      </c>
      <c r="Z9" s="1178" t="s">
        <v>7440</v>
      </c>
      <c r="AA9" s="1178" t="s">
        <v>7441</v>
      </c>
      <c r="AB9" s="1178" t="s">
        <v>1700</v>
      </c>
      <c r="AC9" s="1178" t="s">
        <v>2490</v>
      </c>
      <c r="AD9" s="1178" t="s">
        <v>2533</v>
      </c>
      <c r="AE9" s="1178" t="s">
        <v>7398</v>
      </c>
      <c r="AF9" s="1178" t="s">
        <v>7442</v>
      </c>
      <c r="AG9" s="1178" t="s">
        <v>7443</v>
      </c>
      <c r="AH9" s="1178" t="s">
        <v>7444</v>
      </c>
      <c r="AI9" s="1178" t="s">
        <v>7445</v>
      </c>
      <c r="AJ9" s="1178" t="s">
        <v>7446</v>
      </c>
      <c r="AK9" s="1178" t="s">
        <v>3323</v>
      </c>
      <c r="AL9" s="1178" t="s">
        <v>4071</v>
      </c>
      <c r="AM9" s="1178" t="s">
        <v>7447</v>
      </c>
      <c r="AN9" s="1197" t="s">
        <v>2465</v>
      </c>
      <c r="AO9" s="1178" t="s">
        <v>7448</v>
      </c>
      <c r="AP9" s="1178" t="s">
        <v>7449</v>
      </c>
      <c r="AQ9" s="1178" t="s">
        <v>1093</v>
      </c>
      <c r="AR9" s="1178" t="s">
        <v>7450</v>
      </c>
      <c r="AS9" s="1178" t="s">
        <v>4169</v>
      </c>
      <c r="AT9" s="1179"/>
      <c r="AU9" s="1178" t="s">
        <v>7451</v>
      </c>
      <c r="AV9" s="1179" t="str">
        <f t="shared" si="1"/>
        <v>3:05</v>
      </c>
      <c r="AW9" s="1180" t="s">
        <v>7452</v>
      </c>
    </row>
    <row r="10" ht="15.75" customHeight="1">
      <c r="A10" s="1223" t="s">
        <v>1428</v>
      </c>
      <c r="B10" s="1170" t="s">
        <v>7347</v>
      </c>
      <c r="C10" s="1171">
        <v>0.049895833333333334</v>
      </c>
      <c r="D10" s="1197" t="s">
        <v>7407</v>
      </c>
      <c r="E10" s="1224" t="s">
        <v>855</v>
      </c>
      <c r="F10" s="1208" t="s">
        <v>7453</v>
      </c>
      <c r="G10" s="1224" t="s">
        <v>7454</v>
      </c>
      <c r="H10" s="1225" t="s">
        <v>7259</v>
      </c>
      <c r="I10" s="1210" t="s">
        <v>4757</v>
      </c>
      <c r="J10" s="1211" t="s">
        <v>7455</v>
      </c>
      <c r="K10" s="1212" t="s">
        <v>7456</v>
      </c>
      <c r="L10" s="1211" t="s">
        <v>7457</v>
      </c>
      <c r="M10" s="1211" t="s">
        <v>5124</v>
      </c>
      <c r="N10" s="1211" t="s">
        <v>7458</v>
      </c>
      <c r="O10" s="1212" t="s">
        <v>7459</v>
      </c>
      <c r="P10" s="1211" t="s">
        <v>7460</v>
      </c>
      <c r="Q10" s="1213" t="s">
        <v>2889</v>
      </c>
      <c r="R10" s="1215" t="s">
        <v>7461</v>
      </c>
      <c r="S10" s="1215" t="s">
        <v>7462</v>
      </c>
      <c r="T10" s="1215" t="s">
        <v>7463</v>
      </c>
      <c r="U10" s="1215" t="s">
        <v>7464</v>
      </c>
      <c r="V10" s="1213" t="s">
        <v>7465</v>
      </c>
      <c r="W10" s="1216" t="s">
        <v>7466</v>
      </c>
      <c r="X10" s="1226" t="s">
        <v>7467</v>
      </c>
      <c r="Y10" s="1216" t="s">
        <v>2954</v>
      </c>
      <c r="Z10" s="1216" t="s">
        <v>7468</v>
      </c>
      <c r="AA10" s="1216" t="s">
        <v>7469</v>
      </c>
      <c r="AB10" s="1226" t="s">
        <v>6271</v>
      </c>
      <c r="AC10" s="1226" t="s">
        <v>1990</v>
      </c>
      <c r="AD10" s="1224" t="s">
        <v>7470</v>
      </c>
      <c r="AE10" s="1224" t="s">
        <v>7471</v>
      </c>
      <c r="AF10" s="1227" t="s">
        <v>7472</v>
      </c>
      <c r="AG10" s="1217" t="s">
        <v>7473</v>
      </c>
      <c r="AH10" s="1217" t="s">
        <v>7474</v>
      </c>
      <c r="AI10" s="1217" t="s">
        <v>5518</v>
      </c>
      <c r="AJ10" s="1227" t="s">
        <v>7475</v>
      </c>
      <c r="AK10" s="1227" t="s">
        <v>863</v>
      </c>
      <c r="AL10" s="1217" t="s">
        <v>5963</v>
      </c>
      <c r="AM10" s="1219" t="s">
        <v>7476</v>
      </c>
      <c r="AN10" s="1218" t="s">
        <v>2407</v>
      </c>
      <c r="AO10" s="1219" t="s">
        <v>7477</v>
      </c>
      <c r="AP10" s="1218" t="s">
        <v>4976</v>
      </c>
      <c r="AQ10" s="1219" t="s">
        <v>7478</v>
      </c>
      <c r="AR10" s="1218" t="s">
        <v>914</v>
      </c>
      <c r="AS10" s="1218" t="s">
        <v>3745</v>
      </c>
      <c r="AT10" s="1212" t="s">
        <v>5475</v>
      </c>
      <c r="AU10" s="1228" t="s">
        <v>7479</v>
      </c>
      <c r="AV10" s="1179" t="str">
        <f t="shared" si="1"/>
        <v>2:22</v>
      </c>
      <c r="AW10" s="1204" t="s">
        <v>7480</v>
      </c>
    </row>
    <row r="11" ht="15.75" customHeight="1">
      <c r="A11" s="1181" t="s">
        <v>1675</v>
      </c>
      <c r="B11" s="1170" t="s">
        <v>7347</v>
      </c>
      <c r="C11" s="1182">
        <v>0.05005787037037037</v>
      </c>
      <c r="D11" s="1197" t="s">
        <v>7481</v>
      </c>
      <c r="E11" s="1179" t="s">
        <v>2847</v>
      </c>
      <c r="F11" s="1178" t="s">
        <v>7482</v>
      </c>
      <c r="G11" s="1178" t="s">
        <v>7483</v>
      </c>
      <c r="H11" s="1178" t="s">
        <v>7484</v>
      </c>
      <c r="I11" s="1179" t="s">
        <v>5361</v>
      </c>
      <c r="J11" s="1178" t="s">
        <v>7485</v>
      </c>
      <c r="K11" s="1178" t="s">
        <v>7486</v>
      </c>
      <c r="L11" s="1178" t="s">
        <v>4749</v>
      </c>
      <c r="M11" s="1178" t="s">
        <v>7487</v>
      </c>
      <c r="N11" s="1178" t="s">
        <v>7488</v>
      </c>
      <c r="O11" s="1178" t="s">
        <v>7489</v>
      </c>
      <c r="P11" s="1179" t="s">
        <v>3389</v>
      </c>
      <c r="Q11" s="1179" t="s">
        <v>7490</v>
      </c>
      <c r="R11" s="1179" t="s">
        <v>7491</v>
      </c>
      <c r="S11" s="1229" t="s">
        <v>7364</v>
      </c>
      <c r="T11" s="1179" t="s">
        <v>7492</v>
      </c>
      <c r="U11" s="1178" t="s">
        <v>7493</v>
      </c>
      <c r="V11" s="1179" t="s">
        <v>2053</v>
      </c>
      <c r="W11" s="1179" t="s">
        <v>7494</v>
      </c>
      <c r="X11" s="1178" t="s">
        <v>5974</v>
      </c>
      <c r="Y11" s="1179" t="s">
        <v>7495</v>
      </c>
      <c r="Z11" s="1178" t="s">
        <v>7496</v>
      </c>
      <c r="AA11" s="1179" t="s">
        <v>154</v>
      </c>
      <c r="AB11" s="1178" t="s">
        <v>1196</v>
      </c>
      <c r="AC11" s="1179" t="s">
        <v>4613</v>
      </c>
      <c r="AD11" s="1179" t="s">
        <v>7497</v>
      </c>
      <c r="AE11" s="1178" t="s">
        <v>7498</v>
      </c>
      <c r="AF11" s="1179" t="s">
        <v>7499</v>
      </c>
      <c r="AG11" s="1179" t="s">
        <v>156</v>
      </c>
      <c r="AH11" s="1178" t="s">
        <v>4675</v>
      </c>
      <c r="AI11" s="1179" t="s">
        <v>7304</v>
      </c>
      <c r="AJ11" s="1178" t="s">
        <v>7500</v>
      </c>
      <c r="AK11" s="1179" t="s">
        <v>7501</v>
      </c>
      <c r="AL11" s="1179" t="s">
        <v>4949</v>
      </c>
      <c r="AM11" s="1178" t="s">
        <v>7502</v>
      </c>
      <c r="AN11" s="1179" t="s">
        <v>3250</v>
      </c>
      <c r="AO11" s="1178" t="s">
        <v>7503</v>
      </c>
      <c r="AP11" s="1179" t="s">
        <v>7504</v>
      </c>
      <c r="AQ11" s="1179" t="s">
        <v>7505</v>
      </c>
      <c r="AR11" s="1179" t="s">
        <v>1705</v>
      </c>
      <c r="AS11" s="1179" t="s">
        <v>4689</v>
      </c>
      <c r="AT11" s="1179" t="s">
        <v>7506</v>
      </c>
      <c r="AU11" s="1178" t="s">
        <v>7507</v>
      </c>
      <c r="AV11" s="1179" t="str">
        <f t="shared" si="1"/>
        <v>2:01</v>
      </c>
      <c r="AW11" s="1190" t="s">
        <v>7508</v>
      </c>
    </row>
    <row r="12" ht="15.75" customHeight="1">
      <c r="A12" s="1181" t="s">
        <v>5351</v>
      </c>
      <c r="B12" s="1230" t="s">
        <v>7347</v>
      </c>
      <c r="C12" s="1182">
        <v>0.05005787037037037</v>
      </c>
      <c r="D12" s="1197" t="s">
        <v>7509</v>
      </c>
      <c r="E12" s="1197" t="s">
        <v>7510</v>
      </c>
      <c r="F12" s="1197" t="s">
        <v>4794</v>
      </c>
      <c r="G12" s="1197" t="s">
        <v>7511</v>
      </c>
      <c r="H12" s="1197" t="s">
        <v>6525</v>
      </c>
      <c r="I12" s="1197" t="s">
        <v>4998</v>
      </c>
      <c r="J12" s="1197" t="s">
        <v>2638</v>
      </c>
      <c r="K12" s="1197" t="s">
        <v>7512</v>
      </c>
      <c r="L12" s="1197" t="s">
        <v>2753</v>
      </c>
      <c r="M12" s="1197" t="s">
        <v>7513</v>
      </c>
      <c r="N12" s="1197" t="s">
        <v>7514</v>
      </c>
      <c r="O12" s="1197" t="s">
        <v>7515</v>
      </c>
      <c r="P12" s="1197" t="s">
        <v>3389</v>
      </c>
      <c r="Q12" s="1197" t="s">
        <v>4160</v>
      </c>
      <c r="R12" s="1197" t="s">
        <v>1727</v>
      </c>
      <c r="S12" s="1197" t="s">
        <v>7516</v>
      </c>
      <c r="T12" s="1197" t="s">
        <v>7517</v>
      </c>
      <c r="U12" s="1197" t="s">
        <v>7518</v>
      </c>
      <c r="V12" s="1197" t="s">
        <v>7519</v>
      </c>
      <c r="W12" s="1197" t="s">
        <v>7520</v>
      </c>
      <c r="X12" s="1197" t="s">
        <v>7521</v>
      </c>
      <c r="Y12" s="1197" t="s">
        <v>3738</v>
      </c>
      <c r="Z12" s="1197" t="s">
        <v>7522</v>
      </c>
      <c r="AA12" s="1216" t="s">
        <v>3984</v>
      </c>
      <c r="AB12" s="1197" t="s">
        <v>6327</v>
      </c>
      <c r="AC12" s="1197" t="s">
        <v>7523</v>
      </c>
      <c r="AD12" s="1197" t="s">
        <v>7524</v>
      </c>
      <c r="AE12" s="1197" t="s">
        <v>7525</v>
      </c>
      <c r="AF12" s="1197" t="s">
        <v>7526</v>
      </c>
      <c r="AG12" s="1197" t="s">
        <v>7527</v>
      </c>
      <c r="AH12" s="1197" t="s">
        <v>7528</v>
      </c>
      <c r="AI12" s="1197" t="s">
        <v>6969</v>
      </c>
      <c r="AJ12" s="1197" t="s">
        <v>7529</v>
      </c>
      <c r="AK12" s="1197" t="s">
        <v>3863</v>
      </c>
      <c r="AL12" s="1197" t="s">
        <v>4749</v>
      </c>
      <c r="AM12" s="1197" t="s">
        <v>4318</v>
      </c>
      <c r="AN12" s="1197" t="s">
        <v>7275</v>
      </c>
      <c r="AO12" s="1197" t="s">
        <v>2408</v>
      </c>
      <c r="AP12" s="1231" t="s">
        <v>7278</v>
      </c>
      <c r="AQ12" s="1197" t="s">
        <v>1909</v>
      </c>
      <c r="AR12" s="1197" t="s">
        <v>6272</v>
      </c>
      <c r="AS12" s="1197" t="s">
        <v>1657</v>
      </c>
      <c r="AT12" s="1197" t="s">
        <v>7530</v>
      </c>
      <c r="AU12" s="1232" t="s">
        <v>7531</v>
      </c>
      <c r="AV12" s="1179" t="str">
        <f t="shared" si="1"/>
        <v>2:36</v>
      </c>
      <c r="AW12" s="1233" t="s">
        <v>7532</v>
      </c>
    </row>
    <row r="13">
      <c r="A13" s="1234" t="s">
        <v>6534</v>
      </c>
      <c r="B13" s="1235" t="s">
        <v>7347</v>
      </c>
      <c r="C13" s="1171">
        <v>0.05016203703703704</v>
      </c>
      <c r="D13" s="1177" t="s">
        <v>7533</v>
      </c>
      <c r="E13" s="1177" t="s">
        <v>4098</v>
      </c>
      <c r="F13" s="1177" t="s">
        <v>7534</v>
      </c>
      <c r="G13" s="1176" t="s">
        <v>7535</v>
      </c>
      <c r="H13" s="1177" t="s">
        <v>7536</v>
      </c>
      <c r="I13" s="1177" t="s">
        <v>3335</v>
      </c>
      <c r="J13" s="1177" t="s">
        <v>7537</v>
      </c>
      <c r="K13" s="1177" t="s">
        <v>7538</v>
      </c>
      <c r="L13" s="1177" t="s">
        <v>2346</v>
      </c>
      <c r="M13" s="1177" t="s">
        <v>6458</v>
      </c>
      <c r="N13" s="1177" t="s">
        <v>7539</v>
      </c>
      <c r="O13" s="1177" t="s">
        <v>7540</v>
      </c>
      <c r="P13" s="1177" t="s">
        <v>7541</v>
      </c>
      <c r="Q13" s="1177" t="s">
        <v>7542</v>
      </c>
      <c r="R13" s="1177" t="s">
        <v>7543</v>
      </c>
      <c r="S13" s="1177" t="s">
        <v>3909</v>
      </c>
      <c r="T13" s="1177" t="s">
        <v>7544</v>
      </c>
      <c r="U13" s="1177" t="s">
        <v>4833</v>
      </c>
      <c r="V13" s="1177" t="s">
        <v>7545</v>
      </c>
      <c r="W13" s="1177" t="s">
        <v>7546</v>
      </c>
      <c r="X13" s="1177" t="s">
        <v>7547</v>
      </c>
      <c r="Y13" s="1177" t="s">
        <v>3099</v>
      </c>
      <c r="Z13" s="1177" t="s">
        <v>6616</v>
      </c>
      <c r="AA13" s="1177" t="s">
        <v>7548</v>
      </c>
      <c r="AB13" s="1177" t="s">
        <v>3474</v>
      </c>
      <c r="AC13" s="1176">
        <v>48.67</v>
      </c>
      <c r="AD13" s="1177" t="s">
        <v>7549</v>
      </c>
      <c r="AE13" s="1176">
        <v>47.81</v>
      </c>
      <c r="AF13" s="1177" t="s">
        <v>7550</v>
      </c>
      <c r="AG13" s="1177" t="s">
        <v>7551</v>
      </c>
      <c r="AH13" s="1177" t="s">
        <v>4675</v>
      </c>
      <c r="AI13" s="1177" t="s">
        <v>7552</v>
      </c>
      <c r="AJ13" s="1176" t="s">
        <v>7553</v>
      </c>
      <c r="AK13" s="1177" t="s">
        <v>2101</v>
      </c>
      <c r="AL13" s="1177" t="s">
        <v>7554</v>
      </c>
      <c r="AM13" s="1176" t="s">
        <v>7555</v>
      </c>
      <c r="AN13" s="1177" t="s">
        <v>4071</v>
      </c>
      <c r="AO13" s="1177" t="s">
        <v>2142</v>
      </c>
      <c r="AP13" s="1177" t="s">
        <v>7556</v>
      </c>
      <c r="AQ13" s="1177" t="s">
        <v>7557</v>
      </c>
      <c r="AR13" s="1177" t="s">
        <v>7558</v>
      </c>
      <c r="AS13" s="1176">
        <v>46.49</v>
      </c>
      <c r="AT13" s="1177" t="s">
        <v>7559</v>
      </c>
      <c r="AU13" s="1203" t="s">
        <v>7560</v>
      </c>
      <c r="AV13" s="1203" t="str">
        <f t="shared" si="1"/>
        <v>3:05</v>
      </c>
      <c r="AW13" s="1236" t="s">
        <v>7561</v>
      </c>
    </row>
    <row r="14" ht="15.75" customHeight="1">
      <c r="A14" s="1237" t="s">
        <v>5436</v>
      </c>
      <c r="B14" s="1170" t="s">
        <v>7347</v>
      </c>
      <c r="C14" s="1182">
        <v>0.05018518518518519</v>
      </c>
      <c r="D14" s="1197" t="s">
        <v>7562</v>
      </c>
      <c r="E14" s="1179" t="s">
        <v>7563</v>
      </c>
      <c r="F14" s="1179" t="s">
        <v>7564</v>
      </c>
      <c r="G14" s="1179" t="s">
        <v>7565</v>
      </c>
      <c r="H14" s="1178" t="s">
        <v>6195</v>
      </c>
      <c r="I14" s="1179" t="s">
        <v>1707</v>
      </c>
      <c r="J14" s="1178" t="s">
        <v>7308</v>
      </c>
      <c r="K14" s="1179" t="s">
        <v>7566</v>
      </c>
      <c r="L14" s="1178" t="s">
        <v>3875</v>
      </c>
      <c r="M14" s="1179" t="s">
        <v>7567</v>
      </c>
      <c r="N14" s="1179" t="s">
        <v>7568</v>
      </c>
      <c r="O14" s="1179" t="s">
        <v>7569</v>
      </c>
      <c r="P14" s="1179" t="s">
        <v>3279</v>
      </c>
      <c r="Q14" s="1179" t="s">
        <v>3968</v>
      </c>
      <c r="R14" s="1179" t="s">
        <v>7570</v>
      </c>
      <c r="S14" s="1179" t="s">
        <v>7571</v>
      </c>
      <c r="T14" s="1179" t="s">
        <v>6517</v>
      </c>
      <c r="U14" s="1178" t="s">
        <v>7572</v>
      </c>
      <c r="V14" s="1179" t="s">
        <v>7465</v>
      </c>
      <c r="W14" s="1178" t="s">
        <v>6229</v>
      </c>
      <c r="X14" s="1178" t="s">
        <v>7555</v>
      </c>
      <c r="Y14" s="1179" t="s">
        <v>2393</v>
      </c>
      <c r="Z14" s="1178" t="s">
        <v>7573</v>
      </c>
      <c r="AA14" s="1179" t="s">
        <v>7574</v>
      </c>
      <c r="AB14" s="1179" t="s">
        <v>2929</v>
      </c>
      <c r="AC14" s="1179" t="s">
        <v>4348</v>
      </c>
      <c r="AD14" s="1178" t="s">
        <v>7575</v>
      </c>
      <c r="AE14" s="1179" t="s">
        <v>4116</v>
      </c>
      <c r="AF14" s="1238" t="s">
        <v>7271</v>
      </c>
      <c r="AG14" s="1178" t="s">
        <v>499</v>
      </c>
      <c r="AH14" s="1179" t="s">
        <v>6920</v>
      </c>
      <c r="AI14" s="1179" t="s">
        <v>7576</v>
      </c>
      <c r="AJ14" s="1179" t="s">
        <v>7577</v>
      </c>
      <c r="AK14" s="1179" t="s">
        <v>7578</v>
      </c>
      <c r="AL14" s="1179" t="s">
        <v>7579</v>
      </c>
      <c r="AM14" s="1179" t="s">
        <v>7580</v>
      </c>
      <c r="AN14" s="1179" t="s">
        <v>2538</v>
      </c>
      <c r="AO14" s="1179" t="s">
        <v>7365</v>
      </c>
      <c r="AP14" s="1179" t="s">
        <v>7581</v>
      </c>
      <c r="AQ14" s="1179" t="s">
        <v>1093</v>
      </c>
      <c r="AR14" s="1179" t="s">
        <v>6536</v>
      </c>
      <c r="AS14" s="1179" t="s">
        <v>5171</v>
      </c>
      <c r="AT14" s="1179" t="s">
        <v>7582</v>
      </c>
      <c r="AU14" s="1178" t="s">
        <v>7583</v>
      </c>
      <c r="AV14" s="1179" t="str">
        <f t="shared" si="1"/>
        <v>2:26</v>
      </c>
      <c r="AW14" s="1239"/>
    </row>
    <row r="15" ht="15.75" customHeight="1">
      <c r="A15" s="1191" t="s">
        <v>1115</v>
      </c>
      <c r="B15" s="1170" t="s">
        <v>7347</v>
      </c>
      <c r="C15" s="1171">
        <v>0.05025462962962963</v>
      </c>
      <c r="D15" s="1197" t="s">
        <v>7584</v>
      </c>
      <c r="E15" s="1208" t="s">
        <v>7285</v>
      </c>
      <c r="F15" s="1224" t="s">
        <v>7585</v>
      </c>
      <c r="G15" s="1240" t="s">
        <v>7586</v>
      </c>
      <c r="H15" s="1210" t="s">
        <v>7587</v>
      </c>
      <c r="I15" s="1210" t="s">
        <v>4682</v>
      </c>
      <c r="J15" s="1211" t="s">
        <v>7588</v>
      </c>
      <c r="K15" s="1212" t="s">
        <v>7589</v>
      </c>
      <c r="L15" s="1212" t="s">
        <v>4294</v>
      </c>
      <c r="M15" s="1241" t="str">
        <f>HYPERLINK("https://youtu.be/teAIifUZjFw","1:14.18")</f>
        <v>1:14.18</v>
      </c>
      <c r="N15" s="1212" t="s">
        <v>3086</v>
      </c>
      <c r="O15" s="1212" t="s">
        <v>7590</v>
      </c>
      <c r="P15" s="1212" t="s">
        <v>1438</v>
      </c>
      <c r="Q15" s="1215" t="s">
        <v>7591</v>
      </c>
      <c r="R15" s="1213" t="s">
        <v>7592</v>
      </c>
      <c r="S15" s="1213" t="s">
        <v>4567</v>
      </c>
      <c r="T15" s="1242" t="str">
        <f>HYPERLINK("https://youtu.be/AiXricVH5ss","1:24.99")</f>
        <v>1:24.99</v>
      </c>
      <c r="U15" s="1243" t="str">
        <f>HYPERLINK("https://www.twitch.tv/videos/450151935","2:00.31")</f>
        <v>2:00.31</v>
      </c>
      <c r="V15" s="1213" t="s">
        <v>7593</v>
      </c>
      <c r="W15" s="1244" t="str">
        <f>HYPERLINK("https://youtu.be/eafNhBoXVWA","1:46.09")</f>
        <v>1:46.09</v>
      </c>
      <c r="X15" s="1226" t="s">
        <v>4841</v>
      </c>
      <c r="Y15" s="1226" t="s">
        <v>7431</v>
      </c>
      <c r="Z15" s="1226" t="s">
        <v>7594</v>
      </c>
      <c r="AA15" s="1216" t="s">
        <v>7272</v>
      </c>
      <c r="AB15" s="1226" t="s">
        <v>6055</v>
      </c>
      <c r="AC15" s="1226" t="s">
        <v>5155</v>
      </c>
      <c r="AD15" s="1245" t="str">
        <f>HYPERLINK("https://youtu.be/8FEcTKESSh0","1:49.80")</f>
        <v>1:49.80</v>
      </c>
      <c r="AE15" s="1208" t="s">
        <v>5509</v>
      </c>
      <c r="AF15" s="1227" t="s">
        <v>7595</v>
      </c>
      <c r="AG15" s="1227" t="s">
        <v>7596</v>
      </c>
      <c r="AH15" s="1227" t="s">
        <v>7597</v>
      </c>
      <c r="AI15" s="1227" t="s">
        <v>7598</v>
      </c>
      <c r="AJ15" s="1227" t="s">
        <v>7599</v>
      </c>
      <c r="AK15" s="1217" t="s">
        <v>7600</v>
      </c>
      <c r="AL15" s="1227" t="s">
        <v>7601</v>
      </c>
      <c r="AM15" s="1219" t="s">
        <v>7476</v>
      </c>
      <c r="AN15" s="1219" t="s">
        <v>2896</v>
      </c>
      <c r="AO15" s="1219" t="s">
        <v>7602</v>
      </c>
      <c r="AP15" s="1218" t="s">
        <v>7603</v>
      </c>
      <c r="AQ15" s="1218" t="s">
        <v>7604</v>
      </c>
      <c r="AR15" s="1219" t="s">
        <v>7605</v>
      </c>
      <c r="AS15" s="1218" t="s">
        <v>5108</v>
      </c>
      <c r="AT15" s="1241" t="str">
        <f>HYPERLINK("https://youtu.be/xDirVtS1AZ4?t=4416","2:27.45")</f>
        <v>2:27.45</v>
      </c>
      <c r="AU15" s="1228" t="s">
        <v>7606</v>
      </c>
      <c r="AV15" s="1179" t="str">
        <f t="shared" si="1"/>
        <v>2:34</v>
      </c>
      <c r="AW15" s="1204" t="s">
        <v>7607</v>
      </c>
    </row>
    <row r="16" ht="15.75" customHeight="1">
      <c r="A16" s="1181" t="s">
        <v>7608</v>
      </c>
      <c r="B16" s="1170" t="s">
        <v>7347</v>
      </c>
      <c r="C16" s="1182">
        <v>0.0502662037037037</v>
      </c>
      <c r="D16" s="1197" t="s">
        <v>7609</v>
      </c>
      <c r="E16" s="1178" t="s">
        <v>7610</v>
      </c>
      <c r="F16" s="1178" t="s">
        <v>7611</v>
      </c>
      <c r="G16" s="1179" t="s">
        <v>7612</v>
      </c>
      <c r="H16" s="1179" t="s">
        <v>7613</v>
      </c>
      <c r="I16" s="1179" t="s">
        <v>7614</v>
      </c>
      <c r="J16" s="1178" t="s">
        <v>7615</v>
      </c>
      <c r="K16" s="1178" t="s">
        <v>7616</v>
      </c>
      <c r="L16" s="1179" t="s">
        <v>4949</v>
      </c>
      <c r="M16" s="1178" t="s">
        <v>7617</v>
      </c>
      <c r="N16" s="1178" t="s">
        <v>4615</v>
      </c>
      <c r="O16" s="1179" t="s">
        <v>7618</v>
      </c>
      <c r="P16" s="1179" t="s">
        <v>7619</v>
      </c>
      <c r="Q16" s="1178" t="s">
        <v>7620</v>
      </c>
      <c r="R16" s="1178" t="s">
        <v>4359</v>
      </c>
      <c r="S16" s="1179" t="s">
        <v>7496</v>
      </c>
      <c r="T16" s="1179" t="s">
        <v>7621</v>
      </c>
      <c r="U16" s="1179" t="s">
        <v>7622</v>
      </c>
      <c r="V16" s="1179" t="s">
        <v>7623</v>
      </c>
      <c r="W16" s="1179" t="s">
        <v>7624</v>
      </c>
      <c r="X16" s="1179" t="s">
        <v>5852</v>
      </c>
      <c r="Y16" s="1179" t="s">
        <v>7625</v>
      </c>
      <c r="Z16" s="1179" t="s">
        <v>7626</v>
      </c>
      <c r="AA16" s="1179" t="s">
        <v>7473</v>
      </c>
      <c r="AB16" s="1179" t="s">
        <v>3317</v>
      </c>
      <c r="AC16" s="1179" t="s">
        <v>7627</v>
      </c>
      <c r="AD16" s="1179" t="s">
        <v>7628</v>
      </c>
      <c r="AE16" s="1179" t="s">
        <v>4859</v>
      </c>
      <c r="AF16" s="1178" t="s">
        <v>844</v>
      </c>
      <c r="AG16" s="1179" t="s">
        <v>6350</v>
      </c>
      <c r="AH16" s="1178" t="s">
        <v>1627</v>
      </c>
      <c r="AI16" s="1179" t="s">
        <v>3728</v>
      </c>
      <c r="AJ16" s="1179" t="s">
        <v>7629</v>
      </c>
      <c r="AK16" s="1238" t="s">
        <v>7274</v>
      </c>
      <c r="AL16" s="1179" t="s">
        <v>2765</v>
      </c>
      <c r="AM16" s="1179" t="s">
        <v>4745</v>
      </c>
      <c r="AN16" s="1179" t="s">
        <v>7275</v>
      </c>
      <c r="AO16" s="1179" t="s">
        <v>1492</v>
      </c>
      <c r="AP16" s="1179" t="s">
        <v>7630</v>
      </c>
      <c r="AQ16" s="1238" t="s">
        <v>7279</v>
      </c>
      <c r="AR16" s="1179" t="s">
        <v>382</v>
      </c>
      <c r="AS16" s="1179" t="s">
        <v>4943</v>
      </c>
      <c r="AT16" s="1179" t="s">
        <v>7631</v>
      </c>
      <c r="AU16" s="1178" t="s">
        <v>7632</v>
      </c>
      <c r="AV16" s="1179" t="str">
        <f t="shared" si="1"/>
        <v>3:20</v>
      </c>
      <c r="AW16" s="1239" t="s">
        <v>6818</v>
      </c>
    </row>
    <row r="17">
      <c r="A17" s="1234" t="s">
        <v>1816</v>
      </c>
      <c r="B17" s="1246" t="s">
        <v>7347</v>
      </c>
      <c r="C17" s="1171">
        <v>0.0503125</v>
      </c>
      <c r="D17" s="1197" t="s">
        <v>7633</v>
      </c>
      <c r="E17" s="1208" t="s">
        <v>7634</v>
      </c>
      <c r="F17" s="1208" t="s">
        <v>7635</v>
      </c>
      <c r="G17" s="1208" t="s">
        <v>6898</v>
      </c>
      <c r="H17" s="1209" t="s">
        <v>7636</v>
      </c>
      <c r="I17" s="1209" t="s">
        <v>3276</v>
      </c>
      <c r="J17" s="1211" t="s">
        <v>1701</v>
      </c>
      <c r="K17" s="1211" t="s">
        <v>6608</v>
      </c>
      <c r="L17" s="1211" t="s">
        <v>7637</v>
      </c>
      <c r="M17" s="1211" t="s">
        <v>7638</v>
      </c>
      <c r="N17" s="1211" t="s">
        <v>7639</v>
      </c>
      <c r="O17" s="1211" t="s">
        <v>7640</v>
      </c>
      <c r="P17" s="1211" t="s">
        <v>4727</v>
      </c>
      <c r="Q17" s="1213" t="s">
        <v>7641</v>
      </c>
      <c r="R17" s="1213" t="s">
        <v>7642</v>
      </c>
      <c r="S17" s="1213" t="s">
        <v>437</v>
      </c>
      <c r="T17" s="1213" t="s">
        <v>7643</v>
      </c>
      <c r="U17" s="1213" t="s">
        <v>7644</v>
      </c>
      <c r="V17" s="1213" t="s">
        <v>900</v>
      </c>
      <c r="W17" s="1216" t="s">
        <v>7645</v>
      </c>
      <c r="X17" s="1216" t="s">
        <v>4841</v>
      </c>
      <c r="Y17" s="1216" t="s">
        <v>1225</v>
      </c>
      <c r="Z17" s="1216" t="s">
        <v>6399</v>
      </c>
      <c r="AA17" s="1216" t="s">
        <v>7646</v>
      </c>
      <c r="AB17" s="1216" t="s">
        <v>3116</v>
      </c>
      <c r="AC17" s="1216" t="s">
        <v>7523</v>
      </c>
      <c r="AD17" s="1208" t="s">
        <v>7647</v>
      </c>
      <c r="AE17" s="1208" t="s">
        <v>5106</v>
      </c>
      <c r="AF17" s="1217" t="s">
        <v>7648</v>
      </c>
      <c r="AG17" s="1217" t="s">
        <v>6646</v>
      </c>
      <c r="AH17" s="1217" t="s">
        <v>7649</v>
      </c>
      <c r="AI17" s="1217" t="s">
        <v>4606</v>
      </c>
      <c r="AJ17" s="1217" t="s">
        <v>7650</v>
      </c>
      <c r="AK17" s="1217" t="s">
        <v>7303</v>
      </c>
      <c r="AL17" s="1217" t="s">
        <v>7651</v>
      </c>
      <c r="AM17" s="1219" t="s">
        <v>7652</v>
      </c>
      <c r="AN17" s="1219" t="s">
        <v>7653</v>
      </c>
      <c r="AO17" s="1219" t="s">
        <v>7654</v>
      </c>
      <c r="AP17" s="1219" t="s">
        <v>7655</v>
      </c>
      <c r="AQ17" s="1219" t="s">
        <v>7656</v>
      </c>
      <c r="AR17" s="1219" t="s">
        <v>4097</v>
      </c>
      <c r="AS17" s="1219" t="s">
        <v>5377</v>
      </c>
      <c r="AT17" s="1211" t="s">
        <v>7657</v>
      </c>
      <c r="AU17" s="1203" t="s">
        <v>7658</v>
      </c>
      <c r="AV17" s="1179" t="str">
        <f t="shared" si="1"/>
        <v>2:59</v>
      </c>
      <c r="AW17" s="1236" t="s">
        <v>7659</v>
      </c>
    </row>
    <row r="18" ht="15.75" customHeight="1">
      <c r="A18" s="1223" t="s">
        <v>7660</v>
      </c>
      <c r="B18" s="1230" t="s">
        <v>7283</v>
      </c>
      <c r="C18" s="1182">
        <v>0.05042824074074074</v>
      </c>
      <c r="D18" s="1197" t="s">
        <v>7661</v>
      </c>
      <c r="E18" s="1208" t="s">
        <v>5332</v>
      </c>
      <c r="F18" s="1208" t="s">
        <v>7662</v>
      </c>
      <c r="G18" s="1224" t="s">
        <v>7663</v>
      </c>
      <c r="H18" s="1210" t="s">
        <v>7664</v>
      </c>
      <c r="I18" s="1209" t="s">
        <v>7665</v>
      </c>
      <c r="J18" s="1211" t="s">
        <v>4669</v>
      </c>
      <c r="K18" s="1211" t="s">
        <v>6642</v>
      </c>
      <c r="L18" s="1211" t="s">
        <v>1908</v>
      </c>
      <c r="M18" s="1211" t="s">
        <v>7666</v>
      </c>
      <c r="N18" s="1211" t="s">
        <v>3324</v>
      </c>
      <c r="O18" s="1211" t="s">
        <v>7667</v>
      </c>
      <c r="P18" s="1212" t="s">
        <v>734</v>
      </c>
      <c r="Q18" s="1213" t="s">
        <v>7668</v>
      </c>
      <c r="R18" s="1213" t="s">
        <v>3156</v>
      </c>
      <c r="S18" s="1213" t="s">
        <v>2728</v>
      </c>
      <c r="T18" s="1215" t="s">
        <v>7669</v>
      </c>
      <c r="U18" s="1247" t="s">
        <v>7297</v>
      </c>
      <c r="V18" s="1215" t="s">
        <v>7670</v>
      </c>
      <c r="W18" s="1226" t="s">
        <v>7671</v>
      </c>
      <c r="X18" s="1248" t="s">
        <v>2515</v>
      </c>
      <c r="Y18" s="1226" t="s">
        <v>7672</v>
      </c>
      <c r="Z18" s="1216" t="s">
        <v>7673</v>
      </c>
      <c r="AA18" s="1226" t="s">
        <v>7674</v>
      </c>
      <c r="AB18" s="1248" t="s">
        <v>6461</v>
      </c>
      <c r="AC18" s="1226" t="s">
        <v>2528</v>
      </c>
      <c r="AD18" s="1249" t="s">
        <v>7300</v>
      </c>
      <c r="AE18" s="1208" t="s">
        <v>5262</v>
      </c>
      <c r="AF18" s="1217" t="s">
        <v>7675</v>
      </c>
      <c r="AG18" s="1227" t="s">
        <v>3252</v>
      </c>
      <c r="AH18" s="1227" t="s">
        <v>7676</v>
      </c>
      <c r="AI18" s="1250" t="s">
        <v>7304</v>
      </c>
      <c r="AJ18" s="1227" t="s">
        <v>7677</v>
      </c>
      <c r="AK18" s="1251" t="s">
        <v>7306</v>
      </c>
      <c r="AL18" s="1227" t="s">
        <v>2858</v>
      </c>
      <c r="AM18" s="1252" t="s">
        <v>7307</v>
      </c>
      <c r="AN18" s="1219" t="s">
        <v>4157</v>
      </c>
      <c r="AO18" s="1219" t="s">
        <v>7678</v>
      </c>
      <c r="AP18" s="1252" t="s">
        <v>7309</v>
      </c>
      <c r="AQ18" s="1253" t="s">
        <v>7310</v>
      </c>
      <c r="AR18" s="1218" t="s">
        <v>1023</v>
      </c>
      <c r="AS18" s="1218" t="s">
        <v>4389</v>
      </c>
      <c r="AT18" s="1211" t="s">
        <v>7679</v>
      </c>
      <c r="AU18" s="1203" t="s">
        <v>7680</v>
      </c>
      <c r="AV18" s="1179" t="str">
        <f t="shared" si="1"/>
        <v>2:55</v>
      </c>
      <c r="AW18" s="1254"/>
    </row>
    <row r="19" ht="15.75" customHeight="1">
      <c r="A19" s="1181" t="s">
        <v>3415</v>
      </c>
      <c r="B19" s="1170" t="s">
        <v>7347</v>
      </c>
      <c r="C19" s="1255">
        <v>0.05043981481481481</v>
      </c>
      <c r="D19" s="1197" t="s">
        <v>7681</v>
      </c>
      <c r="E19" s="1179" t="s">
        <v>6283</v>
      </c>
      <c r="F19" s="1179" t="s">
        <v>6410</v>
      </c>
      <c r="G19" s="1179" t="s">
        <v>7682</v>
      </c>
      <c r="H19" s="1179" t="s">
        <v>7683</v>
      </c>
      <c r="I19" s="1179" t="s">
        <v>3961</v>
      </c>
      <c r="J19" s="1179" t="s">
        <v>4029</v>
      </c>
      <c r="K19" s="1179" t="s">
        <v>7616</v>
      </c>
      <c r="L19" s="1179" t="s">
        <v>7684</v>
      </c>
      <c r="M19" s="1179" t="s">
        <v>7685</v>
      </c>
      <c r="N19" s="1179" t="s">
        <v>2040</v>
      </c>
      <c r="O19" s="1179" t="s">
        <v>7686</v>
      </c>
      <c r="P19" s="1179" t="s">
        <v>4529</v>
      </c>
      <c r="Q19" s="1179" t="s">
        <v>7687</v>
      </c>
      <c r="R19" s="1179" t="s">
        <v>7688</v>
      </c>
      <c r="S19" s="1179" t="s">
        <v>7689</v>
      </c>
      <c r="T19" s="1179" t="s">
        <v>7690</v>
      </c>
      <c r="U19" s="1179" t="s">
        <v>7691</v>
      </c>
      <c r="V19" s="1179" t="s">
        <v>3394</v>
      </c>
      <c r="W19" s="1179" t="s">
        <v>7692</v>
      </c>
      <c r="X19" s="1179" t="s">
        <v>7693</v>
      </c>
      <c r="Y19" s="1179" t="s">
        <v>4101</v>
      </c>
      <c r="Z19" s="1179" t="s">
        <v>883</v>
      </c>
      <c r="AA19" s="1179" t="s">
        <v>7694</v>
      </c>
      <c r="AB19" s="1179" t="s">
        <v>4669</v>
      </c>
      <c r="AC19" s="1179" t="s">
        <v>5155</v>
      </c>
      <c r="AD19" s="1179" t="s">
        <v>5292</v>
      </c>
      <c r="AE19" s="1179" t="s">
        <v>4755</v>
      </c>
      <c r="AF19" s="1179" t="s">
        <v>7695</v>
      </c>
      <c r="AG19" s="1179" t="s">
        <v>7696</v>
      </c>
      <c r="AH19" s="1179" t="s">
        <v>5328</v>
      </c>
      <c r="AI19" s="1179" t="s">
        <v>4606</v>
      </c>
      <c r="AJ19" s="1179" t="s">
        <v>7697</v>
      </c>
      <c r="AK19" s="1179" t="s">
        <v>7698</v>
      </c>
      <c r="AL19" s="1179" t="s">
        <v>7699</v>
      </c>
      <c r="AM19" s="1179" t="s">
        <v>1408</v>
      </c>
      <c r="AN19" s="1179" t="s">
        <v>3326</v>
      </c>
      <c r="AO19" s="1179" t="s">
        <v>1851</v>
      </c>
      <c r="AP19" s="1256" t="str">
        <f>HYPERLINK("https://www.twitch.tv/videos/511415405","2:00.79")</f>
        <v>2:00.79</v>
      </c>
      <c r="AQ19" s="1179" t="s">
        <v>7557</v>
      </c>
      <c r="AR19" s="1179" t="s">
        <v>6277</v>
      </c>
      <c r="AS19" s="1179" t="s">
        <v>7700</v>
      </c>
      <c r="AT19" s="1179" t="s">
        <v>7701</v>
      </c>
      <c r="AU19" s="1179" t="s">
        <v>7702</v>
      </c>
      <c r="AV19" s="1179" t="str">
        <f t="shared" si="1"/>
        <v>2:36</v>
      </c>
      <c r="AW19" s="1190" t="s">
        <v>6092</v>
      </c>
    </row>
    <row r="20">
      <c r="A20" s="1234" t="s">
        <v>7703</v>
      </c>
      <c r="B20" s="1257" t="s">
        <v>7347</v>
      </c>
      <c r="C20" s="1171">
        <v>0.05050925925925926</v>
      </c>
      <c r="D20" s="1258" t="s">
        <v>7704</v>
      </c>
      <c r="E20" s="1208" t="s">
        <v>4149</v>
      </c>
      <c r="F20" s="1208" t="s">
        <v>7705</v>
      </c>
      <c r="G20" s="1208" t="s">
        <v>7706</v>
      </c>
      <c r="H20" s="1209" t="s">
        <v>2621</v>
      </c>
      <c r="I20" s="1209" t="s">
        <v>1215</v>
      </c>
      <c r="J20" s="1211" t="s">
        <v>4632</v>
      </c>
      <c r="K20" s="1259" t="s">
        <v>7707</v>
      </c>
      <c r="L20" s="1211" t="s">
        <v>4057</v>
      </c>
      <c r="M20" s="1211" t="s">
        <v>7708</v>
      </c>
      <c r="N20" s="1211" t="s">
        <v>7709</v>
      </c>
      <c r="O20" s="1211" t="s">
        <v>7710</v>
      </c>
      <c r="P20" s="1197" t="s">
        <v>842</v>
      </c>
      <c r="Q20" s="1213" t="s">
        <v>7711</v>
      </c>
      <c r="R20" s="1213" t="s">
        <v>2102</v>
      </c>
      <c r="S20" s="1213" t="s">
        <v>7712</v>
      </c>
      <c r="T20" s="1213" t="s">
        <v>2056</v>
      </c>
      <c r="U20" s="1213" t="s">
        <v>7713</v>
      </c>
      <c r="V20" s="1213" t="s">
        <v>7545</v>
      </c>
      <c r="W20" s="1216" t="s">
        <v>7714</v>
      </c>
      <c r="X20" s="1216" t="s">
        <v>7715</v>
      </c>
      <c r="Y20" s="1216" t="s">
        <v>7398</v>
      </c>
      <c r="Z20" s="1216" t="s">
        <v>7716</v>
      </c>
      <c r="AA20" s="1216" t="s">
        <v>7717</v>
      </c>
      <c r="AB20" s="1216" t="s">
        <v>7718</v>
      </c>
      <c r="AC20" s="1216" t="s">
        <v>7719</v>
      </c>
      <c r="AD20" s="1208" t="s">
        <v>7720</v>
      </c>
      <c r="AE20" s="1208" t="s">
        <v>5248</v>
      </c>
      <c r="AF20" s="1217" t="s">
        <v>7721</v>
      </c>
      <c r="AG20" s="1217" t="s">
        <v>197</v>
      </c>
      <c r="AH20" s="1217" t="s">
        <v>3391</v>
      </c>
      <c r="AI20" s="1217" t="s">
        <v>7722</v>
      </c>
      <c r="AJ20" s="1217" t="s">
        <v>7723</v>
      </c>
      <c r="AK20" s="1217" t="s">
        <v>7724</v>
      </c>
      <c r="AL20" s="1217" t="s">
        <v>2084</v>
      </c>
      <c r="AM20" s="1219" t="s">
        <v>7725</v>
      </c>
      <c r="AN20" s="1219" t="s">
        <v>7726</v>
      </c>
      <c r="AO20" s="1219" t="s">
        <v>2583</v>
      </c>
      <c r="AP20" s="1219" t="s">
        <v>7727</v>
      </c>
      <c r="AQ20" s="1219" t="s">
        <v>7728</v>
      </c>
      <c r="AR20" s="1219" t="s">
        <v>7729</v>
      </c>
      <c r="AS20" s="1219" t="s">
        <v>7700</v>
      </c>
      <c r="AT20" s="1211" t="s">
        <v>7730</v>
      </c>
      <c r="AU20" s="1203" t="s">
        <v>7731</v>
      </c>
      <c r="AV20" s="1179" t="str">
        <f t="shared" si="1"/>
        <v>1:56</v>
      </c>
      <c r="AW20" s="1254"/>
    </row>
    <row r="21" ht="15.75" customHeight="1">
      <c r="A21" s="1234" t="s">
        <v>2138</v>
      </c>
      <c r="B21" s="1170" t="s">
        <v>7347</v>
      </c>
      <c r="C21" s="1260">
        <v>0.05050925925925926</v>
      </c>
      <c r="D21" s="1197" t="s">
        <v>7732</v>
      </c>
      <c r="E21" s="1224" t="s">
        <v>7733</v>
      </c>
      <c r="F21" s="1245" t="str">
        <f>HYPERLINK("https://www.youtube.com/watch?v=rtR6KkKhM6I","1:59.91")</f>
        <v>1:59.91</v>
      </c>
      <c r="G21" s="1224" t="s">
        <v>7734</v>
      </c>
      <c r="H21" s="1261" t="str">
        <f>HYPERLINK("https://www.youtube.com/watch?v=cg-eipYsN1s","1:54.47")</f>
        <v>1:54.47</v>
      </c>
      <c r="I21" s="1210" t="s">
        <v>7672</v>
      </c>
      <c r="J21" s="1212" t="s">
        <v>4409</v>
      </c>
      <c r="K21" s="1211" t="s">
        <v>7735</v>
      </c>
      <c r="L21" s="1241" t="str">
        <f>HYPERLINK("https://www.youtube.com/watch?v=tJdjPKdAbw4","57.03")</f>
        <v>57.03</v>
      </c>
      <c r="M21" s="1212" t="s">
        <v>6339</v>
      </c>
      <c r="N21" s="1212" t="s">
        <v>7736</v>
      </c>
      <c r="O21" s="1212" t="s">
        <v>7737</v>
      </c>
      <c r="P21" s="1212" t="s">
        <v>7738</v>
      </c>
      <c r="Q21" s="1215" t="s">
        <v>7739</v>
      </c>
      <c r="R21" s="1215" t="s">
        <v>7740</v>
      </c>
      <c r="S21" s="1243" t="str">
        <f>HYPERLINK("https://www.youtube.com/watch?v=_3ms_ZhYFzo","1:18.06")</f>
        <v>1:18.06</v>
      </c>
      <c r="T21" s="1215" t="s">
        <v>7741</v>
      </c>
      <c r="U21" s="1243" t="str">
        <f>HYPERLINK("https://www.youtube.com/watch?v=ZOy_TI3Zw14","2:02.38")</f>
        <v>2:02.38</v>
      </c>
      <c r="V21" s="1215" t="s">
        <v>7545</v>
      </c>
      <c r="W21" s="1226" t="s">
        <v>7742</v>
      </c>
      <c r="X21" s="1226" t="s">
        <v>6375</v>
      </c>
      <c r="Y21" s="1244" t="str">
        <f>HYPERLINK("https://www.youtube.com/watch?v=9NrvSboXXOg","48.25")</f>
        <v>48.25</v>
      </c>
      <c r="Z21" s="1244" t="str">
        <f>HYPERLINK("https://www.youtube.com/watch?v=NwsOKLYrlHA","1:20.36")</f>
        <v>1:20.36</v>
      </c>
      <c r="AA21" s="1244" t="str">
        <f>HYPERLINK("https://www.youtube.com/watch?v=onNUzQt23oU","1:28.94")</f>
        <v>1:28.94</v>
      </c>
      <c r="AB21" s="1244" t="str">
        <f>HYPERLINK("https://www.youtube.com/watch?v=Gu4GucRJZx0","1:20.48")</f>
        <v>1:20.48</v>
      </c>
      <c r="AC21" s="1226" t="s">
        <v>5155</v>
      </c>
      <c r="AD21" s="1245" t="str">
        <f>HYPERLINK("https://www.youtube.com/watch?v=ikF77QyREZg","1:50.34")</f>
        <v>1:50.34</v>
      </c>
      <c r="AE21" s="1224" t="s">
        <v>7471</v>
      </c>
      <c r="AF21" s="1227" t="s">
        <v>7743</v>
      </c>
      <c r="AG21" s="1262" t="str">
        <f>HYPERLINK("https://www.youtube.com/watch?v=KXwTRrVVluY","1:30.62")</f>
        <v>1:30.62</v>
      </c>
      <c r="AH21" s="1227" t="s">
        <v>2672</v>
      </c>
      <c r="AI21" s="1227" t="s">
        <v>7596</v>
      </c>
      <c r="AJ21" s="1227" t="s">
        <v>7744</v>
      </c>
      <c r="AK21" s="1227" t="s">
        <v>838</v>
      </c>
      <c r="AL21" s="1227" t="s">
        <v>7554</v>
      </c>
      <c r="AM21" s="1263" t="str">
        <f>HYPERLINK("https://www.youtube.com/watch?v=BAoEwuQ0LoI","1:25.68")</f>
        <v>1:25.68</v>
      </c>
      <c r="AN21" s="1263" t="str">
        <f>HYPERLINK("https://www.youtube.com/watch?v=F-LtZeEZXek","56.36")</f>
        <v>56.36</v>
      </c>
      <c r="AO21" s="1218" t="s">
        <v>7745</v>
      </c>
      <c r="AP21" s="1218" t="s">
        <v>7746</v>
      </c>
      <c r="AQ21" s="1218" t="s">
        <v>7747</v>
      </c>
      <c r="AR21" s="1263" t="str">
        <f>HYPERLINK("https://www.youtube.com/watch?v=WSIIkWWbKgE","1:21.74")</f>
        <v>1:21.74</v>
      </c>
      <c r="AS21" s="1218" t="s">
        <v>5827</v>
      </c>
      <c r="AT21" s="1241" t="str">
        <f>HYPERLINK("https://www.youtube.com/watch?v=H67SXBLcISI","2:29.09")</f>
        <v>2:29.09</v>
      </c>
      <c r="AU21" s="1228" t="s">
        <v>7748</v>
      </c>
      <c r="AV21" s="1179" t="str">
        <f t="shared" si="1"/>
        <v>2:02</v>
      </c>
      <c r="AW21" s="1264" t="s">
        <v>7749</v>
      </c>
    </row>
    <row r="22" ht="15.75" customHeight="1">
      <c r="A22" s="1234" t="s">
        <v>2438</v>
      </c>
      <c r="B22" s="1235" t="s">
        <v>7283</v>
      </c>
      <c r="C22" s="1171">
        <v>0.05050925925925926</v>
      </c>
      <c r="D22" s="1197" t="s">
        <v>7750</v>
      </c>
      <c r="E22" s="1197" t="s">
        <v>3995</v>
      </c>
      <c r="F22" s="1197" t="s">
        <v>7751</v>
      </c>
      <c r="G22" s="1197" t="s">
        <v>7752</v>
      </c>
      <c r="H22" s="1197" t="s">
        <v>7753</v>
      </c>
      <c r="I22" s="1197" t="s">
        <v>7754</v>
      </c>
      <c r="J22" s="1265" t="s">
        <v>953</v>
      </c>
      <c r="K22" s="1197" t="s">
        <v>7755</v>
      </c>
      <c r="L22" s="1197" t="s">
        <v>7756</v>
      </c>
      <c r="M22" s="1265" t="s">
        <v>7290</v>
      </c>
      <c r="N22" s="1265" t="s">
        <v>7291</v>
      </c>
      <c r="O22" s="1197" t="s">
        <v>7757</v>
      </c>
      <c r="P22" s="1265" t="s">
        <v>7293</v>
      </c>
      <c r="Q22" s="1265" t="s">
        <v>7294</v>
      </c>
      <c r="R22" s="1197" t="s">
        <v>7758</v>
      </c>
      <c r="S22" s="1265" t="s">
        <v>6919</v>
      </c>
      <c r="T22" s="1197" t="s">
        <v>7759</v>
      </c>
      <c r="U22" s="1197" t="s">
        <v>7611</v>
      </c>
      <c r="V22" s="1265" t="s">
        <v>7298</v>
      </c>
      <c r="W22" s="1197" t="s">
        <v>7760</v>
      </c>
      <c r="X22" s="1197" t="s">
        <v>6344</v>
      </c>
      <c r="Y22" s="1197" t="s">
        <v>3279</v>
      </c>
      <c r="Z22" s="1197" t="s">
        <v>7761</v>
      </c>
      <c r="AA22" s="1197" t="s">
        <v>7762</v>
      </c>
      <c r="AB22" s="1197" t="s">
        <v>7763</v>
      </c>
      <c r="AC22" s="1197" t="s">
        <v>4701</v>
      </c>
      <c r="AD22" s="1197" t="s">
        <v>7764</v>
      </c>
      <c r="AE22" s="1197" t="s">
        <v>266</v>
      </c>
      <c r="AF22" s="1197" t="s">
        <v>7765</v>
      </c>
      <c r="AG22" s="1197" t="s">
        <v>7766</v>
      </c>
      <c r="AH22" s="1197" t="s">
        <v>3998</v>
      </c>
      <c r="AI22" s="1197" t="s">
        <v>7694</v>
      </c>
      <c r="AJ22" s="1197" t="s">
        <v>7767</v>
      </c>
      <c r="AK22" s="1197" t="s">
        <v>2340</v>
      </c>
      <c r="AL22" s="1197" t="s">
        <v>3083</v>
      </c>
      <c r="AM22" s="1197" t="s">
        <v>7768</v>
      </c>
      <c r="AN22" s="1197" t="s">
        <v>7769</v>
      </c>
      <c r="AO22" s="1197" t="s">
        <v>5617</v>
      </c>
      <c r="AP22" s="1197" t="s">
        <v>7770</v>
      </c>
      <c r="AQ22" s="1197" t="s">
        <v>1185</v>
      </c>
      <c r="AR22" s="1197" t="s">
        <v>7771</v>
      </c>
      <c r="AS22" s="1197" t="s">
        <v>7772</v>
      </c>
      <c r="AT22" s="1197" t="s">
        <v>7773</v>
      </c>
      <c r="AU22" s="1203" t="s">
        <v>7774</v>
      </c>
      <c r="AV22" s="1179" t="str">
        <f t="shared" si="1"/>
        <v>2:57</v>
      </c>
      <c r="AW22" s="1266"/>
    </row>
    <row r="23" ht="15.75" customHeight="1">
      <c r="A23" s="1221" t="s">
        <v>3385</v>
      </c>
      <c r="B23" s="1170" t="s">
        <v>7347</v>
      </c>
      <c r="C23" s="1182">
        <v>0.050520833333333334</v>
      </c>
      <c r="D23" s="1178" t="s">
        <v>7775</v>
      </c>
      <c r="E23" s="1178" t="s">
        <v>2075</v>
      </c>
      <c r="F23" s="1178" t="s">
        <v>7776</v>
      </c>
      <c r="G23" s="1178" t="s">
        <v>7777</v>
      </c>
      <c r="H23" s="1178" t="s">
        <v>7778</v>
      </c>
      <c r="I23" s="1267" t="s">
        <v>7779</v>
      </c>
      <c r="J23" s="1178" t="s">
        <v>7780</v>
      </c>
      <c r="K23" s="1178" t="s">
        <v>2021</v>
      </c>
      <c r="L23" s="1178" t="s">
        <v>7781</v>
      </c>
      <c r="M23" s="1178" t="s">
        <v>3795</v>
      </c>
      <c r="N23" s="1178" t="s">
        <v>7782</v>
      </c>
      <c r="O23" s="1178" t="s">
        <v>7783</v>
      </c>
      <c r="P23" s="1178" t="s">
        <v>1083</v>
      </c>
      <c r="Q23" s="1178" t="s">
        <v>4014</v>
      </c>
      <c r="R23" s="1213" t="s">
        <v>6643</v>
      </c>
      <c r="S23" s="1178" t="s">
        <v>7784</v>
      </c>
      <c r="T23" s="1178" t="s">
        <v>7785</v>
      </c>
      <c r="U23" s="1178" t="s">
        <v>7786</v>
      </c>
      <c r="V23" s="1178" t="s">
        <v>1021</v>
      </c>
      <c r="W23" s="1178" t="s">
        <v>601</v>
      </c>
      <c r="X23" s="1178" t="s">
        <v>7787</v>
      </c>
      <c r="Y23" s="1178" t="s">
        <v>3424</v>
      </c>
      <c r="Z23" s="1178" t="s">
        <v>4669</v>
      </c>
      <c r="AA23" s="1178" t="s">
        <v>7788</v>
      </c>
      <c r="AB23" s="1178" t="s">
        <v>1951</v>
      </c>
      <c r="AC23" s="1178" t="s">
        <v>7789</v>
      </c>
      <c r="AD23" s="1178" t="s">
        <v>7790</v>
      </c>
      <c r="AE23" s="1178" t="s">
        <v>7398</v>
      </c>
      <c r="AF23" s="1178" t="s">
        <v>7791</v>
      </c>
      <c r="AG23" s="1178" t="s">
        <v>4687</v>
      </c>
      <c r="AH23" s="1178" t="s">
        <v>4392</v>
      </c>
      <c r="AI23" s="1178" t="s">
        <v>7792</v>
      </c>
      <c r="AJ23" s="1178" t="s">
        <v>7793</v>
      </c>
      <c r="AK23" s="1178" t="s">
        <v>418</v>
      </c>
      <c r="AL23" s="1178" t="s">
        <v>5421</v>
      </c>
      <c r="AM23" s="1178" t="s">
        <v>7794</v>
      </c>
      <c r="AN23" s="1178" t="s">
        <v>108</v>
      </c>
      <c r="AO23" s="1178" t="s">
        <v>7795</v>
      </c>
      <c r="AP23" s="1178" t="s">
        <v>7796</v>
      </c>
      <c r="AQ23" s="1178" t="s">
        <v>1745</v>
      </c>
      <c r="AR23" s="1178" t="s">
        <v>1492</v>
      </c>
      <c r="AS23" s="1178" t="s">
        <v>756</v>
      </c>
      <c r="AT23" s="1178" t="s">
        <v>7797</v>
      </c>
      <c r="AU23" s="1178" t="s">
        <v>7798</v>
      </c>
      <c r="AV23" s="1179" t="str">
        <f t="shared" si="1"/>
        <v>6:01</v>
      </c>
      <c r="AW23" s="1233" t="s">
        <v>7799</v>
      </c>
    </row>
    <row r="24" ht="15.75" customHeight="1">
      <c r="A24" s="1268" t="s">
        <v>7800</v>
      </c>
      <c r="B24" s="1170" t="s">
        <v>7347</v>
      </c>
      <c r="C24" s="1171">
        <v>0.050555555555555555</v>
      </c>
      <c r="D24" s="1197" t="s">
        <v>7801</v>
      </c>
      <c r="E24" s="1208" t="s">
        <v>7802</v>
      </c>
      <c r="F24" s="1208" t="s">
        <v>7803</v>
      </c>
      <c r="G24" s="1208" t="s">
        <v>7804</v>
      </c>
      <c r="H24" s="1209" t="s">
        <v>7805</v>
      </c>
      <c r="I24" s="1209" t="s">
        <v>7806</v>
      </c>
      <c r="J24" s="1211" t="s">
        <v>7807</v>
      </c>
      <c r="K24" s="1211" t="s">
        <v>7808</v>
      </c>
      <c r="L24" s="1211" t="s">
        <v>7809</v>
      </c>
      <c r="M24" s="1211" t="s">
        <v>3226</v>
      </c>
      <c r="N24" s="1211" t="s">
        <v>7810</v>
      </c>
      <c r="O24" s="1211" t="s">
        <v>7667</v>
      </c>
      <c r="P24" s="1211" t="s">
        <v>4262</v>
      </c>
      <c r="Q24" s="1213" t="s">
        <v>7811</v>
      </c>
      <c r="R24" s="1213" t="s">
        <v>7570</v>
      </c>
      <c r="S24" s="1213" t="s">
        <v>7812</v>
      </c>
      <c r="T24" s="1213" t="s">
        <v>7813</v>
      </c>
      <c r="U24" s="1213" t="s">
        <v>7493</v>
      </c>
      <c r="V24" s="1213" t="s">
        <v>7593</v>
      </c>
      <c r="W24" s="1216" t="s">
        <v>7814</v>
      </c>
      <c r="X24" s="1216" t="s">
        <v>7420</v>
      </c>
      <c r="Y24" s="1216" t="s">
        <v>7815</v>
      </c>
      <c r="Z24" s="1216" t="s">
        <v>7816</v>
      </c>
      <c r="AA24" s="1216" t="s">
        <v>7817</v>
      </c>
      <c r="AB24" s="1216" t="s">
        <v>6348</v>
      </c>
      <c r="AC24" s="1226" t="s">
        <v>5696</v>
      </c>
      <c r="AD24" s="1208" t="s">
        <v>7818</v>
      </c>
      <c r="AE24" s="1208" t="s">
        <v>7471</v>
      </c>
      <c r="AF24" s="1217" t="s">
        <v>7819</v>
      </c>
      <c r="AG24" s="1217" t="s">
        <v>7820</v>
      </c>
      <c r="AH24" s="1217" t="s">
        <v>2938</v>
      </c>
      <c r="AI24" s="1217" t="s">
        <v>6457</v>
      </c>
      <c r="AJ24" s="1217" t="s">
        <v>7821</v>
      </c>
      <c r="AK24" s="1217" t="s">
        <v>4841</v>
      </c>
      <c r="AL24" s="1217" t="s">
        <v>3402</v>
      </c>
      <c r="AM24" s="1219" t="s">
        <v>7822</v>
      </c>
      <c r="AN24" s="1219" t="s">
        <v>4013</v>
      </c>
      <c r="AO24" s="1219" t="s">
        <v>7823</v>
      </c>
      <c r="AP24" s="1219" t="s">
        <v>7824</v>
      </c>
      <c r="AQ24" s="1219" t="s">
        <v>7825</v>
      </c>
      <c r="AR24" s="1219" t="s">
        <v>7514</v>
      </c>
      <c r="AS24" s="1219" t="s">
        <v>7826</v>
      </c>
      <c r="AT24" s="1211" t="s">
        <v>7827</v>
      </c>
      <c r="AU24" s="1203" t="s">
        <v>7828</v>
      </c>
      <c r="AV24" s="1179" t="str">
        <f t="shared" si="1"/>
        <v>2:07</v>
      </c>
      <c r="AW24" s="1254"/>
    </row>
    <row r="25">
      <c r="A25" s="1234" t="s">
        <v>627</v>
      </c>
      <c r="B25" s="1235" t="s">
        <v>7347</v>
      </c>
      <c r="C25" s="1171">
        <v>0.050555555555555555</v>
      </c>
      <c r="D25" s="1197" t="s">
        <v>7829</v>
      </c>
      <c r="E25" s="1197" t="s">
        <v>7830</v>
      </c>
      <c r="F25" s="1197" t="s">
        <v>7831</v>
      </c>
      <c r="G25" s="1197" t="s">
        <v>7832</v>
      </c>
      <c r="H25" s="1197" t="s">
        <v>4809</v>
      </c>
      <c r="I25" s="1197" t="s">
        <v>4408</v>
      </c>
      <c r="J25" s="1197" t="s">
        <v>7833</v>
      </c>
      <c r="K25" s="1197" t="s">
        <v>7834</v>
      </c>
      <c r="L25" s="1197" t="s">
        <v>3501</v>
      </c>
      <c r="M25" s="1197" t="s">
        <v>3302</v>
      </c>
      <c r="N25" s="1197" t="s">
        <v>7724</v>
      </c>
      <c r="O25" s="1197" t="s">
        <v>7835</v>
      </c>
      <c r="P25" s="1197" t="s">
        <v>7836</v>
      </c>
      <c r="Q25" s="1197" t="s">
        <v>7837</v>
      </c>
      <c r="R25" s="1197" t="s">
        <v>6060</v>
      </c>
      <c r="S25" s="1197" t="s">
        <v>7838</v>
      </c>
      <c r="T25" s="1197" t="s">
        <v>7303</v>
      </c>
      <c r="U25" s="1197" t="s">
        <v>7839</v>
      </c>
      <c r="V25" s="1197" t="s">
        <v>7840</v>
      </c>
      <c r="W25" s="1197" t="s">
        <v>3972</v>
      </c>
      <c r="X25" s="1197" t="s">
        <v>7841</v>
      </c>
      <c r="Y25" s="1197" t="s">
        <v>4196</v>
      </c>
      <c r="Z25" s="1197" t="s">
        <v>7842</v>
      </c>
      <c r="AA25" s="1197" t="s">
        <v>7843</v>
      </c>
      <c r="AB25" s="1197" t="s">
        <v>1403</v>
      </c>
      <c r="AC25" s="1197" t="s">
        <v>5155</v>
      </c>
      <c r="AD25" s="1197" t="s">
        <v>7844</v>
      </c>
      <c r="AE25" s="1197" t="s">
        <v>7398</v>
      </c>
      <c r="AF25" s="1197" t="s">
        <v>7845</v>
      </c>
      <c r="AG25" s="1197" t="s">
        <v>4192</v>
      </c>
      <c r="AH25" s="1197" t="s">
        <v>7846</v>
      </c>
      <c r="AI25" s="1197" t="s">
        <v>7847</v>
      </c>
      <c r="AJ25" s="1197" t="s">
        <v>7848</v>
      </c>
      <c r="AK25" s="1197" t="s">
        <v>1850</v>
      </c>
      <c r="AL25" s="1197" t="s">
        <v>2510</v>
      </c>
      <c r="AM25" s="1197" t="s">
        <v>3043</v>
      </c>
      <c r="AN25" s="1197" t="s">
        <v>3585</v>
      </c>
      <c r="AO25" s="1197" t="s">
        <v>5335</v>
      </c>
      <c r="AP25" s="1197" t="s">
        <v>7849</v>
      </c>
      <c r="AQ25" s="1197" t="s">
        <v>7850</v>
      </c>
      <c r="AR25" s="1197" t="s">
        <v>7423</v>
      </c>
      <c r="AS25" s="1197" t="s">
        <v>4423</v>
      </c>
      <c r="AT25" s="1197" t="s">
        <v>7851</v>
      </c>
      <c r="AU25" s="1203" t="s">
        <v>7702</v>
      </c>
      <c r="AV25" s="1203" t="s">
        <v>6912</v>
      </c>
      <c r="AW25" s="1236" t="s">
        <v>7852</v>
      </c>
    </row>
    <row r="26" ht="15.75" customHeight="1">
      <c r="A26" s="1181" t="s">
        <v>715</v>
      </c>
      <c r="B26" s="1230" t="s">
        <v>7283</v>
      </c>
      <c r="C26" s="1182">
        <v>0.05056712962962963</v>
      </c>
      <c r="D26" s="1265" t="s">
        <v>7284</v>
      </c>
      <c r="E26" s="1269" t="s">
        <v>7285</v>
      </c>
      <c r="F26" s="1269" t="s">
        <v>7286</v>
      </c>
      <c r="G26" s="1178" t="s">
        <v>7853</v>
      </c>
      <c r="H26" s="1178" t="s">
        <v>7854</v>
      </c>
      <c r="I26" s="1269" t="s">
        <v>7289</v>
      </c>
      <c r="J26" s="1178" t="s">
        <v>7855</v>
      </c>
      <c r="K26" s="1269" t="s">
        <v>6514</v>
      </c>
      <c r="L26" s="1178" t="s">
        <v>7756</v>
      </c>
      <c r="M26" s="1178" t="s">
        <v>7856</v>
      </c>
      <c r="N26" s="1178" t="s">
        <v>7857</v>
      </c>
      <c r="O26" s="1178" t="s">
        <v>7858</v>
      </c>
      <c r="P26" s="1178" t="s">
        <v>3279</v>
      </c>
      <c r="Q26" s="1178" t="s">
        <v>7859</v>
      </c>
      <c r="R26" s="1178" t="s">
        <v>7860</v>
      </c>
      <c r="S26" s="1178" t="s">
        <v>7861</v>
      </c>
      <c r="T26" s="1269" t="s">
        <v>7296</v>
      </c>
      <c r="U26" s="1178" t="s">
        <v>7862</v>
      </c>
      <c r="V26" s="1178" t="s">
        <v>2078</v>
      </c>
      <c r="W26" s="1178" t="s">
        <v>7863</v>
      </c>
      <c r="X26" s="1178" t="s">
        <v>7864</v>
      </c>
      <c r="Y26" s="1178" t="s">
        <v>2773</v>
      </c>
      <c r="Z26" s="1269" t="s">
        <v>7299</v>
      </c>
      <c r="AA26" s="1269" t="s">
        <v>6375</v>
      </c>
      <c r="AB26" s="1178" t="s">
        <v>7865</v>
      </c>
      <c r="AC26" s="1179" t="s">
        <v>422</v>
      </c>
      <c r="AD26" s="1178" t="s">
        <v>7866</v>
      </c>
      <c r="AE26" s="1178" t="s">
        <v>7867</v>
      </c>
      <c r="AF26" s="1178" t="s">
        <v>7868</v>
      </c>
      <c r="AG26" s="1269" t="s">
        <v>7303</v>
      </c>
      <c r="AH26" s="1269" t="s">
        <v>2703</v>
      </c>
      <c r="AI26" s="1178" t="s">
        <v>7869</v>
      </c>
      <c r="AJ26" s="1178" t="s">
        <v>7870</v>
      </c>
      <c r="AK26" s="1178" t="s">
        <v>4922</v>
      </c>
      <c r="AL26" s="1269" t="s">
        <v>3326</v>
      </c>
      <c r="AM26" s="1178" t="s">
        <v>7469</v>
      </c>
      <c r="AN26" s="1269" t="s">
        <v>232</v>
      </c>
      <c r="AO26" s="1269" t="s">
        <v>7308</v>
      </c>
      <c r="AP26" s="1178" t="s">
        <v>7871</v>
      </c>
      <c r="AQ26" s="1178" t="s">
        <v>6294</v>
      </c>
      <c r="AR26" s="1269" t="s">
        <v>4858</v>
      </c>
      <c r="AS26" s="1178" t="s">
        <v>3596</v>
      </c>
      <c r="AT26" s="1178" t="s">
        <v>7872</v>
      </c>
      <c r="AU26" s="1178" t="s">
        <v>7873</v>
      </c>
      <c r="AV26" s="1179" t="str">
        <f t="shared" ref="AV26:AV43" si="2">TEXT(AU26-C26,"m:ss")</f>
        <v>3:34</v>
      </c>
      <c r="AW26" s="1270" t="s">
        <v>7874</v>
      </c>
    </row>
    <row r="27" ht="15.75" customHeight="1">
      <c r="A27" s="1221" t="s">
        <v>627</v>
      </c>
      <c r="B27" s="1230" t="s">
        <v>7283</v>
      </c>
      <c r="C27" s="1255">
        <v>0.05056712962962963</v>
      </c>
      <c r="D27" s="1197" t="s">
        <v>7875</v>
      </c>
      <c r="E27" s="1179" t="s">
        <v>7510</v>
      </c>
      <c r="F27" s="1179" t="s">
        <v>7564</v>
      </c>
      <c r="G27" s="1179" t="s">
        <v>7876</v>
      </c>
      <c r="H27" s="1271" t="s">
        <v>7288</v>
      </c>
      <c r="I27" s="1179" t="s">
        <v>933</v>
      </c>
      <c r="J27" s="1178" t="s">
        <v>7877</v>
      </c>
      <c r="K27" s="1178" t="s">
        <v>7877</v>
      </c>
      <c r="L27" s="1179" t="s">
        <v>7878</v>
      </c>
      <c r="M27" s="1179" t="s">
        <v>7879</v>
      </c>
      <c r="N27" s="1179" t="s">
        <v>7501</v>
      </c>
      <c r="O27" s="1269" t="s">
        <v>7292</v>
      </c>
      <c r="P27" s="1179" t="s">
        <v>6035</v>
      </c>
      <c r="Q27" s="1179" t="s">
        <v>763</v>
      </c>
      <c r="R27" s="1178" t="s">
        <v>7877</v>
      </c>
      <c r="S27" s="1179" t="s">
        <v>7880</v>
      </c>
      <c r="T27" s="1179" t="s">
        <v>757</v>
      </c>
      <c r="U27" s="1179" t="s">
        <v>7881</v>
      </c>
      <c r="V27" s="1179" t="s">
        <v>7882</v>
      </c>
      <c r="W27" s="1179" t="s">
        <v>7883</v>
      </c>
      <c r="X27" s="1179" t="s">
        <v>7646</v>
      </c>
      <c r="Y27" s="1179" t="s">
        <v>7523</v>
      </c>
      <c r="Z27" s="1179" t="s">
        <v>2456</v>
      </c>
      <c r="AA27" s="1179" t="s">
        <v>7884</v>
      </c>
      <c r="AB27" s="1179" t="s">
        <v>7885</v>
      </c>
      <c r="AC27" s="1179" t="s">
        <v>3389</v>
      </c>
      <c r="AD27" s="1179" t="s">
        <v>7886</v>
      </c>
      <c r="AE27" s="1179" t="s">
        <v>7815</v>
      </c>
      <c r="AF27" s="1179" t="s">
        <v>7887</v>
      </c>
      <c r="AG27" s="1179" t="s">
        <v>3728</v>
      </c>
      <c r="AH27" s="1179" t="s">
        <v>7888</v>
      </c>
      <c r="AI27" s="1179" t="s">
        <v>7889</v>
      </c>
      <c r="AJ27" s="1179" t="s">
        <v>7890</v>
      </c>
      <c r="AK27" s="1179" t="s">
        <v>914</v>
      </c>
      <c r="AL27" s="1179" t="s">
        <v>7649</v>
      </c>
      <c r="AM27" s="1179" t="s">
        <v>7891</v>
      </c>
      <c r="AN27" s="1178" t="s">
        <v>7892</v>
      </c>
      <c r="AO27" s="1178" t="s">
        <v>7877</v>
      </c>
      <c r="AP27" s="1179" t="s">
        <v>4549</v>
      </c>
      <c r="AQ27" s="1179" t="s">
        <v>6409</v>
      </c>
      <c r="AR27" s="1179" t="s">
        <v>7893</v>
      </c>
      <c r="AS27" s="1179" t="s">
        <v>7894</v>
      </c>
      <c r="AT27" s="1271" t="s">
        <v>7311</v>
      </c>
      <c r="AU27" s="1178" t="s">
        <v>7895</v>
      </c>
      <c r="AV27" s="1179" t="str">
        <f t="shared" si="2"/>
        <v>3:07</v>
      </c>
      <c r="AW27" s="1239" t="s">
        <v>7896</v>
      </c>
    </row>
    <row r="28" ht="15.75" customHeight="1">
      <c r="A28" s="1223" t="s">
        <v>3498</v>
      </c>
      <c r="B28" s="1170" t="s">
        <v>7347</v>
      </c>
      <c r="C28" s="1260">
        <v>0.05060185185185185</v>
      </c>
      <c r="D28" s="1197" t="s">
        <v>7897</v>
      </c>
      <c r="E28" s="1224" t="s">
        <v>7898</v>
      </c>
      <c r="F28" s="1224" t="s">
        <v>6334</v>
      </c>
      <c r="G28" s="1224" t="s">
        <v>7899</v>
      </c>
      <c r="H28" s="1210" t="s">
        <v>7900</v>
      </c>
      <c r="I28" s="1210" t="s">
        <v>7779</v>
      </c>
      <c r="J28" s="1212" t="s">
        <v>7558</v>
      </c>
      <c r="K28" s="1212" t="s">
        <v>6661</v>
      </c>
      <c r="L28" s="1212" t="s">
        <v>4756</v>
      </c>
      <c r="M28" s="1212" t="s">
        <v>7901</v>
      </c>
      <c r="N28" s="1212" t="s">
        <v>4463</v>
      </c>
      <c r="O28" s="1212" t="s">
        <v>7902</v>
      </c>
      <c r="P28" s="1212" t="s">
        <v>5106</v>
      </c>
      <c r="Q28" s="1215" t="s">
        <v>7903</v>
      </c>
      <c r="R28" s="1215" t="s">
        <v>4586</v>
      </c>
      <c r="S28" s="1215" t="s">
        <v>6348</v>
      </c>
      <c r="T28" s="1215" t="s">
        <v>7904</v>
      </c>
      <c r="U28" s="1215" t="s">
        <v>7905</v>
      </c>
      <c r="V28" s="1215" t="s">
        <v>7906</v>
      </c>
      <c r="W28" s="1226" t="s">
        <v>7907</v>
      </c>
      <c r="X28" s="1226" t="s">
        <v>6649</v>
      </c>
      <c r="Y28" s="1226" t="s">
        <v>4859</v>
      </c>
      <c r="Z28" s="1226" t="s">
        <v>1701</v>
      </c>
      <c r="AA28" s="1226" t="s">
        <v>7908</v>
      </c>
      <c r="AB28" s="1226" t="s">
        <v>7885</v>
      </c>
      <c r="AC28" s="1226" t="s">
        <v>4757</v>
      </c>
      <c r="AD28" s="1224" t="s">
        <v>5487</v>
      </c>
      <c r="AE28" s="1224" t="s">
        <v>5248</v>
      </c>
      <c r="AF28" s="1227" t="s">
        <v>7909</v>
      </c>
      <c r="AG28" s="1227" t="s">
        <v>7820</v>
      </c>
      <c r="AH28" s="1227" t="s">
        <v>7910</v>
      </c>
      <c r="AI28" s="1227" t="s">
        <v>4752</v>
      </c>
      <c r="AJ28" s="1227" t="s">
        <v>7911</v>
      </c>
      <c r="AK28" s="1227" t="s">
        <v>7912</v>
      </c>
      <c r="AL28" s="1227" t="s">
        <v>4813</v>
      </c>
      <c r="AM28" s="1218" t="s">
        <v>7913</v>
      </c>
      <c r="AN28" s="1218" t="s">
        <v>7914</v>
      </c>
      <c r="AO28" s="1218" t="s">
        <v>7915</v>
      </c>
      <c r="AP28" s="1218" t="s">
        <v>7916</v>
      </c>
      <c r="AQ28" s="1218" t="s">
        <v>7917</v>
      </c>
      <c r="AR28" s="1218" t="s">
        <v>7918</v>
      </c>
      <c r="AS28" s="1218" t="s">
        <v>5165</v>
      </c>
      <c r="AT28" s="1212" t="s">
        <v>7919</v>
      </c>
      <c r="AU28" s="1228" t="s">
        <v>7920</v>
      </c>
      <c r="AV28" s="1179" t="str">
        <f t="shared" si="2"/>
        <v>1:56</v>
      </c>
      <c r="AW28" s="1254"/>
    </row>
    <row r="29">
      <c r="A29" s="1221" t="s">
        <v>5580</v>
      </c>
      <c r="B29" s="1272" t="s">
        <v>7347</v>
      </c>
      <c r="C29" s="1182">
        <v>0.05061342592592592</v>
      </c>
      <c r="D29" s="1197" t="s">
        <v>7921</v>
      </c>
      <c r="E29" s="1178" t="s">
        <v>7922</v>
      </c>
      <c r="F29" s="1178" t="s">
        <v>7923</v>
      </c>
      <c r="G29" s="1178" t="s">
        <v>7924</v>
      </c>
      <c r="H29" s="1197" t="s">
        <v>7925</v>
      </c>
      <c r="I29" s="1178" t="s">
        <v>7926</v>
      </c>
      <c r="J29" s="1178" t="s">
        <v>7927</v>
      </c>
      <c r="K29" s="1178" t="s">
        <v>7928</v>
      </c>
      <c r="L29" s="1178" t="s">
        <v>3434</v>
      </c>
      <c r="M29" s="1178" t="s">
        <v>7929</v>
      </c>
      <c r="N29" s="1178" t="s">
        <v>7274</v>
      </c>
      <c r="O29" s="1178" t="s">
        <v>7686</v>
      </c>
      <c r="P29" s="1178" t="s">
        <v>3099</v>
      </c>
      <c r="Q29" s="1178" t="s">
        <v>7930</v>
      </c>
      <c r="R29" s="1178" t="s">
        <v>7931</v>
      </c>
      <c r="S29" s="1178" t="s">
        <v>7932</v>
      </c>
      <c r="T29" s="1178" t="s">
        <v>7933</v>
      </c>
      <c r="U29" s="1178" t="s">
        <v>6460</v>
      </c>
      <c r="V29" s="1178" t="s">
        <v>7934</v>
      </c>
      <c r="W29" s="1178" t="s">
        <v>7935</v>
      </c>
      <c r="X29" s="1178" t="s">
        <v>7936</v>
      </c>
      <c r="Y29" s="1178" t="s">
        <v>3651</v>
      </c>
      <c r="Z29" s="1178" t="s">
        <v>7937</v>
      </c>
      <c r="AA29" s="1216" t="s">
        <v>1329</v>
      </c>
      <c r="AB29" s="1178" t="s">
        <v>7938</v>
      </c>
      <c r="AC29" s="1178" t="s">
        <v>6783</v>
      </c>
      <c r="AD29" s="1178" t="s">
        <v>7939</v>
      </c>
      <c r="AE29" s="1178" t="s">
        <v>3410</v>
      </c>
      <c r="AF29" s="1178" t="s">
        <v>7940</v>
      </c>
      <c r="AG29" s="1178" t="s">
        <v>582</v>
      </c>
      <c r="AH29" s="1178" t="s">
        <v>1873</v>
      </c>
      <c r="AI29" s="1178" t="s">
        <v>7941</v>
      </c>
      <c r="AJ29" s="1178" t="s">
        <v>7942</v>
      </c>
      <c r="AK29" s="1178" t="s">
        <v>7694</v>
      </c>
      <c r="AL29" s="1178" t="s">
        <v>3036</v>
      </c>
      <c r="AM29" s="1178" t="s">
        <v>7943</v>
      </c>
      <c r="AN29" s="1178" t="s">
        <v>2237</v>
      </c>
      <c r="AO29" s="1178" t="s">
        <v>4897</v>
      </c>
      <c r="AP29" s="1178" t="s">
        <v>7944</v>
      </c>
      <c r="AQ29" s="1178" t="s">
        <v>2859</v>
      </c>
      <c r="AR29" s="1178" t="s">
        <v>7945</v>
      </c>
      <c r="AS29" s="1178" t="s">
        <v>368</v>
      </c>
      <c r="AT29" s="1178" t="s">
        <v>7946</v>
      </c>
      <c r="AU29" s="1178" t="s">
        <v>7947</v>
      </c>
      <c r="AV29" s="1178" t="str">
        <f t="shared" si="2"/>
        <v>4:20</v>
      </c>
      <c r="AW29" s="1270" t="s">
        <v>7948</v>
      </c>
    </row>
    <row r="30" ht="15.75" customHeight="1">
      <c r="A30" s="1191" t="s">
        <v>5550</v>
      </c>
      <c r="B30" s="1170" t="s">
        <v>7347</v>
      </c>
      <c r="C30" s="1182">
        <v>0.05061342592592592</v>
      </c>
      <c r="D30" s="1197" t="s">
        <v>7704</v>
      </c>
      <c r="E30" s="1178" t="s">
        <v>7387</v>
      </c>
      <c r="F30" s="1178" t="s">
        <v>7949</v>
      </c>
      <c r="G30" s="1179" t="s">
        <v>7950</v>
      </c>
      <c r="H30" s="1178" t="s">
        <v>7951</v>
      </c>
      <c r="I30" s="1178" t="s">
        <v>276</v>
      </c>
      <c r="J30" s="1178" t="s">
        <v>3160</v>
      </c>
      <c r="K30" s="1179" t="s">
        <v>7616</v>
      </c>
      <c r="L30" s="1178" t="s">
        <v>7952</v>
      </c>
      <c r="M30" s="1178" t="s">
        <v>7953</v>
      </c>
      <c r="N30" s="1178" t="s">
        <v>7954</v>
      </c>
      <c r="O30" s="1178" t="s">
        <v>7955</v>
      </c>
      <c r="P30" s="1178" t="s">
        <v>7956</v>
      </c>
      <c r="Q30" s="1186" t="s">
        <v>7957</v>
      </c>
      <c r="R30" s="1178" t="s">
        <v>7958</v>
      </c>
      <c r="S30" s="1179" t="s">
        <v>7959</v>
      </c>
      <c r="T30" s="1178" t="s">
        <v>7960</v>
      </c>
      <c r="U30" s="1178" t="s">
        <v>6237</v>
      </c>
      <c r="V30" s="1178" t="s">
        <v>7961</v>
      </c>
      <c r="W30" s="1184" t="str">
        <f>HYPERLINK("https://www.youtube.com/watch?v=nn1ub1z3NYM","1:45.96")</f>
        <v>1:45.96</v>
      </c>
      <c r="X30" s="1178" t="s">
        <v>4902</v>
      </c>
      <c r="Y30" s="1179" t="s">
        <v>7625</v>
      </c>
      <c r="Z30" s="1178" t="s">
        <v>1174</v>
      </c>
      <c r="AA30" s="1178" t="s">
        <v>7962</v>
      </c>
      <c r="AB30" s="1178" t="s">
        <v>7963</v>
      </c>
      <c r="AC30" s="1178" t="s">
        <v>4682</v>
      </c>
      <c r="AD30" s="1178" t="s">
        <v>7964</v>
      </c>
      <c r="AE30" s="1186" t="s">
        <v>4012</v>
      </c>
      <c r="AF30" s="1179" t="s">
        <v>7965</v>
      </c>
      <c r="AG30" s="1178" t="s">
        <v>7966</v>
      </c>
      <c r="AH30" s="1178" t="s">
        <v>2672</v>
      </c>
      <c r="AI30" s="1178" t="s">
        <v>7967</v>
      </c>
      <c r="AJ30" s="1179" t="s">
        <v>6829</v>
      </c>
      <c r="AK30" s="1178" t="s">
        <v>7968</v>
      </c>
      <c r="AL30" s="1179" t="s">
        <v>3426</v>
      </c>
      <c r="AM30" s="1179" t="s">
        <v>7969</v>
      </c>
      <c r="AN30" s="1179" t="s">
        <v>1944</v>
      </c>
      <c r="AO30" s="1178" t="s">
        <v>1076</v>
      </c>
      <c r="AP30" s="1178" t="s">
        <v>7727</v>
      </c>
      <c r="AQ30" s="1178" t="s">
        <v>7970</v>
      </c>
      <c r="AR30" s="1178" t="s">
        <v>7833</v>
      </c>
      <c r="AS30" s="1178" t="s">
        <v>7971</v>
      </c>
      <c r="AT30" s="1178" t="s">
        <v>7972</v>
      </c>
      <c r="AU30" s="1178" t="s">
        <v>7973</v>
      </c>
      <c r="AV30" s="1179" t="str">
        <f t="shared" si="2"/>
        <v>2:25</v>
      </c>
      <c r="AW30" s="1270"/>
    </row>
    <row r="31">
      <c r="A31" s="1169" t="s">
        <v>7974</v>
      </c>
      <c r="B31" s="1272" t="s">
        <v>7347</v>
      </c>
      <c r="C31" s="1182">
        <v>0.050625</v>
      </c>
      <c r="D31" s="1258" t="s">
        <v>7975</v>
      </c>
      <c r="E31" s="1178" t="s">
        <v>3942</v>
      </c>
      <c r="F31" s="1178" t="s">
        <v>7976</v>
      </c>
      <c r="G31" s="1178" t="s">
        <v>7977</v>
      </c>
      <c r="H31" s="1178" t="s">
        <v>7978</v>
      </c>
      <c r="I31" s="1178" t="s">
        <v>4499</v>
      </c>
      <c r="J31" s="1178" t="s">
        <v>7979</v>
      </c>
      <c r="K31" s="1178" t="s">
        <v>7980</v>
      </c>
      <c r="L31" s="1178" t="s">
        <v>7336</v>
      </c>
      <c r="M31" s="1178" t="s">
        <v>7981</v>
      </c>
      <c r="N31" s="1178" t="s">
        <v>7982</v>
      </c>
      <c r="O31" s="1178" t="s">
        <v>7983</v>
      </c>
      <c r="P31" s="1178" t="s">
        <v>7815</v>
      </c>
      <c r="Q31" s="1178" t="s">
        <v>3896</v>
      </c>
      <c r="R31" s="1178" t="s">
        <v>3273</v>
      </c>
      <c r="S31" s="1178" t="s">
        <v>6473</v>
      </c>
      <c r="T31" s="1178" t="s">
        <v>7296</v>
      </c>
      <c r="U31" s="1178" t="s">
        <v>972</v>
      </c>
      <c r="V31" s="1178" t="s">
        <v>2010</v>
      </c>
      <c r="W31" s="1178" t="s">
        <v>7984</v>
      </c>
      <c r="X31" s="1178" t="s">
        <v>7985</v>
      </c>
      <c r="Y31" s="1178" t="s">
        <v>7986</v>
      </c>
      <c r="Z31" s="1178" t="s">
        <v>7987</v>
      </c>
      <c r="AA31" s="1178" t="s">
        <v>7988</v>
      </c>
      <c r="AB31" s="1178"/>
      <c r="AC31" s="1178" t="s">
        <v>7989</v>
      </c>
      <c r="AD31" s="1178" t="s">
        <v>7990</v>
      </c>
      <c r="AE31" s="1178" t="s">
        <v>3267</v>
      </c>
      <c r="AF31" s="1178" t="s">
        <v>7991</v>
      </c>
      <c r="AG31" s="1178" t="s">
        <v>7992</v>
      </c>
      <c r="AH31" s="1178" t="s">
        <v>7993</v>
      </c>
      <c r="AI31" s="1178" t="s">
        <v>702</v>
      </c>
      <c r="AJ31" s="1178" t="s">
        <v>7994</v>
      </c>
      <c r="AK31" s="1178" t="s">
        <v>7995</v>
      </c>
      <c r="AL31" s="1178" t="s">
        <v>1997</v>
      </c>
      <c r="AM31" s="1178" t="s">
        <v>7996</v>
      </c>
      <c r="AN31" s="1178" t="s">
        <v>4709</v>
      </c>
      <c r="AO31" s="1178" t="s">
        <v>2583</v>
      </c>
      <c r="AP31" s="1178" t="s">
        <v>7997</v>
      </c>
      <c r="AQ31" s="1178" t="s">
        <v>7998</v>
      </c>
      <c r="AR31" s="1178" t="s">
        <v>5617</v>
      </c>
      <c r="AS31" s="1178" t="s">
        <v>7999</v>
      </c>
      <c r="AT31" s="1178" t="s">
        <v>6956</v>
      </c>
      <c r="AU31" s="1178" t="s">
        <v>8000</v>
      </c>
      <c r="AV31" s="1179" t="str">
        <f t="shared" si="2"/>
        <v>2:05</v>
      </c>
      <c r="AW31" s="1239"/>
    </row>
    <row r="32">
      <c r="A32" s="1221" t="s">
        <v>950</v>
      </c>
      <c r="B32" s="1272" t="s">
        <v>7347</v>
      </c>
      <c r="C32" s="1182">
        <v>0.05063657407407408</v>
      </c>
      <c r="D32" s="1197" t="s">
        <v>8001</v>
      </c>
      <c r="E32" s="1178" t="s">
        <v>7387</v>
      </c>
      <c r="F32" s="1178" t="s">
        <v>8002</v>
      </c>
      <c r="G32" s="1178" t="s">
        <v>8003</v>
      </c>
      <c r="H32" s="1178" t="s">
        <v>8004</v>
      </c>
      <c r="I32" s="1197" t="s">
        <v>1707</v>
      </c>
      <c r="J32" s="1197" t="s">
        <v>7588</v>
      </c>
      <c r="K32" s="1178" t="s">
        <v>3640</v>
      </c>
      <c r="L32" s="1178" t="s">
        <v>3875</v>
      </c>
      <c r="M32" s="1197" t="s">
        <v>8005</v>
      </c>
      <c r="N32" s="1178" t="s">
        <v>7135</v>
      </c>
      <c r="O32" s="1178" t="s">
        <v>7520</v>
      </c>
      <c r="P32" s="1197" t="s">
        <v>4323</v>
      </c>
      <c r="Q32" s="1178" t="s">
        <v>8006</v>
      </c>
      <c r="R32" s="1197" t="s">
        <v>2102</v>
      </c>
      <c r="S32" s="1178" t="s">
        <v>8007</v>
      </c>
      <c r="T32" s="1197" t="s">
        <v>8008</v>
      </c>
      <c r="U32" s="1178" t="s">
        <v>7504</v>
      </c>
      <c r="V32" s="1197" t="s">
        <v>8009</v>
      </c>
      <c r="W32" s="1273" t="s">
        <v>8010</v>
      </c>
      <c r="X32" s="1197" t="s">
        <v>674</v>
      </c>
      <c r="Y32" s="1197" t="s">
        <v>7826</v>
      </c>
      <c r="Z32" s="1197" t="s">
        <v>7937</v>
      </c>
      <c r="AA32" s="1178" t="s">
        <v>4841</v>
      </c>
      <c r="AB32" s="1197" t="s">
        <v>2679</v>
      </c>
      <c r="AC32" s="1178" t="s">
        <v>8011</v>
      </c>
      <c r="AD32" s="1197" t="s">
        <v>8012</v>
      </c>
      <c r="AE32" s="1178" t="s">
        <v>3410</v>
      </c>
      <c r="AF32" s="1178" t="s">
        <v>8013</v>
      </c>
      <c r="AG32" s="1197" t="s">
        <v>310</v>
      </c>
      <c r="AH32" s="1197" t="s">
        <v>2546</v>
      </c>
      <c r="AI32" s="1178" t="s">
        <v>8014</v>
      </c>
      <c r="AJ32" s="1197" t="s">
        <v>8015</v>
      </c>
      <c r="AK32" s="1197" t="s">
        <v>757</v>
      </c>
      <c r="AL32" s="1197" t="s">
        <v>7374</v>
      </c>
      <c r="AM32" s="1197" t="s">
        <v>3840</v>
      </c>
      <c r="AN32" s="1197" t="s">
        <v>8016</v>
      </c>
      <c r="AO32" s="1197" t="s">
        <v>991</v>
      </c>
      <c r="AP32" s="1178" t="s">
        <v>8017</v>
      </c>
      <c r="AQ32" s="1197" t="s">
        <v>5971</v>
      </c>
      <c r="AR32" s="1178" t="s">
        <v>7915</v>
      </c>
      <c r="AS32" s="1197" t="s">
        <v>1317</v>
      </c>
      <c r="AT32" s="1178" t="s">
        <v>8018</v>
      </c>
      <c r="AU32" s="1178" t="s">
        <v>8019</v>
      </c>
      <c r="AV32" s="1179" t="str">
        <f t="shared" si="2"/>
        <v>1:56</v>
      </c>
      <c r="AW32" s="1270" t="s">
        <v>8020</v>
      </c>
    </row>
    <row r="33">
      <c r="A33" s="1191" t="s">
        <v>8021</v>
      </c>
      <c r="B33" s="1235" t="s">
        <v>7347</v>
      </c>
      <c r="C33" s="1171">
        <v>0.0506712962962963</v>
      </c>
      <c r="D33" s="1258" t="s">
        <v>8022</v>
      </c>
      <c r="E33" s="1208" t="s">
        <v>7898</v>
      </c>
      <c r="F33" s="1208" t="s">
        <v>7518</v>
      </c>
      <c r="G33" s="1208" t="s">
        <v>8023</v>
      </c>
      <c r="H33" s="1209" t="s">
        <v>8024</v>
      </c>
      <c r="I33" s="1209" t="s">
        <v>2221</v>
      </c>
      <c r="J33" s="1211" t="s">
        <v>8025</v>
      </c>
      <c r="K33" s="1211" t="s">
        <v>2246</v>
      </c>
      <c r="L33" s="1211" t="s">
        <v>8026</v>
      </c>
      <c r="M33" s="1211" t="s">
        <v>8027</v>
      </c>
      <c r="N33" s="1211" t="s">
        <v>8028</v>
      </c>
      <c r="O33" s="1211" t="s">
        <v>8029</v>
      </c>
      <c r="P33" s="1211" t="s">
        <v>3276</v>
      </c>
      <c r="Q33" s="1213" t="s">
        <v>8030</v>
      </c>
      <c r="R33" s="1213" t="s">
        <v>8031</v>
      </c>
      <c r="S33" s="1213" t="s">
        <v>7516</v>
      </c>
      <c r="T33" s="1213" t="s">
        <v>8032</v>
      </c>
      <c r="U33" s="1213" t="s">
        <v>8033</v>
      </c>
      <c r="V33" s="1213" t="s">
        <v>8034</v>
      </c>
      <c r="W33" s="1216" t="s">
        <v>8035</v>
      </c>
      <c r="X33" s="1216" t="s">
        <v>8036</v>
      </c>
      <c r="Y33" s="1216" t="s">
        <v>8037</v>
      </c>
      <c r="Z33" s="1216" t="s">
        <v>8038</v>
      </c>
      <c r="AA33" s="1178" t="s">
        <v>1854</v>
      </c>
      <c r="AB33" s="1216" t="s">
        <v>8039</v>
      </c>
      <c r="AC33" s="1216" t="s">
        <v>5155</v>
      </c>
      <c r="AD33" s="1208" t="s">
        <v>8040</v>
      </c>
      <c r="AE33" s="1208" t="s">
        <v>422</v>
      </c>
      <c r="AF33" s="1217" t="s">
        <v>8041</v>
      </c>
      <c r="AG33" s="1217" t="s">
        <v>3252</v>
      </c>
      <c r="AH33" s="1217" t="s">
        <v>4392</v>
      </c>
      <c r="AI33" s="1217" t="s">
        <v>8042</v>
      </c>
      <c r="AJ33" s="1217" t="s">
        <v>8043</v>
      </c>
      <c r="AK33" s="1217" t="s">
        <v>290</v>
      </c>
      <c r="AL33" s="1217" t="s">
        <v>2526</v>
      </c>
      <c r="AM33" s="1219" t="s">
        <v>8044</v>
      </c>
      <c r="AN33" s="1219" t="s">
        <v>7651</v>
      </c>
      <c r="AO33" s="1219" t="s">
        <v>8045</v>
      </c>
      <c r="AP33" s="1219" t="s">
        <v>8046</v>
      </c>
      <c r="AQ33" s="1219" t="s">
        <v>8047</v>
      </c>
      <c r="AR33" s="1219" t="s">
        <v>8048</v>
      </c>
      <c r="AS33" s="1219" t="s">
        <v>1653</v>
      </c>
      <c r="AT33" s="1211" t="s">
        <v>8049</v>
      </c>
      <c r="AU33" s="1203" t="s">
        <v>8050</v>
      </c>
      <c r="AV33" s="1179" t="str">
        <f t="shared" si="2"/>
        <v>3:31</v>
      </c>
      <c r="AW33" s="1254"/>
    </row>
    <row r="34" ht="15.75" customHeight="1">
      <c r="A34" s="1268" t="s">
        <v>8051</v>
      </c>
      <c r="B34" s="1170" t="s">
        <v>7347</v>
      </c>
      <c r="C34" s="1171">
        <v>0.05070601851851852</v>
      </c>
      <c r="D34" s="1197" t="s">
        <v>8052</v>
      </c>
      <c r="E34" s="1224" t="s">
        <v>5551</v>
      </c>
      <c r="F34" s="1224" t="s">
        <v>8053</v>
      </c>
      <c r="G34" s="1224" t="s">
        <v>8054</v>
      </c>
      <c r="H34" s="1210" t="s">
        <v>8055</v>
      </c>
      <c r="I34" s="1210" t="s">
        <v>276</v>
      </c>
      <c r="J34" s="1212" t="s">
        <v>8056</v>
      </c>
      <c r="K34" s="1212" t="s">
        <v>7566</v>
      </c>
      <c r="L34" s="1212" t="s">
        <v>4675</v>
      </c>
      <c r="M34" s="1212" t="s">
        <v>8057</v>
      </c>
      <c r="N34" s="1212" t="s">
        <v>7813</v>
      </c>
      <c r="O34" s="1212" t="s">
        <v>8058</v>
      </c>
      <c r="P34" s="1212" t="s">
        <v>4072</v>
      </c>
      <c r="Q34" s="1215" t="s">
        <v>8059</v>
      </c>
      <c r="R34" s="1215" t="s">
        <v>707</v>
      </c>
      <c r="S34" s="1215" t="s">
        <v>2583</v>
      </c>
      <c r="T34" s="1215" t="s">
        <v>7420</v>
      </c>
      <c r="U34" s="1215" t="s">
        <v>8060</v>
      </c>
      <c r="V34" s="1215" t="s">
        <v>7961</v>
      </c>
      <c r="W34" s="1226" t="s">
        <v>8061</v>
      </c>
      <c r="X34" s="1226" t="s">
        <v>7355</v>
      </c>
      <c r="Y34" s="1226" t="s">
        <v>8062</v>
      </c>
      <c r="Z34" s="1226" t="s">
        <v>8063</v>
      </c>
      <c r="AA34" s="1226" t="s">
        <v>8064</v>
      </c>
      <c r="AB34" s="1226" t="s">
        <v>2549</v>
      </c>
      <c r="AC34" s="1226" t="s">
        <v>3529</v>
      </c>
      <c r="AD34" s="1224" t="s">
        <v>8065</v>
      </c>
      <c r="AE34" s="1224" t="s">
        <v>3627</v>
      </c>
      <c r="AF34" s="1227" t="s">
        <v>7373</v>
      </c>
      <c r="AG34" s="1227" t="s">
        <v>8066</v>
      </c>
      <c r="AH34" s="1227" t="s">
        <v>2057</v>
      </c>
      <c r="AI34" s="1227" t="s">
        <v>8067</v>
      </c>
      <c r="AJ34" s="1227" t="s">
        <v>8068</v>
      </c>
      <c r="AK34" s="1227" t="s">
        <v>8069</v>
      </c>
      <c r="AL34" s="1227" t="s">
        <v>4649</v>
      </c>
      <c r="AM34" s="1218" t="s">
        <v>7841</v>
      </c>
      <c r="AN34" s="1218" t="s">
        <v>4649</v>
      </c>
      <c r="AO34" s="1218" t="s">
        <v>3706</v>
      </c>
      <c r="AP34" s="1218" t="s">
        <v>8070</v>
      </c>
      <c r="AQ34" s="1218" t="s">
        <v>2319</v>
      </c>
      <c r="AR34" s="1218" t="s">
        <v>8071</v>
      </c>
      <c r="AS34" s="1218" t="s">
        <v>5104</v>
      </c>
      <c r="AT34" s="1212" t="s">
        <v>8072</v>
      </c>
      <c r="AU34" s="1228" t="s">
        <v>8073</v>
      </c>
      <c r="AV34" s="1179" t="str">
        <f t="shared" si="2"/>
        <v>2:54</v>
      </c>
      <c r="AW34" s="1254"/>
    </row>
    <row r="35" ht="15.75" customHeight="1">
      <c r="A35" s="1221" t="s">
        <v>3928</v>
      </c>
      <c r="B35" s="1170" t="s">
        <v>7347</v>
      </c>
      <c r="C35" s="1255">
        <v>0.050868055555555555</v>
      </c>
      <c r="D35" s="1197" t="s">
        <v>8074</v>
      </c>
      <c r="E35" s="1179" t="s">
        <v>6528</v>
      </c>
      <c r="F35" s="1179" t="s">
        <v>8075</v>
      </c>
      <c r="G35" s="1179" t="s">
        <v>8076</v>
      </c>
      <c r="H35" s="1179" t="s">
        <v>7854</v>
      </c>
      <c r="I35" s="1179" t="s">
        <v>1515</v>
      </c>
      <c r="J35" s="1179" t="s">
        <v>8048</v>
      </c>
      <c r="K35" s="1179" t="s">
        <v>8077</v>
      </c>
      <c r="L35" s="1179" t="s">
        <v>7528</v>
      </c>
      <c r="M35" s="1179" t="s">
        <v>4527</v>
      </c>
      <c r="N35" s="1179" t="s">
        <v>6782</v>
      </c>
      <c r="O35" s="1179" t="s">
        <v>8078</v>
      </c>
      <c r="P35" s="1179" t="s">
        <v>8079</v>
      </c>
      <c r="Q35" s="1179" t="s">
        <v>8080</v>
      </c>
      <c r="R35" s="1179" t="s">
        <v>8081</v>
      </c>
      <c r="S35" s="1179" t="s">
        <v>7780</v>
      </c>
      <c r="T35" s="1179" t="s">
        <v>4004</v>
      </c>
      <c r="U35" s="1179" t="s">
        <v>8082</v>
      </c>
      <c r="V35" s="1179" t="s">
        <v>8083</v>
      </c>
      <c r="W35" s="1179" t="s">
        <v>8084</v>
      </c>
      <c r="X35" s="1179" t="s">
        <v>8085</v>
      </c>
      <c r="Y35" s="1179" t="s">
        <v>3457</v>
      </c>
      <c r="Z35" s="1179" t="s">
        <v>8086</v>
      </c>
      <c r="AA35" s="1179" t="s">
        <v>8087</v>
      </c>
      <c r="AB35" s="1179" t="s">
        <v>8088</v>
      </c>
      <c r="AC35" s="1179" t="s">
        <v>2632</v>
      </c>
      <c r="AD35" s="1179" t="s">
        <v>8089</v>
      </c>
      <c r="AE35" s="1179" t="s">
        <v>507</v>
      </c>
      <c r="AF35" s="1179" t="s">
        <v>8090</v>
      </c>
      <c r="AG35" s="1179" t="s">
        <v>4643</v>
      </c>
      <c r="AH35" s="1179" t="s">
        <v>2684</v>
      </c>
      <c r="AI35" s="1179" t="s">
        <v>8091</v>
      </c>
      <c r="AJ35" s="1179" t="s">
        <v>8092</v>
      </c>
      <c r="AK35" s="1179" t="s">
        <v>4637</v>
      </c>
      <c r="AL35" s="1179" t="s">
        <v>8093</v>
      </c>
      <c r="AM35" s="1179" t="s">
        <v>8094</v>
      </c>
      <c r="AN35" s="1179" t="s">
        <v>3720</v>
      </c>
      <c r="AO35" s="1179" t="s">
        <v>7616</v>
      </c>
      <c r="AP35" s="1179" t="s">
        <v>8095</v>
      </c>
      <c r="AQ35" s="1179" t="s">
        <v>8096</v>
      </c>
      <c r="AR35" s="1179" t="s">
        <v>7512</v>
      </c>
      <c r="AS35" s="1179" t="s">
        <v>4159</v>
      </c>
      <c r="AT35" s="1179" t="s">
        <v>8097</v>
      </c>
      <c r="AU35" s="1179" t="s">
        <v>8098</v>
      </c>
      <c r="AV35" s="1179" t="str">
        <f t="shared" si="2"/>
        <v>2:44</v>
      </c>
      <c r="AW35" s="1190"/>
    </row>
    <row r="36" ht="15.75" customHeight="1">
      <c r="A36" s="1221" t="s">
        <v>1675</v>
      </c>
      <c r="B36" s="1274" t="s">
        <v>7314</v>
      </c>
      <c r="C36" s="1171">
        <v>0.05092592592592592</v>
      </c>
      <c r="D36" s="1275" t="s">
        <v>7315</v>
      </c>
      <c r="E36" s="1276" t="s">
        <v>7316</v>
      </c>
      <c r="F36" s="1275" t="s">
        <v>7317</v>
      </c>
      <c r="G36" s="1178" t="s">
        <v>8099</v>
      </c>
      <c r="H36" s="1275" t="s">
        <v>7318</v>
      </c>
      <c r="I36" s="1179" t="s">
        <v>572</v>
      </c>
      <c r="J36" s="1224" t="s">
        <v>8100</v>
      </c>
      <c r="K36" s="1179" t="s">
        <v>7813</v>
      </c>
      <c r="L36" s="1224" t="s">
        <v>3717</v>
      </c>
      <c r="M36" s="1179" t="s">
        <v>7570</v>
      </c>
      <c r="N36" s="1275" t="s">
        <v>7323</v>
      </c>
      <c r="O36" s="1179" t="s">
        <v>8101</v>
      </c>
      <c r="P36" s="1224" t="s">
        <v>1398</v>
      </c>
      <c r="Q36" s="1276" t="s">
        <v>7325</v>
      </c>
      <c r="R36" s="1275" t="s">
        <v>7326</v>
      </c>
      <c r="S36" s="1179" t="s">
        <v>914</v>
      </c>
      <c r="T36" s="1224" t="s">
        <v>7568</v>
      </c>
      <c r="U36" s="1276" t="s">
        <v>7329</v>
      </c>
      <c r="V36" s="1275" t="s">
        <v>7330</v>
      </c>
      <c r="W36" s="1179" t="s">
        <v>8102</v>
      </c>
      <c r="X36" s="1275" t="s">
        <v>7332</v>
      </c>
      <c r="Y36" s="1179" t="s">
        <v>4974</v>
      </c>
      <c r="Z36" s="1208" t="s">
        <v>7784</v>
      </c>
      <c r="AA36" s="1179" t="s">
        <v>8103</v>
      </c>
      <c r="AB36" s="1224" t="s">
        <v>8104</v>
      </c>
      <c r="AC36" s="1178" t="s">
        <v>8105</v>
      </c>
      <c r="AD36" s="1224" t="s">
        <v>8106</v>
      </c>
      <c r="AE36" s="1178" t="s">
        <v>8107</v>
      </c>
      <c r="AF36" s="1224" t="s">
        <v>8108</v>
      </c>
      <c r="AG36" s="1179" t="s">
        <v>6456</v>
      </c>
      <c r="AH36" s="1275" t="s">
        <v>7336</v>
      </c>
      <c r="AI36" s="1276" t="s">
        <v>7337</v>
      </c>
      <c r="AJ36" s="1224" t="s">
        <v>8109</v>
      </c>
      <c r="AK36" s="1179" t="s">
        <v>5078</v>
      </c>
      <c r="AL36" s="1275" t="s">
        <v>7339</v>
      </c>
      <c r="AM36" s="1179" t="s">
        <v>8110</v>
      </c>
      <c r="AN36" s="1224" t="s">
        <v>4946</v>
      </c>
      <c r="AO36" s="1276" t="s">
        <v>7341</v>
      </c>
      <c r="AP36" s="1208" t="s">
        <v>8111</v>
      </c>
      <c r="AQ36" s="1276" t="s">
        <v>7343</v>
      </c>
      <c r="AR36" s="1275" t="s">
        <v>7344</v>
      </c>
      <c r="AS36" s="1179" t="s">
        <v>872</v>
      </c>
      <c r="AT36" s="1275" t="s">
        <v>7345</v>
      </c>
      <c r="AU36" s="1178" t="s">
        <v>7346</v>
      </c>
      <c r="AV36" s="1179" t="str">
        <f t="shared" si="2"/>
        <v>2:24</v>
      </c>
      <c r="AW36" s="1270"/>
    </row>
    <row r="37" ht="15.75" customHeight="1">
      <c r="A37" s="1221" t="s">
        <v>1229</v>
      </c>
      <c r="B37" s="1235" t="s">
        <v>7283</v>
      </c>
      <c r="C37" s="1171">
        <v>0.05112268518518519</v>
      </c>
      <c r="D37" s="1208" t="s">
        <v>8112</v>
      </c>
      <c r="E37" s="1208" t="s">
        <v>3903</v>
      </c>
      <c r="F37" s="1208" t="s">
        <v>8113</v>
      </c>
      <c r="G37" s="1208" t="s">
        <v>8114</v>
      </c>
      <c r="H37" s="1197" t="s">
        <v>8115</v>
      </c>
      <c r="I37" s="1209" t="s">
        <v>4496</v>
      </c>
      <c r="J37" s="1211" t="s">
        <v>7391</v>
      </c>
      <c r="K37" s="1211" t="s">
        <v>8116</v>
      </c>
      <c r="L37" s="1277" t="s">
        <v>5753</v>
      </c>
      <c r="M37" s="1211" t="s">
        <v>7184</v>
      </c>
      <c r="N37" s="1211" t="s">
        <v>7841</v>
      </c>
      <c r="O37" s="1211" t="s">
        <v>8117</v>
      </c>
      <c r="P37" s="1211" t="s">
        <v>1201</v>
      </c>
      <c r="Q37" s="1213" t="s">
        <v>8118</v>
      </c>
      <c r="R37" s="1278" t="s">
        <v>7295</v>
      </c>
      <c r="S37" s="1213" t="s">
        <v>191</v>
      </c>
      <c r="T37" s="1213" t="s">
        <v>8119</v>
      </c>
      <c r="U37" s="1213" t="s">
        <v>8120</v>
      </c>
      <c r="V37" s="1213" t="s">
        <v>8121</v>
      </c>
      <c r="W37" s="1216" t="s">
        <v>8122</v>
      </c>
      <c r="X37" s="1216" t="s">
        <v>8123</v>
      </c>
      <c r="Y37" s="1279" t="s">
        <v>872</v>
      </c>
      <c r="Z37" s="1216" t="s">
        <v>8124</v>
      </c>
      <c r="AA37" s="1178" t="s">
        <v>5122</v>
      </c>
      <c r="AB37" s="1216" t="s">
        <v>6296</v>
      </c>
      <c r="AC37" s="1248" t="s">
        <v>5123</v>
      </c>
      <c r="AD37" s="1208" t="s">
        <v>8125</v>
      </c>
      <c r="AE37" s="1208" t="s">
        <v>2490</v>
      </c>
      <c r="AF37" s="1217" t="s">
        <v>8126</v>
      </c>
      <c r="AG37" s="1217" t="s">
        <v>8127</v>
      </c>
      <c r="AH37" s="1217" t="s">
        <v>355</v>
      </c>
      <c r="AI37" s="1217" t="s">
        <v>1106</v>
      </c>
      <c r="AJ37" s="1217" t="s">
        <v>8128</v>
      </c>
      <c r="AK37" s="1217" t="s">
        <v>3523</v>
      </c>
      <c r="AL37" s="1217" t="s">
        <v>4129</v>
      </c>
      <c r="AM37" s="1219" t="s">
        <v>8129</v>
      </c>
      <c r="AN37" s="1219" t="s">
        <v>4013</v>
      </c>
      <c r="AO37" s="1219" t="s">
        <v>2246</v>
      </c>
      <c r="AP37" s="1219" t="s">
        <v>8130</v>
      </c>
      <c r="AQ37" s="1219" t="s">
        <v>8131</v>
      </c>
      <c r="AR37" s="1219" t="s">
        <v>8132</v>
      </c>
      <c r="AS37" s="1219" t="s">
        <v>2150</v>
      </c>
      <c r="AT37" s="1211" t="s">
        <v>8133</v>
      </c>
      <c r="AU37" s="1203" t="s">
        <v>8134</v>
      </c>
      <c r="AV37" s="1228" t="str">
        <f t="shared" si="2"/>
        <v>4:57</v>
      </c>
      <c r="AW37" s="1254"/>
    </row>
    <row r="38" ht="15.75" customHeight="1">
      <c r="A38" s="1181" t="s">
        <v>8135</v>
      </c>
      <c r="B38" s="1257" t="s">
        <v>7347</v>
      </c>
      <c r="C38" s="1182">
        <v>0.051180555555555556</v>
      </c>
      <c r="D38" s="1197" t="s">
        <v>8136</v>
      </c>
      <c r="E38" s="1178" t="s">
        <v>8137</v>
      </c>
      <c r="F38" s="1178" t="s">
        <v>8138</v>
      </c>
      <c r="G38" s="1178" t="s">
        <v>7161</v>
      </c>
      <c r="H38" s="1178" t="s">
        <v>8139</v>
      </c>
      <c r="I38" s="1178" t="s">
        <v>8140</v>
      </c>
      <c r="J38" s="1178" t="s">
        <v>2101</v>
      </c>
      <c r="K38" s="1178" t="s">
        <v>7639</v>
      </c>
      <c r="L38" s="1178" t="s">
        <v>7400</v>
      </c>
      <c r="M38" s="1178" t="s">
        <v>8141</v>
      </c>
      <c r="N38" s="1178" t="s">
        <v>8142</v>
      </c>
      <c r="O38" s="1178" t="s">
        <v>8143</v>
      </c>
      <c r="P38" s="1178" t="s">
        <v>3743</v>
      </c>
      <c r="Q38" s="1178" t="s">
        <v>8144</v>
      </c>
      <c r="R38" s="1178" t="s">
        <v>8145</v>
      </c>
      <c r="S38" s="1178" t="s">
        <v>8146</v>
      </c>
      <c r="T38" s="1179" t="s">
        <v>3325</v>
      </c>
      <c r="U38" s="1179" t="s">
        <v>8147</v>
      </c>
      <c r="V38" s="1178" t="s">
        <v>1311</v>
      </c>
      <c r="W38" s="1178" t="s">
        <v>8148</v>
      </c>
      <c r="X38" s="1178" t="s">
        <v>8149</v>
      </c>
      <c r="Y38" s="1178" t="s">
        <v>8150</v>
      </c>
      <c r="Z38" s="1178" t="s">
        <v>1821</v>
      </c>
      <c r="AA38" s="1178" t="s">
        <v>7936</v>
      </c>
      <c r="AB38" s="1178" t="s">
        <v>8151</v>
      </c>
      <c r="AC38" s="1178" t="s">
        <v>5361</v>
      </c>
      <c r="AD38" s="1178" t="s">
        <v>8152</v>
      </c>
      <c r="AE38" s="1178" t="s">
        <v>7498</v>
      </c>
      <c r="AF38" s="1179" t="s">
        <v>8153</v>
      </c>
      <c r="AG38" s="1178" t="s">
        <v>275</v>
      </c>
      <c r="AH38" s="1178" t="s">
        <v>8154</v>
      </c>
      <c r="AI38" s="1178" t="s">
        <v>8155</v>
      </c>
      <c r="AJ38" s="1178" t="s">
        <v>8156</v>
      </c>
      <c r="AK38" s="1178" t="s">
        <v>8157</v>
      </c>
      <c r="AL38" s="1178" t="s">
        <v>8158</v>
      </c>
      <c r="AM38" s="1178" t="s">
        <v>3177</v>
      </c>
      <c r="AN38" s="1178" t="s">
        <v>7554</v>
      </c>
      <c r="AO38" s="1184" t="str">
        <f>HYPERLINK("https://clips.twitch.tv/AltruisticEmpathicManateeDoritosChip","1:20.90")</f>
        <v>1:20.90</v>
      </c>
      <c r="AP38" s="1178" t="s">
        <v>8159</v>
      </c>
      <c r="AQ38" s="1178" t="s">
        <v>8160</v>
      </c>
      <c r="AR38" s="1178" t="s">
        <v>8161</v>
      </c>
      <c r="AS38" s="1178" t="s">
        <v>7700</v>
      </c>
      <c r="AT38" s="1178" t="s">
        <v>8162</v>
      </c>
      <c r="AU38" s="1178" t="s">
        <v>8163</v>
      </c>
      <c r="AV38" s="1179" t="str">
        <f t="shared" si="2"/>
        <v>2:40</v>
      </c>
      <c r="AW38" s="1239" t="s">
        <v>8164</v>
      </c>
    </row>
    <row r="39" ht="15.75" customHeight="1">
      <c r="A39" s="1223" t="s">
        <v>3613</v>
      </c>
      <c r="B39" s="1230" t="s">
        <v>7283</v>
      </c>
      <c r="C39" s="1171">
        <v>0.05130787037037037</v>
      </c>
      <c r="D39" s="1197" t="s">
        <v>8165</v>
      </c>
      <c r="E39" s="1208" t="s">
        <v>8166</v>
      </c>
      <c r="F39" s="1208" t="s">
        <v>8167</v>
      </c>
      <c r="G39" s="1280" t="s">
        <v>7287</v>
      </c>
      <c r="H39" s="1209" t="s">
        <v>8168</v>
      </c>
      <c r="I39" s="1209" t="s">
        <v>572</v>
      </c>
      <c r="J39" s="1211" t="s">
        <v>3384</v>
      </c>
      <c r="K39" s="1211" t="s">
        <v>8169</v>
      </c>
      <c r="L39" s="1211" t="s">
        <v>8170</v>
      </c>
      <c r="M39" s="1211" t="s">
        <v>8171</v>
      </c>
      <c r="N39" s="1212" t="s">
        <v>612</v>
      </c>
      <c r="O39" s="1211" t="s">
        <v>8172</v>
      </c>
      <c r="P39" s="1211" t="s">
        <v>266</v>
      </c>
      <c r="Q39" s="1213" t="s">
        <v>8173</v>
      </c>
      <c r="R39" s="1213" t="s">
        <v>3156</v>
      </c>
      <c r="S39" s="1215" t="s">
        <v>3324</v>
      </c>
      <c r="T39" s="1213" t="s">
        <v>8044</v>
      </c>
      <c r="U39" s="1215" t="s">
        <v>7449</v>
      </c>
      <c r="V39" s="1215" t="s">
        <v>3446</v>
      </c>
      <c r="W39" s="1216" t="s">
        <v>8174</v>
      </c>
      <c r="X39" s="1216" t="s">
        <v>156</v>
      </c>
      <c r="Y39" s="1216" t="s">
        <v>3279</v>
      </c>
      <c r="Z39" s="1216" t="s">
        <v>8175</v>
      </c>
      <c r="AA39" s="1216" t="s">
        <v>4987</v>
      </c>
      <c r="AB39" s="1216" t="s">
        <v>8176</v>
      </c>
      <c r="AC39" s="1226" t="s">
        <v>5734</v>
      </c>
      <c r="AD39" s="1208" t="s">
        <v>8177</v>
      </c>
      <c r="AE39" s="1224" t="s">
        <v>4323</v>
      </c>
      <c r="AF39" s="1217" t="s">
        <v>8178</v>
      </c>
      <c r="AG39" s="1217" t="s">
        <v>8179</v>
      </c>
      <c r="AH39" s="1217" t="s">
        <v>2877</v>
      </c>
      <c r="AI39" s="1217" t="s">
        <v>8180</v>
      </c>
      <c r="AJ39" s="1217" t="s">
        <v>8181</v>
      </c>
      <c r="AK39" s="1217" t="s">
        <v>8182</v>
      </c>
      <c r="AL39" s="1227" t="s">
        <v>5496</v>
      </c>
      <c r="AM39" s="1219" t="s">
        <v>8183</v>
      </c>
      <c r="AN39" s="1219" t="s">
        <v>3135</v>
      </c>
      <c r="AO39" s="1219" t="s">
        <v>8184</v>
      </c>
      <c r="AP39" s="1219" t="s">
        <v>8185</v>
      </c>
      <c r="AQ39" s="1219" t="s">
        <v>3667</v>
      </c>
      <c r="AR39" s="1219" t="s">
        <v>7344</v>
      </c>
      <c r="AS39" s="1218" t="s">
        <v>2150</v>
      </c>
      <c r="AT39" s="1211" t="s">
        <v>8186</v>
      </c>
      <c r="AU39" s="1203" t="s">
        <v>8187</v>
      </c>
      <c r="AV39" s="1179" t="str">
        <f t="shared" si="2"/>
        <v>2:51</v>
      </c>
      <c r="AW39" s="1236" t="s">
        <v>8188</v>
      </c>
    </row>
    <row r="40" ht="15.75" customHeight="1">
      <c r="A40" s="1221" t="s">
        <v>2138</v>
      </c>
      <c r="B40" s="1281" t="s">
        <v>7314</v>
      </c>
      <c r="C40" s="1255">
        <v>0.051319444444444445</v>
      </c>
      <c r="D40" s="1197" t="s">
        <v>8189</v>
      </c>
      <c r="E40" s="1179" t="s">
        <v>7411</v>
      </c>
      <c r="F40" s="1179" t="s">
        <v>8190</v>
      </c>
      <c r="G40" s="1179" t="s">
        <v>8191</v>
      </c>
      <c r="H40" s="1179" t="s">
        <v>8192</v>
      </c>
      <c r="I40" s="1179" t="s">
        <v>984</v>
      </c>
      <c r="J40" s="1179" t="s">
        <v>8193</v>
      </c>
      <c r="K40" s="1179" t="s">
        <v>7933</v>
      </c>
      <c r="L40" s="1179" t="s">
        <v>3548</v>
      </c>
      <c r="M40" s="1179" t="s">
        <v>8031</v>
      </c>
      <c r="N40" s="1179" t="s">
        <v>4312</v>
      </c>
      <c r="O40" s="1179" t="s">
        <v>8194</v>
      </c>
      <c r="P40" s="1282" t="s">
        <v>4613</v>
      </c>
      <c r="Q40" s="1179" t="s">
        <v>7028</v>
      </c>
      <c r="R40" s="1179" t="s">
        <v>8195</v>
      </c>
      <c r="S40" s="1179" t="s">
        <v>911</v>
      </c>
      <c r="T40" s="1179" t="s">
        <v>8196</v>
      </c>
      <c r="U40" s="1179" t="s">
        <v>8197</v>
      </c>
      <c r="V40" s="1179" t="s">
        <v>344</v>
      </c>
      <c r="W40" s="1179" t="s">
        <v>8198</v>
      </c>
      <c r="X40" s="1179" t="s">
        <v>612</v>
      </c>
      <c r="Y40" s="1179" t="s">
        <v>3335</v>
      </c>
      <c r="Z40" s="1179" t="s">
        <v>8199</v>
      </c>
      <c r="AA40" s="1179" t="s">
        <v>8067</v>
      </c>
      <c r="AB40" s="1179" t="s">
        <v>3632</v>
      </c>
      <c r="AC40" s="1179" t="s">
        <v>1463</v>
      </c>
      <c r="AD40" s="1179" t="s">
        <v>8200</v>
      </c>
      <c r="AE40" s="1282" t="s">
        <v>2490</v>
      </c>
      <c r="AF40" s="1282" t="s">
        <v>2587</v>
      </c>
      <c r="AG40" s="1179" t="s">
        <v>3844</v>
      </c>
      <c r="AH40" s="1179" t="s">
        <v>8201</v>
      </c>
      <c r="AI40" s="1179" t="s">
        <v>8202</v>
      </c>
      <c r="AJ40" s="1179" t="s">
        <v>8203</v>
      </c>
      <c r="AK40" s="1179" t="s">
        <v>6608</v>
      </c>
      <c r="AL40" s="1179" t="s">
        <v>5300</v>
      </c>
      <c r="AM40" s="1282" t="s">
        <v>7340</v>
      </c>
      <c r="AN40" s="1276" t="s">
        <v>1908</v>
      </c>
      <c r="AO40" s="1179" t="s">
        <v>4318</v>
      </c>
      <c r="AP40" s="1179" t="s">
        <v>8204</v>
      </c>
      <c r="AQ40" s="1179" t="s">
        <v>8205</v>
      </c>
      <c r="AR40" s="1179" t="s">
        <v>7589</v>
      </c>
      <c r="AS40" s="1282" t="s">
        <v>4619</v>
      </c>
      <c r="AT40" s="1179" t="s">
        <v>8206</v>
      </c>
      <c r="AU40" s="1179" t="s">
        <v>8207</v>
      </c>
      <c r="AV40" s="1179" t="str">
        <f t="shared" si="2"/>
        <v>3:15</v>
      </c>
      <c r="AW40" s="1239" t="s">
        <v>8208</v>
      </c>
    </row>
    <row r="41">
      <c r="A41" s="1234" t="s">
        <v>1288</v>
      </c>
      <c r="B41" s="1235" t="s">
        <v>7347</v>
      </c>
      <c r="C41" s="1171">
        <v>0.05133101851851852</v>
      </c>
      <c r="D41" s="1258" t="s">
        <v>8209</v>
      </c>
      <c r="E41" s="1208" t="s">
        <v>8210</v>
      </c>
      <c r="F41" s="1208" t="s">
        <v>8211</v>
      </c>
      <c r="G41" s="1208" t="s">
        <v>8212</v>
      </c>
      <c r="H41" s="1209" t="s">
        <v>8213</v>
      </c>
      <c r="I41" s="1209" t="s">
        <v>3529</v>
      </c>
      <c r="J41" s="1211" t="s">
        <v>1724</v>
      </c>
      <c r="K41" s="1211" t="s">
        <v>7486</v>
      </c>
      <c r="L41" s="1211" t="s">
        <v>3313</v>
      </c>
      <c r="M41" s="1211" t="s">
        <v>8214</v>
      </c>
      <c r="N41" s="1211" t="s">
        <v>7441</v>
      </c>
      <c r="O41" s="1211" t="s">
        <v>8215</v>
      </c>
      <c r="P41" s="1211" t="s">
        <v>7398</v>
      </c>
      <c r="Q41" s="1213" t="s">
        <v>8216</v>
      </c>
      <c r="R41" s="1213" t="s">
        <v>8217</v>
      </c>
      <c r="S41" s="1213" t="s">
        <v>8218</v>
      </c>
      <c r="T41" s="1213" t="s">
        <v>8219</v>
      </c>
      <c r="U41" s="1213" t="s">
        <v>8220</v>
      </c>
      <c r="V41" s="1213" t="s">
        <v>8221</v>
      </c>
      <c r="W41" s="1216" t="s">
        <v>8222</v>
      </c>
      <c r="X41" s="1216" t="s">
        <v>8223</v>
      </c>
      <c r="Y41" s="1216" t="s">
        <v>4589</v>
      </c>
      <c r="Z41" s="1216" t="s">
        <v>1174</v>
      </c>
      <c r="AA41" s="1216" t="s">
        <v>8224</v>
      </c>
      <c r="AB41" s="1216" t="s">
        <v>5425</v>
      </c>
      <c r="AC41" s="1216" t="s">
        <v>2406</v>
      </c>
      <c r="AD41" s="1208" t="s">
        <v>8225</v>
      </c>
      <c r="AE41" s="1208" t="s">
        <v>4589</v>
      </c>
      <c r="AF41" s="1217" t="s">
        <v>8226</v>
      </c>
      <c r="AG41" s="1217" t="s">
        <v>6664</v>
      </c>
      <c r="AH41" s="1217" t="s">
        <v>3209</v>
      </c>
      <c r="AI41" s="1217" t="s">
        <v>8227</v>
      </c>
      <c r="AJ41" s="1217" t="s">
        <v>8228</v>
      </c>
      <c r="AK41" s="1217" t="s">
        <v>8149</v>
      </c>
      <c r="AL41" s="1217" t="s">
        <v>2154</v>
      </c>
      <c r="AM41" s="1219" t="s">
        <v>8229</v>
      </c>
      <c r="AN41" s="1219" t="s">
        <v>8230</v>
      </c>
      <c r="AO41" s="1219" t="s">
        <v>8231</v>
      </c>
      <c r="AP41" s="1219" t="s">
        <v>8232</v>
      </c>
      <c r="AQ41" s="1219" t="s">
        <v>7825</v>
      </c>
      <c r="AR41" s="1219" t="s">
        <v>8233</v>
      </c>
      <c r="AS41" s="1219" t="s">
        <v>4126</v>
      </c>
      <c r="AT41" s="1211" t="s">
        <v>8234</v>
      </c>
      <c r="AU41" s="1203" t="s">
        <v>8235</v>
      </c>
      <c r="AV41" s="1179" t="str">
        <f t="shared" si="2"/>
        <v>1:34</v>
      </c>
      <c r="AW41" s="1254"/>
    </row>
    <row r="42" ht="15.75" customHeight="1">
      <c r="A42" s="1191" t="s">
        <v>1115</v>
      </c>
      <c r="B42" s="1281" t="s">
        <v>7314</v>
      </c>
      <c r="C42" s="1260">
        <v>0.05134259259259259</v>
      </c>
      <c r="D42" s="1197" t="s">
        <v>8236</v>
      </c>
      <c r="E42" s="1224" t="s">
        <v>8237</v>
      </c>
      <c r="F42" s="1224" t="s">
        <v>8238</v>
      </c>
      <c r="G42" s="1224" t="s">
        <v>8239</v>
      </c>
      <c r="H42" s="1210" t="s">
        <v>4668</v>
      </c>
      <c r="I42" s="1283" t="s">
        <v>237</v>
      </c>
      <c r="J42" s="1212" t="s">
        <v>8240</v>
      </c>
      <c r="K42" s="1212" t="s">
        <v>3043</v>
      </c>
      <c r="L42" s="1284" t="s">
        <v>7321</v>
      </c>
      <c r="M42" s="1284" t="s">
        <v>7322</v>
      </c>
      <c r="N42" s="1212" t="s">
        <v>8241</v>
      </c>
      <c r="O42" s="1284" t="s">
        <v>7324</v>
      </c>
      <c r="P42" s="1212" t="s">
        <v>276</v>
      </c>
      <c r="Q42" s="1215" t="s">
        <v>8242</v>
      </c>
      <c r="R42" s="1215" t="s">
        <v>8243</v>
      </c>
      <c r="S42" s="1285" t="s">
        <v>7327</v>
      </c>
      <c r="T42" s="1285" t="s">
        <v>7328</v>
      </c>
      <c r="U42" s="1215" t="s">
        <v>8244</v>
      </c>
      <c r="V42" s="1215" t="s">
        <v>3568</v>
      </c>
      <c r="W42" s="1286" t="s">
        <v>7331</v>
      </c>
      <c r="X42" s="1226" t="s">
        <v>3443</v>
      </c>
      <c r="Y42" s="1226" t="s">
        <v>984</v>
      </c>
      <c r="Z42" s="1226" t="s">
        <v>6485</v>
      </c>
      <c r="AA42" s="1226" t="s">
        <v>7941</v>
      </c>
      <c r="AB42" s="1286" t="s">
        <v>7334</v>
      </c>
      <c r="AC42" s="1226" t="s">
        <v>5626</v>
      </c>
      <c r="AD42" s="1287" t="s">
        <v>7335</v>
      </c>
      <c r="AE42" s="1224" t="s">
        <v>8245</v>
      </c>
      <c r="AF42" s="1227" t="s">
        <v>8246</v>
      </c>
      <c r="AG42" s="1227" t="s">
        <v>8247</v>
      </c>
      <c r="AH42" s="1227" t="s">
        <v>2610</v>
      </c>
      <c r="AI42" s="1227" t="s">
        <v>8248</v>
      </c>
      <c r="AJ42" s="1227" t="s">
        <v>8249</v>
      </c>
      <c r="AK42" s="1288" t="s">
        <v>1565</v>
      </c>
      <c r="AL42" s="1227" t="s">
        <v>8250</v>
      </c>
      <c r="AM42" s="1218" t="s">
        <v>8251</v>
      </c>
      <c r="AN42" s="1219" t="s">
        <v>4785</v>
      </c>
      <c r="AO42" s="1218" t="s">
        <v>8252</v>
      </c>
      <c r="AP42" s="1218" t="s">
        <v>8253</v>
      </c>
      <c r="AQ42" s="1218" t="s">
        <v>8254</v>
      </c>
      <c r="AR42" s="1218" t="s">
        <v>8255</v>
      </c>
      <c r="AS42" s="1218" t="s">
        <v>4012</v>
      </c>
      <c r="AT42" s="1212" t="s">
        <v>8256</v>
      </c>
      <c r="AU42" s="1228" t="s">
        <v>8257</v>
      </c>
      <c r="AV42" s="1179" t="str">
        <f t="shared" si="2"/>
        <v>1:58</v>
      </c>
      <c r="AW42" s="1254"/>
    </row>
    <row r="43" ht="15.75" customHeight="1">
      <c r="A43" s="1181" t="s">
        <v>2787</v>
      </c>
      <c r="B43" s="1170" t="s">
        <v>7347</v>
      </c>
      <c r="C43" s="1255">
        <v>0.05134259259259259</v>
      </c>
      <c r="D43" s="1197" t="s">
        <v>8258</v>
      </c>
      <c r="E43" s="1179" t="s">
        <v>8259</v>
      </c>
      <c r="F43" s="1179" t="s">
        <v>8260</v>
      </c>
      <c r="G43" s="1179" t="s">
        <v>8261</v>
      </c>
      <c r="H43" s="1179" t="s">
        <v>7862</v>
      </c>
      <c r="I43" s="1179" t="s">
        <v>5303</v>
      </c>
      <c r="J43" s="1179" t="s">
        <v>8262</v>
      </c>
      <c r="K43" s="1179" t="s">
        <v>3224</v>
      </c>
      <c r="L43" s="1179" t="s">
        <v>8263</v>
      </c>
      <c r="M43" s="1179" t="s">
        <v>8005</v>
      </c>
      <c r="N43" s="1179" t="s">
        <v>2127</v>
      </c>
      <c r="O43" s="1179" t="s">
        <v>8264</v>
      </c>
      <c r="P43" s="1179" t="s">
        <v>4379</v>
      </c>
      <c r="Q43" s="1179" t="s">
        <v>1898</v>
      </c>
      <c r="R43" s="1179" t="s">
        <v>8217</v>
      </c>
      <c r="S43" s="1179" t="s">
        <v>7880</v>
      </c>
      <c r="T43" s="1179" t="s">
        <v>8265</v>
      </c>
      <c r="U43" s="1179" t="s">
        <v>8266</v>
      </c>
      <c r="V43" s="1179" t="s">
        <v>8267</v>
      </c>
      <c r="W43" s="1179" t="s">
        <v>8268</v>
      </c>
      <c r="X43" s="1179" t="s">
        <v>8269</v>
      </c>
      <c r="Y43" s="1179" t="s">
        <v>276</v>
      </c>
      <c r="Z43" s="1179" t="s">
        <v>6055</v>
      </c>
      <c r="AA43" s="1179" t="s">
        <v>7820</v>
      </c>
      <c r="AB43" s="1179" t="s">
        <v>7359</v>
      </c>
      <c r="AC43" s="1179" t="s">
        <v>5361</v>
      </c>
      <c r="AD43" s="1179" t="s">
        <v>8270</v>
      </c>
      <c r="AE43" s="1179" t="s">
        <v>276</v>
      </c>
      <c r="AF43" s="1179" t="s">
        <v>8271</v>
      </c>
      <c r="AG43" s="1179" t="s">
        <v>8272</v>
      </c>
      <c r="AH43" s="1179" t="s">
        <v>4368</v>
      </c>
      <c r="AI43" s="1179" t="s">
        <v>8273</v>
      </c>
      <c r="AJ43" s="1179" t="s">
        <v>8228</v>
      </c>
      <c r="AK43" s="1179" t="s">
        <v>8274</v>
      </c>
      <c r="AL43" s="1179" t="s">
        <v>8275</v>
      </c>
      <c r="AM43" s="1179" t="s">
        <v>8276</v>
      </c>
      <c r="AN43" s="1179" t="s">
        <v>7444</v>
      </c>
      <c r="AO43" s="1179" t="s">
        <v>7538</v>
      </c>
      <c r="AP43" s="1179" t="s">
        <v>8277</v>
      </c>
      <c r="AQ43" s="1179" t="s">
        <v>8278</v>
      </c>
      <c r="AR43" s="1179" t="s">
        <v>8279</v>
      </c>
      <c r="AS43" s="1179" t="s">
        <v>3859</v>
      </c>
      <c r="AT43" s="1179" t="s">
        <v>8280</v>
      </c>
      <c r="AU43" s="1179" t="s">
        <v>7873</v>
      </c>
      <c r="AV43" s="1179" t="str">
        <f t="shared" si="2"/>
        <v>2:27</v>
      </c>
      <c r="AW43" s="1239"/>
    </row>
    <row r="44" ht="15.75" customHeight="1">
      <c r="A44" s="1234" t="s">
        <v>2926</v>
      </c>
      <c r="B44" s="1289" t="s">
        <v>7283</v>
      </c>
      <c r="C44" s="1171">
        <v>0.051354166666666666</v>
      </c>
      <c r="D44" s="1208" t="s">
        <v>8281</v>
      </c>
      <c r="E44" s="1197" t="s">
        <v>6560</v>
      </c>
      <c r="F44" s="1197" t="s">
        <v>8282</v>
      </c>
      <c r="G44" s="1208" t="s">
        <v>8283</v>
      </c>
      <c r="H44" s="1209" t="s">
        <v>8284</v>
      </c>
      <c r="I44" s="1197" t="s">
        <v>141</v>
      </c>
      <c r="J44" s="1197" t="s">
        <v>7855</v>
      </c>
      <c r="K44" s="1197" t="s">
        <v>7954</v>
      </c>
      <c r="L44" s="1197" t="s">
        <v>2077</v>
      </c>
      <c r="M44" s="1197" t="s">
        <v>8285</v>
      </c>
      <c r="N44" s="1211" t="s">
        <v>7762</v>
      </c>
      <c r="O44" s="1197" t="s">
        <v>8286</v>
      </c>
      <c r="P44" s="1211" t="s">
        <v>8011</v>
      </c>
      <c r="Q44" s="1197" t="s">
        <v>2074</v>
      </c>
      <c r="R44" s="1197" t="s">
        <v>4747</v>
      </c>
      <c r="S44" s="1213" t="s">
        <v>7808</v>
      </c>
      <c r="T44" s="1197" t="s">
        <v>5208</v>
      </c>
      <c r="U44" s="1213" t="s">
        <v>8287</v>
      </c>
      <c r="V44" s="1197" t="s">
        <v>2535</v>
      </c>
      <c r="W44" s="1197" t="s">
        <v>8288</v>
      </c>
      <c r="X44" s="1197" t="s">
        <v>8289</v>
      </c>
      <c r="Y44" s="1197" t="s">
        <v>7867</v>
      </c>
      <c r="Z44" s="1197" t="s">
        <v>2638</v>
      </c>
      <c r="AA44" s="1216" t="s">
        <v>1106</v>
      </c>
      <c r="AB44" s="1197" t="s">
        <v>3852</v>
      </c>
      <c r="AC44" s="1197" t="s">
        <v>8290</v>
      </c>
      <c r="AD44" s="1197" t="s">
        <v>8291</v>
      </c>
      <c r="AE44" s="1249" t="s">
        <v>7301</v>
      </c>
      <c r="AF44" s="1197" t="s">
        <v>8292</v>
      </c>
      <c r="AG44" s="1197" t="s">
        <v>7968</v>
      </c>
      <c r="AH44" s="1197" t="s">
        <v>8293</v>
      </c>
      <c r="AI44" s="1217" t="s">
        <v>8294</v>
      </c>
      <c r="AJ44" s="1197" t="s">
        <v>8295</v>
      </c>
      <c r="AK44" s="1197" t="s">
        <v>3384</v>
      </c>
      <c r="AL44" s="1197" t="s">
        <v>1873</v>
      </c>
      <c r="AM44" s="1197" t="s">
        <v>8273</v>
      </c>
      <c r="AN44" s="1219" t="s">
        <v>2495</v>
      </c>
      <c r="AO44" s="1197" t="s">
        <v>4715</v>
      </c>
      <c r="AP44" s="1197" t="s">
        <v>8296</v>
      </c>
      <c r="AQ44" s="1219" t="s">
        <v>6186</v>
      </c>
      <c r="AR44" s="1197" t="s">
        <v>8297</v>
      </c>
      <c r="AS44" s="1290" t="s">
        <v>4372</v>
      </c>
      <c r="AT44" s="1197" t="s">
        <v>8298</v>
      </c>
      <c r="AU44" s="1203" t="s">
        <v>8299</v>
      </c>
      <c r="AV44" s="1178" t="s">
        <v>6888</v>
      </c>
      <c r="AW44" s="1236" t="s">
        <v>8300</v>
      </c>
    </row>
    <row r="45" ht="15.75" customHeight="1">
      <c r="A45" s="1234" t="s">
        <v>2478</v>
      </c>
      <c r="B45" s="1289" t="s">
        <v>7283</v>
      </c>
      <c r="C45" s="1171">
        <v>0.05136574074074074</v>
      </c>
      <c r="D45" s="1197" t="s">
        <v>8301</v>
      </c>
      <c r="E45" s="1208" t="s">
        <v>8302</v>
      </c>
      <c r="F45" s="1208" t="s">
        <v>8303</v>
      </c>
      <c r="G45" s="1208" t="s">
        <v>8304</v>
      </c>
      <c r="H45" s="1209" t="s">
        <v>8305</v>
      </c>
      <c r="I45" s="1209" t="s">
        <v>3215</v>
      </c>
      <c r="J45" s="1211" t="s">
        <v>7544</v>
      </c>
      <c r="K45" s="1211" t="s">
        <v>3536</v>
      </c>
      <c r="L45" s="1211" t="s">
        <v>5008</v>
      </c>
      <c r="M45" s="1211" t="s">
        <v>1111</v>
      </c>
      <c r="N45" s="1211" t="s">
        <v>8306</v>
      </c>
      <c r="O45" s="1211" t="s">
        <v>8307</v>
      </c>
      <c r="P45" s="1211" t="s">
        <v>5155</v>
      </c>
      <c r="Q45" s="1213" t="s">
        <v>8308</v>
      </c>
      <c r="R45" s="1213" t="s">
        <v>4927</v>
      </c>
      <c r="S45" s="1213" t="s">
        <v>7589</v>
      </c>
      <c r="T45" s="1213" t="s">
        <v>8306</v>
      </c>
      <c r="U45" s="1213" t="s">
        <v>8309</v>
      </c>
      <c r="V45" s="1213" t="s">
        <v>5440</v>
      </c>
      <c r="W45" s="1216" t="s">
        <v>8035</v>
      </c>
      <c r="X45" s="1216" t="s">
        <v>5082</v>
      </c>
      <c r="Y45" s="1216" t="s">
        <v>8310</v>
      </c>
      <c r="Z45" s="1216" t="s">
        <v>8311</v>
      </c>
      <c r="AA45" s="1216" t="s">
        <v>3728</v>
      </c>
      <c r="AB45" s="1216" t="s">
        <v>7615</v>
      </c>
      <c r="AC45" s="1216" t="s">
        <v>1755</v>
      </c>
      <c r="AD45" s="1208" t="s">
        <v>8312</v>
      </c>
      <c r="AE45" s="1208" t="s">
        <v>4856</v>
      </c>
      <c r="AF45" s="1217" t="s">
        <v>8313</v>
      </c>
      <c r="AG45" s="1217" t="s">
        <v>275</v>
      </c>
      <c r="AH45" s="1217" t="s">
        <v>8293</v>
      </c>
      <c r="AI45" s="1217" t="s">
        <v>8014</v>
      </c>
      <c r="AJ45" s="1291" t="s">
        <v>7305</v>
      </c>
      <c r="AK45" s="1217" t="s">
        <v>8088</v>
      </c>
      <c r="AL45" s="1217" t="s">
        <v>7846</v>
      </c>
      <c r="AM45" s="1219" t="s">
        <v>8314</v>
      </c>
      <c r="AN45" s="1219" t="s">
        <v>8315</v>
      </c>
      <c r="AO45" s="1219" t="s">
        <v>8316</v>
      </c>
      <c r="AP45" s="1219" t="s">
        <v>8317</v>
      </c>
      <c r="AQ45" s="1219" t="s">
        <v>6813</v>
      </c>
      <c r="AR45" s="1219" t="s">
        <v>8318</v>
      </c>
      <c r="AS45" s="1219" t="s">
        <v>5493</v>
      </c>
      <c r="AT45" s="1211" t="s">
        <v>8319</v>
      </c>
      <c r="AU45" s="1292" t="s">
        <v>8320</v>
      </c>
      <c r="AV45" s="1179" t="str">
        <f t="shared" ref="AV45:AV58" si="3">TEXT(AU45-C45,"m:ss")</f>
        <v>4:24</v>
      </c>
      <c r="AW45" s="1204"/>
    </row>
    <row r="46" ht="15.75" customHeight="1">
      <c r="A46" s="1234" t="s">
        <v>5553</v>
      </c>
      <c r="B46" s="1274" t="s">
        <v>7347</v>
      </c>
      <c r="C46" s="1293">
        <v>0.05143518518518519</v>
      </c>
      <c r="D46" s="1208" t="s">
        <v>8321</v>
      </c>
      <c r="E46" s="1208" t="s">
        <v>8322</v>
      </c>
      <c r="F46" s="1208" t="s">
        <v>8323</v>
      </c>
      <c r="G46" s="1208" t="s">
        <v>7577</v>
      </c>
      <c r="H46" s="1209" t="s">
        <v>8324</v>
      </c>
      <c r="I46" s="1209" t="s">
        <v>6032</v>
      </c>
      <c r="J46" s="1211" t="s">
        <v>7810</v>
      </c>
      <c r="K46" s="1211" t="s">
        <v>8325</v>
      </c>
      <c r="L46" s="1211" t="s">
        <v>3998</v>
      </c>
      <c r="M46" s="1211" t="s">
        <v>8326</v>
      </c>
      <c r="N46" s="1294" t="s">
        <v>913</v>
      </c>
      <c r="O46" s="1211" t="s">
        <v>3286</v>
      </c>
      <c r="P46" s="1211" t="s">
        <v>303</v>
      </c>
      <c r="Q46" s="1213" t="s">
        <v>8327</v>
      </c>
      <c r="R46" s="1213" t="s">
        <v>7740</v>
      </c>
      <c r="S46" s="1213" t="s">
        <v>8328</v>
      </c>
      <c r="T46" s="1213" t="s">
        <v>8329</v>
      </c>
      <c r="U46" s="1213" t="s">
        <v>7824</v>
      </c>
      <c r="V46" s="1213" t="s">
        <v>2693</v>
      </c>
      <c r="W46" s="1216" t="s">
        <v>8330</v>
      </c>
      <c r="X46" s="1216" t="s">
        <v>8331</v>
      </c>
      <c r="Y46" s="1216" t="s">
        <v>3164</v>
      </c>
      <c r="Z46" s="1216" t="s">
        <v>8332</v>
      </c>
      <c r="AA46" s="1216" t="s">
        <v>8331</v>
      </c>
      <c r="AB46" s="1216" t="s">
        <v>7959</v>
      </c>
      <c r="AC46" s="1216" t="s">
        <v>374</v>
      </c>
      <c r="AD46" s="1208" t="s">
        <v>8333</v>
      </c>
      <c r="AE46" s="1208" t="s">
        <v>4304</v>
      </c>
      <c r="AF46" s="1217" t="s">
        <v>8334</v>
      </c>
      <c r="AG46" s="1217" t="s">
        <v>8335</v>
      </c>
      <c r="AH46" s="1217" t="s">
        <v>8336</v>
      </c>
      <c r="AI46" s="1217" t="s">
        <v>8335</v>
      </c>
      <c r="AJ46" s="1217" t="s">
        <v>8337</v>
      </c>
      <c r="AK46" s="1295" t="s">
        <v>3844</v>
      </c>
      <c r="AL46" s="1217" t="s">
        <v>8338</v>
      </c>
      <c r="AM46" s="1219" t="s">
        <v>8339</v>
      </c>
      <c r="AN46" s="1219" t="s">
        <v>460</v>
      </c>
      <c r="AO46" s="1219" t="s">
        <v>3056</v>
      </c>
      <c r="AP46" s="1219" t="s">
        <v>8340</v>
      </c>
      <c r="AQ46" s="1197" t="s">
        <v>3801</v>
      </c>
      <c r="AR46" s="1296" t="s">
        <v>8341</v>
      </c>
      <c r="AS46" s="1219" t="s">
        <v>8342</v>
      </c>
      <c r="AT46" s="1211" t="s">
        <v>8343</v>
      </c>
      <c r="AU46" s="1203" t="s">
        <v>8344</v>
      </c>
      <c r="AV46" s="1179" t="str">
        <f t="shared" si="3"/>
        <v>4:08</v>
      </c>
      <c r="AW46" s="1236" t="s">
        <v>8345</v>
      </c>
    </row>
    <row r="47">
      <c r="A47" s="1221" t="s">
        <v>2724</v>
      </c>
      <c r="B47" s="1272" t="s">
        <v>7283</v>
      </c>
      <c r="C47" s="1182">
        <v>0.051458333333333335</v>
      </c>
      <c r="D47" s="1178" t="s">
        <v>8346</v>
      </c>
      <c r="E47" s="1197" t="s">
        <v>8322</v>
      </c>
      <c r="F47" s="1178" t="s">
        <v>8347</v>
      </c>
      <c r="G47" s="1197" t="s">
        <v>8348</v>
      </c>
      <c r="H47" s="1197" t="s">
        <v>3620</v>
      </c>
      <c r="I47" s="1197" t="s">
        <v>2701</v>
      </c>
      <c r="J47" s="1197" t="s">
        <v>5454</v>
      </c>
      <c r="K47" s="1197" t="s">
        <v>8349</v>
      </c>
      <c r="L47" s="1197" t="s">
        <v>8350</v>
      </c>
      <c r="M47" s="1197" t="s">
        <v>3273</v>
      </c>
      <c r="N47" s="1197" t="s">
        <v>4952</v>
      </c>
      <c r="O47" s="1197" t="s">
        <v>8351</v>
      </c>
      <c r="P47" s="1197" t="s">
        <v>410</v>
      </c>
      <c r="Q47" s="1197" t="s">
        <v>8352</v>
      </c>
      <c r="R47" s="1197" t="s">
        <v>2598</v>
      </c>
      <c r="S47" s="1197" t="s">
        <v>2943</v>
      </c>
      <c r="T47" s="1197" t="s">
        <v>2329</v>
      </c>
      <c r="U47" s="1197" t="s">
        <v>8353</v>
      </c>
      <c r="V47" s="1197" t="s">
        <v>1952</v>
      </c>
      <c r="W47" s="1197" t="s">
        <v>1063</v>
      </c>
      <c r="X47" s="1197" t="s">
        <v>6457</v>
      </c>
      <c r="Y47" s="1197" t="s">
        <v>3457</v>
      </c>
      <c r="Z47" s="1197" t="s">
        <v>7333</v>
      </c>
      <c r="AA47" s="1197" t="s">
        <v>483</v>
      </c>
      <c r="AB47" s="1197" t="s">
        <v>8354</v>
      </c>
      <c r="AC47" s="1197" t="s">
        <v>6032</v>
      </c>
      <c r="AD47" s="1197" t="s">
        <v>8355</v>
      </c>
      <c r="AE47" s="1197" t="s">
        <v>748</v>
      </c>
      <c r="AF47" s="1197" t="s">
        <v>8356</v>
      </c>
      <c r="AG47" s="1197" t="s">
        <v>2590</v>
      </c>
      <c r="AH47" s="1197" t="s">
        <v>8336</v>
      </c>
      <c r="AI47" s="1197" t="s">
        <v>582</v>
      </c>
      <c r="AJ47" s="1197" t="s">
        <v>8357</v>
      </c>
      <c r="AK47" s="1197" t="s">
        <v>8358</v>
      </c>
      <c r="AL47" s="1197" t="s">
        <v>2034</v>
      </c>
      <c r="AM47" s="1197" t="s">
        <v>7355</v>
      </c>
      <c r="AN47" s="1197" t="s">
        <v>8170</v>
      </c>
      <c r="AO47" s="1197" t="s">
        <v>8359</v>
      </c>
      <c r="AP47" s="1197" t="s">
        <v>8360</v>
      </c>
      <c r="AQ47" s="1197" t="s">
        <v>3407</v>
      </c>
      <c r="AR47" s="1197" t="s">
        <v>8361</v>
      </c>
      <c r="AS47" s="1197" t="s">
        <v>3444</v>
      </c>
      <c r="AT47" s="1197" t="s">
        <v>8362</v>
      </c>
      <c r="AU47" s="1178" t="s">
        <v>8363</v>
      </c>
      <c r="AV47" s="1178" t="str">
        <f t="shared" si="3"/>
        <v>3:49</v>
      </c>
      <c r="AW47" s="1270" t="s">
        <v>8364</v>
      </c>
    </row>
    <row r="48">
      <c r="A48" s="1234" t="s">
        <v>2601</v>
      </c>
      <c r="B48" s="1235" t="s">
        <v>7347</v>
      </c>
      <c r="C48" s="1171">
        <v>0.0515162037037037</v>
      </c>
      <c r="D48" s="1208" t="s">
        <v>8365</v>
      </c>
      <c r="E48" s="1208" t="s">
        <v>5505</v>
      </c>
      <c r="F48" s="1208" t="s">
        <v>8366</v>
      </c>
      <c r="G48" s="1208" t="s">
        <v>8367</v>
      </c>
      <c r="H48" s="1208" t="s">
        <v>8368</v>
      </c>
      <c r="I48" s="1208" t="s">
        <v>3249</v>
      </c>
      <c r="J48" s="1211" t="s">
        <v>7517</v>
      </c>
      <c r="K48" s="1211" t="s">
        <v>8369</v>
      </c>
      <c r="L48" s="1211" t="s">
        <v>8370</v>
      </c>
      <c r="M48" s="1211" t="s">
        <v>7958</v>
      </c>
      <c r="N48" s="1211" t="s">
        <v>1661</v>
      </c>
      <c r="O48" s="1211" t="s">
        <v>8371</v>
      </c>
      <c r="P48" s="1211" t="s">
        <v>3798</v>
      </c>
      <c r="Q48" s="1213" t="s">
        <v>8372</v>
      </c>
      <c r="R48" s="1213" t="s">
        <v>2501</v>
      </c>
      <c r="S48" s="1213" t="s">
        <v>8373</v>
      </c>
      <c r="T48" s="1213" t="s">
        <v>2127</v>
      </c>
      <c r="U48" s="1213" t="s">
        <v>8120</v>
      </c>
      <c r="V48" s="1213" t="s">
        <v>5486</v>
      </c>
      <c r="W48" s="1216" t="s">
        <v>6276</v>
      </c>
      <c r="X48" s="1216" t="s">
        <v>8374</v>
      </c>
      <c r="Y48" s="1216" t="s">
        <v>7836</v>
      </c>
      <c r="Z48" s="1216" t="s">
        <v>8375</v>
      </c>
      <c r="AA48" s="1178" t="s">
        <v>483</v>
      </c>
      <c r="AB48" s="1216" t="s">
        <v>5062</v>
      </c>
      <c r="AC48" s="1216" t="s">
        <v>3543</v>
      </c>
      <c r="AD48" s="1208" t="s">
        <v>8376</v>
      </c>
      <c r="AE48" s="1208" t="s">
        <v>8377</v>
      </c>
      <c r="AF48" s="1217" t="s">
        <v>8378</v>
      </c>
      <c r="AG48" s="1217" t="s">
        <v>8314</v>
      </c>
      <c r="AH48" s="1217" t="s">
        <v>5300</v>
      </c>
      <c r="AI48" s="1217" t="s">
        <v>310</v>
      </c>
      <c r="AJ48" s="1217" t="s">
        <v>8379</v>
      </c>
      <c r="AK48" s="1217" t="s">
        <v>8380</v>
      </c>
      <c r="AL48" s="1217" t="s">
        <v>4686</v>
      </c>
      <c r="AM48" s="1219" t="s">
        <v>2705</v>
      </c>
      <c r="AN48" s="1219" t="s">
        <v>5459</v>
      </c>
      <c r="AO48" s="1219" t="s">
        <v>7538</v>
      </c>
      <c r="AP48" s="1219" t="s">
        <v>8381</v>
      </c>
      <c r="AQ48" s="1219" t="s">
        <v>7825</v>
      </c>
      <c r="AR48" s="1219" t="s">
        <v>8382</v>
      </c>
      <c r="AS48" s="1219" t="s">
        <v>1317</v>
      </c>
      <c r="AT48" s="1211" t="s">
        <v>8383</v>
      </c>
      <c r="AU48" s="1203" t="s">
        <v>8384</v>
      </c>
      <c r="AV48" s="1179" t="str">
        <f t="shared" si="3"/>
        <v>2:41</v>
      </c>
      <c r="AW48" s="1236" t="s">
        <v>8385</v>
      </c>
    </row>
    <row r="49" ht="15.75" customHeight="1">
      <c r="A49" s="1223" t="s">
        <v>1612</v>
      </c>
      <c r="B49" s="1170" t="s">
        <v>7347</v>
      </c>
      <c r="C49" s="1171">
        <v>0.05157407407407407</v>
      </c>
      <c r="D49" s="1197" t="s">
        <v>8386</v>
      </c>
      <c r="E49" s="1208" t="s">
        <v>501</v>
      </c>
      <c r="F49" s="1208" t="s">
        <v>8387</v>
      </c>
      <c r="G49" s="1224" t="s">
        <v>7832</v>
      </c>
      <c r="H49" s="1210" t="s">
        <v>6332</v>
      </c>
      <c r="I49" s="1210" t="s">
        <v>208</v>
      </c>
      <c r="J49" s="1212" t="s">
        <v>4558</v>
      </c>
      <c r="K49" s="1212" t="s">
        <v>7566</v>
      </c>
      <c r="L49" s="1212" t="s">
        <v>8388</v>
      </c>
      <c r="M49" s="1212" t="s">
        <v>8389</v>
      </c>
      <c r="N49" s="1212" t="s">
        <v>1406</v>
      </c>
      <c r="O49" s="1212" t="s">
        <v>8390</v>
      </c>
      <c r="P49" s="1212" t="s">
        <v>4650</v>
      </c>
      <c r="Q49" s="1215" t="s">
        <v>8391</v>
      </c>
      <c r="R49" s="1215" t="s">
        <v>7758</v>
      </c>
      <c r="S49" s="1215" t="s">
        <v>8392</v>
      </c>
      <c r="T49" s="1215" t="s">
        <v>3177</v>
      </c>
      <c r="U49" s="1215" t="s">
        <v>6317</v>
      </c>
      <c r="V49" s="1215" t="s">
        <v>8393</v>
      </c>
      <c r="W49" s="1226" t="s">
        <v>8394</v>
      </c>
      <c r="X49" s="1226" t="s">
        <v>8014</v>
      </c>
      <c r="Y49" s="1226" t="s">
        <v>3335</v>
      </c>
      <c r="Z49" s="1226" t="s">
        <v>7334</v>
      </c>
      <c r="AA49" s="1226" t="s">
        <v>5194</v>
      </c>
      <c r="AB49" s="1226" t="s">
        <v>4897</v>
      </c>
      <c r="AC49" s="1226" t="s">
        <v>7719</v>
      </c>
      <c r="AD49" s="1208" t="s">
        <v>8395</v>
      </c>
      <c r="AE49" s="1224" t="s">
        <v>4116</v>
      </c>
      <c r="AF49" s="1227" t="s">
        <v>8396</v>
      </c>
      <c r="AG49" s="1227" t="s">
        <v>8397</v>
      </c>
      <c r="AH49" s="1227" t="s">
        <v>8398</v>
      </c>
      <c r="AI49" s="1227" t="s">
        <v>1268</v>
      </c>
      <c r="AJ49" s="1227" t="s">
        <v>8399</v>
      </c>
      <c r="AK49" s="1217" t="s">
        <v>515</v>
      </c>
      <c r="AL49" s="1217" t="s">
        <v>8400</v>
      </c>
      <c r="AM49" s="1218" t="s">
        <v>8401</v>
      </c>
      <c r="AN49" s="1218" t="s">
        <v>8402</v>
      </c>
      <c r="AO49" s="1218" t="s">
        <v>8403</v>
      </c>
      <c r="AP49" s="1218" t="s">
        <v>8404</v>
      </c>
      <c r="AQ49" s="1218" t="s">
        <v>8405</v>
      </c>
      <c r="AR49" s="1219" t="s">
        <v>6661</v>
      </c>
      <c r="AS49" s="1218" t="s">
        <v>3859</v>
      </c>
      <c r="AT49" s="1212" t="s">
        <v>8406</v>
      </c>
      <c r="AU49" s="1228" t="s">
        <v>8407</v>
      </c>
      <c r="AV49" s="1179" t="str">
        <f t="shared" si="3"/>
        <v>4:40</v>
      </c>
      <c r="AW49" s="1254" t="s">
        <v>8408</v>
      </c>
    </row>
    <row r="50">
      <c r="A50" s="1234" t="s">
        <v>1379</v>
      </c>
      <c r="B50" s="1235" t="s">
        <v>7347</v>
      </c>
      <c r="C50" s="1171">
        <v>0.05162037037037037</v>
      </c>
      <c r="D50" s="1208" t="s">
        <v>8409</v>
      </c>
      <c r="E50" s="1208" t="s">
        <v>8410</v>
      </c>
      <c r="F50" s="1208" t="s">
        <v>8411</v>
      </c>
      <c r="G50" s="1208" t="s">
        <v>8412</v>
      </c>
      <c r="H50" s="1197" t="s">
        <v>8413</v>
      </c>
      <c r="I50" s="1209" t="s">
        <v>829</v>
      </c>
      <c r="J50" s="1211" t="s">
        <v>8414</v>
      </c>
      <c r="K50" s="1211" t="s">
        <v>8415</v>
      </c>
      <c r="L50" s="1211" t="s">
        <v>8416</v>
      </c>
      <c r="M50" s="1211" t="s">
        <v>689</v>
      </c>
      <c r="N50" s="1211" t="s">
        <v>7574</v>
      </c>
      <c r="O50" s="1211" t="s">
        <v>8417</v>
      </c>
      <c r="P50" s="1211" t="s">
        <v>1990</v>
      </c>
      <c r="Q50" s="1213" t="s">
        <v>8418</v>
      </c>
      <c r="R50" s="1213" t="s">
        <v>8419</v>
      </c>
      <c r="S50" s="1213" t="s">
        <v>8184</v>
      </c>
      <c r="T50" s="1213" t="s">
        <v>2636</v>
      </c>
      <c r="U50" s="1213" t="s">
        <v>8420</v>
      </c>
      <c r="V50" s="1213" t="s">
        <v>7545</v>
      </c>
      <c r="W50" s="1216" t="s">
        <v>8421</v>
      </c>
      <c r="X50" s="1216" t="s">
        <v>8422</v>
      </c>
      <c r="Y50" s="1216" t="s">
        <v>8423</v>
      </c>
      <c r="Z50" s="1216" t="s">
        <v>1119</v>
      </c>
      <c r="AA50" s="1178" t="s">
        <v>8219</v>
      </c>
      <c r="AB50" s="1216" t="s">
        <v>5847</v>
      </c>
      <c r="AC50" s="1216" t="s">
        <v>8424</v>
      </c>
      <c r="AD50" s="1208" t="s">
        <v>8425</v>
      </c>
      <c r="AE50" s="1208" t="s">
        <v>8426</v>
      </c>
      <c r="AF50" s="1217" t="s">
        <v>8427</v>
      </c>
      <c r="AG50" s="1217" t="s">
        <v>3210</v>
      </c>
      <c r="AH50" s="1217" t="s">
        <v>3998</v>
      </c>
      <c r="AI50" s="1217" t="s">
        <v>8428</v>
      </c>
      <c r="AJ50" s="1217" t="s">
        <v>8429</v>
      </c>
      <c r="AK50" s="1217" t="s">
        <v>4913</v>
      </c>
      <c r="AL50" s="1217" t="s">
        <v>8430</v>
      </c>
      <c r="AM50" s="1219" t="s">
        <v>8431</v>
      </c>
      <c r="AN50" s="1219" t="s">
        <v>5459</v>
      </c>
      <c r="AO50" s="1219" t="s">
        <v>8432</v>
      </c>
      <c r="AP50" s="1219" t="s">
        <v>8433</v>
      </c>
      <c r="AQ50" s="1219" t="s">
        <v>7917</v>
      </c>
      <c r="AR50" s="1219" t="s">
        <v>8434</v>
      </c>
      <c r="AS50" s="1219" t="s">
        <v>4479</v>
      </c>
      <c r="AT50" s="1211" t="s">
        <v>8435</v>
      </c>
      <c r="AU50" s="1203" t="s">
        <v>8436</v>
      </c>
      <c r="AV50" s="1228" t="str">
        <f t="shared" si="3"/>
        <v>5:07</v>
      </c>
      <c r="AW50" s="1236"/>
    </row>
    <row r="51" ht="15.75" customHeight="1">
      <c r="A51" s="1234" t="s">
        <v>6855</v>
      </c>
      <c r="B51" s="1235" t="s">
        <v>7347</v>
      </c>
      <c r="C51" s="1171">
        <v>0.051631944444444446</v>
      </c>
      <c r="D51" s="1208" t="s">
        <v>8437</v>
      </c>
      <c r="E51" s="1208" t="s">
        <v>5661</v>
      </c>
      <c r="F51" s="1208" t="s">
        <v>8053</v>
      </c>
      <c r="G51" s="1208" t="s">
        <v>8438</v>
      </c>
      <c r="H51" s="1209" t="s">
        <v>8439</v>
      </c>
      <c r="I51" s="1209" t="s">
        <v>8440</v>
      </c>
      <c r="J51" s="1211" t="s">
        <v>8441</v>
      </c>
      <c r="K51" s="1211" t="s">
        <v>7274</v>
      </c>
      <c r="L51" s="1211" t="s">
        <v>7465</v>
      </c>
      <c r="M51" s="1211" t="s">
        <v>8442</v>
      </c>
      <c r="N51" s="1211" t="s">
        <v>7741</v>
      </c>
      <c r="O51" s="1211" t="s">
        <v>8443</v>
      </c>
      <c r="P51" s="1211" t="s">
        <v>5696</v>
      </c>
      <c r="Q51" s="1213" t="s">
        <v>8444</v>
      </c>
      <c r="R51" s="1213" t="s">
        <v>8195</v>
      </c>
      <c r="S51" s="1213" t="s">
        <v>995</v>
      </c>
      <c r="T51" s="1213" t="s">
        <v>2884</v>
      </c>
      <c r="U51" s="1213" t="s">
        <v>8445</v>
      </c>
      <c r="V51" s="1213" t="s">
        <v>8446</v>
      </c>
      <c r="W51" s="1216" t="s">
        <v>8447</v>
      </c>
      <c r="X51" s="1216" t="s">
        <v>515</v>
      </c>
      <c r="Y51" s="1216" t="s">
        <v>4548</v>
      </c>
      <c r="Z51" s="1216" t="s">
        <v>8448</v>
      </c>
      <c r="AA51" s="1178" t="s">
        <v>8449</v>
      </c>
      <c r="AB51" s="1216" t="s">
        <v>8039</v>
      </c>
      <c r="AC51" s="1216" t="s">
        <v>3961</v>
      </c>
      <c r="AD51" s="1208" t="s">
        <v>8450</v>
      </c>
      <c r="AE51" s="1208" t="s">
        <v>8451</v>
      </c>
      <c r="AF51" s="1297" t="s">
        <v>8452</v>
      </c>
      <c r="AG51" s="1217" t="s">
        <v>5766</v>
      </c>
      <c r="AH51" s="1217" t="s">
        <v>8398</v>
      </c>
      <c r="AI51" s="1217" t="s">
        <v>3210</v>
      </c>
      <c r="AJ51" s="1217" t="s">
        <v>8453</v>
      </c>
      <c r="AK51" s="1217" t="s">
        <v>1198</v>
      </c>
      <c r="AL51" s="1217" t="s">
        <v>8430</v>
      </c>
      <c r="AM51" s="1219" t="s">
        <v>5194</v>
      </c>
      <c r="AN51" s="1219" t="s">
        <v>8454</v>
      </c>
      <c r="AO51" s="1219" t="s">
        <v>1492</v>
      </c>
      <c r="AP51" s="1219" t="s">
        <v>8455</v>
      </c>
      <c r="AQ51" s="1219" t="s">
        <v>2831</v>
      </c>
      <c r="AR51" s="1219" t="s">
        <v>7982</v>
      </c>
      <c r="AS51" s="1219" t="s">
        <v>3596</v>
      </c>
      <c r="AT51" s="1211" t="s">
        <v>8456</v>
      </c>
      <c r="AU51" s="1203" t="s">
        <v>8457</v>
      </c>
      <c r="AV51" s="1179" t="str">
        <f t="shared" si="3"/>
        <v>2:25</v>
      </c>
      <c r="AW51" s="1266" t="s">
        <v>8458</v>
      </c>
    </row>
    <row r="52" ht="15.75" customHeight="1">
      <c r="A52" s="1237" t="s">
        <v>8459</v>
      </c>
      <c r="B52" s="1170" t="s">
        <v>7347</v>
      </c>
      <c r="C52" s="1255">
        <v>0.051631944444444446</v>
      </c>
      <c r="D52" s="1197" t="s">
        <v>8460</v>
      </c>
      <c r="E52" s="1179" t="s">
        <v>8461</v>
      </c>
      <c r="F52" s="1179" t="s">
        <v>7342</v>
      </c>
      <c r="G52" s="1179" t="s">
        <v>8462</v>
      </c>
      <c r="H52" s="1179" t="s">
        <v>8463</v>
      </c>
      <c r="I52" s="1179" t="s">
        <v>4195</v>
      </c>
      <c r="J52" s="1179" t="s">
        <v>2825</v>
      </c>
      <c r="K52" s="1179" t="s">
        <v>8464</v>
      </c>
      <c r="L52" s="1179" t="s">
        <v>8465</v>
      </c>
      <c r="M52" s="1179" t="s">
        <v>689</v>
      </c>
      <c r="N52" s="1179" t="s">
        <v>8466</v>
      </c>
      <c r="O52" s="1179" t="s">
        <v>3972</v>
      </c>
      <c r="P52" s="1179" t="s">
        <v>7289</v>
      </c>
      <c r="Q52" s="1179" t="s">
        <v>8467</v>
      </c>
      <c r="R52" s="1179" t="s">
        <v>8468</v>
      </c>
      <c r="S52" s="1179" t="s">
        <v>8161</v>
      </c>
      <c r="T52" s="1179" t="s">
        <v>8229</v>
      </c>
      <c r="U52" s="1179" t="s">
        <v>8469</v>
      </c>
      <c r="V52" s="1179" t="s">
        <v>8470</v>
      </c>
      <c r="W52" s="1179" t="s">
        <v>8471</v>
      </c>
      <c r="X52" s="1179" t="s">
        <v>8472</v>
      </c>
      <c r="Y52" s="1179" t="s">
        <v>3961</v>
      </c>
      <c r="Z52" s="1179" t="s">
        <v>6309</v>
      </c>
      <c r="AA52" s="1179" t="s">
        <v>7696</v>
      </c>
      <c r="AB52" s="1179" t="s">
        <v>8473</v>
      </c>
      <c r="AC52" s="1179" t="s">
        <v>276</v>
      </c>
      <c r="AD52" s="1179" t="s">
        <v>6195</v>
      </c>
      <c r="AE52" s="1179" t="s">
        <v>3529</v>
      </c>
      <c r="AF52" s="1179" t="s">
        <v>7287</v>
      </c>
      <c r="AG52" s="1179" t="s">
        <v>8474</v>
      </c>
      <c r="AH52" s="1179" t="s">
        <v>4651</v>
      </c>
      <c r="AI52" s="1179" t="s">
        <v>8475</v>
      </c>
      <c r="AJ52" s="1179" t="s">
        <v>8476</v>
      </c>
      <c r="AK52" s="1179" t="s">
        <v>8224</v>
      </c>
      <c r="AL52" s="1179" t="s">
        <v>4361</v>
      </c>
      <c r="AM52" s="1179" t="s">
        <v>8477</v>
      </c>
      <c r="AN52" s="1179" t="s">
        <v>7112</v>
      </c>
      <c r="AO52" s="1179" t="s">
        <v>8478</v>
      </c>
      <c r="AP52" s="1179" t="s">
        <v>8479</v>
      </c>
      <c r="AQ52" s="1179" t="s">
        <v>2859</v>
      </c>
      <c r="AR52" s="1179" t="s">
        <v>8480</v>
      </c>
      <c r="AS52" s="1179" t="s">
        <v>3944</v>
      </c>
      <c r="AT52" s="1179" t="s">
        <v>8481</v>
      </c>
      <c r="AU52" s="1256" t="str">
        <f>HYPERLINK("https://splits.io/pc9","1:16:48")</f>
        <v>1:16:48</v>
      </c>
      <c r="AV52" s="1179" t="str">
        <f t="shared" si="3"/>
        <v>2:27</v>
      </c>
      <c r="AW52" s="1190" t="s">
        <v>8482</v>
      </c>
    </row>
    <row r="53" ht="15.75" customHeight="1">
      <c r="A53" s="1223" t="s">
        <v>4894</v>
      </c>
      <c r="B53" s="1170" t="s">
        <v>7347</v>
      </c>
      <c r="C53" s="1260">
        <v>0.051631944444444446</v>
      </c>
      <c r="D53" s="1197" t="s">
        <v>8483</v>
      </c>
      <c r="E53" s="1224" t="s">
        <v>5787</v>
      </c>
      <c r="F53" s="1224" t="s">
        <v>8484</v>
      </c>
      <c r="G53" s="1224" t="s">
        <v>4500</v>
      </c>
      <c r="H53" s="1210" t="s">
        <v>8055</v>
      </c>
      <c r="I53" s="1210" t="s">
        <v>3961</v>
      </c>
      <c r="J53" s="1212" t="s">
        <v>8485</v>
      </c>
      <c r="K53" s="1212" t="s">
        <v>7154</v>
      </c>
      <c r="L53" s="1212" t="s">
        <v>6980</v>
      </c>
      <c r="M53" s="1212" t="s">
        <v>839</v>
      </c>
      <c r="N53" s="1212" t="s">
        <v>8008</v>
      </c>
      <c r="O53" s="1212" t="s">
        <v>8194</v>
      </c>
      <c r="P53" s="1212" t="s">
        <v>8486</v>
      </c>
      <c r="Q53" s="1215" t="s">
        <v>8487</v>
      </c>
      <c r="R53" s="1215" t="s">
        <v>7758</v>
      </c>
      <c r="S53" s="1215" t="s">
        <v>7376</v>
      </c>
      <c r="T53" s="1215" t="s">
        <v>8488</v>
      </c>
      <c r="U53" s="1215" t="s">
        <v>1061</v>
      </c>
      <c r="V53" s="1215" t="s">
        <v>8489</v>
      </c>
      <c r="W53" s="1226" t="s">
        <v>8490</v>
      </c>
      <c r="X53" s="1226" t="s">
        <v>8491</v>
      </c>
      <c r="Y53" s="1226" t="s">
        <v>8492</v>
      </c>
      <c r="Z53" s="1226" t="s">
        <v>4669</v>
      </c>
      <c r="AA53" s="1226" t="s">
        <v>7722</v>
      </c>
      <c r="AB53" s="1226" t="s">
        <v>5614</v>
      </c>
      <c r="AC53" s="1226" t="s">
        <v>8493</v>
      </c>
      <c r="AD53" s="1224" t="s">
        <v>8494</v>
      </c>
      <c r="AE53" s="1208" t="s">
        <v>4589</v>
      </c>
      <c r="AF53" s="1227" t="s">
        <v>8495</v>
      </c>
      <c r="AG53" s="1227" t="s">
        <v>8496</v>
      </c>
      <c r="AH53" s="1227" t="s">
        <v>2053</v>
      </c>
      <c r="AI53" s="1227" t="s">
        <v>3718</v>
      </c>
      <c r="AJ53" s="1227" t="s">
        <v>6951</v>
      </c>
      <c r="AK53" s="1227" t="s">
        <v>8497</v>
      </c>
      <c r="AL53" s="1227" t="s">
        <v>8454</v>
      </c>
      <c r="AM53" s="1218" t="s">
        <v>8498</v>
      </c>
      <c r="AN53" s="1218" t="s">
        <v>8499</v>
      </c>
      <c r="AO53" s="1218" t="s">
        <v>7414</v>
      </c>
      <c r="AP53" s="1218" t="s">
        <v>8433</v>
      </c>
      <c r="AQ53" s="1218" t="s">
        <v>8500</v>
      </c>
      <c r="AR53" s="1218" t="s">
        <v>4028</v>
      </c>
      <c r="AS53" s="1218" t="s">
        <v>2657</v>
      </c>
      <c r="AT53" s="1212" t="s">
        <v>8501</v>
      </c>
      <c r="AU53" s="1228" t="s">
        <v>8502</v>
      </c>
      <c r="AV53" s="1179" t="str">
        <f t="shared" si="3"/>
        <v>3:33</v>
      </c>
      <c r="AW53" s="1264"/>
    </row>
    <row r="54" ht="15.75" customHeight="1">
      <c r="A54" s="1181" t="s">
        <v>3359</v>
      </c>
      <c r="B54" s="1170" t="s">
        <v>7347</v>
      </c>
      <c r="C54" s="1255">
        <v>0.05164351851851852</v>
      </c>
      <c r="D54" s="1197" t="s">
        <v>8503</v>
      </c>
      <c r="E54" s="1179" t="s">
        <v>7387</v>
      </c>
      <c r="F54" s="1179" t="s">
        <v>8504</v>
      </c>
      <c r="G54" s="1179" t="s">
        <v>8505</v>
      </c>
      <c r="H54" s="1179" t="s">
        <v>8506</v>
      </c>
      <c r="I54" s="1179" t="s">
        <v>1515</v>
      </c>
      <c r="J54" s="1179" t="s">
        <v>780</v>
      </c>
      <c r="K54" s="1179" t="s">
        <v>6208</v>
      </c>
      <c r="L54" s="1179" t="s">
        <v>2909</v>
      </c>
      <c r="M54" s="1179" t="s">
        <v>8442</v>
      </c>
      <c r="N54" s="1179" t="s">
        <v>7467</v>
      </c>
      <c r="O54" s="1179" t="s">
        <v>8507</v>
      </c>
      <c r="P54" s="1179" t="s">
        <v>4304</v>
      </c>
      <c r="Q54" s="1179" t="s">
        <v>8508</v>
      </c>
      <c r="R54" s="1179" t="s">
        <v>1842</v>
      </c>
      <c r="S54" s="1179" t="s">
        <v>8509</v>
      </c>
      <c r="T54" s="1179" t="s">
        <v>8510</v>
      </c>
      <c r="U54" s="1179" t="s">
        <v>8511</v>
      </c>
      <c r="V54" s="1179" t="s">
        <v>8512</v>
      </c>
      <c r="W54" s="1179" t="s">
        <v>8513</v>
      </c>
      <c r="X54" s="1179" t="s">
        <v>499</v>
      </c>
      <c r="Y54" s="1179" t="s">
        <v>7614</v>
      </c>
      <c r="Z54" s="1179" t="s">
        <v>6485</v>
      </c>
      <c r="AA54" s="1179" t="s">
        <v>7766</v>
      </c>
      <c r="AB54" s="1179" t="s">
        <v>5616</v>
      </c>
      <c r="AC54" s="1179" t="s">
        <v>5734</v>
      </c>
      <c r="AD54" s="1179" t="s">
        <v>8514</v>
      </c>
      <c r="AE54" s="1179" t="s">
        <v>1707</v>
      </c>
      <c r="AF54" s="1179" t="s">
        <v>8515</v>
      </c>
      <c r="AG54" s="1179" t="s">
        <v>417</v>
      </c>
      <c r="AH54" s="1179" t="s">
        <v>4651</v>
      </c>
      <c r="AI54" s="1179" t="s">
        <v>8516</v>
      </c>
      <c r="AJ54" s="1179" t="s">
        <v>8517</v>
      </c>
      <c r="AK54" s="1179" t="s">
        <v>8306</v>
      </c>
      <c r="AL54" s="1179" t="s">
        <v>4301</v>
      </c>
      <c r="AM54" s="1179" t="s">
        <v>7884</v>
      </c>
      <c r="AN54" s="1179" t="s">
        <v>7781</v>
      </c>
      <c r="AO54" s="1179" t="s">
        <v>8255</v>
      </c>
      <c r="AP54" s="1179" t="s">
        <v>8518</v>
      </c>
      <c r="AQ54" s="1179" t="s">
        <v>8519</v>
      </c>
      <c r="AR54" s="1179" t="s">
        <v>7980</v>
      </c>
      <c r="AS54" s="1179" t="s">
        <v>8520</v>
      </c>
      <c r="AT54" s="1179" t="s">
        <v>8226</v>
      </c>
      <c r="AU54" s="1179" t="s">
        <v>8521</v>
      </c>
      <c r="AV54" s="1179" t="str">
        <f t="shared" si="3"/>
        <v>3:13</v>
      </c>
      <c r="AW54" s="1190" t="s">
        <v>8522</v>
      </c>
    </row>
    <row r="55" ht="15.75" customHeight="1">
      <c r="A55" s="1191" t="s">
        <v>5550</v>
      </c>
      <c r="B55" s="1281" t="s">
        <v>7314</v>
      </c>
      <c r="C55" s="1260">
        <v>0.05167824074074074</v>
      </c>
      <c r="D55" s="1197" t="s">
        <v>8523</v>
      </c>
      <c r="E55" s="1224" t="s">
        <v>7929</v>
      </c>
      <c r="F55" s="1224" t="s">
        <v>7622</v>
      </c>
      <c r="G55" s="1287" t="s">
        <v>571</v>
      </c>
      <c r="H55" s="1210" t="s">
        <v>8524</v>
      </c>
      <c r="I55" s="1210" t="s">
        <v>1696</v>
      </c>
      <c r="J55" s="1212" t="s">
        <v>8525</v>
      </c>
      <c r="K55" s="1212" t="s">
        <v>8526</v>
      </c>
      <c r="L55" s="1212" t="s">
        <v>1311</v>
      </c>
      <c r="M55" s="1212" t="s">
        <v>8081</v>
      </c>
      <c r="N55" s="1212" t="s">
        <v>8527</v>
      </c>
      <c r="O55" s="1212" t="s">
        <v>8528</v>
      </c>
      <c r="P55" s="1212" t="s">
        <v>2287</v>
      </c>
      <c r="Q55" s="1215" t="s">
        <v>697</v>
      </c>
      <c r="R55" s="1215" t="s">
        <v>8529</v>
      </c>
      <c r="S55" s="1215" t="s">
        <v>8530</v>
      </c>
      <c r="T55" s="1215" t="s">
        <v>8531</v>
      </c>
      <c r="U55" s="1215" t="s">
        <v>8095</v>
      </c>
      <c r="V55" s="1215" t="s">
        <v>379</v>
      </c>
      <c r="W55" s="1226" t="s">
        <v>8532</v>
      </c>
      <c r="X55" s="1226" t="s">
        <v>4046</v>
      </c>
      <c r="Y55" s="1226" t="s">
        <v>842</v>
      </c>
      <c r="Z55" s="1226" t="s">
        <v>8176</v>
      </c>
      <c r="AA55" s="1226" t="s">
        <v>1587</v>
      </c>
      <c r="AB55" s="1226" t="s">
        <v>8533</v>
      </c>
      <c r="AC55" s="1226" t="s">
        <v>8534</v>
      </c>
      <c r="AD55" s="1208" t="s">
        <v>8535</v>
      </c>
      <c r="AE55" s="1224" t="s">
        <v>3906</v>
      </c>
      <c r="AF55" s="1227" t="s">
        <v>7965</v>
      </c>
      <c r="AG55" s="1227" t="s">
        <v>3473</v>
      </c>
      <c r="AH55" s="1227" t="s">
        <v>7465</v>
      </c>
      <c r="AI55" s="1227" t="s">
        <v>4058</v>
      </c>
      <c r="AJ55" s="1227" t="s">
        <v>8536</v>
      </c>
      <c r="AK55" s="1227" t="s">
        <v>7369</v>
      </c>
      <c r="AL55" s="1227" t="s">
        <v>4374</v>
      </c>
      <c r="AM55" s="1218" t="s">
        <v>8537</v>
      </c>
      <c r="AN55" s="1218" t="s">
        <v>8538</v>
      </c>
      <c r="AO55" s="1218" t="s">
        <v>8169</v>
      </c>
      <c r="AP55" s="1218" t="s">
        <v>8539</v>
      </c>
      <c r="AQ55" s="1218" t="s">
        <v>8540</v>
      </c>
      <c r="AR55" s="1218" t="s">
        <v>8541</v>
      </c>
      <c r="AS55" s="1218" t="s">
        <v>7926</v>
      </c>
      <c r="AT55" s="1212" t="s">
        <v>8542</v>
      </c>
      <c r="AU55" s="1228" t="s">
        <v>8543</v>
      </c>
      <c r="AV55" s="1179" t="str">
        <f t="shared" si="3"/>
        <v>2:51</v>
      </c>
      <c r="AW55" s="1254"/>
    </row>
    <row r="56" ht="15.75" customHeight="1">
      <c r="A56" s="1221" t="s">
        <v>3928</v>
      </c>
      <c r="B56" s="1230" t="s">
        <v>7283</v>
      </c>
      <c r="C56" s="1255">
        <v>0.05170138888888889</v>
      </c>
      <c r="D56" s="1197" t="s">
        <v>8544</v>
      </c>
      <c r="E56" s="1179" t="s">
        <v>8545</v>
      </c>
      <c r="F56" s="1179" t="s">
        <v>8082</v>
      </c>
      <c r="G56" s="1179" t="s">
        <v>7977</v>
      </c>
      <c r="H56" s="1179" t="s">
        <v>8546</v>
      </c>
      <c r="I56" s="1179" t="s">
        <v>8547</v>
      </c>
      <c r="J56" s="1179" t="s">
        <v>8100</v>
      </c>
      <c r="K56" s="1179" t="s">
        <v>7414</v>
      </c>
      <c r="L56" s="1179" t="s">
        <v>3598</v>
      </c>
      <c r="M56" s="1179" t="s">
        <v>8548</v>
      </c>
      <c r="N56" s="1179" t="s">
        <v>5208</v>
      </c>
      <c r="O56" s="1179" t="s">
        <v>8143</v>
      </c>
      <c r="P56" s="1179" t="s">
        <v>374</v>
      </c>
      <c r="Q56" s="1179" t="s">
        <v>8549</v>
      </c>
      <c r="R56" s="1179" t="s">
        <v>8550</v>
      </c>
      <c r="S56" s="1179" t="s">
        <v>8403</v>
      </c>
      <c r="T56" s="1179" t="s">
        <v>2127</v>
      </c>
      <c r="U56" s="1179" t="s">
        <v>8551</v>
      </c>
      <c r="V56" s="1179" t="s">
        <v>8552</v>
      </c>
      <c r="W56" s="1179" t="s">
        <v>8471</v>
      </c>
      <c r="X56" s="1179" t="s">
        <v>8401</v>
      </c>
      <c r="Y56" s="1179" t="s">
        <v>1755</v>
      </c>
      <c r="Z56" s="1179" t="s">
        <v>382</v>
      </c>
      <c r="AA56" s="1179" t="s">
        <v>515</v>
      </c>
      <c r="AB56" s="1179" t="s">
        <v>8553</v>
      </c>
      <c r="AC56" s="1179" t="s">
        <v>5001</v>
      </c>
      <c r="AD56" s="1179" t="s">
        <v>8115</v>
      </c>
      <c r="AE56" s="1179" t="s">
        <v>665</v>
      </c>
      <c r="AF56" s="1179" t="s">
        <v>8554</v>
      </c>
      <c r="AG56" s="1179" t="s">
        <v>8555</v>
      </c>
      <c r="AH56" s="1179" t="s">
        <v>2951</v>
      </c>
      <c r="AI56" s="1179" t="s">
        <v>8556</v>
      </c>
      <c r="AJ56" s="1179" t="s">
        <v>8557</v>
      </c>
      <c r="AK56" s="1179" t="s">
        <v>8104</v>
      </c>
      <c r="AL56" s="1179" t="s">
        <v>8558</v>
      </c>
      <c r="AM56" s="1179" t="s">
        <v>8559</v>
      </c>
      <c r="AN56" s="1179" t="s">
        <v>8560</v>
      </c>
      <c r="AO56" s="1179" t="s">
        <v>8184</v>
      </c>
      <c r="AP56" s="1179" t="s">
        <v>3829</v>
      </c>
      <c r="AQ56" s="1179" t="s">
        <v>8561</v>
      </c>
      <c r="AR56" s="1179" t="s">
        <v>8562</v>
      </c>
      <c r="AS56" s="1179" t="s">
        <v>5493</v>
      </c>
      <c r="AT56" s="1179" t="s">
        <v>8563</v>
      </c>
      <c r="AU56" s="1179" t="s">
        <v>8564</v>
      </c>
      <c r="AV56" s="1179" t="str">
        <f t="shared" si="3"/>
        <v>2:37</v>
      </c>
      <c r="AW56" s="1239" t="s">
        <v>8565</v>
      </c>
    </row>
    <row r="57" ht="15.75" customHeight="1">
      <c r="A57" s="1221" t="s">
        <v>4143</v>
      </c>
      <c r="B57" s="1272" t="s">
        <v>7283</v>
      </c>
      <c r="C57" s="1171">
        <v>0.05171296296296296</v>
      </c>
      <c r="D57" s="1258" t="s">
        <v>8566</v>
      </c>
      <c r="E57" s="1208" t="s">
        <v>8567</v>
      </c>
      <c r="F57" s="1208" t="s">
        <v>1155</v>
      </c>
      <c r="G57" s="1208" t="s">
        <v>8568</v>
      </c>
      <c r="H57" s="1209" t="s">
        <v>8569</v>
      </c>
      <c r="I57" s="1209" t="s">
        <v>8570</v>
      </c>
      <c r="J57" s="1211" t="s">
        <v>2101</v>
      </c>
      <c r="K57" s="1298" t="s">
        <v>6514</v>
      </c>
      <c r="L57" s="1211" t="s">
        <v>1300</v>
      </c>
      <c r="M57" s="1259" t="s">
        <v>8571</v>
      </c>
      <c r="N57" s="1211" t="s">
        <v>8572</v>
      </c>
      <c r="O57" s="1211" t="s">
        <v>8573</v>
      </c>
      <c r="P57" s="1211" t="s">
        <v>4548</v>
      </c>
      <c r="Q57" s="1213" t="s">
        <v>8574</v>
      </c>
      <c r="R57" s="1213" t="s">
        <v>8575</v>
      </c>
      <c r="S57" s="1213" t="s">
        <v>7276</v>
      </c>
      <c r="T57" s="1213" t="s">
        <v>8576</v>
      </c>
      <c r="U57" s="1213" t="s">
        <v>8260</v>
      </c>
      <c r="V57" s="1259" t="s">
        <v>8577</v>
      </c>
      <c r="W57" s="1259" t="s">
        <v>8578</v>
      </c>
      <c r="X57" s="1216" t="s">
        <v>7936</v>
      </c>
      <c r="Y57" s="1197" t="s">
        <v>4408</v>
      </c>
      <c r="Z57" s="1216" t="s">
        <v>1196</v>
      </c>
      <c r="AA57" s="1216" t="s">
        <v>8579</v>
      </c>
      <c r="AB57" s="1259" t="s">
        <v>8580</v>
      </c>
      <c r="AC57" s="1216" t="s">
        <v>1707</v>
      </c>
      <c r="AD57" s="1208" t="s">
        <v>8581</v>
      </c>
      <c r="AE57" s="1208" t="s">
        <v>3005</v>
      </c>
      <c r="AF57" s="1217" t="s">
        <v>8582</v>
      </c>
      <c r="AG57" s="1217" t="s">
        <v>417</v>
      </c>
      <c r="AH57" s="1217" t="s">
        <v>8583</v>
      </c>
      <c r="AI57" s="1217" t="s">
        <v>4672</v>
      </c>
      <c r="AJ57" s="1217" t="s">
        <v>8584</v>
      </c>
      <c r="AK57" s="1217" t="s">
        <v>8585</v>
      </c>
      <c r="AL57" s="1217" t="s">
        <v>1873</v>
      </c>
      <c r="AM57" s="1219" t="s">
        <v>8586</v>
      </c>
      <c r="AN57" s="1219" t="s">
        <v>8587</v>
      </c>
      <c r="AO57" s="1219" t="s">
        <v>2098</v>
      </c>
      <c r="AP57" s="1219" t="s">
        <v>4697</v>
      </c>
      <c r="AQ57" s="1219" t="s">
        <v>732</v>
      </c>
      <c r="AR57" s="1219" t="s">
        <v>8132</v>
      </c>
      <c r="AS57" s="1219" t="s">
        <v>8588</v>
      </c>
      <c r="AT57" s="1211" t="s">
        <v>8589</v>
      </c>
      <c r="AU57" s="1203" t="s">
        <v>8590</v>
      </c>
      <c r="AV57" s="1179" t="str">
        <f t="shared" si="3"/>
        <v>4:14</v>
      </c>
      <c r="AW57" s="1236" t="s">
        <v>8591</v>
      </c>
    </row>
    <row r="58" ht="15.75" customHeight="1">
      <c r="A58" s="1234" t="s">
        <v>1977</v>
      </c>
      <c r="B58" s="1257" t="s">
        <v>7283</v>
      </c>
      <c r="C58" s="1171">
        <v>0.05173611111111111</v>
      </c>
      <c r="D58" s="1197" t="s">
        <v>8592</v>
      </c>
      <c r="E58" s="1208" t="s">
        <v>8593</v>
      </c>
      <c r="F58" s="1208" t="s">
        <v>8594</v>
      </c>
      <c r="G58" s="1208" t="s">
        <v>8595</v>
      </c>
      <c r="H58" s="1209" t="s">
        <v>8596</v>
      </c>
      <c r="I58" s="1209" t="s">
        <v>387</v>
      </c>
      <c r="J58" s="1211" t="s">
        <v>7600</v>
      </c>
      <c r="K58" s="1211" t="s">
        <v>1585</v>
      </c>
      <c r="L58" s="1211" t="s">
        <v>1060</v>
      </c>
      <c r="M58" s="1211" t="s">
        <v>3468</v>
      </c>
      <c r="N58" s="1211" t="s">
        <v>2178</v>
      </c>
      <c r="O58" s="1211" t="s">
        <v>8597</v>
      </c>
      <c r="P58" s="1211" t="s">
        <v>998</v>
      </c>
      <c r="Q58" s="1213" t="s">
        <v>8598</v>
      </c>
      <c r="R58" s="1213" t="s">
        <v>8529</v>
      </c>
      <c r="S58" s="1213" t="s">
        <v>2304</v>
      </c>
      <c r="T58" s="1213" t="s">
        <v>4959</v>
      </c>
      <c r="U58" s="1213" t="s">
        <v>8599</v>
      </c>
      <c r="V58" s="1213" t="s">
        <v>247</v>
      </c>
      <c r="W58" s="1216" t="s">
        <v>2209</v>
      </c>
      <c r="X58" s="1216" t="s">
        <v>8397</v>
      </c>
      <c r="Y58" s="1216" t="s">
        <v>8492</v>
      </c>
      <c r="Z58" s="1216" t="s">
        <v>8600</v>
      </c>
      <c r="AA58" s="1216" t="s">
        <v>7696</v>
      </c>
      <c r="AB58" s="1216" t="s">
        <v>5615</v>
      </c>
      <c r="AC58" s="1216" t="s">
        <v>8140</v>
      </c>
      <c r="AD58" s="1208" t="s">
        <v>8450</v>
      </c>
      <c r="AE58" s="1208" t="s">
        <v>7806</v>
      </c>
      <c r="AF58" s="1217" t="s">
        <v>7819</v>
      </c>
      <c r="AG58" s="1217" t="s">
        <v>8601</v>
      </c>
      <c r="AH58" s="1217" t="s">
        <v>8602</v>
      </c>
      <c r="AI58" s="1217" t="s">
        <v>8603</v>
      </c>
      <c r="AJ58" s="1217" t="s">
        <v>8604</v>
      </c>
      <c r="AK58" s="1217" t="s">
        <v>7477</v>
      </c>
      <c r="AL58" s="1217" t="s">
        <v>8605</v>
      </c>
      <c r="AM58" s="1219" t="s">
        <v>2716</v>
      </c>
      <c r="AN58" s="1219" t="s">
        <v>4301</v>
      </c>
      <c r="AO58" s="1219" t="s">
        <v>8252</v>
      </c>
      <c r="AP58" s="1219" t="s">
        <v>8606</v>
      </c>
      <c r="AQ58" s="1219" t="s">
        <v>8607</v>
      </c>
      <c r="AR58" s="1219" t="s">
        <v>194</v>
      </c>
      <c r="AS58" s="1219" t="s">
        <v>8608</v>
      </c>
      <c r="AT58" s="1211" t="s">
        <v>8609</v>
      </c>
      <c r="AU58" s="1203" t="s">
        <v>8610</v>
      </c>
      <c r="AV58" s="1179" t="str">
        <f t="shared" si="3"/>
        <v>3:51</v>
      </c>
      <c r="AW58" s="1236" t="s">
        <v>8611</v>
      </c>
    </row>
    <row r="59" ht="15.75" customHeight="1">
      <c r="A59" s="1221" t="s">
        <v>1768</v>
      </c>
      <c r="B59" s="1272" t="s">
        <v>7314</v>
      </c>
      <c r="C59" s="1182">
        <v>0.05171296296296296</v>
      </c>
      <c r="D59" s="1178" t="s">
        <v>8612</v>
      </c>
      <c r="E59" s="1178" t="s">
        <v>8613</v>
      </c>
      <c r="F59" s="1178" t="s">
        <v>4833</v>
      </c>
      <c r="G59" s="1178" t="s">
        <v>8614</v>
      </c>
      <c r="H59" s="1197" t="s">
        <v>8615</v>
      </c>
      <c r="I59" s="1178" t="s">
        <v>984</v>
      </c>
      <c r="J59" s="1276" t="s">
        <v>7319</v>
      </c>
      <c r="K59" s="1276" t="s">
        <v>7320</v>
      </c>
      <c r="L59" s="1178" t="s">
        <v>8616</v>
      </c>
      <c r="M59" s="1178" t="s">
        <v>6339</v>
      </c>
      <c r="N59" s="1178" t="s">
        <v>8265</v>
      </c>
      <c r="O59" s="1178" t="s">
        <v>8174</v>
      </c>
      <c r="P59" s="1178" t="s">
        <v>4682</v>
      </c>
      <c r="Q59" s="1178" t="s">
        <v>8118</v>
      </c>
      <c r="R59" s="1178" t="s">
        <v>8617</v>
      </c>
      <c r="S59" s="1178" t="s">
        <v>8618</v>
      </c>
      <c r="T59" s="1178" t="s">
        <v>8619</v>
      </c>
      <c r="U59" s="1178" t="s">
        <v>5385</v>
      </c>
      <c r="V59" s="1178" t="s">
        <v>8620</v>
      </c>
      <c r="W59" s="1178" t="s">
        <v>8621</v>
      </c>
      <c r="X59" s="1178" t="s">
        <v>515</v>
      </c>
      <c r="Y59" s="1178" t="s">
        <v>1463</v>
      </c>
      <c r="Z59" s="1178" t="s">
        <v>8622</v>
      </c>
      <c r="AA59" s="1216" t="s">
        <v>8623</v>
      </c>
      <c r="AB59" s="1178" t="s">
        <v>8624</v>
      </c>
      <c r="AC59" s="1178" t="s">
        <v>4195</v>
      </c>
      <c r="AD59" s="1178" t="s">
        <v>8625</v>
      </c>
      <c r="AE59" s="1178" t="s">
        <v>2507</v>
      </c>
      <c r="AF59" s="1178" t="s">
        <v>8626</v>
      </c>
      <c r="AG59" s="1276" t="s">
        <v>3999</v>
      </c>
      <c r="AH59" s="1178" t="s">
        <v>3394</v>
      </c>
      <c r="AI59" s="1178" t="s">
        <v>8472</v>
      </c>
      <c r="AJ59" s="1178" t="s">
        <v>8627</v>
      </c>
      <c r="AK59" s="1178" t="s">
        <v>995</v>
      </c>
      <c r="AL59" s="1178" t="s">
        <v>8628</v>
      </c>
      <c r="AM59" s="1178" t="s">
        <v>5760</v>
      </c>
      <c r="AN59" s="1178" t="s">
        <v>4946</v>
      </c>
      <c r="AO59" s="1178" t="s">
        <v>3056</v>
      </c>
      <c r="AP59" s="1299" t="s">
        <v>7342</v>
      </c>
      <c r="AQ59" s="1178" t="s">
        <v>8629</v>
      </c>
      <c r="AR59" s="1178" t="s">
        <v>2636</v>
      </c>
      <c r="AS59" s="1178" t="s">
        <v>4727</v>
      </c>
      <c r="AT59" s="1178" t="s">
        <v>8630</v>
      </c>
      <c r="AU59" s="1178" t="s">
        <v>8631</v>
      </c>
      <c r="AV59" s="1178" t="s">
        <v>7141</v>
      </c>
      <c r="AW59" s="1270" t="s">
        <v>8632</v>
      </c>
    </row>
    <row r="60" ht="15.75" customHeight="1">
      <c r="A60" s="1234" t="s">
        <v>1040</v>
      </c>
      <c r="B60" s="1235" t="s">
        <v>7314</v>
      </c>
      <c r="C60" s="1171">
        <v>0.051805555555555556</v>
      </c>
      <c r="D60" s="1208" t="s">
        <v>8633</v>
      </c>
      <c r="E60" s="1208" t="s">
        <v>8634</v>
      </c>
      <c r="F60" s="1197" t="s">
        <v>8635</v>
      </c>
      <c r="G60" s="1208" t="s">
        <v>8636</v>
      </c>
      <c r="H60" s="1176" t="s">
        <v>8637</v>
      </c>
      <c r="I60" s="1176">
        <v>49.81</v>
      </c>
      <c r="J60" s="1176" t="s">
        <v>8638</v>
      </c>
      <c r="K60" s="1176" t="s">
        <v>5302</v>
      </c>
      <c r="L60" s="1176">
        <v>59.57</v>
      </c>
      <c r="M60" s="1176" t="s">
        <v>8639</v>
      </c>
      <c r="N60" s="1176" t="s">
        <v>8640</v>
      </c>
      <c r="O60" s="1177" t="s">
        <v>7671</v>
      </c>
      <c r="P60" s="1177" t="s">
        <v>4701</v>
      </c>
      <c r="Q60" s="1177" t="s">
        <v>8641</v>
      </c>
      <c r="R60" s="1176" t="s">
        <v>8642</v>
      </c>
      <c r="S60" s="1176" t="s">
        <v>8161</v>
      </c>
      <c r="T60" s="1176" t="s">
        <v>8643</v>
      </c>
      <c r="U60" s="1176" t="s">
        <v>8644</v>
      </c>
      <c r="V60" s="1176" t="s">
        <v>3681</v>
      </c>
      <c r="W60" s="1176" t="s">
        <v>8645</v>
      </c>
      <c r="X60" s="1176" t="s">
        <v>8646</v>
      </c>
      <c r="Y60" s="1177" t="s">
        <v>8105</v>
      </c>
      <c r="Z60" s="1300" t="s">
        <v>7333</v>
      </c>
      <c r="AA60" s="1300" t="s">
        <v>197</v>
      </c>
      <c r="AB60" s="1177" t="s">
        <v>3417</v>
      </c>
      <c r="AC60" s="1176">
        <v>49.53</v>
      </c>
      <c r="AD60" s="1176" t="s">
        <v>1356</v>
      </c>
      <c r="AE60" s="1177" t="s">
        <v>8424</v>
      </c>
      <c r="AF60" s="1176" t="s">
        <v>8647</v>
      </c>
      <c r="AG60" s="1176" t="s">
        <v>8648</v>
      </c>
      <c r="AH60" s="1176">
        <v>59.93</v>
      </c>
      <c r="AI60" s="1176" t="s">
        <v>8649</v>
      </c>
      <c r="AJ60" s="1300" t="s">
        <v>7338</v>
      </c>
      <c r="AK60" s="1176" t="s">
        <v>7357</v>
      </c>
      <c r="AL60" s="1176">
        <v>59.13</v>
      </c>
      <c r="AM60" s="1176" t="s">
        <v>8562</v>
      </c>
      <c r="AN60" s="1176">
        <v>57.86</v>
      </c>
      <c r="AO60" s="1176" t="s">
        <v>6605</v>
      </c>
      <c r="AP60" s="1176" t="s">
        <v>8650</v>
      </c>
      <c r="AQ60" s="1300" t="s">
        <v>7343</v>
      </c>
      <c r="AR60" s="1176" t="s">
        <v>5230</v>
      </c>
      <c r="AS60" s="1176">
        <v>47.67</v>
      </c>
      <c r="AT60" s="1211" t="s">
        <v>8651</v>
      </c>
      <c r="AU60" s="1203" t="s">
        <v>8652</v>
      </c>
      <c r="AV60" s="1203" t="s">
        <v>6911</v>
      </c>
      <c r="AW60" s="1266" t="s">
        <v>8653</v>
      </c>
    </row>
    <row r="61" ht="15.75" customHeight="1">
      <c r="A61" s="1181" t="s">
        <v>2375</v>
      </c>
      <c r="B61" s="1230" t="s">
        <v>7283</v>
      </c>
      <c r="C61" s="1255">
        <v>0.051863425925925924</v>
      </c>
      <c r="D61" s="1197" t="s">
        <v>8654</v>
      </c>
      <c r="E61" s="1179" t="s">
        <v>5478</v>
      </c>
      <c r="F61" s="1179" t="s">
        <v>8655</v>
      </c>
      <c r="G61" s="1179" t="s">
        <v>8656</v>
      </c>
      <c r="H61" s="1179" t="s">
        <v>8657</v>
      </c>
      <c r="I61" s="1179" t="s">
        <v>147</v>
      </c>
      <c r="J61" s="1179" t="s">
        <v>1850</v>
      </c>
      <c r="K61" s="1179" t="s">
        <v>609</v>
      </c>
      <c r="L61" s="1179" t="s">
        <v>2385</v>
      </c>
      <c r="M61" s="1179" t="s">
        <v>7758</v>
      </c>
      <c r="N61" s="1179" t="s">
        <v>4192</v>
      </c>
      <c r="O61" s="1179" t="s">
        <v>8658</v>
      </c>
      <c r="P61" s="1179" t="s">
        <v>1422</v>
      </c>
      <c r="Q61" s="1179" t="s">
        <v>8659</v>
      </c>
      <c r="R61" s="1179" t="s">
        <v>8660</v>
      </c>
      <c r="S61" s="1179" t="s">
        <v>8661</v>
      </c>
      <c r="T61" s="1179" t="s">
        <v>8662</v>
      </c>
      <c r="U61" s="1179" t="s">
        <v>8663</v>
      </c>
      <c r="V61" s="1179" t="s">
        <v>8664</v>
      </c>
      <c r="W61" s="1179" t="s">
        <v>8665</v>
      </c>
      <c r="X61" s="1179" t="s">
        <v>8556</v>
      </c>
      <c r="Y61" s="1179" t="s">
        <v>7665</v>
      </c>
      <c r="Z61" s="1179" t="s">
        <v>8666</v>
      </c>
      <c r="AA61" s="1179" t="s">
        <v>8667</v>
      </c>
      <c r="AB61" s="1179" t="s">
        <v>8146</v>
      </c>
      <c r="AC61" s="1179" t="s">
        <v>5001</v>
      </c>
      <c r="AD61" s="1179" t="s">
        <v>8668</v>
      </c>
      <c r="AE61" s="1179" t="s">
        <v>933</v>
      </c>
      <c r="AF61" s="1179" t="s">
        <v>8669</v>
      </c>
      <c r="AG61" s="1179" t="s">
        <v>8670</v>
      </c>
      <c r="AH61" s="1179" t="s">
        <v>8465</v>
      </c>
      <c r="AI61" s="1179" t="s">
        <v>8603</v>
      </c>
      <c r="AJ61" s="1179" t="s">
        <v>8671</v>
      </c>
      <c r="AK61" s="1179" t="s">
        <v>1701</v>
      </c>
      <c r="AL61" s="1179" t="s">
        <v>5496</v>
      </c>
      <c r="AM61" s="1179" t="s">
        <v>8672</v>
      </c>
      <c r="AN61" s="1179" t="s">
        <v>8093</v>
      </c>
      <c r="AO61" s="1179" t="s">
        <v>8673</v>
      </c>
      <c r="AP61" s="1179" t="s">
        <v>8674</v>
      </c>
      <c r="AQ61" s="1179" t="s">
        <v>8675</v>
      </c>
      <c r="AR61" s="1179" t="s">
        <v>8676</v>
      </c>
      <c r="AS61" s="1179" t="s">
        <v>4018</v>
      </c>
      <c r="AT61" s="1179" t="s">
        <v>8677</v>
      </c>
      <c r="AU61" s="1179" t="s">
        <v>8678</v>
      </c>
      <c r="AV61" s="1179" t="str">
        <f t="shared" ref="AV61:AV69" si="4">TEXT(AU61-C61,"m:ss")</f>
        <v>2:06</v>
      </c>
      <c r="AW61" s="1270" t="s">
        <v>8679</v>
      </c>
    </row>
    <row r="62" ht="15.75" customHeight="1">
      <c r="A62" s="1223" t="s">
        <v>878</v>
      </c>
      <c r="B62" s="1170" t="s">
        <v>7347</v>
      </c>
      <c r="C62" s="1260">
        <v>0.051875</v>
      </c>
      <c r="D62" s="1197" t="s">
        <v>8680</v>
      </c>
      <c r="E62" s="1224" t="s">
        <v>6489</v>
      </c>
      <c r="F62" s="1224" t="s">
        <v>8681</v>
      </c>
      <c r="G62" s="1224" t="s">
        <v>8682</v>
      </c>
      <c r="H62" s="1210" t="s">
        <v>8683</v>
      </c>
      <c r="I62" s="1210" t="s">
        <v>8684</v>
      </c>
      <c r="J62" s="1212" t="s">
        <v>1960</v>
      </c>
      <c r="K62" s="1212" t="s">
        <v>8685</v>
      </c>
      <c r="L62" s="1212" t="s">
        <v>8686</v>
      </c>
      <c r="M62" s="1212" t="s">
        <v>8326</v>
      </c>
      <c r="N62" s="1212" t="s">
        <v>8229</v>
      </c>
      <c r="O62" s="1212" t="s">
        <v>4838</v>
      </c>
      <c r="P62" s="1212" t="s">
        <v>1201</v>
      </c>
      <c r="Q62" s="1215" t="s">
        <v>2187</v>
      </c>
      <c r="R62" s="1215" t="s">
        <v>6060</v>
      </c>
      <c r="S62" s="1215" t="s">
        <v>4151</v>
      </c>
      <c r="T62" s="1215" t="s">
        <v>8687</v>
      </c>
      <c r="U62" s="1215" t="s">
        <v>8469</v>
      </c>
      <c r="V62" s="1215" t="s">
        <v>5488</v>
      </c>
      <c r="W62" s="1226" t="s">
        <v>4838</v>
      </c>
      <c r="X62" s="1226" t="s">
        <v>8688</v>
      </c>
      <c r="Y62" s="1226" t="s">
        <v>8107</v>
      </c>
      <c r="Z62" s="1226" t="s">
        <v>8689</v>
      </c>
      <c r="AA62" s="1226" t="s">
        <v>310</v>
      </c>
      <c r="AB62" s="1226" t="s">
        <v>511</v>
      </c>
      <c r="AC62" s="1226" t="s">
        <v>8690</v>
      </c>
      <c r="AD62" s="1224" t="s">
        <v>8514</v>
      </c>
      <c r="AE62" s="1224" t="s">
        <v>5361</v>
      </c>
      <c r="AF62" s="1227" t="s">
        <v>8691</v>
      </c>
      <c r="AG62" s="1227" t="s">
        <v>8692</v>
      </c>
      <c r="AH62" s="1227" t="s">
        <v>8388</v>
      </c>
      <c r="AI62" s="1227" t="s">
        <v>8693</v>
      </c>
      <c r="AJ62" s="1227" t="s">
        <v>8694</v>
      </c>
      <c r="AK62" s="1227" t="s">
        <v>8695</v>
      </c>
      <c r="AL62" s="1227" t="s">
        <v>2938</v>
      </c>
      <c r="AM62" s="1218" t="s">
        <v>8696</v>
      </c>
      <c r="AN62" s="1218" t="s">
        <v>8697</v>
      </c>
      <c r="AO62" s="1219" t="s">
        <v>8341</v>
      </c>
      <c r="AP62" s="1218" t="s">
        <v>8698</v>
      </c>
      <c r="AQ62" s="1218" t="s">
        <v>8699</v>
      </c>
      <c r="AR62" s="1218" t="s">
        <v>7864</v>
      </c>
      <c r="AS62" s="1218" t="s">
        <v>7971</v>
      </c>
      <c r="AT62" s="1212" t="s">
        <v>8700</v>
      </c>
      <c r="AU62" s="1203" t="s">
        <v>7560</v>
      </c>
      <c r="AV62" s="1179" t="str">
        <f t="shared" si="4"/>
        <v>0:37</v>
      </c>
      <c r="AW62" s="1254" t="s">
        <v>8701</v>
      </c>
    </row>
    <row r="63">
      <c r="A63" s="1221" t="s">
        <v>6663</v>
      </c>
      <c r="B63" s="1272" t="s">
        <v>7347</v>
      </c>
      <c r="C63" s="1182">
        <v>0.05188657407407407</v>
      </c>
      <c r="D63" s="1178" t="s">
        <v>8702</v>
      </c>
      <c r="E63" s="1197" t="s">
        <v>836</v>
      </c>
      <c r="F63" s="1197" t="s">
        <v>8703</v>
      </c>
      <c r="G63" s="1197" t="s">
        <v>8704</v>
      </c>
      <c r="H63" s="1197" t="s">
        <v>7278</v>
      </c>
      <c r="I63" s="1197" t="s">
        <v>665</v>
      </c>
      <c r="J63" s="1197" t="s">
        <v>3523</v>
      </c>
      <c r="K63" s="1197" t="s">
        <v>7834</v>
      </c>
      <c r="L63" s="1197" t="s">
        <v>2077</v>
      </c>
      <c r="M63" s="1197" t="s">
        <v>1284</v>
      </c>
      <c r="N63" s="1197" t="s">
        <v>7598</v>
      </c>
      <c r="O63" s="1197" t="s">
        <v>7497</v>
      </c>
      <c r="P63" s="1197" t="s">
        <v>565</v>
      </c>
      <c r="Q63" s="1197" t="s">
        <v>8705</v>
      </c>
      <c r="R63" s="1197" t="s">
        <v>4758</v>
      </c>
      <c r="S63" s="1197" t="s">
        <v>8706</v>
      </c>
      <c r="T63" s="1197" t="s">
        <v>7337</v>
      </c>
      <c r="U63" s="1197" t="s">
        <v>5153</v>
      </c>
      <c r="V63" s="1197" t="s">
        <v>8707</v>
      </c>
      <c r="W63" s="1197" t="s">
        <v>8708</v>
      </c>
      <c r="X63" s="1197" t="s">
        <v>8709</v>
      </c>
      <c r="Y63" s="1197" t="s">
        <v>8710</v>
      </c>
      <c r="Z63" s="1197" t="s">
        <v>1403</v>
      </c>
      <c r="AA63" s="1197" t="s">
        <v>4606</v>
      </c>
      <c r="AB63" s="1197" t="s">
        <v>673</v>
      </c>
      <c r="AC63" s="1197" t="s">
        <v>8711</v>
      </c>
      <c r="AD63" s="1197" t="s">
        <v>8712</v>
      </c>
      <c r="AE63" s="1197" t="s">
        <v>7525</v>
      </c>
      <c r="AF63" s="1197" t="s">
        <v>8713</v>
      </c>
      <c r="AG63" s="1197" t="s">
        <v>8714</v>
      </c>
      <c r="AH63" s="1197" t="s">
        <v>2077</v>
      </c>
      <c r="AI63" s="1197" t="s">
        <v>3111</v>
      </c>
      <c r="AJ63" s="1197" t="s">
        <v>8715</v>
      </c>
      <c r="AK63" s="1197" t="s">
        <v>7850</v>
      </c>
      <c r="AL63" s="1197" t="s">
        <v>6920</v>
      </c>
      <c r="AM63" s="1197" t="s">
        <v>6457</v>
      </c>
      <c r="AN63" s="1197" t="s">
        <v>1627</v>
      </c>
      <c r="AO63" s="1197" t="s">
        <v>8716</v>
      </c>
      <c r="AP63" s="1197" t="s">
        <v>8381</v>
      </c>
      <c r="AQ63" s="1197" t="s">
        <v>8699</v>
      </c>
      <c r="AR63" s="1197" t="s">
        <v>6300</v>
      </c>
      <c r="AS63" s="1197" t="s">
        <v>5493</v>
      </c>
      <c r="AT63" s="1197" t="s">
        <v>8717</v>
      </c>
      <c r="AU63" s="1178" t="s">
        <v>8718</v>
      </c>
      <c r="AV63" s="1179" t="str">
        <f t="shared" si="4"/>
        <v>4:21</v>
      </c>
      <c r="AW63" s="1270" t="s">
        <v>8719</v>
      </c>
    </row>
    <row r="64">
      <c r="A64" s="1234" t="s">
        <v>7204</v>
      </c>
      <c r="B64" s="1235" t="s">
        <v>7347</v>
      </c>
      <c r="C64" s="1171">
        <v>0.05193287037037037</v>
      </c>
      <c r="D64" s="1258" t="s">
        <v>8720</v>
      </c>
      <c r="E64" s="1208" t="s">
        <v>6528</v>
      </c>
      <c r="F64" s="1208" t="s">
        <v>8721</v>
      </c>
      <c r="G64" s="1208" t="s">
        <v>8722</v>
      </c>
      <c r="H64" s="1209" t="s">
        <v>8723</v>
      </c>
      <c r="I64" s="1209" t="s">
        <v>2287</v>
      </c>
      <c r="J64" s="1211" t="s">
        <v>3384</v>
      </c>
      <c r="K64" s="1211" t="s">
        <v>7745</v>
      </c>
      <c r="L64" s="1211"/>
      <c r="M64" s="1211" t="s">
        <v>8724</v>
      </c>
      <c r="N64" s="1211" t="s">
        <v>8071</v>
      </c>
      <c r="O64" s="1211" t="s">
        <v>7331</v>
      </c>
      <c r="P64" s="1211" t="s">
        <v>8377</v>
      </c>
      <c r="Q64" s="1213" t="s">
        <v>8725</v>
      </c>
      <c r="R64" s="1213" t="s">
        <v>8726</v>
      </c>
      <c r="S64" s="1213" t="s">
        <v>5062</v>
      </c>
      <c r="T64" s="1213" t="s">
        <v>8727</v>
      </c>
      <c r="U64" s="1213" t="s">
        <v>8728</v>
      </c>
      <c r="V64" s="1213" t="s">
        <v>8083</v>
      </c>
      <c r="W64" s="1216" t="s">
        <v>8729</v>
      </c>
      <c r="X64" s="1216" t="s">
        <v>515</v>
      </c>
      <c r="Y64" s="1216" t="s">
        <v>4101</v>
      </c>
      <c r="Z64" s="1216" t="s">
        <v>8063</v>
      </c>
      <c r="AA64" s="1216" t="s">
        <v>6614</v>
      </c>
      <c r="AB64" s="1216" t="s">
        <v>8382</v>
      </c>
      <c r="AC64" s="1216" t="s">
        <v>2632</v>
      </c>
      <c r="AD64" s="1208" t="s">
        <v>8730</v>
      </c>
      <c r="AE64" s="1208" t="s">
        <v>8426</v>
      </c>
      <c r="AF64" s="1217" t="s">
        <v>8731</v>
      </c>
      <c r="AG64" s="1217" t="s">
        <v>8474</v>
      </c>
      <c r="AH64" s="1217" t="s">
        <v>8616</v>
      </c>
      <c r="AI64" s="1217" t="s">
        <v>8732</v>
      </c>
      <c r="AJ64" s="1217" t="s">
        <v>8733</v>
      </c>
      <c r="AK64" s="1217" t="s">
        <v>8734</v>
      </c>
      <c r="AL64" s="1217" t="s">
        <v>8735</v>
      </c>
      <c r="AM64" s="1219" t="s">
        <v>8736</v>
      </c>
      <c r="AN64" s="1219" t="s">
        <v>5753</v>
      </c>
      <c r="AO64" s="1219" t="s">
        <v>8318</v>
      </c>
      <c r="AP64" s="1219" t="s">
        <v>8737</v>
      </c>
      <c r="AQ64" s="1219" t="s">
        <v>8738</v>
      </c>
      <c r="AR64" s="1219" t="s">
        <v>8183</v>
      </c>
      <c r="AS64" s="1219" t="s">
        <v>3104</v>
      </c>
      <c r="AT64" s="1211" t="s">
        <v>8739</v>
      </c>
      <c r="AU64" s="1203" t="s">
        <v>8740</v>
      </c>
      <c r="AV64" s="1179" t="str">
        <f t="shared" si="4"/>
        <v>4:12</v>
      </c>
      <c r="AW64" s="1254"/>
    </row>
    <row r="65" ht="15.75" customHeight="1">
      <c r="A65" s="1268" t="s">
        <v>8741</v>
      </c>
      <c r="B65" s="1170" t="s">
        <v>7347</v>
      </c>
      <c r="C65" s="1260">
        <v>0.05199074074074074</v>
      </c>
      <c r="D65" s="1197" t="s">
        <v>8742</v>
      </c>
      <c r="E65" s="1224" t="s">
        <v>8743</v>
      </c>
      <c r="F65" s="1224" t="s">
        <v>8744</v>
      </c>
      <c r="G65" s="1224" t="s">
        <v>8745</v>
      </c>
      <c r="H65" s="1210" t="s">
        <v>6357</v>
      </c>
      <c r="I65" s="1210" t="s">
        <v>3335</v>
      </c>
      <c r="J65" s="1212" t="s">
        <v>8746</v>
      </c>
      <c r="K65" s="1212" t="s">
        <v>2918</v>
      </c>
      <c r="L65" s="1212" t="s">
        <v>2385</v>
      </c>
      <c r="M65" s="1212" t="s">
        <v>8171</v>
      </c>
      <c r="N65" s="1212" t="s">
        <v>7968</v>
      </c>
      <c r="O65" s="1212" t="s">
        <v>8747</v>
      </c>
      <c r="P65" s="1212" t="s">
        <v>1742</v>
      </c>
      <c r="Q65" s="1215" t="s">
        <v>4148</v>
      </c>
      <c r="R65" s="1215" t="s">
        <v>4494</v>
      </c>
      <c r="S65" s="1215" t="s">
        <v>8748</v>
      </c>
      <c r="T65" s="1215" t="s">
        <v>6664</v>
      </c>
      <c r="U65" s="1215" t="s">
        <v>8749</v>
      </c>
      <c r="V65" s="1215" t="s">
        <v>5488</v>
      </c>
      <c r="W65" s="1226" t="s">
        <v>8750</v>
      </c>
      <c r="X65" s="1226" t="s">
        <v>8751</v>
      </c>
      <c r="Y65" s="1226" t="s">
        <v>208</v>
      </c>
      <c r="Z65" s="1226" t="s">
        <v>8752</v>
      </c>
      <c r="AA65" s="1226" t="s">
        <v>8014</v>
      </c>
      <c r="AB65" s="1226" t="s">
        <v>8753</v>
      </c>
      <c r="AC65" s="1226" t="s">
        <v>2490</v>
      </c>
      <c r="AD65" s="1224" t="s">
        <v>8754</v>
      </c>
      <c r="AE65" s="1224" t="s">
        <v>5734</v>
      </c>
      <c r="AF65" s="1227" t="s">
        <v>8755</v>
      </c>
      <c r="AG65" s="1227" t="s">
        <v>8695</v>
      </c>
      <c r="AH65" s="1227" t="s">
        <v>8756</v>
      </c>
      <c r="AI65" s="1227" t="s">
        <v>8757</v>
      </c>
      <c r="AJ65" s="1227" t="s">
        <v>8758</v>
      </c>
      <c r="AK65" s="1227" t="s">
        <v>785</v>
      </c>
      <c r="AL65" s="1227" t="s">
        <v>3720</v>
      </c>
      <c r="AM65" s="1218" t="s">
        <v>1106</v>
      </c>
      <c r="AN65" s="1218" t="s">
        <v>8759</v>
      </c>
      <c r="AO65" s="1219" t="s">
        <v>3112</v>
      </c>
      <c r="AP65" s="1219" t="s">
        <v>8760</v>
      </c>
      <c r="AQ65" s="1218" t="s">
        <v>4531</v>
      </c>
      <c r="AR65" s="1218" t="s">
        <v>8761</v>
      </c>
      <c r="AS65" s="1218" t="s">
        <v>1584</v>
      </c>
      <c r="AT65" s="1212" t="s">
        <v>8378</v>
      </c>
      <c r="AU65" s="1301" t="str">
        <f>HYPERLINK("https://splits.io/m3t","1:18:40")</f>
        <v>1:18:40</v>
      </c>
      <c r="AV65" s="1179" t="str">
        <f t="shared" si="4"/>
        <v>3:48</v>
      </c>
      <c r="AW65" s="1264" t="s">
        <v>8762</v>
      </c>
    </row>
    <row r="66" ht="15.75" customHeight="1">
      <c r="A66" s="1237" t="s">
        <v>8763</v>
      </c>
      <c r="B66" s="1170" t="s">
        <v>7347</v>
      </c>
      <c r="C66" s="1255">
        <v>0.052002314814814814</v>
      </c>
      <c r="D66" s="1197" t="s">
        <v>8764</v>
      </c>
      <c r="E66" s="1179" t="s">
        <v>8765</v>
      </c>
      <c r="F66" s="1179" t="s">
        <v>8766</v>
      </c>
      <c r="G66" s="1179" t="s">
        <v>8767</v>
      </c>
      <c r="H66" s="1179" t="s">
        <v>8768</v>
      </c>
      <c r="I66" s="1179" t="s">
        <v>3472</v>
      </c>
      <c r="J66" s="1179" t="s">
        <v>7810</v>
      </c>
      <c r="K66" s="1179" t="s">
        <v>4151</v>
      </c>
      <c r="L66" s="1179" t="s">
        <v>2820</v>
      </c>
      <c r="M66" s="1179" t="s">
        <v>8468</v>
      </c>
      <c r="N66" s="1179" t="s">
        <v>4841</v>
      </c>
      <c r="O66" s="1179" t="s">
        <v>8769</v>
      </c>
      <c r="P66" s="1179" t="s">
        <v>8770</v>
      </c>
      <c r="Q66" s="1179" t="s">
        <v>8771</v>
      </c>
      <c r="R66" s="1179" t="s">
        <v>1146</v>
      </c>
      <c r="S66" s="1179" t="s">
        <v>7904</v>
      </c>
      <c r="T66" s="1179" t="s">
        <v>418</v>
      </c>
      <c r="U66" s="1179" t="s">
        <v>1339</v>
      </c>
      <c r="V66" s="1179" t="s">
        <v>356</v>
      </c>
      <c r="W66" s="1179" t="s">
        <v>8772</v>
      </c>
      <c r="X66" s="1179" t="s">
        <v>8155</v>
      </c>
      <c r="Y66" s="1179" t="s">
        <v>1755</v>
      </c>
      <c r="Z66" s="1179" t="s">
        <v>8773</v>
      </c>
      <c r="AA66" s="1179" t="s">
        <v>7968</v>
      </c>
      <c r="AB66" s="1179" t="s">
        <v>8774</v>
      </c>
      <c r="AC66" s="1179" t="s">
        <v>3529</v>
      </c>
      <c r="AD66" s="1179" t="s">
        <v>8775</v>
      </c>
      <c r="AE66" s="1179" t="s">
        <v>565</v>
      </c>
      <c r="AF66" s="1179" t="s">
        <v>8776</v>
      </c>
      <c r="AG66" s="1179" t="s">
        <v>8777</v>
      </c>
      <c r="AH66" s="1179" t="s">
        <v>2053</v>
      </c>
      <c r="AI66" s="1179" t="s">
        <v>8778</v>
      </c>
      <c r="AJ66" s="1179" t="s">
        <v>8779</v>
      </c>
      <c r="AK66" s="1179" t="s">
        <v>3892</v>
      </c>
      <c r="AL66" s="1179" t="s">
        <v>3142</v>
      </c>
      <c r="AM66" s="1179" t="s">
        <v>1149</v>
      </c>
      <c r="AN66" s="1179" t="s">
        <v>7393</v>
      </c>
      <c r="AO66" s="1179" t="s">
        <v>6642</v>
      </c>
      <c r="AP66" s="1179" t="s">
        <v>8780</v>
      </c>
      <c r="AQ66" s="1179" t="s">
        <v>8781</v>
      </c>
      <c r="AR66" s="1179" t="s">
        <v>8619</v>
      </c>
      <c r="AS66" s="1179" t="s">
        <v>8782</v>
      </c>
      <c r="AT66" s="1179" t="s">
        <v>8783</v>
      </c>
      <c r="AU66" s="1179" t="s">
        <v>8784</v>
      </c>
      <c r="AV66" s="1179" t="str">
        <f t="shared" si="4"/>
        <v>3:32</v>
      </c>
      <c r="AW66" s="1190" t="s">
        <v>8785</v>
      </c>
    </row>
    <row r="67" ht="15.75" customHeight="1">
      <c r="A67" s="1268" t="s">
        <v>8786</v>
      </c>
      <c r="B67" s="1230" t="s">
        <v>7283</v>
      </c>
      <c r="C67" s="1260">
        <v>0.05201388888888889</v>
      </c>
      <c r="D67" s="1197" t="s">
        <v>8787</v>
      </c>
      <c r="E67" s="1208" t="s">
        <v>8788</v>
      </c>
      <c r="F67" s="1224" t="s">
        <v>8789</v>
      </c>
      <c r="G67" s="1224" t="s">
        <v>8790</v>
      </c>
      <c r="H67" s="1210" t="s">
        <v>8791</v>
      </c>
      <c r="I67" s="1210" t="s">
        <v>8792</v>
      </c>
      <c r="J67" s="1212" t="s">
        <v>8793</v>
      </c>
      <c r="K67" s="1212" t="s">
        <v>3347</v>
      </c>
      <c r="L67" s="1212" t="s">
        <v>8794</v>
      </c>
      <c r="M67" s="1212" t="s">
        <v>8795</v>
      </c>
      <c r="N67" s="1212" t="s">
        <v>8623</v>
      </c>
      <c r="O67" s="1212" t="s">
        <v>8796</v>
      </c>
      <c r="P67" s="1212" t="s">
        <v>8140</v>
      </c>
      <c r="Q67" s="1215" t="s">
        <v>8797</v>
      </c>
      <c r="R67" s="1215" t="s">
        <v>8798</v>
      </c>
      <c r="S67" s="1215" t="s">
        <v>8799</v>
      </c>
      <c r="T67" s="1215" t="s">
        <v>8800</v>
      </c>
      <c r="U67" s="1215" t="s">
        <v>8017</v>
      </c>
      <c r="V67" s="1215" t="s">
        <v>2535</v>
      </c>
      <c r="W67" s="1226" t="s">
        <v>8621</v>
      </c>
      <c r="X67" s="1226" t="s">
        <v>8155</v>
      </c>
      <c r="Y67" s="1226" t="s">
        <v>606</v>
      </c>
      <c r="Z67" s="1226" t="s">
        <v>2281</v>
      </c>
      <c r="AA67" s="1226" t="s">
        <v>5082</v>
      </c>
      <c r="AB67" s="1226" t="s">
        <v>7458</v>
      </c>
      <c r="AC67" s="1226" t="s">
        <v>829</v>
      </c>
      <c r="AD67" s="1224" t="s">
        <v>8801</v>
      </c>
      <c r="AE67" s="1224" t="s">
        <v>8492</v>
      </c>
      <c r="AF67" s="1227" t="s">
        <v>8802</v>
      </c>
      <c r="AG67" s="1227" t="s">
        <v>2716</v>
      </c>
      <c r="AH67" s="1227" t="s">
        <v>5210</v>
      </c>
      <c r="AI67" s="1227" t="s">
        <v>8803</v>
      </c>
      <c r="AJ67" s="1227" t="s">
        <v>8804</v>
      </c>
      <c r="AK67" s="1227" t="s">
        <v>7980</v>
      </c>
      <c r="AL67" s="1227" t="s">
        <v>3548</v>
      </c>
      <c r="AM67" s="1218" t="s">
        <v>8805</v>
      </c>
      <c r="AN67" s="1218" t="s">
        <v>8558</v>
      </c>
      <c r="AO67" s="1218" t="s">
        <v>2056</v>
      </c>
      <c r="AP67" s="1218" t="s">
        <v>8806</v>
      </c>
      <c r="AQ67" s="1218" t="s">
        <v>969</v>
      </c>
      <c r="AR67" s="1218" t="s">
        <v>7332</v>
      </c>
      <c r="AS67" s="1218" t="s">
        <v>4126</v>
      </c>
      <c r="AT67" s="1212" t="s">
        <v>8807</v>
      </c>
      <c r="AU67" s="1228" t="s">
        <v>8808</v>
      </c>
      <c r="AV67" s="1179" t="str">
        <f t="shared" si="4"/>
        <v>2:58</v>
      </c>
      <c r="AW67" s="1254" t="s">
        <v>8809</v>
      </c>
    </row>
    <row r="68" ht="15.75" customHeight="1">
      <c r="A68" s="1181" t="s">
        <v>5574</v>
      </c>
      <c r="B68" s="1230" t="s">
        <v>7283</v>
      </c>
      <c r="C68" s="1255">
        <v>0.05207175925925926</v>
      </c>
      <c r="D68" s="1197" t="s">
        <v>8810</v>
      </c>
      <c r="E68" s="1179" t="s">
        <v>8811</v>
      </c>
      <c r="F68" s="1179" t="s">
        <v>8812</v>
      </c>
      <c r="G68" s="1179" t="s">
        <v>7446</v>
      </c>
      <c r="H68" s="1179" t="s">
        <v>8813</v>
      </c>
      <c r="I68" s="1179" t="s">
        <v>8814</v>
      </c>
      <c r="J68" s="1179" t="s">
        <v>7307</v>
      </c>
      <c r="K68" s="1179" t="s">
        <v>8403</v>
      </c>
      <c r="L68" s="1179" t="s">
        <v>8815</v>
      </c>
      <c r="M68" s="1179" t="s">
        <v>2598</v>
      </c>
      <c r="N68" s="1179" t="s">
        <v>8816</v>
      </c>
      <c r="O68" s="1179" t="s">
        <v>8817</v>
      </c>
      <c r="P68" s="1179" t="s">
        <v>740</v>
      </c>
      <c r="Q68" s="1179" t="s">
        <v>8818</v>
      </c>
      <c r="R68" s="1179" t="s">
        <v>943</v>
      </c>
      <c r="S68" s="1179" t="s">
        <v>5189</v>
      </c>
      <c r="T68" s="1179" t="s">
        <v>6664</v>
      </c>
      <c r="U68" s="1179" t="s">
        <v>5157</v>
      </c>
      <c r="V68" s="1179" t="s">
        <v>6825</v>
      </c>
      <c r="W68" s="1179" t="s">
        <v>8819</v>
      </c>
      <c r="X68" s="1179" t="s">
        <v>8820</v>
      </c>
      <c r="Y68" s="1179" t="s">
        <v>572</v>
      </c>
      <c r="Z68" s="1179" t="s">
        <v>8821</v>
      </c>
      <c r="AA68" s="1179" t="s">
        <v>1165</v>
      </c>
      <c r="AB68" s="1179" t="s">
        <v>8822</v>
      </c>
      <c r="AC68" s="1179" t="s">
        <v>552</v>
      </c>
      <c r="AD68" s="1179" t="s">
        <v>8823</v>
      </c>
      <c r="AE68" s="1179" t="s">
        <v>1463</v>
      </c>
      <c r="AF68" s="1179" t="s">
        <v>8824</v>
      </c>
      <c r="AG68" s="1179" t="s">
        <v>8155</v>
      </c>
      <c r="AH68" s="1179" t="s">
        <v>6109</v>
      </c>
      <c r="AI68" s="1179" t="s">
        <v>8603</v>
      </c>
      <c r="AJ68" s="1179" t="s">
        <v>8825</v>
      </c>
      <c r="AK68" s="1179" t="s">
        <v>8826</v>
      </c>
      <c r="AL68" s="1179" t="s">
        <v>3411</v>
      </c>
      <c r="AM68" s="1179" t="s">
        <v>8248</v>
      </c>
      <c r="AN68" s="1179" t="s">
        <v>3548</v>
      </c>
      <c r="AO68" s="1179" t="s">
        <v>3347</v>
      </c>
      <c r="AP68" s="1179" t="s">
        <v>4282</v>
      </c>
      <c r="AQ68" s="1179" t="s">
        <v>8827</v>
      </c>
      <c r="AR68" s="1179" t="s">
        <v>8828</v>
      </c>
      <c r="AS68" s="1179" t="s">
        <v>8037</v>
      </c>
      <c r="AT68" s="1179" t="s">
        <v>8261</v>
      </c>
      <c r="AU68" s="1179" t="s">
        <v>8829</v>
      </c>
      <c r="AV68" s="1179" t="str">
        <f t="shared" si="4"/>
        <v>3:10</v>
      </c>
      <c r="AW68" s="1239" t="s">
        <v>8830</v>
      </c>
    </row>
    <row r="69" ht="15.75" customHeight="1">
      <c r="A69" s="1223" t="s">
        <v>4268</v>
      </c>
      <c r="B69" s="1281" t="s">
        <v>7314</v>
      </c>
      <c r="C69" s="1171">
        <v>0.052083333333333336</v>
      </c>
      <c r="D69" s="1207" t="s">
        <v>8831</v>
      </c>
      <c r="E69" s="1224" t="s">
        <v>7856</v>
      </c>
      <c r="F69" s="1208" t="s">
        <v>8832</v>
      </c>
      <c r="G69" s="1224" t="s">
        <v>8833</v>
      </c>
      <c r="H69" s="1210" t="s">
        <v>8834</v>
      </c>
      <c r="I69" s="1210" t="s">
        <v>223</v>
      </c>
      <c r="J69" s="1212" t="s">
        <v>7578</v>
      </c>
      <c r="K69" s="1212" t="s">
        <v>2979</v>
      </c>
      <c r="L69" s="1212" t="s">
        <v>8835</v>
      </c>
      <c r="M69" s="1211" t="s">
        <v>7860</v>
      </c>
      <c r="N69" s="1211" t="s">
        <v>3984</v>
      </c>
      <c r="O69" s="1211" t="s">
        <v>8729</v>
      </c>
      <c r="P69" s="1212" t="s">
        <v>1707</v>
      </c>
      <c r="Q69" s="1213" t="s">
        <v>4759</v>
      </c>
      <c r="R69" s="1215" t="s">
        <v>8836</v>
      </c>
      <c r="S69" s="1213" t="s">
        <v>8837</v>
      </c>
      <c r="T69" s="1215" t="s">
        <v>3325</v>
      </c>
      <c r="U69" s="1215" t="s">
        <v>8838</v>
      </c>
      <c r="V69" s="1215" t="s">
        <v>1104</v>
      </c>
      <c r="W69" s="1226" t="s">
        <v>8839</v>
      </c>
      <c r="X69" s="1216" t="s">
        <v>8840</v>
      </c>
      <c r="Y69" s="1302" t="s">
        <v>5509</v>
      </c>
      <c r="Z69" s="1216" t="s">
        <v>8841</v>
      </c>
      <c r="AA69" s="1216" t="s">
        <v>8842</v>
      </c>
      <c r="AB69" s="1216" t="s">
        <v>8843</v>
      </c>
      <c r="AC69" s="1302" t="s">
        <v>5303</v>
      </c>
      <c r="AD69" s="1224" t="s">
        <v>8844</v>
      </c>
      <c r="AE69" s="1208" t="s">
        <v>984</v>
      </c>
      <c r="AF69" s="1262" t="str">
        <f>HYPERLINK("https://www.youtube.com/watch?v=T9zbmFd23uk","2:38.85")</f>
        <v>2:38.85</v>
      </c>
      <c r="AG69" s="1217" t="s">
        <v>354</v>
      </c>
      <c r="AH69" s="1227" t="s">
        <v>448</v>
      </c>
      <c r="AI69" s="1227" t="s">
        <v>4997</v>
      </c>
      <c r="AJ69" s="1217" t="s">
        <v>8845</v>
      </c>
      <c r="AK69" s="1217" t="s">
        <v>7654</v>
      </c>
      <c r="AL69" s="1217" t="s">
        <v>4374</v>
      </c>
      <c r="AM69" s="1219" t="s">
        <v>4643</v>
      </c>
      <c r="AN69" s="1219" t="s">
        <v>2753</v>
      </c>
      <c r="AO69" s="1219" t="s">
        <v>7945</v>
      </c>
      <c r="AP69" s="1218" t="s">
        <v>3344</v>
      </c>
      <c r="AQ69" s="1219" t="s">
        <v>8254</v>
      </c>
      <c r="AR69" s="1219" t="s">
        <v>8846</v>
      </c>
      <c r="AS69" s="1219" t="s">
        <v>8847</v>
      </c>
      <c r="AT69" s="1212" t="s">
        <v>8848</v>
      </c>
      <c r="AU69" s="1203" t="s">
        <v>8849</v>
      </c>
      <c r="AV69" s="1179" t="str">
        <f t="shared" si="4"/>
        <v>3:51</v>
      </c>
      <c r="AW69" s="1236" t="s">
        <v>6657</v>
      </c>
    </row>
    <row r="70" ht="15.75" customHeight="1">
      <c r="A70" s="1234" t="s">
        <v>3553</v>
      </c>
      <c r="B70" s="1235" t="s">
        <v>7347</v>
      </c>
      <c r="C70" s="1171">
        <v>0.05224537037037037</v>
      </c>
      <c r="D70" s="1208" t="s">
        <v>8850</v>
      </c>
      <c r="E70" s="1208" t="s">
        <v>5787</v>
      </c>
      <c r="F70" s="1208" t="s">
        <v>8851</v>
      </c>
      <c r="G70" s="1208" t="s">
        <v>8852</v>
      </c>
      <c r="H70" s="1197" t="s">
        <v>8192</v>
      </c>
      <c r="I70" s="1209" t="s">
        <v>1515</v>
      </c>
      <c r="J70" s="1211" t="s">
        <v>7813</v>
      </c>
      <c r="K70" s="1211" t="s">
        <v>8853</v>
      </c>
      <c r="L70" s="1211" t="s">
        <v>8854</v>
      </c>
      <c r="M70" s="1211" t="s">
        <v>8617</v>
      </c>
      <c r="N70" s="1211" t="s">
        <v>1418</v>
      </c>
      <c r="O70" s="1211" t="s">
        <v>6572</v>
      </c>
      <c r="P70" s="1211" t="s">
        <v>8855</v>
      </c>
      <c r="Q70" s="1213" t="s">
        <v>8856</v>
      </c>
      <c r="R70" s="1213" t="s">
        <v>4758</v>
      </c>
      <c r="S70" s="1213" t="s">
        <v>3384</v>
      </c>
      <c r="T70" s="1213" t="s">
        <v>8857</v>
      </c>
      <c r="U70" s="1213" t="s">
        <v>8858</v>
      </c>
      <c r="V70" s="1213" t="s">
        <v>3292</v>
      </c>
      <c r="W70" s="1216" t="s">
        <v>8330</v>
      </c>
      <c r="X70" s="1216" t="s">
        <v>8859</v>
      </c>
      <c r="Y70" s="1216" t="s">
        <v>8860</v>
      </c>
      <c r="Z70" s="1216" t="s">
        <v>8861</v>
      </c>
      <c r="AA70" s="1178" t="s">
        <v>1725</v>
      </c>
      <c r="AB70" s="1216" t="s">
        <v>8843</v>
      </c>
      <c r="AC70" s="1216" t="s">
        <v>8684</v>
      </c>
      <c r="AD70" s="1208" t="s">
        <v>8862</v>
      </c>
      <c r="AE70" s="1208" t="s">
        <v>8377</v>
      </c>
      <c r="AF70" s="1217" t="s">
        <v>7385</v>
      </c>
      <c r="AG70" s="1217" t="s">
        <v>8863</v>
      </c>
      <c r="AH70" s="1217" t="s">
        <v>4610</v>
      </c>
      <c r="AI70" s="1217" t="s">
        <v>8864</v>
      </c>
      <c r="AJ70" s="1217" t="s">
        <v>8865</v>
      </c>
      <c r="AK70" s="1217" t="s">
        <v>2754</v>
      </c>
      <c r="AL70" s="1217" t="s">
        <v>4301</v>
      </c>
      <c r="AM70" s="1219" t="s">
        <v>2770</v>
      </c>
      <c r="AN70" s="1219" t="s">
        <v>4686</v>
      </c>
      <c r="AO70" s="1219" t="s">
        <v>7296</v>
      </c>
      <c r="AP70" s="1219" t="s">
        <v>8866</v>
      </c>
      <c r="AQ70" s="1219" t="s">
        <v>1957</v>
      </c>
      <c r="AR70" s="1219" t="s">
        <v>8820</v>
      </c>
      <c r="AS70" s="1219" t="s">
        <v>7826</v>
      </c>
      <c r="AT70" s="1211" t="s">
        <v>8867</v>
      </c>
      <c r="AU70" s="1203" t="s">
        <v>8320</v>
      </c>
      <c r="AV70" s="1203" t="s">
        <v>8868</v>
      </c>
      <c r="AW70" s="1236" t="s">
        <v>8869</v>
      </c>
    </row>
    <row r="71">
      <c r="A71" s="1221" t="s">
        <v>4354</v>
      </c>
      <c r="B71" s="1272" t="s">
        <v>7283</v>
      </c>
      <c r="C71" s="1303">
        <v>0.05232638888888889</v>
      </c>
      <c r="D71" s="1258" t="s">
        <v>8870</v>
      </c>
      <c r="E71" s="1178" t="s">
        <v>1407</v>
      </c>
      <c r="F71" s="1178" t="s">
        <v>8871</v>
      </c>
      <c r="G71" s="1178" t="s">
        <v>8872</v>
      </c>
      <c r="H71" s="1178" t="s">
        <v>8873</v>
      </c>
      <c r="I71" s="1178" t="s">
        <v>5813</v>
      </c>
      <c r="J71" s="1178" t="s">
        <v>2211</v>
      </c>
      <c r="K71" s="1178" t="s">
        <v>8441</v>
      </c>
      <c r="L71" s="1178" t="s">
        <v>8874</v>
      </c>
      <c r="M71" s="1178" t="s">
        <v>6412</v>
      </c>
      <c r="N71" s="1178" t="s">
        <v>8875</v>
      </c>
      <c r="O71" s="1178" t="s">
        <v>8876</v>
      </c>
      <c r="P71" s="1178" t="s">
        <v>410</v>
      </c>
      <c r="Q71" s="1178" t="s">
        <v>7028</v>
      </c>
      <c r="R71" s="1178" t="s">
        <v>4917</v>
      </c>
      <c r="S71" s="1178" t="s">
        <v>8688</v>
      </c>
      <c r="T71" s="1178" t="s">
        <v>7768</v>
      </c>
      <c r="U71" s="1178" t="s">
        <v>8877</v>
      </c>
      <c r="V71" s="1178" t="s">
        <v>8878</v>
      </c>
      <c r="W71" s="1178" t="s">
        <v>5372</v>
      </c>
      <c r="X71" s="1178" t="s">
        <v>4920</v>
      </c>
      <c r="Y71" s="1178" t="s">
        <v>5625</v>
      </c>
      <c r="Z71" s="1178" t="s">
        <v>758</v>
      </c>
      <c r="AA71" s="1179" t="s">
        <v>8688</v>
      </c>
      <c r="AB71" s="1178" t="s">
        <v>8879</v>
      </c>
      <c r="AC71" s="1178" t="s">
        <v>5303</v>
      </c>
      <c r="AD71" s="1178" t="s">
        <v>8880</v>
      </c>
      <c r="AE71" s="1178" t="s">
        <v>451</v>
      </c>
      <c r="AF71" s="1178" t="s">
        <v>6898</v>
      </c>
      <c r="AG71" s="1178" t="s">
        <v>8881</v>
      </c>
      <c r="AH71" s="1178" t="s">
        <v>1300</v>
      </c>
      <c r="AI71" s="1178" t="s">
        <v>309</v>
      </c>
      <c r="AJ71" s="1178" t="s">
        <v>2170</v>
      </c>
      <c r="AK71" s="1178" t="s">
        <v>8882</v>
      </c>
      <c r="AL71" s="1178" t="s">
        <v>8605</v>
      </c>
      <c r="AM71" s="1178" t="s">
        <v>2716</v>
      </c>
      <c r="AN71" s="1178" t="s">
        <v>8883</v>
      </c>
      <c r="AO71" s="1178" t="s">
        <v>2900</v>
      </c>
      <c r="AP71" s="1178" t="s">
        <v>8884</v>
      </c>
      <c r="AQ71" s="1178" t="s">
        <v>6411</v>
      </c>
      <c r="AR71" s="1178" t="s">
        <v>5302</v>
      </c>
      <c r="AS71" s="1178" t="s">
        <v>7772</v>
      </c>
      <c r="AT71" s="1178" t="s">
        <v>8885</v>
      </c>
      <c r="AU71" s="1178" t="s">
        <v>8886</v>
      </c>
      <c r="AV71" s="1179" t="str">
        <f t="shared" ref="AV71:AV81" si="5">TEXT(AU71-C71,"m:ss")</f>
        <v>3:48</v>
      </c>
      <c r="AW71" s="1239"/>
    </row>
    <row r="72" ht="15.75" customHeight="1">
      <c r="A72" s="1181" t="s">
        <v>8887</v>
      </c>
      <c r="B72" s="1170" t="s">
        <v>7347</v>
      </c>
      <c r="C72" s="1255">
        <v>0.05240740740740741</v>
      </c>
      <c r="D72" s="1197" t="s">
        <v>8888</v>
      </c>
      <c r="E72" s="1179" t="s">
        <v>8613</v>
      </c>
      <c r="F72" s="1179" t="s">
        <v>8889</v>
      </c>
      <c r="G72" s="1179" t="s">
        <v>8584</v>
      </c>
      <c r="H72" s="1179" t="s">
        <v>8890</v>
      </c>
      <c r="I72" s="1179" t="s">
        <v>8891</v>
      </c>
      <c r="J72" s="1179" t="s">
        <v>8892</v>
      </c>
      <c r="K72" s="1179" t="s">
        <v>8893</v>
      </c>
      <c r="L72" s="1179" t="s">
        <v>7888</v>
      </c>
      <c r="M72" s="1179" t="s">
        <v>6573</v>
      </c>
      <c r="N72" s="1179" t="s">
        <v>4043</v>
      </c>
      <c r="O72" s="1179" t="s">
        <v>8894</v>
      </c>
      <c r="P72" s="1179" t="s">
        <v>8895</v>
      </c>
      <c r="Q72" s="1179" t="s">
        <v>3363</v>
      </c>
      <c r="R72" s="1179" t="s">
        <v>8896</v>
      </c>
      <c r="S72" s="1179" t="s">
        <v>8252</v>
      </c>
      <c r="T72" s="1179" t="s">
        <v>4687</v>
      </c>
      <c r="U72" s="1179" t="s">
        <v>8897</v>
      </c>
      <c r="V72" s="1179" t="s">
        <v>8898</v>
      </c>
      <c r="W72" s="1179" t="s">
        <v>6429</v>
      </c>
      <c r="X72" s="1179" t="s">
        <v>8899</v>
      </c>
      <c r="Y72" s="1179" t="s">
        <v>984</v>
      </c>
      <c r="Z72" s="1179" t="s">
        <v>8752</v>
      </c>
      <c r="AA72" s="1226" t="s">
        <v>1725</v>
      </c>
      <c r="AB72" s="1179" t="s">
        <v>8900</v>
      </c>
      <c r="AC72" s="1179" t="s">
        <v>1215</v>
      </c>
      <c r="AD72" s="1179" t="s">
        <v>8901</v>
      </c>
      <c r="AE72" s="1179" t="s">
        <v>1215</v>
      </c>
      <c r="AF72" s="1179" t="s">
        <v>8902</v>
      </c>
      <c r="AG72" s="1179" t="s">
        <v>8516</v>
      </c>
      <c r="AH72" s="1179" t="s">
        <v>3768</v>
      </c>
      <c r="AI72" s="1179" t="s">
        <v>8903</v>
      </c>
      <c r="AJ72" s="1179" t="s">
        <v>8904</v>
      </c>
      <c r="AK72" s="1179" t="s">
        <v>8905</v>
      </c>
      <c r="AL72" s="1179" t="s">
        <v>8416</v>
      </c>
      <c r="AM72" s="1179" t="s">
        <v>940</v>
      </c>
      <c r="AN72" s="1179" t="s">
        <v>2623</v>
      </c>
      <c r="AO72" s="1179" t="s">
        <v>8906</v>
      </c>
      <c r="AP72" s="1179" t="s">
        <v>8907</v>
      </c>
      <c r="AQ72" s="1179" t="s">
        <v>8908</v>
      </c>
      <c r="AR72" s="1179" t="s">
        <v>8909</v>
      </c>
      <c r="AS72" s="1179" t="s">
        <v>7700</v>
      </c>
      <c r="AT72" s="1179" t="s">
        <v>7821</v>
      </c>
      <c r="AU72" s="1179" t="s">
        <v>8910</v>
      </c>
      <c r="AV72" s="1179" t="str">
        <f t="shared" si="5"/>
        <v>3:40</v>
      </c>
      <c r="AW72" s="1190" t="s">
        <v>8911</v>
      </c>
    </row>
    <row r="73">
      <c r="A73" s="1234" t="s">
        <v>3221</v>
      </c>
      <c r="B73" s="1235" t="s">
        <v>7347</v>
      </c>
      <c r="C73" s="1182">
        <v>0.05243055555555556</v>
      </c>
      <c r="D73" s="1258" t="s">
        <v>8912</v>
      </c>
      <c r="E73" s="1178" t="s">
        <v>8913</v>
      </c>
      <c r="F73" s="1178" t="s">
        <v>8914</v>
      </c>
      <c r="G73" s="1178" t="s">
        <v>8915</v>
      </c>
      <c r="H73" s="1178" t="s">
        <v>8916</v>
      </c>
      <c r="I73" s="1178" t="s">
        <v>572</v>
      </c>
      <c r="J73" s="1178" t="s">
        <v>6969</v>
      </c>
      <c r="K73" s="1178" t="s">
        <v>4151</v>
      </c>
      <c r="L73" s="1178" t="s">
        <v>8917</v>
      </c>
      <c r="M73" s="1178" t="s">
        <v>4922</v>
      </c>
      <c r="N73" s="1178" t="s">
        <v>8179</v>
      </c>
      <c r="O73" s="1178" t="s">
        <v>8918</v>
      </c>
      <c r="P73" s="1178" t="s">
        <v>565</v>
      </c>
      <c r="Q73" s="1178" t="s">
        <v>8919</v>
      </c>
      <c r="R73" s="1178" t="s">
        <v>5309</v>
      </c>
      <c r="S73" s="1178" t="s">
        <v>8920</v>
      </c>
      <c r="T73" s="1178" t="s">
        <v>7135</v>
      </c>
      <c r="U73" s="1178" t="s">
        <v>8921</v>
      </c>
      <c r="V73" s="1178" t="s">
        <v>8922</v>
      </c>
      <c r="W73" s="1178" t="s">
        <v>8923</v>
      </c>
      <c r="X73" s="1178" t="s">
        <v>8924</v>
      </c>
      <c r="Y73" s="1178" t="s">
        <v>4998</v>
      </c>
      <c r="Z73" s="1178" t="s">
        <v>8925</v>
      </c>
      <c r="AA73" s="1197" t="s">
        <v>8920</v>
      </c>
      <c r="AB73" s="1178" t="s">
        <v>8773</v>
      </c>
      <c r="AC73" s="1178" t="s">
        <v>5734</v>
      </c>
      <c r="AD73" s="1178" t="s">
        <v>6354</v>
      </c>
      <c r="AE73" s="1178" t="s">
        <v>5696</v>
      </c>
      <c r="AF73" s="1186" t="s">
        <v>8926</v>
      </c>
      <c r="AG73" s="1178" t="s">
        <v>8927</v>
      </c>
      <c r="AH73" s="1178" t="s">
        <v>8928</v>
      </c>
      <c r="AI73" s="1178" t="s">
        <v>8929</v>
      </c>
      <c r="AJ73" s="1178" t="s">
        <v>8930</v>
      </c>
      <c r="AK73" s="1178" t="s">
        <v>8931</v>
      </c>
      <c r="AL73" s="1178" t="s">
        <v>4443</v>
      </c>
      <c r="AM73" s="1178" t="s">
        <v>2113</v>
      </c>
      <c r="AN73" s="1178" t="s">
        <v>1508</v>
      </c>
      <c r="AO73" s="1178" t="s">
        <v>7492</v>
      </c>
      <c r="AP73" s="1178" t="s">
        <v>5071</v>
      </c>
      <c r="AQ73" s="1178" t="s">
        <v>8932</v>
      </c>
      <c r="AR73" s="1178" t="s">
        <v>156</v>
      </c>
      <c r="AS73" s="1186" t="s">
        <v>8933</v>
      </c>
      <c r="AT73" s="1178" t="s">
        <v>6440</v>
      </c>
      <c r="AU73" s="1178" t="s">
        <v>8934</v>
      </c>
      <c r="AV73" s="1179" t="str">
        <f t="shared" si="5"/>
        <v>4:22</v>
      </c>
      <c r="AW73" s="1270" t="s">
        <v>8935</v>
      </c>
    </row>
    <row r="74" ht="15.75" customHeight="1">
      <c r="A74" s="1268" t="s">
        <v>8936</v>
      </c>
      <c r="B74" s="1170" t="s">
        <v>7347</v>
      </c>
      <c r="C74" s="1260">
        <v>0.05263888888888889</v>
      </c>
      <c r="D74" s="1197" t="s">
        <v>8937</v>
      </c>
      <c r="E74" s="1224" t="s">
        <v>6560</v>
      </c>
      <c r="F74" s="1224" t="s">
        <v>8938</v>
      </c>
      <c r="G74" s="1224" t="s">
        <v>8939</v>
      </c>
      <c r="H74" s="1210" t="s">
        <v>8940</v>
      </c>
      <c r="I74" s="1210" t="s">
        <v>8941</v>
      </c>
      <c r="J74" s="1212" t="s">
        <v>8942</v>
      </c>
      <c r="K74" s="1212" t="s">
        <v>3523</v>
      </c>
      <c r="L74" s="1212" t="s">
        <v>3354</v>
      </c>
      <c r="M74" s="1212" t="s">
        <v>7842</v>
      </c>
      <c r="N74" s="1212" t="s">
        <v>8943</v>
      </c>
      <c r="O74" s="1212" t="s">
        <v>7300</v>
      </c>
      <c r="P74" s="1212" t="s">
        <v>374</v>
      </c>
      <c r="Q74" s="1215" t="s">
        <v>8944</v>
      </c>
      <c r="R74" s="1215" t="s">
        <v>4758</v>
      </c>
      <c r="S74" s="1215" t="s">
        <v>5454</v>
      </c>
      <c r="T74" s="1215" t="s">
        <v>7788</v>
      </c>
      <c r="U74" s="1215" t="s">
        <v>8945</v>
      </c>
      <c r="V74" s="1215" t="s">
        <v>8946</v>
      </c>
      <c r="W74" s="1226" t="s">
        <v>8947</v>
      </c>
      <c r="X74" s="1226" t="s">
        <v>4945</v>
      </c>
      <c r="Y74" s="1226" t="s">
        <v>1215</v>
      </c>
      <c r="Z74" s="1226" t="s">
        <v>5616</v>
      </c>
      <c r="AA74" s="1178" t="s">
        <v>8948</v>
      </c>
      <c r="AB74" s="1226" t="s">
        <v>1851</v>
      </c>
      <c r="AC74" s="1226" t="s">
        <v>8855</v>
      </c>
      <c r="AD74" s="1224" t="s">
        <v>2664</v>
      </c>
      <c r="AE74" s="1224" t="s">
        <v>7779</v>
      </c>
      <c r="AF74" s="1227" t="s">
        <v>8949</v>
      </c>
      <c r="AG74" s="1227" t="s">
        <v>2085</v>
      </c>
      <c r="AH74" s="1227" t="s">
        <v>4273</v>
      </c>
      <c r="AI74" s="1227" t="s">
        <v>8950</v>
      </c>
      <c r="AJ74" s="1227" t="s">
        <v>8951</v>
      </c>
      <c r="AK74" s="1227" t="s">
        <v>7936</v>
      </c>
      <c r="AL74" s="1227" t="s">
        <v>8952</v>
      </c>
      <c r="AM74" s="1218" t="s">
        <v>8953</v>
      </c>
      <c r="AN74" s="1218" t="s">
        <v>8954</v>
      </c>
      <c r="AO74" s="1218" t="s">
        <v>7600</v>
      </c>
      <c r="AP74" s="1218" t="s">
        <v>3106</v>
      </c>
      <c r="AQ74" s="1218" t="s">
        <v>8955</v>
      </c>
      <c r="AR74" s="1218" t="s">
        <v>154</v>
      </c>
      <c r="AS74" s="1218" t="s">
        <v>1584</v>
      </c>
      <c r="AT74" s="1212" t="s">
        <v>8956</v>
      </c>
      <c r="AU74" s="1228" t="s">
        <v>8957</v>
      </c>
      <c r="AV74" s="1179" t="str">
        <f t="shared" si="5"/>
        <v>4:28</v>
      </c>
      <c r="AW74" s="1264" t="s">
        <v>8958</v>
      </c>
    </row>
    <row r="75" ht="15.75" customHeight="1">
      <c r="A75" s="1221" t="s">
        <v>8959</v>
      </c>
      <c r="B75" s="1272" t="s">
        <v>7347</v>
      </c>
      <c r="C75" s="1182">
        <v>0.05267361111111111</v>
      </c>
      <c r="D75" s="1258" t="s">
        <v>8960</v>
      </c>
      <c r="E75" s="1178" t="s">
        <v>836</v>
      </c>
      <c r="F75" s="1178" t="s">
        <v>8961</v>
      </c>
      <c r="G75" s="1178" t="s">
        <v>8962</v>
      </c>
      <c r="H75" s="1178" t="s">
        <v>8963</v>
      </c>
      <c r="I75" s="1178" t="s">
        <v>5064</v>
      </c>
      <c r="J75" s="1197" t="s">
        <v>8964</v>
      </c>
      <c r="K75" s="1178" t="s">
        <v>7291</v>
      </c>
      <c r="L75" s="1178" t="s">
        <v>2980</v>
      </c>
      <c r="M75" s="1178" t="s">
        <v>5621</v>
      </c>
      <c r="N75" s="1178" t="s">
        <v>8965</v>
      </c>
      <c r="O75" s="1178" t="s">
        <v>8351</v>
      </c>
      <c r="P75" s="1178" t="s">
        <v>3335</v>
      </c>
      <c r="Q75" s="1178" t="s">
        <v>8966</v>
      </c>
      <c r="R75" s="1178" t="s">
        <v>8967</v>
      </c>
      <c r="S75" s="1178" t="s">
        <v>6465</v>
      </c>
      <c r="T75" s="1178" t="s">
        <v>8968</v>
      </c>
      <c r="U75" s="1178" t="s">
        <v>8969</v>
      </c>
      <c r="V75" s="1178" t="s">
        <v>7906</v>
      </c>
      <c r="W75" s="1178" t="s">
        <v>8970</v>
      </c>
      <c r="X75" s="1178" t="s">
        <v>8714</v>
      </c>
      <c r="Y75" s="1178" t="s">
        <v>7806</v>
      </c>
      <c r="Z75" s="1178" t="s">
        <v>7558</v>
      </c>
      <c r="AA75" s="1216" t="s">
        <v>8971</v>
      </c>
      <c r="AB75" s="1178" t="s">
        <v>8509</v>
      </c>
      <c r="AC75" s="1178" t="s">
        <v>7523</v>
      </c>
      <c r="AD75" s="1178" t="s">
        <v>8972</v>
      </c>
      <c r="AE75" s="1178" t="s">
        <v>2287</v>
      </c>
      <c r="AF75" s="1178" t="s">
        <v>8973</v>
      </c>
      <c r="AG75" s="1178" t="s">
        <v>8974</v>
      </c>
      <c r="AH75" s="1178" t="s">
        <v>3354</v>
      </c>
      <c r="AI75" s="1178" t="s">
        <v>8975</v>
      </c>
      <c r="AJ75" s="1178" t="s">
        <v>8976</v>
      </c>
      <c r="AK75" s="1178" t="s">
        <v>2662</v>
      </c>
      <c r="AL75" s="1178" t="s">
        <v>2512</v>
      </c>
      <c r="AM75" s="1178" t="s">
        <v>2662</v>
      </c>
      <c r="AN75" s="1178" t="s">
        <v>2512</v>
      </c>
      <c r="AO75" s="1178" t="s">
        <v>5230</v>
      </c>
      <c r="AP75" s="1178" t="s">
        <v>8977</v>
      </c>
      <c r="AQ75" s="1178" t="s">
        <v>1998</v>
      </c>
      <c r="AR75" s="1178" t="s">
        <v>8781</v>
      </c>
      <c r="AS75" s="1178" t="s">
        <v>8978</v>
      </c>
      <c r="AT75" s="1178" t="s">
        <v>8979</v>
      </c>
      <c r="AU75" s="1178" t="s">
        <v>8980</v>
      </c>
      <c r="AV75" s="1179" t="str">
        <f t="shared" si="5"/>
        <v>5:58</v>
      </c>
      <c r="AW75" s="1270" t="s">
        <v>8981</v>
      </c>
    </row>
    <row r="76" ht="15.75" customHeight="1">
      <c r="A76" s="1181" t="s">
        <v>5113</v>
      </c>
      <c r="B76" s="1230" t="s">
        <v>7283</v>
      </c>
      <c r="C76" s="1255">
        <v>0.05275462962962963</v>
      </c>
      <c r="D76" s="1197" t="s">
        <v>8982</v>
      </c>
      <c r="E76" s="1179" t="s">
        <v>8237</v>
      </c>
      <c r="F76" s="1179" t="s">
        <v>8983</v>
      </c>
      <c r="G76" s="1179" t="s">
        <v>8647</v>
      </c>
      <c r="H76" s="1179" t="s">
        <v>8984</v>
      </c>
      <c r="I76" s="1179" t="s">
        <v>8985</v>
      </c>
      <c r="J76" s="1179" t="s">
        <v>8986</v>
      </c>
      <c r="K76" s="1179" t="s">
        <v>8661</v>
      </c>
      <c r="L76" s="1179" t="s">
        <v>4466</v>
      </c>
      <c r="M76" s="1179" t="s">
        <v>1103</v>
      </c>
      <c r="N76" s="1179" t="s">
        <v>8987</v>
      </c>
      <c r="O76" s="1179" t="s">
        <v>8988</v>
      </c>
      <c r="P76" s="1179" t="s">
        <v>5339</v>
      </c>
      <c r="Q76" s="1179" t="s">
        <v>8989</v>
      </c>
      <c r="R76" s="1179" t="s">
        <v>1402</v>
      </c>
      <c r="S76" s="1179" t="s">
        <v>8990</v>
      </c>
      <c r="T76" s="1179" t="s">
        <v>2518</v>
      </c>
      <c r="U76" s="1179" t="s">
        <v>389</v>
      </c>
      <c r="V76" s="1179" t="s">
        <v>8991</v>
      </c>
      <c r="W76" s="1179" t="s">
        <v>4831</v>
      </c>
      <c r="X76" s="1179" t="s">
        <v>8992</v>
      </c>
      <c r="Y76" s="1179" t="s">
        <v>5003</v>
      </c>
      <c r="Z76" s="1179" t="s">
        <v>7458</v>
      </c>
      <c r="AA76" s="1226" t="s">
        <v>8993</v>
      </c>
      <c r="AB76" s="1179" t="s">
        <v>382</v>
      </c>
      <c r="AC76" s="1179" t="s">
        <v>8534</v>
      </c>
      <c r="AD76" s="1179" t="s">
        <v>8994</v>
      </c>
      <c r="AE76" s="1179" t="s">
        <v>1454</v>
      </c>
      <c r="AF76" s="1179" t="s">
        <v>8043</v>
      </c>
      <c r="AG76" s="1179" t="s">
        <v>8995</v>
      </c>
      <c r="AH76" s="1179" t="s">
        <v>448</v>
      </c>
      <c r="AI76" s="1179" t="s">
        <v>4498</v>
      </c>
      <c r="AJ76" s="1179" t="s">
        <v>8996</v>
      </c>
      <c r="AK76" s="1179" t="s">
        <v>8997</v>
      </c>
      <c r="AL76" s="1179" t="s">
        <v>4928</v>
      </c>
      <c r="AM76" s="1179" t="s">
        <v>8998</v>
      </c>
      <c r="AN76" s="1179" t="s">
        <v>5468</v>
      </c>
      <c r="AO76" s="1179" t="s">
        <v>8999</v>
      </c>
      <c r="AP76" s="1179" t="s">
        <v>9000</v>
      </c>
      <c r="AQ76" s="1179" t="s">
        <v>9001</v>
      </c>
      <c r="AR76" s="1179" t="s">
        <v>4959</v>
      </c>
      <c r="AS76" s="1179" t="s">
        <v>7471</v>
      </c>
      <c r="AT76" s="1179" t="s">
        <v>9002</v>
      </c>
      <c r="AU76" s="1179" t="s">
        <v>9003</v>
      </c>
      <c r="AV76" s="1179" t="str">
        <f t="shared" si="5"/>
        <v>3:59</v>
      </c>
      <c r="AW76" s="1239" t="s">
        <v>9004</v>
      </c>
    </row>
    <row r="77" ht="15.75" customHeight="1">
      <c r="A77" s="1268" t="s">
        <v>9005</v>
      </c>
      <c r="B77" s="1281" t="s">
        <v>7314</v>
      </c>
      <c r="C77" s="1260">
        <v>0.05291666666666667</v>
      </c>
      <c r="D77" s="1197" t="s">
        <v>9006</v>
      </c>
      <c r="E77" s="1224" t="s">
        <v>9007</v>
      </c>
      <c r="F77" s="1224" t="s">
        <v>9008</v>
      </c>
      <c r="G77" s="1224" t="s">
        <v>8128</v>
      </c>
      <c r="H77" s="1210" t="s">
        <v>8524</v>
      </c>
      <c r="I77" s="1210" t="s">
        <v>9009</v>
      </c>
      <c r="J77" s="1212" t="s">
        <v>9010</v>
      </c>
      <c r="K77" s="1212" t="s">
        <v>4674</v>
      </c>
      <c r="L77" s="1212" t="s">
        <v>890</v>
      </c>
      <c r="M77" s="1212" t="s">
        <v>9011</v>
      </c>
      <c r="N77" s="1212" t="s">
        <v>9012</v>
      </c>
      <c r="O77" s="1212" t="s">
        <v>9013</v>
      </c>
      <c r="P77" s="1212" t="s">
        <v>4195</v>
      </c>
      <c r="Q77" s="1215" t="s">
        <v>9014</v>
      </c>
      <c r="R77" s="1215" t="s">
        <v>8195</v>
      </c>
      <c r="S77" s="1215" t="s">
        <v>3841</v>
      </c>
      <c r="T77" s="1215" t="s">
        <v>5518</v>
      </c>
      <c r="U77" s="1215" t="s">
        <v>4555</v>
      </c>
      <c r="V77" s="1215" t="s">
        <v>9015</v>
      </c>
      <c r="W77" s="1226" t="s">
        <v>9016</v>
      </c>
      <c r="X77" s="1226" t="s">
        <v>9017</v>
      </c>
      <c r="Y77" s="1226" t="s">
        <v>644</v>
      </c>
      <c r="Z77" s="1226" t="s">
        <v>9018</v>
      </c>
      <c r="AA77" s="1216" t="s">
        <v>9019</v>
      </c>
      <c r="AB77" s="1226" t="s">
        <v>3899</v>
      </c>
      <c r="AC77" s="1226" t="s">
        <v>1755</v>
      </c>
      <c r="AD77" s="1224" t="s">
        <v>9020</v>
      </c>
      <c r="AE77" s="1224" t="s">
        <v>8860</v>
      </c>
      <c r="AF77" s="1227" t="s">
        <v>9021</v>
      </c>
      <c r="AG77" s="1227" t="s">
        <v>9022</v>
      </c>
      <c r="AH77" s="1227" t="s">
        <v>7519</v>
      </c>
      <c r="AI77" s="1227" t="s">
        <v>9023</v>
      </c>
      <c r="AJ77" s="1227" t="s">
        <v>9024</v>
      </c>
      <c r="AK77" s="1227" t="s">
        <v>7416</v>
      </c>
      <c r="AL77" s="1227" t="s">
        <v>1873</v>
      </c>
      <c r="AM77" s="1218" t="s">
        <v>2570</v>
      </c>
      <c r="AN77" s="1218" t="s">
        <v>9025</v>
      </c>
      <c r="AO77" s="1218" t="s">
        <v>9026</v>
      </c>
      <c r="AP77" s="1218" t="s">
        <v>7097</v>
      </c>
      <c r="AQ77" s="1218" t="s">
        <v>9027</v>
      </c>
      <c r="AR77" s="1218" t="s">
        <v>7788</v>
      </c>
      <c r="AS77" s="1218" t="s">
        <v>3444</v>
      </c>
      <c r="AT77" s="1212" t="s">
        <v>9028</v>
      </c>
      <c r="AU77" s="1228" t="s">
        <v>9029</v>
      </c>
      <c r="AV77" s="1179" t="str">
        <f t="shared" si="5"/>
        <v>2:38</v>
      </c>
      <c r="AW77" s="1254"/>
    </row>
    <row r="78" ht="15.75" customHeight="1">
      <c r="A78" s="1234" t="s">
        <v>5394</v>
      </c>
      <c r="B78" s="1235" t="s">
        <v>7347</v>
      </c>
      <c r="C78" s="1171">
        <v>0.05324074074074074</v>
      </c>
      <c r="D78" s="1197" t="s">
        <v>9030</v>
      </c>
      <c r="E78" s="1197" t="s">
        <v>9031</v>
      </c>
      <c r="F78" s="1197" t="s">
        <v>9032</v>
      </c>
      <c r="G78" s="1197" t="s">
        <v>7848</v>
      </c>
      <c r="H78" s="1197" t="s">
        <v>9033</v>
      </c>
      <c r="I78" s="1197" t="s">
        <v>1463</v>
      </c>
      <c r="J78" s="1197" t="s">
        <v>9034</v>
      </c>
      <c r="K78" s="1197" t="s">
        <v>3640</v>
      </c>
      <c r="L78" s="1197" t="s">
        <v>9035</v>
      </c>
      <c r="M78" s="1197" t="s">
        <v>9036</v>
      </c>
      <c r="N78" s="1197" t="s">
        <v>9037</v>
      </c>
      <c r="O78" s="1197" t="s">
        <v>6869</v>
      </c>
      <c r="P78" s="1197" t="s">
        <v>9038</v>
      </c>
      <c r="Q78" s="1197" t="s">
        <v>9039</v>
      </c>
      <c r="R78" s="1197" t="s">
        <v>9040</v>
      </c>
      <c r="S78" s="1197" t="s">
        <v>8899</v>
      </c>
      <c r="T78" s="1197" t="s">
        <v>9041</v>
      </c>
      <c r="U78" s="1197" t="s">
        <v>1004</v>
      </c>
      <c r="V78" s="1197" t="s">
        <v>9042</v>
      </c>
      <c r="W78" s="1197" t="s">
        <v>9043</v>
      </c>
      <c r="X78" s="1197" t="s">
        <v>9044</v>
      </c>
      <c r="Y78" s="1197" t="s">
        <v>5064</v>
      </c>
      <c r="Z78" s="1197" t="s">
        <v>9045</v>
      </c>
      <c r="AA78" s="1178" t="s">
        <v>9046</v>
      </c>
      <c r="AB78" s="1197" t="s">
        <v>9047</v>
      </c>
      <c r="AC78" s="1197" t="s">
        <v>4757</v>
      </c>
      <c r="AD78" s="1197" t="s">
        <v>9048</v>
      </c>
      <c r="AE78" s="1197" t="s">
        <v>8107</v>
      </c>
      <c r="AF78" s="1197" t="s">
        <v>9049</v>
      </c>
      <c r="AG78" s="1197" t="s">
        <v>9050</v>
      </c>
      <c r="AH78" s="1197" t="s">
        <v>9051</v>
      </c>
      <c r="AI78" s="1197" t="s">
        <v>9052</v>
      </c>
      <c r="AJ78" s="1197" t="s">
        <v>9053</v>
      </c>
      <c r="AK78" s="1217" t="s">
        <v>9054</v>
      </c>
      <c r="AL78" s="1197" t="s">
        <v>5496</v>
      </c>
      <c r="AM78" s="1197" t="s">
        <v>9055</v>
      </c>
      <c r="AN78" s="1197" t="s">
        <v>8470</v>
      </c>
      <c r="AO78" s="1197" t="s">
        <v>7759</v>
      </c>
      <c r="AP78" s="1197" t="s">
        <v>9056</v>
      </c>
      <c r="AQ78" s="1197" t="s">
        <v>9057</v>
      </c>
      <c r="AR78" s="1219" t="s">
        <v>2979</v>
      </c>
      <c r="AS78" s="1197" t="s">
        <v>2045</v>
      </c>
      <c r="AT78" s="1197" t="s">
        <v>9058</v>
      </c>
      <c r="AU78" s="1203" t="s">
        <v>9059</v>
      </c>
      <c r="AV78" s="1179" t="str">
        <f t="shared" si="5"/>
        <v>3:53</v>
      </c>
      <c r="AW78" s="1236" t="s">
        <v>9060</v>
      </c>
    </row>
    <row r="79">
      <c r="A79" s="1221" t="s">
        <v>9061</v>
      </c>
      <c r="B79" s="1272" t="s">
        <v>7314</v>
      </c>
      <c r="C79" s="1182">
        <v>0.05331018518518518</v>
      </c>
      <c r="D79" s="1178" t="s">
        <v>9062</v>
      </c>
      <c r="E79" s="1178" t="s">
        <v>9063</v>
      </c>
      <c r="F79" s="1208" t="s">
        <v>9064</v>
      </c>
      <c r="G79" s="1178" t="s">
        <v>9065</v>
      </c>
      <c r="H79" s="1178" t="s">
        <v>8111</v>
      </c>
      <c r="I79" s="1178" t="s">
        <v>1696</v>
      </c>
      <c r="J79" s="1178" t="s">
        <v>3216</v>
      </c>
      <c r="K79" s="1178" t="s">
        <v>9066</v>
      </c>
      <c r="L79" s="1178" t="s">
        <v>1508</v>
      </c>
      <c r="M79" s="1178" t="s">
        <v>2456</v>
      </c>
      <c r="N79" s="1178" t="s">
        <v>8229</v>
      </c>
      <c r="O79" s="1178" t="s">
        <v>9067</v>
      </c>
      <c r="P79" s="1178" t="s">
        <v>9068</v>
      </c>
      <c r="Q79" s="1178" t="s">
        <v>8406</v>
      </c>
      <c r="R79" s="1178" t="s">
        <v>9069</v>
      </c>
      <c r="S79" s="1178" t="s">
        <v>9070</v>
      </c>
      <c r="T79" s="1178" t="s">
        <v>2770</v>
      </c>
      <c r="U79" s="1178" t="s">
        <v>9071</v>
      </c>
      <c r="V79" s="1178" t="s">
        <v>8512</v>
      </c>
      <c r="W79" s="1178" t="s">
        <v>8947</v>
      </c>
      <c r="X79" s="1178" t="s">
        <v>9072</v>
      </c>
      <c r="Y79" s="1178" t="s">
        <v>1515</v>
      </c>
      <c r="Z79" s="1178" t="s">
        <v>1023</v>
      </c>
      <c r="AA79" s="1226" t="s">
        <v>8272</v>
      </c>
      <c r="AB79" s="1178" t="s">
        <v>2737</v>
      </c>
      <c r="AC79" s="1178" t="s">
        <v>9073</v>
      </c>
      <c r="AD79" s="1178" t="s">
        <v>9074</v>
      </c>
      <c r="AE79" s="1178" t="s">
        <v>8860</v>
      </c>
      <c r="AF79" s="1178" t="s">
        <v>8582</v>
      </c>
      <c r="AG79" s="1178" t="s">
        <v>9075</v>
      </c>
      <c r="AH79" s="1178" t="s">
        <v>9076</v>
      </c>
      <c r="AI79" s="1178" t="s">
        <v>9077</v>
      </c>
      <c r="AJ79" s="1178" t="s">
        <v>9078</v>
      </c>
      <c r="AK79" s="1178" t="s">
        <v>7547</v>
      </c>
      <c r="AL79" s="1178" t="s">
        <v>9079</v>
      </c>
      <c r="AM79" s="1178" t="s">
        <v>9080</v>
      </c>
      <c r="AN79" s="1178" t="s">
        <v>864</v>
      </c>
      <c r="AO79" s="1178" t="s">
        <v>4028</v>
      </c>
      <c r="AP79" s="1178" t="s">
        <v>9081</v>
      </c>
      <c r="AQ79" s="1178" t="s">
        <v>9082</v>
      </c>
      <c r="AR79" s="1178" t="s">
        <v>9083</v>
      </c>
      <c r="AS79" s="1178" t="s">
        <v>5043</v>
      </c>
      <c r="AT79" s="1178" t="s">
        <v>9084</v>
      </c>
      <c r="AU79" s="1178" t="s">
        <v>9085</v>
      </c>
      <c r="AV79" s="1179" t="str">
        <f t="shared" si="5"/>
        <v>4:10</v>
      </c>
      <c r="AW79" s="1239"/>
    </row>
    <row r="80" ht="15.75" customHeight="1">
      <c r="A80" s="1268" t="s">
        <v>9086</v>
      </c>
      <c r="B80" s="1281" t="s">
        <v>7314</v>
      </c>
      <c r="C80" s="1171">
        <v>0.05348379629629629</v>
      </c>
      <c r="D80" s="1197" t="s">
        <v>9087</v>
      </c>
      <c r="E80" s="1224" t="s">
        <v>8913</v>
      </c>
      <c r="F80" s="1224" t="s">
        <v>5467</v>
      </c>
      <c r="G80" s="1224" t="s">
        <v>9088</v>
      </c>
      <c r="H80" s="1210" t="s">
        <v>9089</v>
      </c>
      <c r="I80" s="1210" t="s">
        <v>3131</v>
      </c>
      <c r="J80" s="1212" t="s">
        <v>9090</v>
      </c>
      <c r="K80" s="1212" t="s">
        <v>7328</v>
      </c>
      <c r="L80" s="1212" t="s">
        <v>4041</v>
      </c>
      <c r="M80" s="1212" t="s">
        <v>9091</v>
      </c>
      <c r="N80" s="1212" t="s">
        <v>9092</v>
      </c>
      <c r="O80" s="1212" t="s">
        <v>3686</v>
      </c>
      <c r="P80" s="1212" t="s">
        <v>829</v>
      </c>
      <c r="Q80" s="1213" t="s">
        <v>9093</v>
      </c>
      <c r="R80" s="1215" t="s">
        <v>8642</v>
      </c>
      <c r="S80" s="1215" t="s">
        <v>3728</v>
      </c>
      <c r="T80" s="1215" t="s">
        <v>8820</v>
      </c>
      <c r="U80" s="1215" t="s">
        <v>9094</v>
      </c>
      <c r="V80" s="1215" t="s">
        <v>5698</v>
      </c>
      <c r="W80" s="1226" t="s">
        <v>9095</v>
      </c>
      <c r="X80" s="1226" t="s">
        <v>2390</v>
      </c>
      <c r="Y80" s="1226" t="s">
        <v>1770</v>
      </c>
      <c r="Z80" s="1226" t="s">
        <v>7616</v>
      </c>
      <c r="AA80" s="1178" t="s">
        <v>9096</v>
      </c>
      <c r="AB80" s="1226" t="s">
        <v>8262</v>
      </c>
      <c r="AC80" s="1226" t="s">
        <v>141</v>
      </c>
      <c r="AD80" s="1224" t="s">
        <v>9097</v>
      </c>
      <c r="AE80" s="1224" t="s">
        <v>477</v>
      </c>
      <c r="AF80" s="1217" t="s">
        <v>9098</v>
      </c>
      <c r="AG80" s="1227" t="s">
        <v>5046</v>
      </c>
      <c r="AH80" s="1227" t="s">
        <v>7545</v>
      </c>
      <c r="AI80" s="1227" t="s">
        <v>2545</v>
      </c>
      <c r="AJ80" s="1227" t="s">
        <v>9099</v>
      </c>
      <c r="AK80" s="1227" t="s">
        <v>8077</v>
      </c>
      <c r="AL80" s="1227" t="s">
        <v>9100</v>
      </c>
      <c r="AM80" s="1218" t="s">
        <v>9101</v>
      </c>
      <c r="AN80" s="1218" t="s">
        <v>5496</v>
      </c>
      <c r="AO80" s="1218" t="s">
        <v>7933</v>
      </c>
      <c r="AP80" s="1218" t="s">
        <v>9102</v>
      </c>
      <c r="AQ80" s="1218" t="s">
        <v>8629</v>
      </c>
      <c r="AR80" s="1218" t="s">
        <v>154</v>
      </c>
      <c r="AS80" s="1218" t="s">
        <v>7431</v>
      </c>
      <c r="AT80" s="1212" t="s">
        <v>3945</v>
      </c>
      <c r="AU80" s="1228" t="s">
        <v>9103</v>
      </c>
      <c r="AV80" s="1179" t="str">
        <f t="shared" si="5"/>
        <v>3:27</v>
      </c>
      <c r="AW80" s="1236" t="s">
        <v>9104</v>
      </c>
    </row>
    <row r="81">
      <c r="A81" s="1221" t="s">
        <v>3449</v>
      </c>
      <c r="B81" s="1274" t="s">
        <v>7314</v>
      </c>
      <c r="C81" s="1182">
        <v>0.053425925925925925</v>
      </c>
      <c r="D81" s="1197" t="s">
        <v>9105</v>
      </c>
      <c r="E81" s="1197" t="s">
        <v>9106</v>
      </c>
      <c r="F81" s="1197" t="s">
        <v>9107</v>
      </c>
      <c r="G81" s="1197" t="s">
        <v>9108</v>
      </c>
      <c r="H81" s="1197" t="s">
        <v>9109</v>
      </c>
      <c r="I81" s="1197" t="s">
        <v>114</v>
      </c>
      <c r="J81" s="1197" t="s">
        <v>418</v>
      </c>
      <c r="K81" s="1197" t="s">
        <v>8837</v>
      </c>
      <c r="L81" s="1197" t="s">
        <v>6825</v>
      </c>
      <c r="M81" s="1197" t="s">
        <v>7386</v>
      </c>
      <c r="N81" s="1197" t="s">
        <v>9110</v>
      </c>
      <c r="O81" s="1197" t="s">
        <v>9111</v>
      </c>
      <c r="P81" s="1197" t="s">
        <v>8105</v>
      </c>
      <c r="Q81" s="1197" t="s">
        <v>9112</v>
      </c>
      <c r="R81" s="1197" t="s">
        <v>6417</v>
      </c>
      <c r="S81" s="1197" t="s">
        <v>615</v>
      </c>
      <c r="T81" s="1197" t="s">
        <v>9113</v>
      </c>
      <c r="U81" s="1197" t="s">
        <v>9114</v>
      </c>
      <c r="V81" s="1197" t="s">
        <v>8991</v>
      </c>
      <c r="W81" s="1197" t="s">
        <v>9115</v>
      </c>
      <c r="X81" s="1197" t="s">
        <v>9116</v>
      </c>
      <c r="Y81" s="1197" t="s">
        <v>1636</v>
      </c>
      <c r="Z81" s="1197" t="s">
        <v>9117</v>
      </c>
      <c r="AA81" s="1216" t="s">
        <v>1725</v>
      </c>
      <c r="AB81" s="1197" t="s">
        <v>7823</v>
      </c>
      <c r="AC81" s="1197" t="s">
        <v>436</v>
      </c>
      <c r="AD81" s="1197" t="s">
        <v>7925</v>
      </c>
      <c r="AE81" s="1197" t="s">
        <v>2781</v>
      </c>
      <c r="AF81" s="1197" t="s">
        <v>9118</v>
      </c>
      <c r="AG81" s="1197" t="s">
        <v>9119</v>
      </c>
      <c r="AH81" s="1197" t="s">
        <v>9120</v>
      </c>
      <c r="AI81" s="1197" t="s">
        <v>9121</v>
      </c>
      <c r="AJ81" s="1197" t="s">
        <v>9122</v>
      </c>
      <c r="AK81" s="1197" t="s">
        <v>8422</v>
      </c>
      <c r="AL81" s="1197" t="s">
        <v>3948</v>
      </c>
      <c r="AM81" s="1197" t="s">
        <v>1149</v>
      </c>
      <c r="AN81" s="1197" t="s">
        <v>9123</v>
      </c>
      <c r="AO81" s="1197" t="s">
        <v>9124</v>
      </c>
      <c r="AP81" s="1197" t="s">
        <v>9125</v>
      </c>
      <c r="AQ81" s="1197" t="s">
        <v>9126</v>
      </c>
      <c r="AR81" s="1197" t="s">
        <v>9127</v>
      </c>
      <c r="AS81" s="1197" t="s">
        <v>4727</v>
      </c>
      <c r="AT81" s="1197" t="s">
        <v>9128</v>
      </c>
      <c r="AU81" s="1304" t="s">
        <v>9129</v>
      </c>
      <c r="AV81" s="1179" t="str">
        <f t="shared" si="5"/>
        <v>5:28</v>
      </c>
      <c r="AW81" s="1233" t="s">
        <v>9130</v>
      </c>
    </row>
    <row r="82">
      <c r="A82" s="1221" t="s">
        <v>4404</v>
      </c>
      <c r="B82" s="1272" t="s">
        <v>7314</v>
      </c>
      <c r="C82" s="1182">
        <v>0.053668981481481484</v>
      </c>
      <c r="D82" s="1178" t="s">
        <v>9131</v>
      </c>
      <c r="E82" s="1178" t="s">
        <v>7981</v>
      </c>
      <c r="F82" s="1178" t="s">
        <v>7644</v>
      </c>
      <c r="G82" s="1178" t="s">
        <v>9132</v>
      </c>
      <c r="H82" s="1197" t="s">
        <v>7644</v>
      </c>
      <c r="I82" s="1178" t="s">
        <v>9133</v>
      </c>
      <c r="J82" s="1178" t="s">
        <v>9134</v>
      </c>
      <c r="K82" s="1178" t="s">
        <v>8673</v>
      </c>
      <c r="L82" s="1178" t="s">
        <v>4027</v>
      </c>
      <c r="M82" s="1178" t="s">
        <v>7364</v>
      </c>
      <c r="N82" s="1178" t="s">
        <v>8248</v>
      </c>
      <c r="O82" s="1178" t="s">
        <v>9135</v>
      </c>
      <c r="P82" s="1178" t="s">
        <v>8534</v>
      </c>
      <c r="Q82" s="1178" t="s">
        <v>9136</v>
      </c>
      <c r="R82" s="1178" t="s">
        <v>9137</v>
      </c>
      <c r="S82" s="1178" t="s">
        <v>9138</v>
      </c>
      <c r="T82" s="1178" t="s">
        <v>7527</v>
      </c>
      <c r="U82" s="1178" t="s">
        <v>9139</v>
      </c>
      <c r="V82" s="1178" t="s">
        <v>8552</v>
      </c>
      <c r="W82" s="1178" t="s">
        <v>9140</v>
      </c>
      <c r="X82" s="1178" t="s">
        <v>3578</v>
      </c>
      <c r="Y82" s="1178" t="s">
        <v>4568</v>
      </c>
      <c r="Z82" s="1178" t="s">
        <v>8252</v>
      </c>
      <c r="AA82" s="1216" t="s">
        <v>9141</v>
      </c>
      <c r="AB82" s="1178" t="s">
        <v>7365</v>
      </c>
      <c r="AC82" s="1178" t="s">
        <v>5087</v>
      </c>
      <c r="AD82" s="1178" t="s">
        <v>9142</v>
      </c>
      <c r="AE82" s="1178" t="s">
        <v>5003</v>
      </c>
      <c r="AF82" s="1178" t="s">
        <v>9143</v>
      </c>
      <c r="AG82" s="1178" t="s">
        <v>9144</v>
      </c>
      <c r="AH82" s="1178" t="s">
        <v>9145</v>
      </c>
      <c r="AI82" s="1178" t="s">
        <v>9146</v>
      </c>
      <c r="AJ82" s="1178" t="s">
        <v>9147</v>
      </c>
      <c r="AK82" s="1178" t="s">
        <v>8676</v>
      </c>
      <c r="AL82" s="1178" t="s">
        <v>1958</v>
      </c>
      <c r="AM82" s="1178" t="s">
        <v>6477</v>
      </c>
      <c r="AN82" s="1178" t="s">
        <v>9148</v>
      </c>
      <c r="AO82" s="1178" t="s">
        <v>9149</v>
      </c>
      <c r="AP82" s="1178" t="s">
        <v>9150</v>
      </c>
      <c r="AQ82" s="1178" t="s">
        <v>2496</v>
      </c>
      <c r="AR82" s="1178" t="s">
        <v>2945</v>
      </c>
      <c r="AS82" s="1178" t="s">
        <v>872</v>
      </c>
      <c r="AT82" s="1178" t="s">
        <v>9151</v>
      </c>
      <c r="AU82" s="1178" t="s">
        <v>9152</v>
      </c>
      <c r="AV82" s="1178" t="s">
        <v>9153</v>
      </c>
      <c r="AW82" s="1239"/>
    </row>
    <row r="83" ht="15.75" customHeight="1">
      <c r="A83" s="1237" t="s">
        <v>5499</v>
      </c>
      <c r="B83" s="1281" t="s">
        <v>7314</v>
      </c>
      <c r="C83" s="1255">
        <v>0.05386574074074074</v>
      </c>
      <c r="D83" s="1179" t="s">
        <v>9154</v>
      </c>
      <c r="E83" s="1179" t="s">
        <v>9155</v>
      </c>
      <c r="F83" s="1179" t="s">
        <v>9156</v>
      </c>
      <c r="G83" s="1179" t="s">
        <v>3647</v>
      </c>
      <c r="H83" s="1179" t="s">
        <v>9157</v>
      </c>
      <c r="I83" s="1179" t="s">
        <v>9133</v>
      </c>
      <c r="J83" s="1179" t="s">
        <v>9158</v>
      </c>
      <c r="K83" s="1179" t="s">
        <v>9159</v>
      </c>
      <c r="L83" s="1179" t="s">
        <v>3275</v>
      </c>
      <c r="M83" s="1179" t="s">
        <v>3807</v>
      </c>
      <c r="N83" s="1179" t="s">
        <v>9160</v>
      </c>
      <c r="O83" s="1179" t="s">
        <v>9161</v>
      </c>
      <c r="P83" s="1179" t="s">
        <v>5303</v>
      </c>
      <c r="Q83" s="1179" t="s">
        <v>9162</v>
      </c>
      <c r="R83" s="1179" t="s">
        <v>9163</v>
      </c>
      <c r="S83" s="1179" t="s">
        <v>9164</v>
      </c>
      <c r="T83" s="1179" t="s">
        <v>8241</v>
      </c>
      <c r="U83" s="1179" t="s">
        <v>9165</v>
      </c>
      <c r="V83" s="1179" t="s">
        <v>9166</v>
      </c>
      <c r="W83" s="1179" t="s">
        <v>9167</v>
      </c>
      <c r="X83" s="1179" t="s">
        <v>9168</v>
      </c>
      <c r="Y83" s="1179" t="s">
        <v>1294</v>
      </c>
      <c r="Z83" s="1179" t="s">
        <v>2040</v>
      </c>
      <c r="AA83" s="1197" t="s">
        <v>9169</v>
      </c>
      <c r="AB83" s="1179" t="s">
        <v>9170</v>
      </c>
      <c r="AC83" s="1179" t="s">
        <v>1035</v>
      </c>
      <c r="AD83" s="1179" t="s">
        <v>9171</v>
      </c>
      <c r="AE83" s="1179" t="s">
        <v>9172</v>
      </c>
      <c r="AF83" s="1179" t="s">
        <v>8694</v>
      </c>
      <c r="AG83" s="1179" t="s">
        <v>9173</v>
      </c>
      <c r="AH83" s="1179" t="s">
        <v>9174</v>
      </c>
      <c r="AI83" s="1179" t="s">
        <v>9175</v>
      </c>
      <c r="AJ83" s="1179" t="s">
        <v>9176</v>
      </c>
      <c r="AK83" s="1179" t="s">
        <v>9177</v>
      </c>
      <c r="AL83" s="1179" t="s">
        <v>4883</v>
      </c>
      <c r="AM83" s="1179" t="s">
        <v>8380</v>
      </c>
      <c r="AN83" s="1179" t="s">
        <v>8221</v>
      </c>
      <c r="AO83" s="1178" t="s">
        <v>8032</v>
      </c>
      <c r="AP83" s="1179" t="s">
        <v>9178</v>
      </c>
      <c r="AQ83" s="1179" t="s">
        <v>9179</v>
      </c>
      <c r="AR83" s="1179" t="s">
        <v>9180</v>
      </c>
      <c r="AS83" s="1179" t="s">
        <v>8150</v>
      </c>
      <c r="AT83" s="1179" t="s">
        <v>9181</v>
      </c>
      <c r="AU83" s="1179" t="s">
        <v>9152</v>
      </c>
      <c r="AV83" s="1179" t="str">
        <f t="shared" ref="AV83:AV89" si="6">TEXT(AU83-C83,"m:ss")</f>
        <v>3:30</v>
      </c>
      <c r="AW83" s="1239"/>
    </row>
    <row r="84">
      <c r="A84" s="1234" t="s">
        <v>9182</v>
      </c>
      <c r="B84" s="1230" t="s">
        <v>7283</v>
      </c>
      <c r="C84" s="1171">
        <v>0.054375</v>
      </c>
      <c r="D84" s="1208" t="s">
        <v>9183</v>
      </c>
      <c r="E84" s="1208" t="s">
        <v>9184</v>
      </c>
      <c r="F84" s="1208" t="s">
        <v>9185</v>
      </c>
      <c r="G84" s="1208" t="s">
        <v>9186</v>
      </c>
      <c r="H84" s="1305" t="s">
        <v>9187</v>
      </c>
      <c r="I84" s="1197" t="s">
        <v>2339</v>
      </c>
      <c r="J84" s="1211" t="s">
        <v>9188</v>
      </c>
      <c r="K84" s="1211" t="s">
        <v>7296</v>
      </c>
      <c r="L84" s="1211" t="s">
        <v>7330</v>
      </c>
      <c r="M84" s="1211" t="s">
        <v>8086</v>
      </c>
      <c r="N84" s="1211" t="s">
        <v>9189</v>
      </c>
      <c r="O84" s="1211" t="s">
        <v>9190</v>
      </c>
      <c r="P84" s="1211" t="s">
        <v>6032</v>
      </c>
      <c r="Q84" s="1213" t="s">
        <v>9191</v>
      </c>
      <c r="R84" s="1213" t="s">
        <v>5039</v>
      </c>
      <c r="S84" s="1306" t="s">
        <v>9192</v>
      </c>
      <c r="T84" s="1306" t="s">
        <v>614</v>
      </c>
      <c r="U84" s="1213" t="s">
        <v>9193</v>
      </c>
      <c r="V84" s="1213" t="s">
        <v>2156</v>
      </c>
      <c r="W84" s="1216" t="s">
        <v>9194</v>
      </c>
      <c r="X84" s="1216" t="s">
        <v>9195</v>
      </c>
      <c r="Y84" s="1216" t="s">
        <v>917</v>
      </c>
      <c r="Z84" s="1216" t="s">
        <v>8893</v>
      </c>
      <c r="AA84" s="1178" t="s">
        <v>9196</v>
      </c>
      <c r="AB84" s="1216" t="s">
        <v>7621</v>
      </c>
      <c r="AC84" s="1216" t="s">
        <v>9197</v>
      </c>
      <c r="AD84" s="1208" t="s">
        <v>9198</v>
      </c>
      <c r="AE84" s="1208" t="s">
        <v>4499</v>
      </c>
      <c r="AF84" s="1217" t="s">
        <v>9199</v>
      </c>
      <c r="AG84" s="1217" t="s">
        <v>9200</v>
      </c>
      <c r="AH84" s="1217" t="s">
        <v>9201</v>
      </c>
      <c r="AI84" s="1217" t="s">
        <v>8974</v>
      </c>
      <c r="AJ84" s="1217" t="s">
        <v>9202</v>
      </c>
      <c r="AK84" s="1217" t="s">
        <v>3112</v>
      </c>
      <c r="AL84" s="1217" t="s">
        <v>6920</v>
      </c>
      <c r="AM84" s="1219" t="s">
        <v>4845</v>
      </c>
      <c r="AN84" s="1219" t="s">
        <v>3484</v>
      </c>
      <c r="AO84" s="1219" t="s">
        <v>9203</v>
      </c>
      <c r="AP84" s="1219" t="s">
        <v>9204</v>
      </c>
      <c r="AQ84" s="1219" t="s">
        <v>9205</v>
      </c>
      <c r="AR84" s="1219" t="s">
        <v>4606</v>
      </c>
      <c r="AS84" s="1219" t="s">
        <v>7867</v>
      </c>
      <c r="AT84" s="1211" t="s">
        <v>9206</v>
      </c>
      <c r="AU84" s="1203" t="s">
        <v>9207</v>
      </c>
      <c r="AV84" s="1179" t="str">
        <f t="shared" si="6"/>
        <v>6:24</v>
      </c>
      <c r="AW84" s="1307"/>
    </row>
    <row r="85">
      <c r="A85" s="1234" t="s">
        <v>4635</v>
      </c>
      <c r="B85" s="1235" t="s">
        <v>7347</v>
      </c>
      <c r="C85" s="1171">
        <v>0.054375</v>
      </c>
      <c r="D85" s="1208" t="s">
        <v>9208</v>
      </c>
      <c r="E85" s="1208" t="s">
        <v>9209</v>
      </c>
      <c r="F85" s="1208" t="s">
        <v>9210</v>
      </c>
      <c r="G85" s="1208" t="s">
        <v>9211</v>
      </c>
      <c r="H85" s="1305" t="s">
        <v>9212</v>
      </c>
      <c r="I85" s="1197" t="s">
        <v>552</v>
      </c>
      <c r="J85" s="1211" t="s">
        <v>8736</v>
      </c>
      <c r="K85" s="1211" t="s">
        <v>9213</v>
      </c>
      <c r="L85" s="1211" t="s">
        <v>5218</v>
      </c>
      <c r="M85" s="1211" t="s">
        <v>6175</v>
      </c>
      <c r="N85" s="1211" t="s">
        <v>9214</v>
      </c>
      <c r="O85" s="1211" t="s">
        <v>9215</v>
      </c>
      <c r="P85" s="1211" t="s">
        <v>6035</v>
      </c>
      <c r="Q85" s="1213" t="s">
        <v>5475</v>
      </c>
      <c r="R85" s="1213" t="s">
        <v>8550</v>
      </c>
      <c r="S85" s="1306" t="s">
        <v>9216</v>
      </c>
      <c r="T85" s="1306" t="s">
        <v>7674</v>
      </c>
      <c r="U85" s="1213" t="s">
        <v>9217</v>
      </c>
      <c r="V85" s="1213" t="s">
        <v>5698</v>
      </c>
      <c r="W85" s="1216" t="s">
        <v>9218</v>
      </c>
      <c r="X85" s="1216" t="s">
        <v>5971</v>
      </c>
      <c r="Y85" s="1216" t="s">
        <v>2572</v>
      </c>
      <c r="Z85" s="1216" t="s">
        <v>9203</v>
      </c>
      <c r="AA85" s="1178" t="s">
        <v>3168</v>
      </c>
      <c r="AB85" s="1216" t="s">
        <v>3899</v>
      </c>
      <c r="AC85" s="1216" t="s">
        <v>5155</v>
      </c>
      <c r="AD85" s="1208" t="s">
        <v>7317</v>
      </c>
      <c r="AE85" s="1208" t="s">
        <v>1520</v>
      </c>
      <c r="AF85" s="1217" t="s">
        <v>7174</v>
      </c>
      <c r="AG85" s="1217" t="s">
        <v>7367</v>
      </c>
      <c r="AH85" s="1217" t="s">
        <v>5044</v>
      </c>
      <c r="AI85" s="1217" t="s">
        <v>9219</v>
      </c>
      <c r="AJ85" s="1217" t="s">
        <v>9220</v>
      </c>
      <c r="AK85" s="1217" t="s">
        <v>4028</v>
      </c>
      <c r="AL85" s="1217" t="s">
        <v>9221</v>
      </c>
      <c r="AM85" s="1219" t="s">
        <v>9222</v>
      </c>
      <c r="AN85" s="1219" t="s">
        <v>4751</v>
      </c>
      <c r="AO85" s="1219" t="s">
        <v>6515</v>
      </c>
      <c r="AP85" s="1219" t="s">
        <v>8989</v>
      </c>
      <c r="AQ85" s="1219" t="s">
        <v>2745</v>
      </c>
      <c r="AR85" s="1219" t="s">
        <v>2519</v>
      </c>
      <c r="AS85" s="1219" t="s">
        <v>7405</v>
      </c>
      <c r="AT85" s="1211" t="s">
        <v>9223</v>
      </c>
      <c r="AU85" s="1203" t="s">
        <v>9224</v>
      </c>
      <c r="AV85" s="1203" t="str">
        <f t="shared" si="6"/>
        <v>5:07</v>
      </c>
      <c r="AW85" s="1308" t="s">
        <v>9225</v>
      </c>
    </row>
    <row r="86">
      <c r="A86" s="1234" t="s">
        <v>4447</v>
      </c>
      <c r="B86" s="1235" t="s">
        <v>7314</v>
      </c>
      <c r="C86" s="1171">
        <v>0.05482638888888889</v>
      </c>
      <c r="D86" s="1258" t="s">
        <v>9226</v>
      </c>
      <c r="E86" s="1208" t="s">
        <v>7879</v>
      </c>
      <c r="F86" s="1208" t="s">
        <v>9227</v>
      </c>
      <c r="G86" s="1208" t="s">
        <v>9228</v>
      </c>
      <c r="H86" s="1209" t="s">
        <v>8420</v>
      </c>
      <c r="I86" s="1209" t="s">
        <v>9229</v>
      </c>
      <c r="J86" s="1211" t="s">
        <v>9230</v>
      </c>
      <c r="K86" s="1211" t="s">
        <v>8265</v>
      </c>
      <c r="L86" s="1211" t="s">
        <v>9231</v>
      </c>
      <c r="M86" s="1211" t="s">
        <v>9232</v>
      </c>
      <c r="N86" s="1211" t="s">
        <v>9233</v>
      </c>
      <c r="O86" s="1211" t="s">
        <v>9234</v>
      </c>
      <c r="P86" s="1211" t="s">
        <v>984</v>
      </c>
      <c r="Q86" s="1213" t="s">
        <v>9235</v>
      </c>
      <c r="R86" s="1213" t="s">
        <v>2785</v>
      </c>
      <c r="S86" s="1213" t="s">
        <v>9236</v>
      </c>
      <c r="T86" s="1213" t="s">
        <v>9141</v>
      </c>
      <c r="U86" s="1213" t="s">
        <v>9237</v>
      </c>
      <c r="V86" s="1213" t="s">
        <v>1459</v>
      </c>
      <c r="W86" s="1216" t="s">
        <v>9238</v>
      </c>
      <c r="X86" s="1216" t="s">
        <v>4889</v>
      </c>
      <c r="Y86" s="1216" t="s">
        <v>1855</v>
      </c>
      <c r="Z86" s="1216" t="s">
        <v>8525</v>
      </c>
      <c r="AA86" s="1216" t="s">
        <v>1059</v>
      </c>
      <c r="AB86" s="1216" t="s">
        <v>1876</v>
      </c>
      <c r="AC86" s="1216" t="s">
        <v>9239</v>
      </c>
      <c r="AD86" s="1208" t="s">
        <v>9240</v>
      </c>
      <c r="AE86" s="1208" t="s">
        <v>1215</v>
      </c>
      <c r="AF86" s="1217" t="s">
        <v>9241</v>
      </c>
      <c r="AG86" s="1217" t="s">
        <v>9242</v>
      </c>
      <c r="AH86" s="1217" t="s">
        <v>4878</v>
      </c>
      <c r="AI86" s="1217" t="s">
        <v>9243</v>
      </c>
      <c r="AJ86" s="1217" t="s">
        <v>9244</v>
      </c>
      <c r="AK86" s="1217" t="s">
        <v>557</v>
      </c>
      <c r="AL86" s="1217" t="s">
        <v>1060</v>
      </c>
      <c r="AM86" s="1219" t="s">
        <v>3653</v>
      </c>
      <c r="AN86" s="1219" t="s">
        <v>9245</v>
      </c>
      <c r="AO86" s="1219" t="s">
        <v>9034</v>
      </c>
      <c r="AP86" s="1219" t="s">
        <v>9246</v>
      </c>
      <c r="AQ86" s="1219" t="s">
        <v>9247</v>
      </c>
      <c r="AR86" s="1219" t="s">
        <v>9248</v>
      </c>
      <c r="AS86" s="1219" t="s">
        <v>2016</v>
      </c>
      <c r="AT86" s="1211" t="s">
        <v>9249</v>
      </c>
      <c r="AU86" s="1203" t="s">
        <v>9250</v>
      </c>
      <c r="AV86" s="1179" t="str">
        <f t="shared" si="6"/>
        <v>3:40</v>
      </c>
      <c r="AW86" s="1236" t="s">
        <v>9251</v>
      </c>
    </row>
    <row r="87">
      <c r="A87" s="1221" t="s">
        <v>4775</v>
      </c>
      <c r="B87" s="1272" t="s">
        <v>7347</v>
      </c>
      <c r="C87" s="1182">
        <v>0.05559027777777778</v>
      </c>
      <c r="D87" s="1258" t="s">
        <v>9252</v>
      </c>
      <c r="E87" s="1178" t="s">
        <v>9253</v>
      </c>
      <c r="F87" s="1178" t="s">
        <v>9254</v>
      </c>
      <c r="G87" s="1178" t="s">
        <v>9255</v>
      </c>
      <c r="H87" s="1178" t="s">
        <v>5092</v>
      </c>
      <c r="I87" s="1178" t="s">
        <v>1706</v>
      </c>
      <c r="J87" s="1178" t="s">
        <v>9256</v>
      </c>
      <c r="K87" s="1178" t="s">
        <v>5308</v>
      </c>
      <c r="L87" s="1178" t="s">
        <v>7084</v>
      </c>
      <c r="M87" s="1178" t="s">
        <v>8821</v>
      </c>
      <c r="N87" s="1178" t="s">
        <v>9257</v>
      </c>
      <c r="O87" s="1178" t="s">
        <v>9258</v>
      </c>
      <c r="P87" s="1178" t="s">
        <v>597</v>
      </c>
      <c r="Q87" s="1178" t="s">
        <v>9259</v>
      </c>
      <c r="R87" s="1178" t="s">
        <v>9260</v>
      </c>
      <c r="S87" s="1178" t="s">
        <v>4393</v>
      </c>
      <c r="T87" s="1178" t="s">
        <v>9261</v>
      </c>
      <c r="U87" s="1178" t="s">
        <v>9262</v>
      </c>
      <c r="V87" s="1178" t="s">
        <v>5506</v>
      </c>
      <c r="W87" s="1178" t="s">
        <v>7854</v>
      </c>
      <c r="X87" s="1178" t="s">
        <v>9263</v>
      </c>
      <c r="Y87" s="1178" t="s">
        <v>2339</v>
      </c>
      <c r="Z87" s="1178" t="s">
        <v>9264</v>
      </c>
      <c r="AA87" s="1216" t="s">
        <v>4693</v>
      </c>
      <c r="AB87" s="1178" t="s">
        <v>7566</v>
      </c>
      <c r="AC87" s="1178" t="s">
        <v>3961</v>
      </c>
      <c r="AD87" s="1178" t="s">
        <v>9265</v>
      </c>
      <c r="AE87" s="1178" t="s">
        <v>9266</v>
      </c>
      <c r="AF87" s="1178" t="s">
        <v>9267</v>
      </c>
      <c r="AG87" s="1178" t="s">
        <v>9268</v>
      </c>
      <c r="AH87" s="1178" t="s">
        <v>4925</v>
      </c>
      <c r="AI87" s="1178" t="s">
        <v>9269</v>
      </c>
      <c r="AJ87" s="1178" t="s">
        <v>9270</v>
      </c>
      <c r="AK87" s="1178" t="s">
        <v>3802</v>
      </c>
      <c r="AL87" s="1178" t="s">
        <v>125</v>
      </c>
      <c r="AM87" s="1178" t="s">
        <v>9271</v>
      </c>
      <c r="AN87" s="1178" t="s">
        <v>9272</v>
      </c>
      <c r="AO87" s="1178" t="s">
        <v>1268</v>
      </c>
      <c r="AP87" s="1178" t="s">
        <v>9273</v>
      </c>
      <c r="AQ87" s="1178" t="s">
        <v>1058</v>
      </c>
      <c r="AR87" s="1178" t="s">
        <v>3400</v>
      </c>
      <c r="AS87" s="1178" t="s">
        <v>1449</v>
      </c>
      <c r="AT87" s="1178" t="s">
        <v>9274</v>
      </c>
      <c r="AU87" s="1178" t="s">
        <v>9275</v>
      </c>
      <c r="AV87" s="1179" t="str">
        <f t="shared" si="6"/>
        <v>5:05</v>
      </c>
      <c r="AW87" s="1270" t="s">
        <v>9276</v>
      </c>
    </row>
    <row r="88">
      <c r="A88" s="1234" t="s">
        <v>5139</v>
      </c>
      <c r="B88" s="1235" t="s">
        <v>7347</v>
      </c>
      <c r="C88" s="1171">
        <v>0.05747685185185185</v>
      </c>
      <c r="D88" s="1197" t="s">
        <v>9277</v>
      </c>
      <c r="E88" s="1197" t="s">
        <v>6371</v>
      </c>
      <c r="F88" s="1208" t="s">
        <v>9278</v>
      </c>
      <c r="G88" s="1208" t="s">
        <v>9279</v>
      </c>
      <c r="H88" s="1209" t="s">
        <v>9280</v>
      </c>
      <c r="I88" s="1209" t="s">
        <v>9281</v>
      </c>
      <c r="J88" s="1197" t="s">
        <v>499</v>
      </c>
      <c r="K88" s="1211" t="s">
        <v>8892</v>
      </c>
      <c r="L88" s="1211" t="s">
        <v>9282</v>
      </c>
      <c r="M88" s="1211" t="s">
        <v>9283</v>
      </c>
      <c r="N88" s="1197" t="s">
        <v>8324</v>
      </c>
      <c r="O88" s="1211" t="s">
        <v>8070</v>
      </c>
      <c r="P88" s="1197" t="s">
        <v>8792</v>
      </c>
      <c r="Q88" s="1213" t="s">
        <v>9284</v>
      </c>
      <c r="R88" s="1213" t="s">
        <v>2808</v>
      </c>
      <c r="S88" s="1197" t="s">
        <v>9285</v>
      </c>
      <c r="T88" s="1213" t="s">
        <v>898</v>
      </c>
      <c r="U88" s="1213" t="s">
        <v>9286</v>
      </c>
      <c r="V88" s="1213" t="s">
        <v>9287</v>
      </c>
      <c r="W88" s="1216" t="s">
        <v>9288</v>
      </c>
      <c r="X88" s="1216" t="s">
        <v>9289</v>
      </c>
      <c r="Y88" s="1216" t="s">
        <v>1813</v>
      </c>
      <c r="Z88" s="1216" t="s">
        <v>9290</v>
      </c>
      <c r="AA88" s="1197" t="s">
        <v>9291</v>
      </c>
      <c r="AB88" s="1216" t="s">
        <v>5454</v>
      </c>
      <c r="AC88" s="1216" t="s">
        <v>1520</v>
      </c>
      <c r="AD88" s="1197" t="s">
        <v>3437</v>
      </c>
      <c r="AE88" s="1208" t="s">
        <v>2643</v>
      </c>
      <c r="AF88" s="1197" t="s">
        <v>9292</v>
      </c>
      <c r="AG88" s="1197" t="s">
        <v>7949</v>
      </c>
      <c r="AH88" s="1217" t="s">
        <v>4770</v>
      </c>
      <c r="AI88" s="1197" t="s">
        <v>9293</v>
      </c>
      <c r="AJ88" s="1217" t="s">
        <v>9294</v>
      </c>
      <c r="AK88" s="1217" t="s">
        <v>7710</v>
      </c>
      <c r="AL88" s="1217" t="s">
        <v>9035</v>
      </c>
      <c r="AM88" s="1197" t="s">
        <v>9295</v>
      </c>
      <c r="AN88" s="1219" t="s">
        <v>9296</v>
      </c>
      <c r="AO88" s="1219" t="s">
        <v>9297</v>
      </c>
      <c r="AP88" s="1219" t="s">
        <v>2971</v>
      </c>
      <c r="AQ88" s="1219" t="s">
        <v>9298</v>
      </c>
      <c r="AR88" s="1219" t="s">
        <v>9299</v>
      </c>
      <c r="AS88" s="1219" t="s">
        <v>5814</v>
      </c>
      <c r="AT88" s="1197" t="s">
        <v>9300</v>
      </c>
      <c r="AU88" s="1203" t="s">
        <v>9301</v>
      </c>
      <c r="AV88" s="1179" t="str">
        <f t="shared" si="6"/>
        <v>6:01</v>
      </c>
      <c r="AW88" s="1309" t="s">
        <v>9302</v>
      </c>
    </row>
    <row r="89">
      <c r="A89" s="1268" t="s">
        <v>9303</v>
      </c>
      <c r="B89" s="1230" t="s">
        <v>7283</v>
      </c>
      <c r="C89" s="1260">
        <v>0.057881944444444444</v>
      </c>
      <c r="D89" s="1208" t="s">
        <v>9304</v>
      </c>
      <c r="E89" s="1224" t="s">
        <v>9305</v>
      </c>
      <c r="F89" s="1208" t="s">
        <v>3387</v>
      </c>
      <c r="G89" s="1208" t="s">
        <v>9306</v>
      </c>
      <c r="H89" s="1210" t="s">
        <v>9307</v>
      </c>
      <c r="I89" s="1210" t="s">
        <v>1258</v>
      </c>
      <c r="J89" s="1212" t="s">
        <v>9308</v>
      </c>
      <c r="K89" s="1212" t="s">
        <v>5162</v>
      </c>
      <c r="L89" s="1212" t="s">
        <v>9309</v>
      </c>
      <c r="M89" s="1212" t="s">
        <v>3160</v>
      </c>
      <c r="N89" s="1212" t="s">
        <v>9310</v>
      </c>
      <c r="O89" s="1212" t="s">
        <v>9311</v>
      </c>
      <c r="P89" s="1212" t="s">
        <v>2966</v>
      </c>
      <c r="Q89" s="1215" t="s">
        <v>9312</v>
      </c>
      <c r="R89" s="1215" t="s">
        <v>9313</v>
      </c>
      <c r="S89" s="1215" t="s">
        <v>9314</v>
      </c>
      <c r="T89" s="1215" t="s">
        <v>9315</v>
      </c>
      <c r="U89" s="1215" t="s">
        <v>9316</v>
      </c>
      <c r="V89" s="1215" t="s">
        <v>9317</v>
      </c>
      <c r="W89" s="1226" t="s">
        <v>9318</v>
      </c>
      <c r="X89" s="1226" t="s">
        <v>9319</v>
      </c>
      <c r="Y89" s="1226" t="s">
        <v>9320</v>
      </c>
      <c r="Z89" s="1226" t="s">
        <v>9321</v>
      </c>
      <c r="AA89" s="1178" t="s">
        <v>9322</v>
      </c>
      <c r="AB89" s="1226" t="s">
        <v>9090</v>
      </c>
      <c r="AC89" s="1226" t="s">
        <v>3835</v>
      </c>
      <c r="AD89" s="1224" t="s">
        <v>4477</v>
      </c>
      <c r="AE89" s="1224" t="s">
        <v>2520</v>
      </c>
      <c r="AF89" s="1227" t="s">
        <v>9323</v>
      </c>
      <c r="AG89" s="1227" t="s">
        <v>5050</v>
      </c>
      <c r="AH89" s="1227" t="s">
        <v>9324</v>
      </c>
      <c r="AI89" s="1227" t="s">
        <v>4252</v>
      </c>
      <c r="AJ89" s="1227" t="s">
        <v>9325</v>
      </c>
      <c r="AK89" s="1227" t="s">
        <v>9326</v>
      </c>
      <c r="AL89" s="1227" t="s">
        <v>3292</v>
      </c>
      <c r="AM89" s="1218" t="s">
        <v>4260</v>
      </c>
      <c r="AN89" s="1218" t="s">
        <v>9327</v>
      </c>
      <c r="AO89" s="1218" t="s">
        <v>8648</v>
      </c>
      <c r="AP89" s="1218" t="s">
        <v>4052</v>
      </c>
      <c r="AQ89" s="1218" t="s">
        <v>6333</v>
      </c>
      <c r="AR89" s="1218" t="s">
        <v>9328</v>
      </c>
      <c r="AS89" s="1218" t="s">
        <v>507</v>
      </c>
      <c r="AT89" s="1212" t="s">
        <v>9329</v>
      </c>
      <c r="AU89" s="1228" t="s">
        <v>9330</v>
      </c>
      <c r="AV89" s="1178" t="str">
        <f t="shared" si="6"/>
        <v>2:11</v>
      </c>
      <c r="AW89" s="1254" t="s">
        <v>9331</v>
      </c>
    </row>
    <row r="90">
      <c r="A90" s="1221" t="s">
        <v>4309</v>
      </c>
      <c r="B90" s="1272" t="s">
        <v>7283</v>
      </c>
      <c r="C90" s="1182">
        <v>0.05893518518518519</v>
      </c>
      <c r="D90" s="1178" t="s">
        <v>9332</v>
      </c>
      <c r="E90" s="1178" t="s">
        <v>9333</v>
      </c>
      <c r="F90" s="1178" t="s">
        <v>9334</v>
      </c>
      <c r="G90" s="1178" t="s">
        <v>9335</v>
      </c>
      <c r="H90" s="1197" t="s">
        <v>6469</v>
      </c>
      <c r="I90" s="1178" t="s">
        <v>9336</v>
      </c>
      <c r="J90" s="1178" t="s">
        <v>8603</v>
      </c>
      <c r="K90" s="1178" t="s">
        <v>8799</v>
      </c>
      <c r="L90" s="1178" t="s">
        <v>9337</v>
      </c>
      <c r="M90" s="1178" t="s">
        <v>9338</v>
      </c>
      <c r="N90" s="1178" t="s">
        <v>9339</v>
      </c>
      <c r="O90" s="1178" t="s">
        <v>4828</v>
      </c>
      <c r="P90" s="1178" t="s">
        <v>2242</v>
      </c>
      <c r="Q90" s="1178" t="s">
        <v>8996</v>
      </c>
      <c r="R90" s="1178" t="s">
        <v>9340</v>
      </c>
      <c r="S90" s="1178" t="s">
        <v>9341</v>
      </c>
      <c r="T90" s="1178" t="s">
        <v>9342</v>
      </c>
      <c r="U90" s="1178" t="s">
        <v>9343</v>
      </c>
      <c r="V90" s="1178" t="s">
        <v>9344</v>
      </c>
      <c r="W90" s="1178" t="s">
        <v>9345</v>
      </c>
      <c r="X90" s="1178" t="s">
        <v>2713</v>
      </c>
      <c r="Y90" s="1178" t="s">
        <v>1755</v>
      </c>
      <c r="Z90" s="1178" t="s">
        <v>9346</v>
      </c>
      <c r="AA90" s="1216" t="s">
        <v>8556</v>
      </c>
      <c r="AB90" s="1178" t="s">
        <v>9347</v>
      </c>
      <c r="AC90" s="1178" t="s">
        <v>3618</v>
      </c>
      <c r="AD90" s="1178" t="s">
        <v>9348</v>
      </c>
      <c r="AE90" s="1178" t="s">
        <v>9349</v>
      </c>
      <c r="AF90" s="1178" t="s">
        <v>9350</v>
      </c>
      <c r="AG90" s="1178" t="s">
        <v>9351</v>
      </c>
      <c r="AH90" s="1178" t="s">
        <v>414</v>
      </c>
      <c r="AI90" s="1178" t="s">
        <v>9352</v>
      </c>
      <c r="AJ90" s="1178" t="s">
        <v>9353</v>
      </c>
      <c r="AK90" s="1178" t="s">
        <v>7737</v>
      </c>
      <c r="AL90" s="1178" t="s">
        <v>8388</v>
      </c>
      <c r="AM90" s="1178" t="s">
        <v>7324</v>
      </c>
      <c r="AN90" s="1178" t="s">
        <v>9337</v>
      </c>
      <c r="AO90" s="1178" t="s">
        <v>4618</v>
      </c>
      <c r="AP90" s="1178" t="s">
        <v>9354</v>
      </c>
      <c r="AQ90" s="1178" t="s">
        <v>9355</v>
      </c>
      <c r="AR90" s="1178" t="s">
        <v>9356</v>
      </c>
      <c r="AS90" s="1178" t="s">
        <v>1114</v>
      </c>
      <c r="AT90" s="1178" t="s">
        <v>9357</v>
      </c>
      <c r="AU90" s="1178" t="s">
        <v>9358</v>
      </c>
      <c r="AV90" s="1178" t="s">
        <v>9359</v>
      </c>
      <c r="AW90" s="1270" t="s">
        <v>8164</v>
      </c>
    </row>
    <row r="91" ht="15.75" customHeight="1">
      <c r="A91" s="1221" t="s">
        <v>5355</v>
      </c>
      <c r="B91" s="1230" t="s">
        <v>7283</v>
      </c>
      <c r="C91" s="1182">
        <v>0.06635416666666667</v>
      </c>
      <c r="D91" s="1197" t="s">
        <v>9360</v>
      </c>
      <c r="E91" s="1197" t="s">
        <v>7154</v>
      </c>
      <c r="F91" s="1197" t="s">
        <v>9361</v>
      </c>
      <c r="G91" s="1197" t="s">
        <v>9362</v>
      </c>
      <c r="H91" s="1197" t="s">
        <v>9363</v>
      </c>
      <c r="I91" s="1197" t="s">
        <v>3041</v>
      </c>
      <c r="J91" s="1197" t="s">
        <v>9364</v>
      </c>
      <c r="K91" s="1197" t="s">
        <v>3253</v>
      </c>
      <c r="L91" s="1197" t="s">
        <v>9365</v>
      </c>
      <c r="M91" s="1197" t="s">
        <v>838</v>
      </c>
      <c r="N91" s="1197" t="s">
        <v>9366</v>
      </c>
      <c r="O91" s="1197" t="s">
        <v>9367</v>
      </c>
      <c r="P91" s="1197" t="s">
        <v>3167</v>
      </c>
      <c r="Q91" s="1197" t="s">
        <v>9368</v>
      </c>
      <c r="R91" s="1197" t="s">
        <v>3817</v>
      </c>
      <c r="S91" s="1197" t="s">
        <v>9369</v>
      </c>
      <c r="T91" s="1197" t="s">
        <v>9238</v>
      </c>
      <c r="U91" s="1197" t="s">
        <v>9370</v>
      </c>
      <c r="V91" s="1197" t="s">
        <v>6662</v>
      </c>
      <c r="W91" s="1197" t="s">
        <v>9371</v>
      </c>
      <c r="X91" s="1197" t="s">
        <v>9372</v>
      </c>
      <c r="Y91" s="1197" t="s">
        <v>731</v>
      </c>
      <c r="Z91" s="1197" t="s">
        <v>9373</v>
      </c>
      <c r="AA91" s="1226"/>
      <c r="AB91" s="1197" t="s">
        <v>9374</v>
      </c>
      <c r="AC91" s="1197" t="s">
        <v>853</v>
      </c>
      <c r="AD91" s="1197" t="s">
        <v>9375</v>
      </c>
      <c r="AE91" s="1197" t="s">
        <v>9376</v>
      </c>
      <c r="AF91" s="1197" t="s">
        <v>9377</v>
      </c>
      <c r="AG91" s="1197" t="s">
        <v>9378</v>
      </c>
      <c r="AH91" s="1197" t="s">
        <v>9379</v>
      </c>
      <c r="AI91" s="1197" t="s">
        <v>9380</v>
      </c>
      <c r="AJ91" s="1197" t="s">
        <v>9381</v>
      </c>
      <c r="AK91" s="1197" t="s">
        <v>9382</v>
      </c>
      <c r="AL91" s="1197" t="s">
        <v>9383</v>
      </c>
      <c r="AM91" s="1197" t="s">
        <v>9384</v>
      </c>
      <c r="AN91" s="1197" t="s">
        <v>7690</v>
      </c>
      <c r="AO91" s="1197" t="s">
        <v>9385</v>
      </c>
      <c r="AP91" s="1197" t="s">
        <v>9386</v>
      </c>
      <c r="AQ91" s="1197" t="s">
        <v>821</v>
      </c>
      <c r="AR91" s="1197" t="s">
        <v>9387</v>
      </c>
      <c r="AS91" s="1197" t="s">
        <v>3585</v>
      </c>
      <c r="AT91" s="1197" t="s">
        <v>9388</v>
      </c>
      <c r="AU91" s="1232" t="s">
        <v>9389</v>
      </c>
      <c r="AV91" s="1179" t="str">
        <f>TEXT(AU91-C91,"m:ss")</f>
        <v>9:53</v>
      </c>
      <c r="AW91" s="1233" t="s">
        <v>9390</v>
      </c>
    </row>
    <row r="92">
      <c r="A92" s="1234" t="s">
        <v>3991</v>
      </c>
      <c r="B92" s="1235" t="s">
        <v>7283</v>
      </c>
      <c r="C92" s="1171"/>
      <c r="D92" s="1208"/>
      <c r="E92" s="1208"/>
      <c r="F92" s="1208"/>
      <c r="G92" s="1208"/>
      <c r="H92" s="1197"/>
      <c r="I92" s="1209"/>
      <c r="J92" s="1211"/>
      <c r="K92" s="1211"/>
      <c r="L92" s="1211"/>
      <c r="M92" s="1211"/>
      <c r="N92" s="1211"/>
      <c r="O92" s="1211"/>
      <c r="P92" s="1211"/>
      <c r="Q92" s="1213"/>
      <c r="R92" s="1213"/>
      <c r="S92" s="1213"/>
      <c r="T92" s="1213"/>
      <c r="U92" s="1213"/>
      <c r="V92" s="1213"/>
      <c r="W92" s="1216"/>
      <c r="X92" s="1216"/>
      <c r="Y92" s="1216"/>
      <c r="Z92" s="1216"/>
      <c r="AA92" s="1178"/>
      <c r="AB92" s="1216"/>
      <c r="AC92" s="1216"/>
      <c r="AD92" s="1208"/>
      <c r="AE92" s="1208"/>
      <c r="AF92" s="1291" t="s">
        <v>7302</v>
      </c>
      <c r="AG92" s="1217"/>
      <c r="AH92" s="1217"/>
      <c r="AI92" s="1217"/>
      <c r="AJ92" s="1217"/>
      <c r="AK92" s="1217"/>
      <c r="AL92" s="1217"/>
      <c r="AM92" s="1219"/>
      <c r="AN92" s="1219"/>
      <c r="AO92" s="1219"/>
      <c r="AP92" s="1219"/>
      <c r="AQ92" s="1219"/>
      <c r="AR92" s="1219"/>
      <c r="AS92" s="1219"/>
      <c r="AT92" s="1211"/>
      <c r="AU92" s="1203"/>
      <c r="AV92" s="1203"/>
      <c r="AW92" s="1236"/>
    </row>
    <row r="93">
      <c r="A93" s="1234" t="s">
        <v>4704</v>
      </c>
      <c r="B93" s="1235" t="s">
        <v>7283</v>
      </c>
      <c r="C93" s="1310"/>
      <c r="D93" s="1311"/>
      <c r="E93" s="1224"/>
      <c r="F93" s="1224"/>
      <c r="G93" s="1224"/>
      <c r="H93" s="1259"/>
      <c r="I93" s="1210"/>
      <c r="J93" s="1212"/>
      <c r="K93" s="1212"/>
      <c r="L93" s="1212"/>
      <c r="M93" s="1212"/>
      <c r="N93" s="1212"/>
      <c r="O93" s="1212"/>
      <c r="P93" s="1212"/>
      <c r="Q93" s="1215"/>
      <c r="R93" s="1215"/>
      <c r="S93" s="1215"/>
      <c r="T93" s="1215"/>
      <c r="U93" s="1215"/>
      <c r="V93" s="1215"/>
      <c r="W93" s="1279" t="s">
        <v>7268</v>
      </c>
      <c r="X93" s="1226"/>
      <c r="Y93" s="1226"/>
      <c r="Z93" s="1226"/>
      <c r="AA93" s="1179"/>
      <c r="AB93" s="1226"/>
      <c r="AC93" s="1226"/>
      <c r="AD93" s="1224"/>
      <c r="AE93" s="1224"/>
      <c r="AF93" s="1227"/>
      <c r="AG93" s="1227"/>
      <c r="AH93" s="1227"/>
      <c r="AI93" s="1227"/>
      <c r="AJ93" s="1227"/>
      <c r="AK93" s="1227"/>
      <c r="AL93" s="1227"/>
      <c r="AM93" s="1218"/>
      <c r="AN93" s="1218"/>
      <c r="AO93" s="1218"/>
      <c r="AP93" s="1218"/>
      <c r="AQ93" s="1218"/>
      <c r="AR93" s="1218"/>
      <c r="AS93" s="1218"/>
      <c r="AT93" s="1212"/>
      <c r="AU93" s="1228"/>
      <c r="AV93" s="1228"/>
      <c r="AW93" s="1236" t="s">
        <v>9391</v>
      </c>
    </row>
    <row r="94">
      <c r="A94" s="1223"/>
      <c r="B94" s="1312"/>
      <c r="C94" s="1310"/>
      <c r="D94" s="1311"/>
      <c r="E94" s="1224"/>
      <c r="F94" s="1224"/>
      <c r="G94" s="1224"/>
      <c r="H94" s="1259"/>
      <c r="I94" s="1210"/>
      <c r="J94" s="1212"/>
      <c r="K94" s="1212"/>
      <c r="L94" s="1212"/>
      <c r="M94" s="1212"/>
      <c r="N94" s="1212"/>
      <c r="O94" s="1212"/>
      <c r="P94" s="1212"/>
      <c r="Q94" s="1215"/>
      <c r="R94" s="1215"/>
      <c r="S94" s="1215"/>
      <c r="T94" s="1215"/>
      <c r="U94" s="1215"/>
      <c r="V94" s="1215"/>
      <c r="W94" s="1226"/>
      <c r="X94" s="1226"/>
      <c r="Y94" s="1226"/>
      <c r="Z94" s="1226"/>
      <c r="AA94" s="1179"/>
      <c r="AB94" s="1226"/>
      <c r="AC94" s="1226"/>
      <c r="AD94" s="1224"/>
      <c r="AE94" s="1224"/>
      <c r="AF94" s="1227"/>
      <c r="AG94" s="1227"/>
      <c r="AH94" s="1227"/>
      <c r="AI94" s="1227"/>
      <c r="AJ94" s="1227"/>
      <c r="AK94" s="1227"/>
      <c r="AL94" s="1227"/>
      <c r="AM94" s="1218"/>
      <c r="AN94" s="1218"/>
      <c r="AO94" s="1218"/>
      <c r="AP94" s="1218"/>
      <c r="AQ94" s="1218"/>
      <c r="AR94" s="1218"/>
      <c r="AS94" s="1218"/>
      <c r="AT94" s="1212"/>
      <c r="AU94" s="1228"/>
      <c r="AV94" s="1228"/>
      <c r="AW94" s="1254"/>
    </row>
    <row r="95">
      <c r="A95" s="1181"/>
      <c r="B95" s="1313"/>
      <c r="C95" s="1314"/>
      <c r="D95" s="1315"/>
      <c r="E95" s="1179"/>
      <c r="F95" s="1179"/>
      <c r="G95" s="1179"/>
      <c r="H95" s="1259"/>
      <c r="I95" s="1179"/>
      <c r="J95" s="1179"/>
      <c r="K95" s="1179"/>
      <c r="L95" s="1179"/>
      <c r="M95" s="1179"/>
      <c r="N95" s="1179"/>
      <c r="O95" s="1179"/>
      <c r="P95" s="1179"/>
      <c r="Q95" s="1179"/>
      <c r="R95" s="1179"/>
      <c r="S95" s="1179"/>
      <c r="T95" s="1179"/>
      <c r="U95" s="1179"/>
      <c r="V95" s="1179"/>
      <c r="W95" s="1179"/>
      <c r="X95" s="1179"/>
      <c r="Y95" s="1179"/>
      <c r="Z95" s="1179"/>
      <c r="AA95" s="1226"/>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239"/>
    </row>
    <row r="96">
      <c r="A96" s="1181"/>
      <c r="B96" s="1313"/>
      <c r="C96" s="1314"/>
      <c r="D96" s="1259"/>
      <c r="E96" s="1313"/>
      <c r="F96" s="1313"/>
      <c r="G96" s="1313"/>
      <c r="H96" s="1316"/>
      <c r="I96" s="1313"/>
      <c r="J96" s="1313"/>
      <c r="K96" s="1313"/>
      <c r="L96" s="1313"/>
      <c r="M96" s="1313"/>
      <c r="N96" s="1313"/>
      <c r="O96" s="1313"/>
      <c r="P96" s="1313"/>
      <c r="Q96" s="1313"/>
      <c r="R96" s="1313"/>
      <c r="S96" s="1313"/>
      <c r="T96" s="1313"/>
      <c r="U96" s="1313"/>
      <c r="V96" s="1313"/>
      <c r="W96" s="1313"/>
      <c r="X96" s="1313"/>
      <c r="Y96" s="1313"/>
      <c r="Z96" s="1313"/>
      <c r="AA96" s="1317"/>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39"/>
    </row>
    <row r="97">
      <c r="A97" s="1223"/>
      <c r="B97" s="1312"/>
      <c r="C97" s="1310"/>
      <c r="D97" s="1259"/>
      <c r="E97" s="1318"/>
      <c r="F97" s="1318"/>
      <c r="G97" s="1318"/>
      <c r="H97" s="1316"/>
      <c r="I97" s="1319"/>
      <c r="J97" s="1320"/>
      <c r="K97" s="1320"/>
      <c r="L97" s="1320"/>
      <c r="M97" s="1320"/>
      <c r="N97" s="1320"/>
      <c r="O97" s="1320"/>
      <c r="P97" s="1320"/>
      <c r="Q97" s="1321"/>
      <c r="R97" s="1321"/>
      <c r="S97" s="1321"/>
      <c r="T97" s="1321"/>
      <c r="U97" s="1321"/>
      <c r="V97" s="1321"/>
      <c r="W97" s="1317"/>
      <c r="X97" s="1317"/>
      <c r="Y97" s="1317"/>
      <c r="Z97" s="1317"/>
      <c r="AA97" s="1313"/>
      <c r="AB97" s="1317"/>
      <c r="AC97" s="1317"/>
      <c r="AD97" s="1318"/>
      <c r="AE97" s="1318"/>
      <c r="AF97" s="1322"/>
      <c r="AG97" s="1322"/>
      <c r="AH97" s="1322"/>
      <c r="AI97" s="1322"/>
      <c r="AJ97" s="1322"/>
      <c r="AK97" s="1322"/>
      <c r="AL97" s="1322"/>
      <c r="AM97" s="1323"/>
      <c r="AN97" s="1323"/>
      <c r="AO97" s="1323"/>
      <c r="AP97" s="1323"/>
      <c r="AQ97" s="1323"/>
      <c r="AR97" s="1323"/>
      <c r="AS97" s="1323"/>
      <c r="AT97" s="1320"/>
      <c r="AU97" s="1324"/>
      <c r="AV97" s="1324"/>
      <c r="AW97" s="1254"/>
    </row>
    <row r="98">
      <c r="A98" s="1181"/>
      <c r="B98" s="1313"/>
      <c r="C98" s="1314"/>
      <c r="D98" s="1259"/>
      <c r="E98" s="1313"/>
      <c r="F98" s="1313"/>
      <c r="G98" s="1313"/>
      <c r="H98" s="1316"/>
      <c r="I98" s="1313"/>
      <c r="J98" s="1313"/>
      <c r="K98" s="1313"/>
      <c r="L98" s="1313"/>
      <c r="M98" s="1313"/>
      <c r="N98" s="1313"/>
      <c r="O98" s="1313"/>
      <c r="P98" s="1313"/>
      <c r="Q98" s="1313"/>
      <c r="R98" s="1313"/>
      <c r="S98" s="1313"/>
      <c r="T98" s="1313"/>
      <c r="U98" s="1313"/>
      <c r="V98" s="1313"/>
      <c r="W98" s="1313"/>
      <c r="X98" s="1313"/>
      <c r="Y98" s="1313"/>
      <c r="Z98" s="1313"/>
      <c r="AA98" s="1317"/>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39"/>
    </row>
    <row r="99">
      <c r="A99" s="1223"/>
      <c r="B99" s="1312"/>
      <c r="C99" s="1310"/>
      <c r="D99" s="1259"/>
      <c r="E99" s="1318"/>
      <c r="F99" s="1318"/>
      <c r="G99" s="1318"/>
      <c r="H99" s="1316"/>
      <c r="I99" s="1319"/>
      <c r="J99" s="1320"/>
      <c r="K99" s="1320"/>
      <c r="L99" s="1320"/>
      <c r="M99" s="1320"/>
      <c r="N99" s="1320"/>
      <c r="O99" s="1320"/>
      <c r="P99" s="1320"/>
      <c r="Q99" s="1321"/>
      <c r="R99" s="1321"/>
      <c r="S99" s="1321"/>
      <c r="T99" s="1321"/>
      <c r="U99" s="1321"/>
      <c r="V99" s="1321"/>
      <c r="W99" s="1317"/>
      <c r="X99" s="1317"/>
      <c r="Y99" s="1317"/>
      <c r="Z99" s="1317"/>
      <c r="AA99" s="1313"/>
      <c r="AB99" s="1317"/>
      <c r="AC99" s="1317"/>
      <c r="AD99" s="1318"/>
      <c r="AE99" s="1318"/>
      <c r="AF99" s="1322"/>
      <c r="AG99" s="1322"/>
      <c r="AH99" s="1322"/>
      <c r="AI99" s="1322"/>
      <c r="AJ99" s="1322"/>
      <c r="AK99" s="1322"/>
      <c r="AL99" s="1322"/>
      <c r="AM99" s="1323"/>
      <c r="AN99" s="1323"/>
      <c r="AO99" s="1323"/>
      <c r="AP99" s="1323"/>
      <c r="AQ99" s="1323"/>
      <c r="AR99" s="1323"/>
      <c r="AS99" s="1323"/>
      <c r="AT99" s="1320"/>
      <c r="AU99" s="1324"/>
      <c r="AV99" s="1324"/>
      <c r="AW99" s="1254"/>
    </row>
    <row r="100">
      <c r="A100" s="1181"/>
      <c r="B100" s="1313"/>
      <c r="C100" s="1314"/>
      <c r="D100" s="1259"/>
      <c r="E100" s="1313"/>
      <c r="F100" s="1313"/>
      <c r="G100" s="1313"/>
      <c r="H100" s="1316"/>
      <c r="I100" s="1313"/>
      <c r="J100" s="1313"/>
      <c r="K100" s="1313"/>
      <c r="L100" s="1313"/>
      <c r="M100" s="1313"/>
      <c r="N100" s="1313"/>
      <c r="O100" s="1313"/>
      <c r="P100" s="1313"/>
      <c r="Q100" s="1313"/>
      <c r="R100" s="1313"/>
      <c r="S100" s="1313"/>
      <c r="T100" s="1313"/>
      <c r="U100" s="1313"/>
      <c r="V100" s="1313"/>
      <c r="W100" s="1313"/>
      <c r="X100" s="1313"/>
      <c r="Y100" s="1313"/>
      <c r="Z100" s="1313"/>
      <c r="AA100" s="1317"/>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39"/>
    </row>
    <row r="101">
      <c r="A101" s="1223"/>
      <c r="B101" s="1312"/>
      <c r="C101" s="1310"/>
      <c r="D101" s="1259"/>
      <c r="E101" s="1318"/>
      <c r="F101" s="1318"/>
      <c r="G101" s="1318"/>
      <c r="H101" s="1316"/>
      <c r="I101" s="1319"/>
      <c r="J101" s="1320"/>
      <c r="K101" s="1320"/>
      <c r="L101" s="1320"/>
      <c r="M101" s="1320"/>
      <c r="N101" s="1320"/>
      <c r="O101" s="1320"/>
      <c r="P101" s="1320"/>
      <c r="Q101" s="1321"/>
      <c r="R101" s="1321"/>
      <c r="S101" s="1321"/>
      <c r="T101" s="1321"/>
      <c r="U101" s="1321"/>
      <c r="V101" s="1321"/>
      <c r="W101" s="1317"/>
      <c r="X101" s="1317"/>
      <c r="Y101" s="1317"/>
      <c r="Z101" s="1317"/>
      <c r="AA101" s="1313"/>
      <c r="AB101" s="1317"/>
      <c r="AC101" s="1317"/>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54"/>
    </row>
    <row r="102">
      <c r="A102" s="1181"/>
      <c r="B102" s="1313"/>
      <c r="C102" s="1314"/>
      <c r="D102" s="1259"/>
      <c r="E102" s="1313"/>
      <c r="F102" s="1313"/>
      <c r="G102" s="1313"/>
      <c r="H102" s="1316"/>
      <c r="I102" s="1313"/>
      <c r="J102" s="1313"/>
      <c r="K102" s="1313"/>
      <c r="L102" s="1313"/>
      <c r="M102" s="1313"/>
      <c r="N102" s="1313"/>
      <c r="O102" s="1313"/>
      <c r="P102" s="1313"/>
      <c r="Q102" s="1313"/>
      <c r="R102" s="1313"/>
      <c r="S102" s="1313"/>
      <c r="T102" s="1313"/>
      <c r="U102" s="1313"/>
      <c r="V102" s="1313"/>
      <c r="W102" s="1313"/>
      <c r="X102" s="1313"/>
      <c r="Y102" s="1313"/>
      <c r="Z102" s="1313"/>
      <c r="AA102" s="1317"/>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39"/>
    </row>
    <row r="103">
      <c r="A103" s="1223"/>
      <c r="B103" s="1312"/>
      <c r="C103" s="1310"/>
      <c r="D103" s="1259"/>
      <c r="E103" s="1318"/>
      <c r="F103" s="1318"/>
      <c r="G103" s="1318"/>
      <c r="H103" s="1316"/>
      <c r="I103" s="1319"/>
      <c r="J103" s="1320"/>
      <c r="K103" s="1320"/>
      <c r="L103" s="1320"/>
      <c r="M103" s="1320"/>
      <c r="N103" s="1320"/>
      <c r="O103" s="1320"/>
      <c r="P103" s="1320"/>
      <c r="Q103" s="1321"/>
      <c r="R103" s="1321"/>
      <c r="S103" s="1321"/>
      <c r="T103" s="1321"/>
      <c r="U103" s="1321"/>
      <c r="V103" s="1321"/>
      <c r="W103" s="1317"/>
      <c r="X103" s="1317"/>
      <c r="Y103" s="1317"/>
      <c r="Z103" s="1317"/>
      <c r="AA103" s="1313"/>
      <c r="AB103" s="1317"/>
      <c r="AC103" s="1317"/>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54"/>
    </row>
    <row r="104">
      <c r="A104" s="1181"/>
      <c r="B104" s="1313"/>
      <c r="C104" s="1314"/>
      <c r="D104" s="1259"/>
      <c r="E104" s="1313"/>
      <c r="F104" s="1313"/>
      <c r="G104" s="1313"/>
      <c r="H104" s="1316"/>
      <c r="I104" s="1313"/>
      <c r="J104" s="1313"/>
      <c r="K104" s="1313"/>
      <c r="L104" s="1313"/>
      <c r="M104" s="1313"/>
      <c r="N104" s="1313"/>
      <c r="O104" s="1313"/>
      <c r="P104" s="1313"/>
      <c r="Q104" s="1313"/>
      <c r="R104" s="1313"/>
      <c r="S104" s="1313"/>
      <c r="T104" s="1313"/>
      <c r="U104" s="1313"/>
      <c r="V104" s="1313"/>
      <c r="W104" s="1313"/>
      <c r="X104" s="1313"/>
      <c r="Y104" s="1313"/>
      <c r="Z104" s="1313"/>
      <c r="AA104" s="1317"/>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39"/>
    </row>
    <row r="105">
      <c r="A105" s="1223"/>
      <c r="B105" s="1312"/>
      <c r="C105" s="1310"/>
      <c r="D105" s="1259"/>
      <c r="E105" s="1318"/>
      <c r="F105" s="1318"/>
      <c r="G105" s="1318"/>
      <c r="H105" s="1316"/>
      <c r="I105" s="1319"/>
      <c r="J105" s="1320"/>
      <c r="K105" s="1320"/>
      <c r="L105" s="1320"/>
      <c r="M105" s="1320"/>
      <c r="N105" s="1320"/>
      <c r="O105" s="1320"/>
      <c r="P105" s="1320"/>
      <c r="Q105" s="1321"/>
      <c r="R105" s="1321"/>
      <c r="S105" s="1321"/>
      <c r="T105" s="1321"/>
      <c r="U105" s="1321"/>
      <c r="V105" s="1321"/>
      <c r="W105" s="1317"/>
      <c r="X105" s="1317"/>
      <c r="Y105" s="1317"/>
      <c r="Z105" s="1317"/>
      <c r="AA105" s="1313"/>
      <c r="AB105" s="1317"/>
      <c r="AC105" s="1317"/>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54"/>
    </row>
    <row r="106">
      <c r="A106" s="1181"/>
      <c r="B106" s="1313"/>
      <c r="C106" s="1314"/>
      <c r="D106" s="1259"/>
      <c r="E106" s="1313"/>
      <c r="F106" s="1313"/>
      <c r="G106" s="1313"/>
      <c r="H106" s="1316"/>
      <c r="I106" s="1313"/>
      <c r="J106" s="1313"/>
      <c r="K106" s="1313"/>
      <c r="L106" s="1313"/>
      <c r="M106" s="1313"/>
      <c r="N106" s="1313"/>
      <c r="O106" s="1313"/>
      <c r="P106" s="1313"/>
      <c r="Q106" s="1313"/>
      <c r="R106" s="1313"/>
      <c r="S106" s="1313"/>
      <c r="T106" s="1313"/>
      <c r="U106" s="1313"/>
      <c r="V106" s="1313"/>
      <c r="W106" s="1313"/>
      <c r="X106" s="1313"/>
      <c r="Y106" s="1313"/>
      <c r="Z106" s="1313"/>
      <c r="AA106" s="1317"/>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39"/>
    </row>
    <row r="107">
      <c r="A107" s="1223"/>
      <c r="B107" s="1312"/>
      <c r="C107" s="1310"/>
      <c r="D107" s="1259"/>
      <c r="E107" s="1318"/>
      <c r="F107" s="1318"/>
      <c r="G107" s="1318"/>
      <c r="H107" s="1316"/>
      <c r="I107" s="1319"/>
      <c r="J107" s="1320"/>
      <c r="K107" s="1320"/>
      <c r="L107" s="1320"/>
      <c r="M107" s="1320"/>
      <c r="N107" s="1320"/>
      <c r="O107" s="1320"/>
      <c r="P107" s="1320"/>
      <c r="Q107" s="1321"/>
      <c r="R107" s="1321"/>
      <c r="S107" s="1321"/>
      <c r="T107" s="1321"/>
      <c r="U107" s="1321"/>
      <c r="V107" s="1321"/>
      <c r="W107" s="1317"/>
      <c r="X107" s="1317"/>
      <c r="Y107" s="1317"/>
      <c r="Z107" s="1317"/>
      <c r="AA107" s="1313"/>
      <c r="AB107" s="1317"/>
      <c r="AC107" s="1317"/>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54"/>
    </row>
    <row r="108">
      <c r="A108" s="1181"/>
      <c r="B108" s="1313"/>
      <c r="C108" s="1314"/>
      <c r="D108" s="1259"/>
      <c r="E108" s="1313"/>
      <c r="F108" s="1313"/>
      <c r="G108" s="1313"/>
      <c r="H108" s="1316"/>
      <c r="I108" s="1313"/>
      <c r="J108" s="1313"/>
      <c r="K108" s="1313"/>
      <c r="L108" s="1313"/>
      <c r="M108" s="1313"/>
      <c r="N108" s="1313"/>
      <c r="O108" s="1313"/>
      <c r="P108" s="1313"/>
      <c r="Q108" s="1313"/>
      <c r="R108" s="1313"/>
      <c r="S108" s="1313"/>
      <c r="T108" s="1313"/>
      <c r="U108" s="1313"/>
      <c r="V108" s="1313"/>
      <c r="W108" s="1313"/>
      <c r="X108" s="1313"/>
      <c r="Y108" s="1313"/>
      <c r="Z108" s="1313"/>
      <c r="AA108" s="1317"/>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39"/>
    </row>
    <row r="109">
      <c r="A109" s="1223"/>
      <c r="B109" s="1312"/>
      <c r="C109" s="1310"/>
      <c r="D109" s="1259"/>
      <c r="E109" s="1318"/>
      <c r="F109" s="1318"/>
      <c r="G109" s="1318"/>
      <c r="H109" s="1316"/>
      <c r="I109" s="1319"/>
      <c r="J109" s="1320"/>
      <c r="K109" s="1320"/>
      <c r="L109" s="1320"/>
      <c r="M109" s="1320"/>
      <c r="N109" s="1320"/>
      <c r="O109" s="1320"/>
      <c r="P109" s="1320"/>
      <c r="Q109" s="1321"/>
      <c r="R109" s="1321"/>
      <c r="S109" s="1321"/>
      <c r="T109" s="1321"/>
      <c r="U109" s="1321"/>
      <c r="V109" s="1321"/>
      <c r="W109" s="1317"/>
      <c r="X109" s="1317"/>
      <c r="Y109" s="1317"/>
      <c r="Z109" s="1317"/>
      <c r="AA109" s="1313"/>
      <c r="AB109" s="1317"/>
      <c r="AC109" s="1317"/>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54"/>
    </row>
    <row r="110">
      <c r="A110" s="1181"/>
      <c r="B110" s="1313"/>
      <c r="C110" s="1314"/>
      <c r="D110" s="1259"/>
      <c r="E110" s="1313"/>
      <c r="F110" s="1313"/>
      <c r="G110" s="1313"/>
      <c r="H110" s="1316"/>
      <c r="I110" s="1313"/>
      <c r="J110" s="1313"/>
      <c r="K110" s="1313"/>
      <c r="L110" s="1313"/>
      <c r="M110" s="1313"/>
      <c r="N110" s="1313"/>
      <c r="O110" s="1313"/>
      <c r="P110" s="1313"/>
      <c r="Q110" s="1313"/>
      <c r="R110" s="1313"/>
      <c r="S110" s="1313"/>
      <c r="T110" s="1313"/>
      <c r="U110" s="1313"/>
      <c r="V110" s="1313"/>
      <c r="W110" s="1313"/>
      <c r="X110" s="1313"/>
      <c r="Y110" s="1313"/>
      <c r="Z110" s="1313"/>
      <c r="AA110" s="1317"/>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39"/>
    </row>
    <row r="111">
      <c r="A111" s="1223"/>
      <c r="B111" s="1312"/>
      <c r="C111" s="1310"/>
      <c r="D111" s="1259"/>
      <c r="E111" s="1318"/>
      <c r="F111" s="1318"/>
      <c r="G111" s="1318"/>
      <c r="H111" s="1316"/>
      <c r="I111" s="1319"/>
      <c r="J111" s="1320"/>
      <c r="K111" s="1320"/>
      <c r="L111" s="1320"/>
      <c r="M111" s="1320"/>
      <c r="N111" s="1320"/>
      <c r="O111" s="1320"/>
      <c r="P111" s="1320"/>
      <c r="Q111" s="1321"/>
      <c r="R111" s="1321"/>
      <c r="S111" s="1321"/>
      <c r="T111" s="1321"/>
      <c r="U111" s="1321"/>
      <c r="V111" s="1321"/>
      <c r="W111" s="1317"/>
      <c r="X111" s="1317"/>
      <c r="Y111" s="1317"/>
      <c r="Z111" s="1317"/>
      <c r="AA111" s="1313"/>
      <c r="AB111" s="1317"/>
      <c r="AC111" s="1317"/>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54"/>
    </row>
    <row r="112">
      <c r="A112" s="1181"/>
      <c r="B112" s="1313"/>
      <c r="C112" s="1314"/>
      <c r="D112" s="1259"/>
      <c r="E112" s="1313"/>
      <c r="F112" s="1313"/>
      <c r="G112" s="1313"/>
      <c r="H112" s="1316"/>
      <c r="I112" s="1313"/>
      <c r="J112" s="1313"/>
      <c r="K112" s="1313"/>
      <c r="L112" s="1313"/>
      <c r="M112" s="1313"/>
      <c r="N112" s="1313"/>
      <c r="O112" s="1313"/>
      <c r="P112" s="1313"/>
      <c r="Q112" s="1313"/>
      <c r="R112" s="1313"/>
      <c r="S112" s="1313"/>
      <c r="T112" s="1313"/>
      <c r="U112" s="1313"/>
      <c r="V112" s="1313"/>
      <c r="W112" s="1313"/>
      <c r="X112" s="1313"/>
      <c r="Y112" s="1313"/>
      <c r="Z112" s="1313"/>
      <c r="AA112" s="1317"/>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39"/>
    </row>
    <row r="113">
      <c r="A113" s="1223"/>
      <c r="B113" s="1312"/>
      <c r="C113" s="1310"/>
      <c r="D113" s="1259"/>
      <c r="E113" s="1318"/>
      <c r="F113" s="1318"/>
      <c r="G113" s="1318"/>
      <c r="H113" s="1316"/>
      <c r="I113" s="1319"/>
      <c r="J113" s="1320"/>
      <c r="K113" s="1320"/>
      <c r="L113" s="1320"/>
      <c r="M113" s="1320"/>
      <c r="N113" s="1320"/>
      <c r="O113" s="1320"/>
      <c r="P113" s="1320"/>
      <c r="Q113" s="1321"/>
      <c r="R113" s="1321"/>
      <c r="S113" s="1321"/>
      <c r="T113" s="1321"/>
      <c r="U113" s="1321"/>
      <c r="V113" s="1321"/>
      <c r="W113" s="1317"/>
      <c r="X113" s="1317"/>
      <c r="Y113" s="1317"/>
      <c r="Z113" s="1317"/>
      <c r="AA113" s="1313"/>
      <c r="AB113" s="1317"/>
      <c r="AC113" s="1317"/>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54"/>
    </row>
    <row r="114">
      <c r="A114" s="1181"/>
      <c r="B114" s="1313"/>
      <c r="C114" s="1314"/>
      <c r="D114" s="1259"/>
      <c r="E114" s="1313"/>
      <c r="F114" s="1313"/>
      <c r="G114" s="1313"/>
      <c r="H114" s="1316"/>
      <c r="I114" s="1313"/>
      <c r="J114" s="1313"/>
      <c r="K114" s="1313"/>
      <c r="L114" s="1313"/>
      <c r="M114" s="1313"/>
      <c r="N114" s="1313"/>
      <c r="O114" s="1313"/>
      <c r="P114" s="1313"/>
      <c r="Q114" s="1313"/>
      <c r="R114" s="1313"/>
      <c r="S114" s="1313"/>
      <c r="T114" s="1313"/>
      <c r="U114" s="1313"/>
      <c r="V114" s="1313"/>
      <c r="W114" s="1313"/>
      <c r="X114" s="1313"/>
      <c r="Y114" s="1313"/>
      <c r="Z114" s="1313"/>
      <c r="AA114" s="1317"/>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39"/>
    </row>
    <row r="115">
      <c r="A115" s="1223"/>
      <c r="B115" s="1312"/>
      <c r="C115" s="1310"/>
      <c r="D115" s="1259"/>
      <c r="E115" s="1318"/>
      <c r="F115" s="1318"/>
      <c r="G115" s="1318"/>
      <c r="H115" s="1316"/>
      <c r="I115" s="1319"/>
      <c r="J115" s="1320"/>
      <c r="K115" s="1320"/>
      <c r="L115" s="1320"/>
      <c r="M115" s="1320"/>
      <c r="N115" s="1320"/>
      <c r="O115" s="1320"/>
      <c r="P115" s="1320"/>
      <c r="Q115" s="1321"/>
      <c r="R115" s="1321"/>
      <c r="S115" s="1321"/>
      <c r="T115" s="1321"/>
      <c r="U115" s="1321"/>
      <c r="V115" s="1321"/>
      <c r="W115" s="1317"/>
      <c r="X115" s="1317"/>
      <c r="Y115" s="1317"/>
      <c r="Z115" s="1317"/>
      <c r="AA115" s="1313"/>
      <c r="AB115" s="1317"/>
      <c r="AC115" s="1317"/>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54"/>
    </row>
    <row r="116">
      <c r="A116" s="1181"/>
      <c r="B116" s="1313"/>
      <c r="C116" s="1314"/>
      <c r="D116" s="1259"/>
      <c r="E116" s="1313"/>
      <c r="F116" s="1313"/>
      <c r="G116" s="1313"/>
      <c r="H116" s="1316"/>
      <c r="I116" s="1313"/>
      <c r="J116" s="1313"/>
      <c r="K116" s="1313"/>
      <c r="L116" s="1313"/>
      <c r="M116" s="1313"/>
      <c r="N116" s="1313"/>
      <c r="O116" s="1313"/>
      <c r="P116" s="1313"/>
      <c r="Q116" s="1313"/>
      <c r="R116" s="1313"/>
      <c r="S116" s="1313"/>
      <c r="T116" s="1313"/>
      <c r="U116" s="1313"/>
      <c r="V116" s="1313"/>
      <c r="W116" s="1313"/>
      <c r="X116" s="1313"/>
      <c r="Y116" s="1313"/>
      <c r="Z116" s="1313"/>
      <c r="AA116" s="1317"/>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39"/>
    </row>
    <row r="117">
      <c r="A117" s="1223"/>
      <c r="B117" s="1312"/>
      <c r="C117" s="1310"/>
      <c r="D117" s="1259"/>
      <c r="E117" s="1318"/>
      <c r="F117" s="1318"/>
      <c r="G117" s="1318"/>
      <c r="H117" s="1319"/>
      <c r="I117" s="1319"/>
      <c r="J117" s="1320"/>
      <c r="K117" s="1320"/>
      <c r="L117" s="1320"/>
      <c r="M117" s="1320"/>
      <c r="N117" s="1320"/>
      <c r="O117" s="1320"/>
      <c r="P117" s="1320"/>
      <c r="Q117" s="1321"/>
      <c r="R117" s="1321"/>
      <c r="S117" s="1321"/>
      <c r="T117" s="1321"/>
      <c r="U117" s="1321"/>
      <c r="V117" s="1321"/>
      <c r="W117" s="1317"/>
      <c r="X117" s="1317"/>
      <c r="Y117" s="1317"/>
      <c r="Z117" s="1317"/>
      <c r="AA117" s="1313"/>
      <c r="AB117" s="1317"/>
      <c r="AC117" s="1317"/>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54"/>
    </row>
    <row r="118">
      <c r="A118" s="1181"/>
      <c r="B118" s="1313"/>
      <c r="C118" s="1314"/>
      <c r="D118" s="1259"/>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17"/>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39"/>
    </row>
    <row r="119">
      <c r="A119" s="1223"/>
      <c r="B119" s="1312"/>
      <c r="C119" s="1310"/>
      <c r="D119" s="1259"/>
      <c r="E119" s="1318"/>
      <c r="F119" s="1318"/>
      <c r="G119" s="1318"/>
      <c r="H119" s="1319"/>
      <c r="I119" s="1319"/>
      <c r="J119" s="1320"/>
      <c r="K119" s="1320"/>
      <c r="L119" s="1320"/>
      <c r="M119" s="1320"/>
      <c r="N119" s="1320"/>
      <c r="O119" s="1320"/>
      <c r="P119" s="1320"/>
      <c r="Q119" s="1321"/>
      <c r="R119" s="1321"/>
      <c r="S119" s="1321"/>
      <c r="T119" s="1321"/>
      <c r="U119" s="1321"/>
      <c r="V119" s="1321"/>
      <c r="W119" s="1317"/>
      <c r="X119" s="1317"/>
      <c r="Y119" s="1317"/>
      <c r="Z119" s="1317"/>
      <c r="AA119" s="1313"/>
      <c r="AB119" s="1317"/>
      <c r="AC119" s="1317"/>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54"/>
    </row>
    <row r="120">
      <c r="A120" s="1181"/>
      <c r="B120" s="1313"/>
      <c r="C120" s="1314"/>
      <c r="D120" s="1259"/>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17"/>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39"/>
    </row>
    <row r="121">
      <c r="A121" s="1223"/>
      <c r="B121" s="1312"/>
      <c r="C121" s="1310"/>
      <c r="D121" s="1259"/>
      <c r="E121" s="1318"/>
      <c r="F121" s="1318"/>
      <c r="G121" s="1318"/>
      <c r="H121" s="1319"/>
      <c r="I121" s="1319"/>
      <c r="J121" s="1320"/>
      <c r="K121" s="1320"/>
      <c r="L121" s="1320"/>
      <c r="M121" s="1320"/>
      <c r="N121" s="1320"/>
      <c r="O121" s="1320"/>
      <c r="P121" s="1320"/>
      <c r="Q121" s="1321"/>
      <c r="R121" s="1321"/>
      <c r="S121" s="1321"/>
      <c r="T121" s="1321"/>
      <c r="U121" s="1321"/>
      <c r="V121" s="1321"/>
      <c r="W121" s="1317"/>
      <c r="X121" s="1317"/>
      <c r="Y121" s="1317"/>
      <c r="Z121" s="1317"/>
      <c r="AA121" s="1313"/>
      <c r="AB121" s="1317"/>
      <c r="AC121" s="1317"/>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54"/>
    </row>
    <row r="122">
      <c r="A122" s="1181"/>
      <c r="B122" s="1313"/>
      <c r="C122" s="1314"/>
      <c r="D122" s="1259"/>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17"/>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39"/>
    </row>
    <row r="123">
      <c r="A123" s="1223"/>
      <c r="B123" s="1312"/>
      <c r="C123" s="1310"/>
      <c r="D123" s="1259"/>
      <c r="E123" s="1318"/>
      <c r="F123" s="1318"/>
      <c r="G123" s="1318"/>
      <c r="H123" s="1319"/>
      <c r="I123" s="1319"/>
      <c r="J123" s="1320"/>
      <c r="K123" s="1320"/>
      <c r="L123" s="1320"/>
      <c r="M123" s="1320"/>
      <c r="N123" s="1320"/>
      <c r="O123" s="1320"/>
      <c r="P123" s="1320"/>
      <c r="Q123" s="1321"/>
      <c r="R123" s="1321"/>
      <c r="S123" s="1321"/>
      <c r="T123" s="1321"/>
      <c r="U123" s="1321"/>
      <c r="V123" s="1321"/>
      <c r="W123" s="1317"/>
      <c r="X123" s="1317"/>
      <c r="Y123" s="1317"/>
      <c r="Z123" s="1317"/>
      <c r="AA123" s="1313"/>
      <c r="AB123" s="1317"/>
      <c r="AC123" s="1317"/>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54"/>
    </row>
    <row r="124">
      <c r="A124" s="1181"/>
      <c r="B124" s="1313"/>
      <c r="C124" s="1314"/>
      <c r="D124" s="1259"/>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17"/>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39"/>
    </row>
    <row r="125">
      <c r="A125" s="1223"/>
      <c r="B125" s="1312"/>
      <c r="C125" s="1310"/>
      <c r="D125" s="1259"/>
      <c r="E125" s="1318"/>
      <c r="F125" s="1318"/>
      <c r="G125" s="1318"/>
      <c r="H125" s="1319"/>
      <c r="I125" s="1319"/>
      <c r="J125" s="1320"/>
      <c r="K125" s="1320"/>
      <c r="L125" s="1320"/>
      <c r="M125" s="1320"/>
      <c r="N125" s="1320"/>
      <c r="O125" s="1320"/>
      <c r="P125" s="1320"/>
      <c r="Q125" s="1321"/>
      <c r="R125" s="1321"/>
      <c r="S125" s="1321"/>
      <c r="T125" s="1321"/>
      <c r="U125" s="1321"/>
      <c r="V125" s="1321"/>
      <c r="W125" s="1317"/>
      <c r="X125" s="1317"/>
      <c r="Y125" s="1317"/>
      <c r="Z125" s="1317"/>
      <c r="AA125" s="1313"/>
      <c r="AB125" s="1317"/>
      <c r="AC125" s="1317"/>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54"/>
    </row>
    <row r="126">
      <c r="A126" s="1181"/>
      <c r="B126" s="1313"/>
      <c r="C126" s="1314"/>
      <c r="D126" s="1259"/>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17"/>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39"/>
    </row>
    <row r="127">
      <c r="A127" s="1223"/>
      <c r="B127" s="1312"/>
      <c r="C127" s="1310"/>
      <c r="D127" s="1259"/>
      <c r="E127" s="1318"/>
      <c r="F127" s="1318"/>
      <c r="G127" s="1318"/>
      <c r="H127" s="1319"/>
      <c r="I127" s="1319"/>
      <c r="J127" s="1320"/>
      <c r="K127" s="1320"/>
      <c r="L127" s="1320"/>
      <c r="M127" s="1320"/>
      <c r="N127" s="1320"/>
      <c r="O127" s="1320"/>
      <c r="P127" s="1320"/>
      <c r="Q127" s="1321"/>
      <c r="R127" s="1321"/>
      <c r="S127" s="1321"/>
      <c r="T127" s="1321"/>
      <c r="U127" s="1321"/>
      <c r="V127" s="1321"/>
      <c r="W127" s="1317"/>
      <c r="X127" s="1317"/>
      <c r="Y127" s="1317"/>
      <c r="Z127" s="1317"/>
      <c r="AA127" s="1313"/>
      <c r="AB127" s="1317"/>
      <c r="AC127" s="1317"/>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54"/>
    </row>
    <row r="128">
      <c r="A128" s="1181"/>
      <c r="B128" s="1313"/>
      <c r="C128" s="1314"/>
      <c r="D128" s="1259"/>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17"/>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39"/>
    </row>
    <row r="129">
      <c r="A129" s="1223"/>
      <c r="B129" s="1312"/>
      <c r="C129" s="1310"/>
      <c r="D129" s="1259"/>
      <c r="E129" s="1318"/>
      <c r="F129" s="1318"/>
      <c r="G129" s="1318"/>
      <c r="H129" s="1319"/>
      <c r="I129" s="1319"/>
      <c r="J129" s="1320"/>
      <c r="K129" s="1320"/>
      <c r="L129" s="1320"/>
      <c r="M129" s="1320"/>
      <c r="N129" s="1320"/>
      <c r="O129" s="1320"/>
      <c r="P129" s="1320"/>
      <c r="Q129" s="1321"/>
      <c r="R129" s="1321"/>
      <c r="S129" s="1321"/>
      <c r="T129" s="1321"/>
      <c r="U129" s="1321"/>
      <c r="V129" s="1321"/>
      <c r="W129" s="1317"/>
      <c r="X129" s="1317"/>
      <c r="Y129" s="1317"/>
      <c r="Z129" s="1317"/>
      <c r="AA129" s="1313"/>
      <c r="AB129" s="1317"/>
      <c r="AC129" s="1317"/>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54"/>
    </row>
    <row r="130">
      <c r="A130" s="1181"/>
      <c r="B130" s="1313"/>
      <c r="C130" s="1314"/>
      <c r="D130" s="1259"/>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17"/>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39"/>
    </row>
    <row r="131">
      <c r="A131" s="1223"/>
      <c r="B131" s="1312"/>
      <c r="C131" s="1310"/>
      <c r="D131" s="1259"/>
      <c r="E131" s="1318"/>
      <c r="F131" s="1318"/>
      <c r="G131" s="1318"/>
      <c r="H131" s="1319"/>
      <c r="I131" s="1319"/>
      <c r="J131" s="1320"/>
      <c r="K131" s="1320"/>
      <c r="L131" s="1320"/>
      <c r="M131" s="1320"/>
      <c r="N131" s="1320"/>
      <c r="O131" s="1320"/>
      <c r="P131" s="1320"/>
      <c r="Q131" s="1321"/>
      <c r="R131" s="1321"/>
      <c r="S131" s="1321"/>
      <c r="T131" s="1321"/>
      <c r="U131" s="1321"/>
      <c r="V131" s="1321"/>
      <c r="W131" s="1317"/>
      <c r="X131" s="1317"/>
      <c r="Y131" s="1317"/>
      <c r="Z131" s="1317"/>
      <c r="AA131" s="1313"/>
      <c r="AB131" s="1317"/>
      <c r="AC131" s="1317"/>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54"/>
    </row>
    <row r="132">
      <c r="A132" s="1181"/>
      <c r="B132" s="1313"/>
      <c r="C132" s="1314"/>
      <c r="D132" s="1259"/>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17"/>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39"/>
    </row>
    <row r="133">
      <c r="A133" s="1223"/>
      <c r="B133" s="1312"/>
      <c r="C133" s="1310"/>
      <c r="D133" s="1259"/>
      <c r="E133" s="1318"/>
      <c r="F133" s="1318"/>
      <c r="G133" s="1318"/>
      <c r="H133" s="1319"/>
      <c r="I133" s="1319"/>
      <c r="J133" s="1320"/>
      <c r="K133" s="1320"/>
      <c r="L133" s="1320"/>
      <c r="M133" s="1320"/>
      <c r="N133" s="1320"/>
      <c r="O133" s="1320"/>
      <c r="P133" s="1320"/>
      <c r="Q133" s="1321"/>
      <c r="R133" s="1321"/>
      <c r="S133" s="1321"/>
      <c r="T133" s="1321"/>
      <c r="U133" s="1321"/>
      <c r="V133" s="1321"/>
      <c r="W133" s="1317"/>
      <c r="X133" s="1317"/>
      <c r="Y133" s="1317"/>
      <c r="Z133" s="1317"/>
      <c r="AA133" s="1313"/>
      <c r="AB133" s="1317"/>
      <c r="AC133" s="1317"/>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54"/>
    </row>
    <row r="134">
      <c r="A134" s="1181"/>
      <c r="B134" s="1313"/>
      <c r="C134" s="1314"/>
      <c r="D134" s="1259"/>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17"/>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39"/>
    </row>
    <row r="135">
      <c r="A135" s="1223"/>
      <c r="B135" s="1312"/>
      <c r="C135" s="1310"/>
      <c r="D135" s="1259"/>
      <c r="E135" s="1318"/>
      <c r="F135" s="1318"/>
      <c r="G135" s="1318"/>
      <c r="H135" s="1319"/>
      <c r="I135" s="1319"/>
      <c r="J135" s="1320"/>
      <c r="K135" s="1320"/>
      <c r="L135" s="1320"/>
      <c r="M135" s="1320"/>
      <c r="N135" s="1320"/>
      <c r="O135" s="1320"/>
      <c r="P135" s="1320"/>
      <c r="Q135" s="1321"/>
      <c r="R135" s="1321"/>
      <c r="S135" s="1321"/>
      <c r="T135" s="1321"/>
      <c r="U135" s="1321"/>
      <c r="V135" s="1321"/>
      <c r="W135" s="1317"/>
      <c r="X135" s="1317"/>
      <c r="Y135" s="1317"/>
      <c r="Z135" s="1317"/>
      <c r="AA135" s="1313"/>
      <c r="AB135" s="1317"/>
      <c r="AC135" s="1317"/>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54"/>
    </row>
    <row r="136">
      <c r="A136" s="1181"/>
      <c r="B136" s="1313"/>
      <c r="C136" s="1314"/>
      <c r="D136" s="1259"/>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17"/>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39"/>
    </row>
    <row r="137">
      <c r="A137" s="1223"/>
      <c r="B137" s="1312"/>
      <c r="C137" s="1310"/>
      <c r="D137" s="1259"/>
      <c r="E137" s="1318"/>
      <c r="F137" s="1318"/>
      <c r="G137" s="1318"/>
      <c r="H137" s="1319"/>
      <c r="I137" s="1319"/>
      <c r="J137" s="1320"/>
      <c r="K137" s="1320"/>
      <c r="L137" s="1320"/>
      <c r="M137" s="1320"/>
      <c r="N137" s="1320"/>
      <c r="O137" s="1320"/>
      <c r="P137" s="1320"/>
      <c r="Q137" s="1321"/>
      <c r="R137" s="1321"/>
      <c r="S137" s="1321"/>
      <c r="T137" s="1321"/>
      <c r="U137" s="1321"/>
      <c r="V137" s="1321"/>
      <c r="W137" s="1317"/>
      <c r="X137" s="1317"/>
      <c r="Y137" s="1317"/>
      <c r="Z137" s="1317"/>
      <c r="AA137" s="1313"/>
      <c r="AB137" s="1317"/>
      <c r="AC137" s="1317"/>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54"/>
    </row>
    <row r="138">
      <c r="A138" s="1181"/>
      <c r="B138" s="1313"/>
      <c r="C138" s="1314"/>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17"/>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39"/>
    </row>
    <row r="139">
      <c r="A139" s="1223"/>
      <c r="B139" s="1312"/>
      <c r="C139" s="1310"/>
      <c r="D139" s="1318"/>
      <c r="E139" s="1318"/>
      <c r="F139" s="1318"/>
      <c r="G139" s="1318"/>
      <c r="H139" s="1319"/>
      <c r="I139" s="1319"/>
      <c r="J139" s="1320"/>
      <c r="K139" s="1320"/>
      <c r="L139" s="1320"/>
      <c r="M139" s="1320"/>
      <c r="N139" s="1320"/>
      <c r="O139" s="1320"/>
      <c r="P139" s="1320"/>
      <c r="Q139" s="1321"/>
      <c r="R139" s="1321"/>
      <c r="S139" s="1321"/>
      <c r="T139" s="1321"/>
      <c r="U139" s="1321"/>
      <c r="V139" s="1321"/>
      <c r="W139" s="1317"/>
      <c r="X139" s="1317"/>
      <c r="Y139" s="1317"/>
      <c r="Z139" s="1317"/>
      <c r="AA139" s="1313"/>
      <c r="AB139" s="1317"/>
      <c r="AC139" s="1317"/>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54"/>
    </row>
    <row r="140">
      <c r="A140" s="1181"/>
      <c r="B140" s="1313"/>
      <c r="C140" s="1314"/>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17"/>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39"/>
    </row>
    <row r="141">
      <c r="A141" s="1223"/>
      <c r="B141" s="1312"/>
      <c r="C141" s="1310"/>
      <c r="D141" s="1318"/>
      <c r="E141" s="1318"/>
      <c r="F141" s="1318"/>
      <c r="G141" s="1318"/>
      <c r="H141" s="1319"/>
      <c r="I141" s="1319"/>
      <c r="J141" s="1320"/>
      <c r="K141" s="1320"/>
      <c r="L141" s="1320"/>
      <c r="M141" s="1320"/>
      <c r="N141" s="1320"/>
      <c r="O141" s="1320"/>
      <c r="P141" s="1320"/>
      <c r="Q141" s="1321"/>
      <c r="R141" s="1321"/>
      <c r="S141" s="1321"/>
      <c r="T141" s="1321"/>
      <c r="U141" s="1321"/>
      <c r="V141" s="1321"/>
      <c r="W141" s="1317"/>
      <c r="X141" s="1317"/>
      <c r="Y141" s="1317"/>
      <c r="Z141" s="1317"/>
      <c r="AA141" s="1313"/>
      <c r="AB141" s="1317"/>
      <c r="AC141" s="1317"/>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54"/>
    </row>
    <row r="142">
      <c r="A142" s="1181"/>
      <c r="B142" s="1313"/>
      <c r="C142" s="1314"/>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17"/>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39"/>
    </row>
    <row r="143">
      <c r="A143" s="1223"/>
      <c r="B143" s="1312"/>
      <c r="C143" s="1310"/>
      <c r="D143" s="1318"/>
      <c r="E143" s="1318"/>
      <c r="F143" s="1318"/>
      <c r="G143" s="1318"/>
      <c r="H143" s="1319"/>
      <c r="I143" s="1319"/>
      <c r="J143" s="1320"/>
      <c r="K143" s="1320"/>
      <c r="L143" s="1320"/>
      <c r="M143" s="1320"/>
      <c r="N143" s="1320"/>
      <c r="O143" s="1320"/>
      <c r="P143" s="1320"/>
      <c r="Q143" s="1321"/>
      <c r="R143" s="1321"/>
      <c r="S143" s="1321"/>
      <c r="T143" s="1321"/>
      <c r="U143" s="1321"/>
      <c r="V143" s="1321"/>
      <c r="W143" s="1317"/>
      <c r="X143" s="1317"/>
      <c r="Y143" s="1317"/>
      <c r="Z143" s="1317"/>
      <c r="AA143" s="1313"/>
      <c r="AB143" s="1317"/>
      <c r="AC143" s="1317"/>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54"/>
    </row>
    <row r="144">
      <c r="A144" s="1181"/>
      <c r="B144" s="1313"/>
      <c r="C144" s="1314"/>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17"/>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39"/>
    </row>
    <row r="145">
      <c r="A145" s="1223"/>
      <c r="B145" s="1312"/>
      <c r="C145" s="1310"/>
      <c r="D145" s="1318"/>
      <c r="E145" s="1318"/>
      <c r="F145" s="1318"/>
      <c r="G145" s="1318"/>
      <c r="H145" s="1319"/>
      <c r="I145" s="1319"/>
      <c r="J145" s="1320"/>
      <c r="K145" s="1320"/>
      <c r="L145" s="1320"/>
      <c r="M145" s="1320"/>
      <c r="N145" s="1320"/>
      <c r="O145" s="1320"/>
      <c r="P145" s="1320"/>
      <c r="Q145" s="1321"/>
      <c r="R145" s="1321"/>
      <c r="S145" s="1321"/>
      <c r="T145" s="1321"/>
      <c r="U145" s="1321"/>
      <c r="V145" s="1321"/>
      <c r="W145" s="1317"/>
      <c r="X145" s="1317"/>
      <c r="Y145" s="1317"/>
      <c r="Z145" s="1317"/>
      <c r="AA145" s="1313"/>
      <c r="AB145" s="1317"/>
      <c r="AC145" s="1317"/>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54"/>
    </row>
    <row r="146">
      <c r="A146" s="1181"/>
      <c r="B146" s="1313"/>
      <c r="C146" s="1314"/>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17"/>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39"/>
    </row>
    <row r="147">
      <c r="A147" s="1223"/>
      <c r="B147" s="1312"/>
      <c r="C147" s="1310"/>
      <c r="D147" s="1318"/>
      <c r="E147" s="1318"/>
      <c r="F147" s="1318"/>
      <c r="G147" s="1318"/>
      <c r="H147" s="1319"/>
      <c r="I147" s="1319"/>
      <c r="J147" s="1320"/>
      <c r="K147" s="1320"/>
      <c r="L147" s="1320"/>
      <c r="M147" s="1320"/>
      <c r="N147" s="1320"/>
      <c r="O147" s="1320"/>
      <c r="P147" s="1320"/>
      <c r="Q147" s="1321"/>
      <c r="R147" s="1321"/>
      <c r="S147" s="1321"/>
      <c r="T147" s="1321"/>
      <c r="U147" s="1321"/>
      <c r="V147" s="1321"/>
      <c r="W147" s="1317"/>
      <c r="X147" s="1317"/>
      <c r="Y147" s="1317"/>
      <c r="Z147" s="1317"/>
      <c r="AA147" s="1313"/>
      <c r="AB147" s="1317"/>
      <c r="AC147" s="1317"/>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54"/>
    </row>
    <row r="148">
      <c r="A148" s="1181"/>
      <c r="B148" s="1313"/>
      <c r="C148" s="1314"/>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17"/>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39"/>
    </row>
    <row r="149">
      <c r="A149" s="1223"/>
      <c r="B149" s="1312"/>
      <c r="C149" s="1310"/>
      <c r="D149" s="1318"/>
      <c r="E149" s="1318"/>
      <c r="F149" s="1318"/>
      <c r="G149" s="1318"/>
      <c r="H149" s="1319"/>
      <c r="I149" s="1319"/>
      <c r="J149" s="1320"/>
      <c r="K149" s="1320"/>
      <c r="L149" s="1320"/>
      <c r="M149" s="1320"/>
      <c r="N149" s="1320"/>
      <c r="O149" s="1320"/>
      <c r="P149" s="1320"/>
      <c r="Q149" s="1321"/>
      <c r="R149" s="1321"/>
      <c r="S149" s="1321"/>
      <c r="T149" s="1321"/>
      <c r="U149" s="1321"/>
      <c r="V149" s="1321"/>
      <c r="W149" s="1317"/>
      <c r="X149" s="1317"/>
      <c r="Y149" s="1317"/>
      <c r="Z149" s="1317"/>
      <c r="AA149" s="1313"/>
      <c r="AB149" s="1317"/>
      <c r="AC149" s="1317"/>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54"/>
    </row>
    <row r="150">
      <c r="A150" s="1181"/>
      <c r="B150" s="1313"/>
      <c r="C150" s="1314"/>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17"/>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39"/>
    </row>
    <row r="151">
      <c r="A151" s="1223"/>
      <c r="B151" s="1312"/>
      <c r="C151" s="1310"/>
      <c r="D151" s="1318"/>
      <c r="E151" s="1318"/>
      <c r="F151" s="1318"/>
      <c r="G151" s="1318"/>
      <c r="H151" s="1319"/>
      <c r="I151" s="1319"/>
      <c r="J151" s="1320"/>
      <c r="K151" s="1320"/>
      <c r="L151" s="1320"/>
      <c r="M151" s="1320"/>
      <c r="N151" s="1320"/>
      <c r="O151" s="1320"/>
      <c r="P151" s="1320"/>
      <c r="Q151" s="1321"/>
      <c r="R151" s="1321"/>
      <c r="S151" s="1321"/>
      <c r="T151" s="1321"/>
      <c r="U151" s="1321"/>
      <c r="V151" s="1321"/>
      <c r="W151" s="1317"/>
      <c r="X151" s="1317"/>
      <c r="Y151" s="1317"/>
      <c r="Z151" s="1317"/>
      <c r="AA151" s="1313"/>
      <c r="AB151" s="1317"/>
      <c r="AC151" s="1317"/>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54"/>
    </row>
    <row r="152">
      <c r="A152" s="1181"/>
      <c r="B152" s="1313"/>
      <c r="C152" s="1314"/>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17"/>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39"/>
    </row>
    <row r="153">
      <c r="A153" s="1223"/>
      <c r="B153" s="1312"/>
      <c r="C153" s="1310"/>
      <c r="D153" s="1318"/>
      <c r="E153" s="1318"/>
      <c r="F153" s="1318"/>
      <c r="G153" s="1318"/>
      <c r="H153" s="1319"/>
      <c r="I153" s="1319"/>
      <c r="J153" s="1320"/>
      <c r="K153" s="1320"/>
      <c r="L153" s="1320"/>
      <c r="M153" s="1320"/>
      <c r="N153" s="1320"/>
      <c r="O153" s="1320"/>
      <c r="P153" s="1320"/>
      <c r="Q153" s="1321"/>
      <c r="R153" s="1321"/>
      <c r="S153" s="1321"/>
      <c r="T153" s="1321"/>
      <c r="U153" s="1321"/>
      <c r="V153" s="1321"/>
      <c r="W153" s="1317"/>
      <c r="X153" s="1317"/>
      <c r="Y153" s="1317"/>
      <c r="Z153" s="1317"/>
      <c r="AA153" s="1313"/>
      <c r="AB153" s="1317"/>
      <c r="AC153" s="1317"/>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54"/>
    </row>
    <row r="154">
      <c r="A154" s="1181"/>
      <c r="B154" s="1313"/>
      <c r="C154" s="1314"/>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17"/>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39"/>
    </row>
    <row r="155">
      <c r="A155" s="1223"/>
      <c r="B155" s="1312"/>
      <c r="C155" s="1310"/>
      <c r="D155" s="1318"/>
      <c r="E155" s="1318"/>
      <c r="F155" s="1318"/>
      <c r="G155" s="1318"/>
      <c r="H155" s="1319"/>
      <c r="I155" s="1319"/>
      <c r="J155" s="1320"/>
      <c r="K155" s="1320"/>
      <c r="L155" s="1320"/>
      <c r="M155" s="1320"/>
      <c r="N155" s="1320"/>
      <c r="O155" s="1320"/>
      <c r="P155" s="1320"/>
      <c r="Q155" s="1321"/>
      <c r="R155" s="1321"/>
      <c r="S155" s="1321"/>
      <c r="T155" s="1321"/>
      <c r="U155" s="1321"/>
      <c r="V155" s="1321"/>
      <c r="W155" s="1317"/>
      <c r="X155" s="1317"/>
      <c r="Y155" s="1317"/>
      <c r="Z155" s="1317"/>
      <c r="AA155" s="1313"/>
      <c r="AB155" s="1317"/>
      <c r="AC155" s="1317"/>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54"/>
    </row>
    <row r="156">
      <c r="A156" s="1181"/>
      <c r="B156" s="1313"/>
      <c r="C156" s="1314"/>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17"/>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39"/>
    </row>
    <row r="157">
      <c r="A157" s="1223"/>
      <c r="B157" s="1312"/>
      <c r="C157" s="1310"/>
      <c r="D157" s="1318"/>
      <c r="E157" s="1318"/>
      <c r="F157" s="1318"/>
      <c r="G157" s="1318"/>
      <c r="H157" s="1319"/>
      <c r="I157" s="1319"/>
      <c r="J157" s="1320"/>
      <c r="K157" s="1320"/>
      <c r="L157" s="1320"/>
      <c r="M157" s="1320"/>
      <c r="N157" s="1320"/>
      <c r="O157" s="1320"/>
      <c r="P157" s="1320"/>
      <c r="Q157" s="1321"/>
      <c r="R157" s="1321"/>
      <c r="S157" s="1321"/>
      <c r="T157" s="1321"/>
      <c r="U157" s="1321"/>
      <c r="V157" s="1321"/>
      <c r="W157" s="1317"/>
      <c r="X157" s="1317"/>
      <c r="Y157" s="1317"/>
      <c r="Z157" s="1317"/>
      <c r="AA157" s="1313"/>
      <c r="AB157" s="1317"/>
      <c r="AC157" s="1317"/>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54"/>
    </row>
    <row r="158">
      <c r="A158" s="1181"/>
      <c r="B158" s="1313"/>
      <c r="C158" s="1314"/>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17"/>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39"/>
    </row>
    <row r="159">
      <c r="A159" s="1223"/>
      <c r="B159" s="1312"/>
      <c r="C159" s="1310"/>
      <c r="D159" s="1318"/>
      <c r="E159" s="1318"/>
      <c r="F159" s="1318"/>
      <c r="G159" s="1318"/>
      <c r="H159" s="1319"/>
      <c r="I159" s="1319"/>
      <c r="J159" s="1320"/>
      <c r="K159" s="1320"/>
      <c r="L159" s="1320"/>
      <c r="M159" s="1320"/>
      <c r="N159" s="1320"/>
      <c r="O159" s="1320"/>
      <c r="P159" s="1320"/>
      <c r="Q159" s="1321"/>
      <c r="R159" s="1321"/>
      <c r="S159" s="1321"/>
      <c r="T159" s="1321"/>
      <c r="U159" s="1321"/>
      <c r="V159" s="1321"/>
      <c r="W159" s="1317"/>
      <c r="X159" s="1317"/>
      <c r="Y159" s="1317"/>
      <c r="Z159" s="1317"/>
      <c r="AA159" s="1313"/>
      <c r="AB159" s="1317"/>
      <c r="AC159" s="1317"/>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54"/>
    </row>
    <row r="160">
      <c r="A160" s="1181"/>
      <c r="B160" s="1313"/>
      <c r="C160" s="1314"/>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17"/>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39"/>
    </row>
    <row r="161">
      <c r="A161" s="1223"/>
      <c r="B161" s="1312"/>
      <c r="C161" s="1310"/>
      <c r="D161" s="1318"/>
      <c r="E161" s="1318"/>
      <c r="F161" s="1318"/>
      <c r="G161" s="1318"/>
      <c r="H161" s="1319"/>
      <c r="I161" s="1319"/>
      <c r="J161" s="1320"/>
      <c r="K161" s="1320"/>
      <c r="L161" s="1320"/>
      <c r="M161" s="1320"/>
      <c r="N161" s="1320"/>
      <c r="O161" s="1320"/>
      <c r="P161" s="1320"/>
      <c r="Q161" s="1321"/>
      <c r="R161" s="1321"/>
      <c r="S161" s="1321"/>
      <c r="T161" s="1321"/>
      <c r="U161" s="1321"/>
      <c r="V161" s="1321"/>
      <c r="W161" s="1317"/>
      <c r="X161" s="1317"/>
      <c r="Y161" s="1317"/>
      <c r="Z161" s="1317"/>
      <c r="AA161" s="1313"/>
      <c r="AB161" s="1317"/>
      <c r="AC161" s="1317"/>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54"/>
    </row>
    <row r="162">
      <c r="A162" s="1181"/>
      <c r="B162" s="1313"/>
      <c r="C162" s="1314"/>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17"/>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39"/>
    </row>
    <row r="163">
      <c r="A163" s="1223"/>
      <c r="B163" s="1312"/>
      <c r="C163" s="1310"/>
      <c r="D163" s="1318"/>
      <c r="E163" s="1318"/>
      <c r="F163" s="1318"/>
      <c r="G163" s="1318"/>
      <c r="H163" s="1319"/>
      <c r="I163" s="1319"/>
      <c r="J163" s="1320"/>
      <c r="K163" s="1320"/>
      <c r="L163" s="1320"/>
      <c r="M163" s="1320"/>
      <c r="N163" s="1320"/>
      <c r="O163" s="1320"/>
      <c r="P163" s="1320"/>
      <c r="Q163" s="1321"/>
      <c r="R163" s="1321"/>
      <c r="S163" s="1321"/>
      <c r="T163" s="1321"/>
      <c r="U163" s="1321"/>
      <c r="V163" s="1321"/>
      <c r="W163" s="1317"/>
      <c r="X163" s="1317"/>
      <c r="Y163" s="1317"/>
      <c r="Z163" s="1317"/>
      <c r="AA163" s="1313"/>
      <c r="AB163" s="1317"/>
      <c r="AC163" s="1317"/>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54"/>
    </row>
    <row r="164">
      <c r="A164" s="1181"/>
      <c r="B164" s="1313"/>
      <c r="C164" s="1314"/>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17"/>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39"/>
    </row>
    <row r="165">
      <c r="A165" s="1223"/>
      <c r="B165" s="1312"/>
      <c r="C165" s="1310"/>
      <c r="D165" s="1318"/>
      <c r="E165" s="1318"/>
      <c r="F165" s="1318"/>
      <c r="G165" s="1318"/>
      <c r="H165" s="1319"/>
      <c r="I165" s="1319"/>
      <c r="J165" s="1320"/>
      <c r="K165" s="1320"/>
      <c r="L165" s="1320"/>
      <c r="M165" s="1320"/>
      <c r="N165" s="1320"/>
      <c r="O165" s="1320"/>
      <c r="P165" s="1320"/>
      <c r="Q165" s="1321"/>
      <c r="R165" s="1321"/>
      <c r="S165" s="1321"/>
      <c r="T165" s="1321"/>
      <c r="U165" s="1321"/>
      <c r="V165" s="1321"/>
      <c r="W165" s="1317"/>
      <c r="X165" s="1317"/>
      <c r="Y165" s="1317"/>
      <c r="Z165" s="1317"/>
      <c r="AA165" s="1313"/>
      <c r="AB165" s="1317"/>
      <c r="AC165" s="1317"/>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54"/>
    </row>
    <row r="166">
      <c r="A166" s="1181"/>
      <c r="B166" s="1313"/>
      <c r="C166" s="1314"/>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17"/>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39"/>
    </row>
    <row r="167">
      <c r="A167" s="1223"/>
      <c r="B167" s="1312"/>
      <c r="C167" s="1310"/>
      <c r="D167" s="1318"/>
      <c r="E167" s="1318"/>
      <c r="F167" s="1318"/>
      <c r="G167" s="1318"/>
      <c r="H167" s="1319"/>
      <c r="I167" s="1319"/>
      <c r="J167" s="1320"/>
      <c r="K167" s="1320"/>
      <c r="L167" s="1320"/>
      <c r="M167" s="1320"/>
      <c r="N167" s="1320"/>
      <c r="O167" s="1320"/>
      <c r="P167" s="1320"/>
      <c r="Q167" s="1321"/>
      <c r="R167" s="1321"/>
      <c r="S167" s="1321"/>
      <c r="T167" s="1321"/>
      <c r="U167" s="1321"/>
      <c r="V167" s="1321"/>
      <c r="W167" s="1317"/>
      <c r="X167" s="1317"/>
      <c r="Y167" s="1317"/>
      <c r="Z167" s="1317"/>
      <c r="AA167" s="1313"/>
      <c r="AB167" s="1317"/>
      <c r="AC167" s="1317"/>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54"/>
    </row>
    <row r="168">
      <c r="A168" s="1181"/>
      <c r="B168" s="1313"/>
      <c r="C168" s="1314"/>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17"/>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39"/>
    </row>
    <row r="169">
      <c r="A169" s="1223"/>
      <c r="B169" s="1312"/>
      <c r="C169" s="1310"/>
      <c r="D169" s="1318"/>
      <c r="E169" s="1318"/>
      <c r="F169" s="1318"/>
      <c r="G169" s="1318"/>
      <c r="H169" s="1319"/>
      <c r="I169" s="1319"/>
      <c r="J169" s="1320"/>
      <c r="K169" s="1320"/>
      <c r="L169" s="1320"/>
      <c r="M169" s="1320"/>
      <c r="N169" s="1320"/>
      <c r="O169" s="1320"/>
      <c r="P169" s="1320"/>
      <c r="Q169" s="1321"/>
      <c r="R169" s="1321"/>
      <c r="S169" s="1321"/>
      <c r="T169" s="1321"/>
      <c r="U169" s="1321"/>
      <c r="V169" s="1321"/>
      <c r="W169" s="1317"/>
      <c r="X169" s="1317"/>
      <c r="Y169" s="1317"/>
      <c r="Z169" s="1317"/>
      <c r="AA169" s="1313"/>
      <c r="AB169" s="1317"/>
      <c r="AC169" s="1317"/>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54"/>
    </row>
    <row r="170">
      <c r="A170" s="1181"/>
      <c r="B170" s="1313"/>
      <c r="C170" s="1314"/>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17"/>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39"/>
    </row>
    <row r="171">
      <c r="A171" s="1223"/>
      <c r="B171" s="1312"/>
      <c r="C171" s="1310"/>
      <c r="D171" s="1318"/>
      <c r="E171" s="1318"/>
      <c r="F171" s="1318"/>
      <c r="G171" s="1318"/>
      <c r="H171" s="1319"/>
      <c r="I171" s="1319"/>
      <c r="J171" s="1320"/>
      <c r="K171" s="1320"/>
      <c r="L171" s="1320"/>
      <c r="M171" s="1320"/>
      <c r="N171" s="1320"/>
      <c r="O171" s="1320"/>
      <c r="P171" s="1320"/>
      <c r="Q171" s="1321"/>
      <c r="R171" s="1321"/>
      <c r="S171" s="1321"/>
      <c r="T171" s="1321"/>
      <c r="U171" s="1321"/>
      <c r="V171" s="1321"/>
      <c r="W171" s="1317"/>
      <c r="X171" s="1317"/>
      <c r="Y171" s="1317"/>
      <c r="Z171" s="1317"/>
      <c r="AA171" s="1313"/>
      <c r="AB171" s="1317"/>
      <c r="AC171" s="1317"/>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54"/>
    </row>
    <row r="172">
      <c r="A172" s="1181"/>
      <c r="B172" s="1313"/>
      <c r="C172" s="1314"/>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17"/>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39"/>
    </row>
    <row r="173">
      <c r="A173" s="1223"/>
      <c r="B173" s="1312"/>
      <c r="C173" s="1310"/>
      <c r="D173" s="1318"/>
      <c r="E173" s="1318"/>
      <c r="F173" s="1318"/>
      <c r="G173" s="1318"/>
      <c r="H173" s="1319"/>
      <c r="I173" s="1319"/>
      <c r="J173" s="1320"/>
      <c r="K173" s="1320"/>
      <c r="L173" s="1320"/>
      <c r="M173" s="1320"/>
      <c r="N173" s="1320"/>
      <c r="O173" s="1320"/>
      <c r="P173" s="1320"/>
      <c r="Q173" s="1321"/>
      <c r="R173" s="1321"/>
      <c r="S173" s="1321"/>
      <c r="T173" s="1321"/>
      <c r="U173" s="1321"/>
      <c r="V173" s="1321"/>
      <c r="W173" s="1317"/>
      <c r="X173" s="1317"/>
      <c r="Y173" s="1317"/>
      <c r="Z173" s="1317"/>
      <c r="AA173" s="1313"/>
      <c r="AB173" s="1317"/>
      <c r="AC173" s="1317"/>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54"/>
    </row>
    <row r="174">
      <c r="A174" s="1181"/>
      <c r="B174" s="1313"/>
      <c r="C174" s="1314"/>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17"/>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39"/>
    </row>
    <row r="175">
      <c r="A175" s="1223"/>
      <c r="B175" s="1312"/>
      <c r="C175" s="1310"/>
      <c r="D175" s="1318"/>
      <c r="E175" s="1318"/>
      <c r="F175" s="1318"/>
      <c r="G175" s="1318"/>
      <c r="H175" s="1319"/>
      <c r="I175" s="1319"/>
      <c r="J175" s="1320"/>
      <c r="K175" s="1320"/>
      <c r="L175" s="1320"/>
      <c r="M175" s="1320"/>
      <c r="N175" s="1320"/>
      <c r="O175" s="1320"/>
      <c r="P175" s="1320"/>
      <c r="Q175" s="1321"/>
      <c r="R175" s="1321"/>
      <c r="S175" s="1321"/>
      <c r="T175" s="1321"/>
      <c r="U175" s="1321"/>
      <c r="V175" s="1321"/>
      <c r="W175" s="1317"/>
      <c r="X175" s="1317"/>
      <c r="Y175" s="1317"/>
      <c r="Z175" s="1317"/>
      <c r="AA175" s="1313"/>
      <c r="AB175" s="1317"/>
      <c r="AC175" s="1317"/>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54"/>
    </row>
    <row r="176">
      <c r="A176" s="1181"/>
      <c r="B176" s="1313"/>
      <c r="C176" s="1314"/>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17"/>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39"/>
    </row>
    <row r="177">
      <c r="A177" s="1223"/>
      <c r="B177" s="1312"/>
      <c r="C177" s="1310"/>
      <c r="D177" s="1318"/>
      <c r="E177" s="1318"/>
      <c r="F177" s="1318"/>
      <c r="G177" s="1318"/>
      <c r="H177" s="1319"/>
      <c r="I177" s="1319"/>
      <c r="J177" s="1320"/>
      <c r="K177" s="1320"/>
      <c r="L177" s="1320"/>
      <c r="M177" s="1320"/>
      <c r="N177" s="1320"/>
      <c r="O177" s="1320"/>
      <c r="P177" s="1320"/>
      <c r="Q177" s="1321"/>
      <c r="R177" s="1321"/>
      <c r="S177" s="1321"/>
      <c r="T177" s="1321"/>
      <c r="U177" s="1321"/>
      <c r="V177" s="1321"/>
      <c r="W177" s="1317"/>
      <c r="X177" s="1317"/>
      <c r="Y177" s="1317"/>
      <c r="Z177" s="1317"/>
      <c r="AA177" s="1313"/>
      <c r="AB177" s="1317"/>
      <c r="AC177" s="1317"/>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54"/>
    </row>
    <row r="178">
      <c r="A178" s="1181"/>
      <c r="B178" s="1313"/>
      <c r="C178" s="1314"/>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17"/>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39"/>
    </row>
    <row r="179">
      <c r="A179" s="1223"/>
      <c r="B179" s="1312"/>
      <c r="C179" s="1310"/>
      <c r="D179" s="1318"/>
      <c r="E179" s="1318"/>
      <c r="F179" s="1318"/>
      <c r="G179" s="1318"/>
      <c r="H179" s="1319"/>
      <c r="I179" s="1319"/>
      <c r="J179" s="1320"/>
      <c r="K179" s="1320"/>
      <c r="L179" s="1320"/>
      <c r="M179" s="1320"/>
      <c r="N179" s="1320"/>
      <c r="O179" s="1320"/>
      <c r="P179" s="1320"/>
      <c r="Q179" s="1321"/>
      <c r="R179" s="1321"/>
      <c r="S179" s="1321"/>
      <c r="T179" s="1321"/>
      <c r="U179" s="1321"/>
      <c r="V179" s="1321"/>
      <c r="W179" s="1317"/>
      <c r="X179" s="1317"/>
      <c r="Y179" s="1317"/>
      <c r="Z179" s="1317"/>
      <c r="AA179" s="1313"/>
      <c r="AB179" s="1317"/>
      <c r="AC179" s="1317"/>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54"/>
    </row>
    <row r="180">
      <c r="A180" s="1181"/>
      <c r="B180" s="1313"/>
      <c r="C180" s="1314"/>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17"/>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39"/>
    </row>
    <row r="181">
      <c r="A181" s="1223"/>
      <c r="B181" s="1312"/>
      <c r="C181" s="1310"/>
      <c r="D181" s="1318"/>
      <c r="E181" s="1318"/>
      <c r="F181" s="1318"/>
      <c r="G181" s="1318"/>
      <c r="H181" s="1319"/>
      <c r="I181" s="1319"/>
      <c r="J181" s="1320"/>
      <c r="K181" s="1320"/>
      <c r="L181" s="1320"/>
      <c r="M181" s="1320"/>
      <c r="N181" s="1320"/>
      <c r="O181" s="1320"/>
      <c r="P181" s="1320"/>
      <c r="Q181" s="1321"/>
      <c r="R181" s="1321"/>
      <c r="S181" s="1321"/>
      <c r="T181" s="1321"/>
      <c r="U181" s="1321"/>
      <c r="V181" s="1321"/>
      <c r="W181" s="1317"/>
      <c r="X181" s="1317"/>
      <c r="Y181" s="1317"/>
      <c r="Z181" s="1317"/>
      <c r="AA181" s="1313"/>
      <c r="AB181" s="1317"/>
      <c r="AC181" s="1317"/>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54"/>
    </row>
    <row r="182">
      <c r="A182" s="1181"/>
      <c r="B182" s="1313"/>
      <c r="C182" s="1314"/>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17"/>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39"/>
    </row>
    <row r="183">
      <c r="A183" s="1223"/>
      <c r="B183" s="1312"/>
      <c r="C183" s="1310"/>
      <c r="D183" s="1318"/>
      <c r="E183" s="1318"/>
      <c r="F183" s="1318"/>
      <c r="G183" s="1318"/>
      <c r="H183" s="1319"/>
      <c r="I183" s="1319"/>
      <c r="J183" s="1320"/>
      <c r="K183" s="1320"/>
      <c r="L183" s="1320"/>
      <c r="M183" s="1320"/>
      <c r="N183" s="1320"/>
      <c r="O183" s="1320"/>
      <c r="P183" s="1320"/>
      <c r="Q183" s="1321"/>
      <c r="R183" s="1321"/>
      <c r="S183" s="1321"/>
      <c r="T183" s="1321"/>
      <c r="U183" s="1321"/>
      <c r="V183" s="1321"/>
      <c r="W183" s="1317"/>
      <c r="X183" s="1317"/>
      <c r="Y183" s="1317"/>
      <c r="Z183" s="1317"/>
      <c r="AA183" s="1313"/>
      <c r="AB183" s="1317"/>
      <c r="AC183" s="1317"/>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54"/>
    </row>
    <row r="184">
      <c r="A184" s="1181"/>
      <c r="B184" s="1313"/>
      <c r="C184" s="1314"/>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17"/>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39"/>
    </row>
    <row r="185">
      <c r="A185" s="1223"/>
      <c r="B185" s="1312"/>
      <c r="C185" s="1310"/>
      <c r="D185" s="1318"/>
      <c r="E185" s="1318"/>
      <c r="F185" s="1318"/>
      <c r="G185" s="1318"/>
      <c r="H185" s="1319"/>
      <c r="I185" s="1319"/>
      <c r="J185" s="1320"/>
      <c r="K185" s="1320"/>
      <c r="L185" s="1320"/>
      <c r="M185" s="1320"/>
      <c r="N185" s="1320"/>
      <c r="O185" s="1320"/>
      <c r="P185" s="1320"/>
      <c r="Q185" s="1321"/>
      <c r="R185" s="1321"/>
      <c r="S185" s="1321"/>
      <c r="T185" s="1321"/>
      <c r="U185" s="1321"/>
      <c r="V185" s="1321"/>
      <c r="W185" s="1317"/>
      <c r="X185" s="1317"/>
      <c r="Y185" s="1317"/>
      <c r="Z185" s="1317"/>
      <c r="AA185" s="1313"/>
      <c r="AB185" s="1317"/>
      <c r="AC185" s="1317"/>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54"/>
    </row>
    <row r="186">
      <c r="A186" s="1181"/>
      <c r="B186" s="1313"/>
      <c r="C186" s="1314"/>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17"/>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39"/>
    </row>
    <row r="187">
      <c r="A187" s="1223"/>
      <c r="B187" s="1312"/>
      <c r="C187" s="1310"/>
      <c r="D187" s="1318"/>
      <c r="E187" s="1318"/>
      <c r="F187" s="1318"/>
      <c r="G187" s="1318"/>
      <c r="H187" s="1319"/>
      <c r="I187" s="1319"/>
      <c r="J187" s="1320"/>
      <c r="K187" s="1320"/>
      <c r="L187" s="1320"/>
      <c r="M187" s="1320"/>
      <c r="N187" s="1320"/>
      <c r="O187" s="1320"/>
      <c r="P187" s="1320"/>
      <c r="Q187" s="1321"/>
      <c r="R187" s="1321"/>
      <c r="S187" s="1321"/>
      <c r="T187" s="1321"/>
      <c r="U187" s="1321"/>
      <c r="V187" s="1321"/>
      <c r="W187" s="1317"/>
      <c r="X187" s="1317"/>
      <c r="Y187" s="1317"/>
      <c r="Z187" s="1317"/>
      <c r="AA187" s="1313"/>
      <c r="AB187" s="1317"/>
      <c r="AC187" s="1317"/>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54"/>
    </row>
    <row r="188">
      <c r="A188" s="1181"/>
      <c r="B188" s="1313"/>
      <c r="C188" s="1314"/>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17"/>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39"/>
    </row>
    <row r="189">
      <c r="A189" s="1223"/>
      <c r="B189" s="1312"/>
      <c r="C189" s="1310"/>
      <c r="D189" s="1318"/>
      <c r="E189" s="1318"/>
      <c r="F189" s="1318"/>
      <c r="G189" s="1318"/>
      <c r="H189" s="1319"/>
      <c r="I189" s="1319"/>
      <c r="J189" s="1320"/>
      <c r="K189" s="1320"/>
      <c r="L189" s="1320"/>
      <c r="M189" s="1320"/>
      <c r="N189" s="1320"/>
      <c r="O189" s="1320"/>
      <c r="P189" s="1320"/>
      <c r="Q189" s="1321"/>
      <c r="R189" s="1321"/>
      <c r="S189" s="1321"/>
      <c r="T189" s="1321"/>
      <c r="U189" s="1321"/>
      <c r="V189" s="1321"/>
      <c r="W189" s="1317"/>
      <c r="X189" s="1317"/>
      <c r="Y189" s="1317"/>
      <c r="Z189" s="1317"/>
      <c r="AA189" s="1313"/>
      <c r="AB189" s="1317"/>
      <c r="AC189" s="1317"/>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54"/>
    </row>
    <row r="190">
      <c r="A190" s="1181"/>
      <c r="B190" s="1313"/>
      <c r="C190" s="1314"/>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17"/>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39"/>
    </row>
    <row r="191">
      <c r="A191" s="1223"/>
      <c r="B191" s="1312"/>
      <c r="C191" s="1310"/>
      <c r="D191" s="1318"/>
      <c r="E191" s="1318"/>
      <c r="F191" s="1318"/>
      <c r="G191" s="1318"/>
      <c r="H191" s="1319"/>
      <c r="I191" s="1319"/>
      <c r="J191" s="1320"/>
      <c r="K191" s="1320"/>
      <c r="L191" s="1320"/>
      <c r="M191" s="1320"/>
      <c r="N191" s="1320"/>
      <c r="O191" s="1320"/>
      <c r="P191" s="1320"/>
      <c r="Q191" s="1321"/>
      <c r="R191" s="1321"/>
      <c r="S191" s="1321"/>
      <c r="T191" s="1321"/>
      <c r="U191" s="1321"/>
      <c r="V191" s="1321"/>
      <c r="W191" s="1317"/>
      <c r="X191" s="1317"/>
      <c r="Y191" s="1317"/>
      <c r="Z191" s="1317"/>
      <c r="AA191" s="1313"/>
      <c r="AB191" s="1317"/>
      <c r="AC191" s="1317"/>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54"/>
    </row>
    <row r="192">
      <c r="A192" s="1181"/>
      <c r="B192" s="1313"/>
      <c r="C192" s="1314"/>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17"/>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39"/>
    </row>
    <row r="193">
      <c r="A193" s="1223"/>
      <c r="B193" s="1312"/>
      <c r="C193" s="1310"/>
      <c r="D193" s="1318"/>
      <c r="E193" s="1318"/>
      <c r="F193" s="1318"/>
      <c r="G193" s="1318"/>
      <c r="H193" s="1319"/>
      <c r="I193" s="1319"/>
      <c r="J193" s="1320"/>
      <c r="K193" s="1320"/>
      <c r="L193" s="1320"/>
      <c r="M193" s="1320"/>
      <c r="N193" s="1320"/>
      <c r="O193" s="1320"/>
      <c r="P193" s="1320"/>
      <c r="Q193" s="1321"/>
      <c r="R193" s="1321"/>
      <c r="S193" s="1321"/>
      <c r="T193" s="1321"/>
      <c r="U193" s="1321"/>
      <c r="V193" s="1321"/>
      <c r="W193" s="1317"/>
      <c r="X193" s="1317"/>
      <c r="Y193" s="1317"/>
      <c r="Z193" s="1317"/>
      <c r="AA193" s="1313"/>
      <c r="AB193" s="1317"/>
      <c r="AC193" s="1317"/>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54"/>
    </row>
    <row r="194">
      <c r="A194" s="1181"/>
      <c r="B194" s="1313"/>
      <c r="C194" s="1314"/>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17"/>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39"/>
    </row>
    <row r="195">
      <c r="A195" s="1223"/>
      <c r="B195" s="1312"/>
      <c r="C195" s="1310"/>
      <c r="D195" s="1318"/>
      <c r="E195" s="1318"/>
      <c r="F195" s="1318"/>
      <c r="G195" s="1318"/>
      <c r="H195" s="1319"/>
      <c r="I195" s="1319"/>
      <c r="J195" s="1320"/>
      <c r="K195" s="1320"/>
      <c r="L195" s="1320"/>
      <c r="M195" s="1320"/>
      <c r="N195" s="1320"/>
      <c r="O195" s="1320"/>
      <c r="P195" s="1320"/>
      <c r="Q195" s="1321"/>
      <c r="R195" s="1321"/>
      <c r="S195" s="1321"/>
      <c r="T195" s="1321"/>
      <c r="U195" s="1321"/>
      <c r="V195" s="1321"/>
      <c r="W195" s="1317"/>
      <c r="X195" s="1317"/>
      <c r="Y195" s="1317"/>
      <c r="Z195" s="1317"/>
      <c r="AA195" s="1313"/>
      <c r="AB195" s="1317"/>
      <c r="AC195" s="1317"/>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54"/>
    </row>
    <row r="196">
      <c r="A196" s="1181"/>
      <c r="B196" s="1313"/>
      <c r="C196" s="1314"/>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17"/>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39"/>
    </row>
    <row r="197">
      <c r="A197" s="1223"/>
      <c r="B197" s="1312"/>
      <c r="C197" s="1310"/>
      <c r="D197" s="1318"/>
      <c r="E197" s="1318"/>
      <c r="F197" s="1318"/>
      <c r="G197" s="1318"/>
      <c r="H197" s="1319"/>
      <c r="I197" s="1319"/>
      <c r="J197" s="1320"/>
      <c r="K197" s="1320"/>
      <c r="L197" s="1320"/>
      <c r="M197" s="1320"/>
      <c r="N197" s="1320"/>
      <c r="O197" s="1320"/>
      <c r="P197" s="1320"/>
      <c r="Q197" s="1321"/>
      <c r="R197" s="1321"/>
      <c r="S197" s="1321"/>
      <c r="T197" s="1321"/>
      <c r="U197" s="1321"/>
      <c r="V197" s="1321"/>
      <c r="W197" s="1317"/>
      <c r="X197" s="1317"/>
      <c r="Y197" s="1317"/>
      <c r="Z197" s="1317"/>
      <c r="AA197" s="1313"/>
      <c r="AB197" s="1317"/>
      <c r="AC197" s="1317"/>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54"/>
    </row>
    <row r="198">
      <c r="A198" s="1181"/>
      <c r="B198" s="1313"/>
      <c r="C198" s="1314"/>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17"/>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39"/>
    </row>
    <row r="199">
      <c r="A199" s="1223"/>
      <c r="B199" s="1312"/>
      <c r="C199" s="1310"/>
      <c r="D199" s="1318"/>
      <c r="E199" s="1318"/>
      <c r="F199" s="1318"/>
      <c r="G199" s="1318"/>
      <c r="H199" s="1319"/>
      <c r="I199" s="1319"/>
      <c r="J199" s="1320"/>
      <c r="K199" s="1320"/>
      <c r="L199" s="1320"/>
      <c r="M199" s="1320"/>
      <c r="N199" s="1320"/>
      <c r="O199" s="1320"/>
      <c r="P199" s="1320"/>
      <c r="Q199" s="1321"/>
      <c r="R199" s="1321"/>
      <c r="S199" s="1321"/>
      <c r="T199" s="1321"/>
      <c r="U199" s="1321"/>
      <c r="V199" s="1321"/>
      <c r="W199" s="1317"/>
      <c r="X199" s="1317"/>
      <c r="Y199" s="1317"/>
      <c r="Z199" s="1317"/>
      <c r="AA199" s="1313"/>
      <c r="AB199" s="1317"/>
      <c r="AC199" s="1317"/>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54"/>
    </row>
    <row r="200">
      <c r="A200" s="1181"/>
      <c r="B200" s="1313"/>
      <c r="C200" s="1314"/>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17"/>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39"/>
    </row>
    <row r="201">
      <c r="A201" s="1223"/>
      <c r="B201" s="1312"/>
      <c r="C201" s="1310"/>
      <c r="D201" s="1318"/>
      <c r="E201" s="1318"/>
      <c r="F201" s="1318"/>
      <c r="G201" s="1318"/>
      <c r="H201" s="1319"/>
      <c r="I201" s="1319"/>
      <c r="J201" s="1320"/>
      <c r="K201" s="1320"/>
      <c r="L201" s="1320"/>
      <c r="M201" s="1320"/>
      <c r="N201" s="1320"/>
      <c r="O201" s="1320"/>
      <c r="P201" s="1320"/>
      <c r="Q201" s="1321"/>
      <c r="R201" s="1321"/>
      <c r="S201" s="1321"/>
      <c r="T201" s="1321"/>
      <c r="U201" s="1321"/>
      <c r="V201" s="1321"/>
      <c r="W201" s="1317"/>
      <c r="X201" s="1317"/>
      <c r="Y201" s="1317"/>
      <c r="Z201" s="1317"/>
      <c r="AA201" s="1313"/>
      <c r="AB201" s="1317"/>
      <c r="AC201" s="1317"/>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54"/>
    </row>
    <row r="202">
      <c r="A202" s="1181"/>
      <c r="B202" s="1313"/>
      <c r="C202" s="1314"/>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17"/>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39"/>
    </row>
    <row r="203">
      <c r="A203" s="1223"/>
      <c r="B203" s="1312"/>
      <c r="C203" s="1310"/>
      <c r="D203" s="1318"/>
      <c r="E203" s="1318"/>
      <c r="F203" s="1318"/>
      <c r="G203" s="1318"/>
      <c r="H203" s="1319"/>
      <c r="I203" s="1319"/>
      <c r="J203" s="1320"/>
      <c r="K203" s="1320"/>
      <c r="L203" s="1320"/>
      <c r="M203" s="1320"/>
      <c r="N203" s="1320"/>
      <c r="O203" s="1320"/>
      <c r="P203" s="1320"/>
      <c r="Q203" s="1321"/>
      <c r="R203" s="1321"/>
      <c r="S203" s="1321"/>
      <c r="T203" s="1321"/>
      <c r="U203" s="1321"/>
      <c r="V203" s="1321"/>
      <c r="W203" s="1317"/>
      <c r="X203" s="1317"/>
      <c r="Y203" s="1317"/>
      <c r="Z203" s="1317"/>
      <c r="AA203" s="1313"/>
      <c r="AB203" s="1317"/>
      <c r="AC203" s="1317"/>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54"/>
    </row>
    <row r="204">
      <c r="A204" s="1181"/>
      <c r="B204" s="1313"/>
      <c r="C204" s="1314"/>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17"/>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39"/>
    </row>
    <row r="205">
      <c r="A205" s="1223"/>
      <c r="B205" s="1312"/>
      <c r="C205" s="1310"/>
      <c r="D205" s="1318"/>
      <c r="E205" s="1318"/>
      <c r="F205" s="1318"/>
      <c r="G205" s="1318"/>
      <c r="H205" s="1319"/>
      <c r="I205" s="1319"/>
      <c r="J205" s="1320"/>
      <c r="K205" s="1320"/>
      <c r="L205" s="1320"/>
      <c r="M205" s="1320"/>
      <c r="N205" s="1320"/>
      <c r="O205" s="1320"/>
      <c r="P205" s="1320"/>
      <c r="Q205" s="1321"/>
      <c r="R205" s="1321"/>
      <c r="S205" s="1321"/>
      <c r="T205" s="1321"/>
      <c r="U205" s="1321"/>
      <c r="V205" s="1321"/>
      <c r="W205" s="1317"/>
      <c r="X205" s="1317"/>
      <c r="Y205" s="1317"/>
      <c r="Z205" s="1317"/>
      <c r="AA205" s="1313"/>
      <c r="AB205" s="1317"/>
      <c r="AC205" s="1317"/>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54"/>
    </row>
    <row r="206">
      <c r="A206" s="1181"/>
      <c r="B206" s="1313"/>
      <c r="C206" s="1314"/>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17"/>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39"/>
    </row>
    <row r="207">
      <c r="A207" s="1223"/>
      <c r="B207" s="1312"/>
      <c r="C207" s="1310"/>
      <c r="D207" s="1318"/>
      <c r="E207" s="1318"/>
      <c r="F207" s="1318"/>
      <c r="G207" s="1318"/>
      <c r="H207" s="1319"/>
      <c r="I207" s="1319"/>
      <c r="J207" s="1320"/>
      <c r="K207" s="1320"/>
      <c r="L207" s="1320"/>
      <c r="M207" s="1320"/>
      <c r="N207" s="1320"/>
      <c r="O207" s="1320"/>
      <c r="P207" s="1320"/>
      <c r="Q207" s="1321"/>
      <c r="R207" s="1321"/>
      <c r="S207" s="1321"/>
      <c r="T207" s="1321"/>
      <c r="U207" s="1321"/>
      <c r="V207" s="1321"/>
      <c r="W207" s="1317"/>
      <c r="X207" s="1317"/>
      <c r="Y207" s="1317"/>
      <c r="Z207" s="1317"/>
      <c r="AA207" s="1313"/>
      <c r="AB207" s="1317"/>
      <c r="AC207" s="1317"/>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54"/>
    </row>
    <row r="208">
      <c r="A208" s="1181"/>
      <c r="B208" s="1313"/>
      <c r="C208" s="1314"/>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17"/>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39"/>
    </row>
    <row r="209">
      <c r="A209" s="1223"/>
      <c r="B209" s="1312"/>
      <c r="C209" s="1310"/>
      <c r="D209" s="1318"/>
      <c r="E209" s="1318"/>
      <c r="F209" s="1318"/>
      <c r="G209" s="1318"/>
      <c r="H209" s="1319"/>
      <c r="I209" s="1319"/>
      <c r="J209" s="1320"/>
      <c r="K209" s="1320"/>
      <c r="L209" s="1320"/>
      <c r="M209" s="1320"/>
      <c r="N209" s="1320"/>
      <c r="O209" s="1320"/>
      <c r="P209" s="1320"/>
      <c r="Q209" s="1321"/>
      <c r="R209" s="1321"/>
      <c r="S209" s="1321"/>
      <c r="T209" s="1321"/>
      <c r="U209" s="1321"/>
      <c r="V209" s="1321"/>
      <c r="W209" s="1317"/>
      <c r="X209" s="1317"/>
      <c r="Y209" s="1317"/>
      <c r="Z209" s="1317"/>
      <c r="AA209" s="1313"/>
      <c r="AB209" s="1317"/>
      <c r="AC209" s="1317"/>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54"/>
    </row>
    <row r="210">
      <c r="A210" s="1181"/>
      <c r="B210" s="1313"/>
      <c r="C210" s="1314"/>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17"/>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39"/>
    </row>
    <row r="211">
      <c r="A211" s="1223"/>
      <c r="B211" s="1312"/>
      <c r="C211" s="1310"/>
      <c r="D211" s="1318"/>
      <c r="E211" s="1318"/>
      <c r="F211" s="1318"/>
      <c r="G211" s="1318"/>
      <c r="H211" s="1319"/>
      <c r="I211" s="1319"/>
      <c r="J211" s="1320"/>
      <c r="K211" s="1320"/>
      <c r="L211" s="1320"/>
      <c r="M211" s="1320"/>
      <c r="N211" s="1320"/>
      <c r="O211" s="1320"/>
      <c r="P211" s="1320"/>
      <c r="Q211" s="1321"/>
      <c r="R211" s="1321"/>
      <c r="S211" s="1321"/>
      <c r="T211" s="1321"/>
      <c r="U211" s="1321"/>
      <c r="V211" s="1321"/>
      <c r="W211" s="1317"/>
      <c r="X211" s="1317"/>
      <c r="Y211" s="1317"/>
      <c r="Z211" s="1317"/>
      <c r="AA211" s="1313"/>
      <c r="AB211" s="1317"/>
      <c r="AC211" s="1317"/>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54"/>
    </row>
    <row r="212">
      <c r="A212" s="1181"/>
      <c r="B212" s="1313"/>
      <c r="C212" s="1314"/>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17"/>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39"/>
    </row>
    <row r="213">
      <c r="A213" s="1223"/>
      <c r="B213" s="1312"/>
      <c r="C213" s="1310"/>
      <c r="D213" s="1318"/>
      <c r="E213" s="1318"/>
      <c r="F213" s="1318"/>
      <c r="G213" s="1318"/>
      <c r="H213" s="1319"/>
      <c r="I213" s="1319"/>
      <c r="J213" s="1320"/>
      <c r="K213" s="1320"/>
      <c r="L213" s="1320"/>
      <c r="M213" s="1320"/>
      <c r="N213" s="1320"/>
      <c r="O213" s="1320"/>
      <c r="P213" s="1320"/>
      <c r="Q213" s="1321"/>
      <c r="R213" s="1321"/>
      <c r="S213" s="1321"/>
      <c r="T213" s="1321"/>
      <c r="U213" s="1321"/>
      <c r="V213" s="1321"/>
      <c r="W213" s="1317"/>
      <c r="X213" s="1317"/>
      <c r="Y213" s="1317"/>
      <c r="Z213" s="1317"/>
      <c r="AA213" s="1313"/>
      <c r="AB213" s="1317"/>
      <c r="AC213" s="1317"/>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54"/>
    </row>
    <row r="214">
      <c r="A214" s="1181"/>
      <c r="B214" s="1313"/>
      <c r="C214" s="1314"/>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17"/>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39"/>
    </row>
    <row r="215">
      <c r="A215" s="1223"/>
      <c r="B215" s="1312"/>
      <c r="C215" s="1310"/>
      <c r="D215" s="1318"/>
      <c r="E215" s="1318"/>
      <c r="F215" s="1318"/>
      <c r="G215" s="1318"/>
      <c r="H215" s="1319"/>
      <c r="I215" s="1319"/>
      <c r="J215" s="1320"/>
      <c r="K215" s="1320"/>
      <c r="L215" s="1320"/>
      <c r="M215" s="1320"/>
      <c r="N215" s="1320"/>
      <c r="O215" s="1320"/>
      <c r="P215" s="1320"/>
      <c r="Q215" s="1321"/>
      <c r="R215" s="1321"/>
      <c r="S215" s="1321"/>
      <c r="T215" s="1321"/>
      <c r="U215" s="1321"/>
      <c r="V215" s="1321"/>
      <c r="W215" s="1317"/>
      <c r="X215" s="1317"/>
      <c r="Y215" s="1317"/>
      <c r="Z215" s="1317"/>
      <c r="AA215" s="1313"/>
      <c r="AB215" s="1317"/>
      <c r="AC215" s="1317"/>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54"/>
    </row>
    <row r="216">
      <c r="A216" s="1181"/>
      <c r="B216" s="1313"/>
      <c r="C216" s="1314"/>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17"/>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39"/>
    </row>
    <row r="217">
      <c r="A217" s="1223"/>
      <c r="B217" s="1312"/>
      <c r="C217" s="1310"/>
      <c r="D217" s="1318"/>
      <c r="E217" s="1318"/>
      <c r="F217" s="1318"/>
      <c r="G217" s="1318"/>
      <c r="H217" s="1319"/>
      <c r="I217" s="1319"/>
      <c r="J217" s="1320"/>
      <c r="K217" s="1320"/>
      <c r="L217" s="1320"/>
      <c r="M217" s="1320"/>
      <c r="N217" s="1320"/>
      <c r="O217" s="1320"/>
      <c r="P217" s="1320"/>
      <c r="Q217" s="1321"/>
      <c r="R217" s="1321"/>
      <c r="S217" s="1321"/>
      <c r="T217" s="1321"/>
      <c r="U217" s="1321"/>
      <c r="V217" s="1321"/>
      <c r="W217" s="1317"/>
      <c r="X217" s="1317"/>
      <c r="Y217" s="1317"/>
      <c r="Z217" s="1317"/>
      <c r="AA217" s="1313"/>
      <c r="AB217" s="1317"/>
      <c r="AC217" s="1317"/>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54"/>
    </row>
    <row r="218">
      <c r="A218" s="1181"/>
      <c r="B218" s="1313"/>
      <c r="C218" s="1314"/>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17"/>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39"/>
    </row>
    <row r="219">
      <c r="A219" s="1223"/>
      <c r="B219" s="1312"/>
      <c r="C219" s="1310"/>
      <c r="D219" s="1318"/>
      <c r="E219" s="1318"/>
      <c r="F219" s="1318"/>
      <c r="G219" s="1318"/>
      <c r="H219" s="1319"/>
      <c r="I219" s="1319"/>
      <c r="J219" s="1320"/>
      <c r="K219" s="1320"/>
      <c r="L219" s="1320"/>
      <c r="M219" s="1320"/>
      <c r="N219" s="1320"/>
      <c r="O219" s="1320"/>
      <c r="P219" s="1320"/>
      <c r="Q219" s="1321"/>
      <c r="R219" s="1321"/>
      <c r="S219" s="1321"/>
      <c r="T219" s="1321"/>
      <c r="U219" s="1321"/>
      <c r="V219" s="1321"/>
      <c r="W219" s="1317"/>
      <c r="X219" s="1317"/>
      <c r="Y219" s="1317"/>
      <c r="Z219" s="1317"/>
      <c r="AA219" s="1313"/>
      <c r="AB219" s="1317"/>
      <c r="AC219" s="1317"/>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54"/>
    </row>
    <row r="220">
      <c r="A220" s="1181"/>
      <c r="B220" s="1313"/>
      <c r="C220" s="1314"/>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17"/>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39"/>
    </row>
    <row r="221">
      <c r="A221" s="1223"/>
      <c r="B221" s="1312"/>
      <c r="C221" s="1310"/>
      <c r="D221" s="1318"/>
      <c r="E221" s="1318"/>
      <c r="F221" s="1318"/>
      <c r="G221" s="1318"/>
      <c r="H221" s="1319"/>
      <c r="I221" s="1319"/>
      <c r="J221" s="1320"/>
      <c r="K221" s="1320"/>
      <c r="L221" s="1320"/>
      <c r="M221" s="1320"/>
      <c r="N221" s="1320"/>
      <c r="O221" s="1320"/>
      <c r="P221" s="1320"/>
      <c r="Q221" s="1321"/>
      <c r="R221" s="1321"/>
      <c r="S221" s="1321"/>
      <c r="T221" s="1321"/>
      <c r="U221" s="1321"/>
      <c r="V221" s="1321"/>
      <c r="W221" s="1317"/>
      <c r="X221" s="1317"/>
      <c r="Y221" s="1317"/>
      <c r="Z221" s="1317"/>
      <c r="AA221" s="1313"/>
      <c r="AB221" s="1317"/>
      <c r="AC221" s="1317"/>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54"/>
    </row>
    <row r="222">
      <c r="A222" s="1181"/>
      <c r="B222" s="1313"/>
      <c r="C222" s="1314"/>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17"/>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39"/>
    </row>
    <row r="223">
      <c r="A223" s="1223"/>
      <c r="B223" s="1312"/>
      <c r="C223" s="1310"/>
      <c r="D223" s="1318"/>
      <c r="E223" s="1318"/>
      <c r="F223" s="1318"/>
      <c r="G223" s="1318"/>
      <c r="H223" s="1319"/>
      <c r="I223" s="1319"/>
      <c r="J223" s="1320"/>
      <c r="K223" s="1320"/>
      <c r="L223" s="1320"/>
      <c r="M223" s="1320"/>
      <c r="N223" s="1320"/>
      <c r="O223" s="1320"/>
      <c r="P223" s="1320"/>
      <c r="Q223" s="1321"/>
      <c r="R223" s="1321"/>
      <c r="S223" s="1321"/>
      <c r="T223" s="1321"/>
      <c r="U223" s="1321"/>
      <c r="V223" s="1321"/>
      <c r="W223" s="1317"/>
      <c r="X223" s="1317"/>
      <c r="Y223" s="1317"/>
      <c r="Z223" s="1317"/>
      <c r="AA223" s="1313"/>
      <c r="AB223" s="1317"/>
      <c r="AC223" s="1317"/>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54"/>
    </row>
    <row r="224">
      <c r="A224" s="1181"/>
      <c r="B224" s="1313"/>
      <c r="C224" s="1314"/>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17"/>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39"/>
    </row>
    <row r="225">
      <c r="A225" s="1223"/>
      <c r="B225" s="1312"/>
      <c r="C225" s="1310"/>
      <c r="D225" s="1318"/>
      <c r="E225" s="1318"/>
      <c r="F225" s="1318"/>
      <c r="G225" s="1318"/>
      <c r="H225" s="1319"/>
      <c r="I225" s="1319"/>
      <c r="J225" s="1320"/>
      <c r="K225" s="1320"/>
      <c r="L225" s="1320"/>
      <c r="M225" s="1320"/>
      <c r="N225" s="1320"/>
      <c r="O225" s="1320"/>
      <c r="P225" s="1320"/>
      <c r="Q225" s="1321"/>
      <c r="R225" s="1321"/>
      <c r="S225" s="1321"/>
      <c r="T225" s="1321"/>
      <c r="U225" s="1321"/>
      <c r="V225" s="1321"/>
      <c r="W225" s="1317"/>
      <c r="X225" s="1317"/>
      <c r="Y225" s="1317"/>
      <c r="Z225" s="1317"/>
      <c r="AA225" s="1313"/>
      <c r="AB225" s="1317"/>
      <c r="AC225" s="1317"/>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54"/>
    </row>
    <row r="226">
      <c r="A226" s="1181"/>
      <c r="B226" s="1313"/>
      <c r="C226" s="1314"/>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17"/>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39"/>
    </row>
    <row r="227">
      <c r="A227" s="1223"/>
      <c r="B227" s="1312"/>
      <c r="C227" s="1310"/>
      <c r="D227" s="1318"/>
      <c r="E227" s="1318"/>
      <c r="F227" s="1318"/>
      <c r="G227" s="1318"/>
      <c r="H227" s="1319"/>
      <c r="I227" s="1319"/>
      <c r="J227" s="1320"/>
      <c r="K227" s="1320"/>
      <c r="L227" s="1320"/>
      <c r="M227" s="1320"/>
      <c r="N227" s="1320"/>
      <c r="O227" s="1320"/>
      <c r="P227" s="1320"/>
      <c r="Q227" s="1321"/>
      <c r="R227" s="1321"/>
      <c r="S227" s="1321"/>
      <c r="T227" s="1321"/>
      <c r="U227" s="1321"/>
      <c r="V227" s="1321"/>
      <c r="W227" s="1317"/>
      <c r="X227" s="1317"/>
      <c r="Y227" s="1317"/>
      <c r="Z227" s="1317"/>
      <c r="AA227" s="1313"/>
      <c r="AB227" s="1317"/>
      <c r="AC227" s="1317"/>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54"/>
    </row>
    <row r="228">
      <c r="A228" s="1181"/>
      <c r="B228" s="1313"/>
      <c r="C228" s="1314"/>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17"/>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39"/>
    </row>
    <row r="229">
      <c r="A229" s="1223"/>
      <c r="B229" s="1312"/>
      <c r="C229" s="1310"/>
      <c r="D229" s="1318"/>
      <c r="E229" s="1318"/>
      <c r="F229" s="1318"/>
      <c r="G229" s="1318"/>
      <c r="H229" s="1319"/>
      <c r="I229" s="1319"/>
      <c r="J229" s="1320"/>
      <c r="K229" s="1320"/>
      <c r="L229" s="1320"/>
      <c r="M229" s="1320"/>
      <c r="N229" s="1320"/>
      <c r="O229" s="1320"/>
      <c r="P229" s="1320"/>
      <c r="Q229" s="1321"/>
      <c r="R229" s="1321"/>
      <c r="S229" s="1321"/>
      <c r="T229" s="1321"/>
      <c r="U229" s="1321"/>
      <c r="V229" s="1321"/>
      <c r="W229" s="1317"/>
      <c r="X229" s="1317"/>
      <c r="Y229" s="1317"/>
      <c r="Z229" s="1317"/>
      <c r="AA229" s="1313"/>
      <c r="AB229" s="1317"/>
      <c r="AC229" s="1317"/>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54"/>
    </row>
    <row r="230">
      <c r="A230" s="1181"/>
      <c r="B230" s="1313"/>
      <c r="C230" s="1314"/>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17"/>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39"/>
    </row>
    <row r="231">
      <c r="A231" s="1223"/>
      <c r="B231" s="1312"/>
      <c r="C231" s="1310"/>
      <c r="D231" s="1318"/>
      <c r="E231" s="1318"/>
      <c r="F231" s="1318"/>
      <c r="G231" s="1318"/>
      <c r="H231" s="1319"/>
      <c r="I231" s="1319"/>
      <c r="J231" s="1320"/>
      <c r="K231" s="1320"/>
      <c r="L231" s="1320"/>
      <c r="M231" s="1320"/>
      <c r="N231" s="1320"/>
      <c r="O231" s="1320"/>
      <c r="P231" s="1320"/>
      <c r="Q231" s="1321"/>
      <c r="R231" s="1321"/>
      <c r="S231" s="1321"/>
      <c r="T231" s="1321"/>
      <c r="U231" s="1321"/>
      <c r="V231" s="1321"/>
      <c r="W231" s="1317"/>
      <c r="X231" s="1317"/>
      <c r="Y231" s="1317"/>
      <c r="Z231" s="1317"/>
      <c r="AA231" s="1313"/>
      <c r="AB231" s="1317"/>
      <c r="AC231" s="1317"/>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54"/>
    </row>
    <row r="232">
      <c r="A232" s="1181"/>
      <c r="B232" s="1313"/>
      <c r="C232" s="1314"/>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17"/>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39"/>
    </row>
    <row r="233">
      <c r="A233" s="1223"/>
      <c r="B233" s="1312"/>
      <c r="C233" s="1310"/>
      <c r="D233" s="1318"/>
      <c r="E233" s="1318"/>
      <c r="F233" s="1318"/>
      <c r="G233" s="1318"/>
      <c r="H233" s="1319"/>
      <c r="I233" s="1319"/>
      <c r="J233" s="1320"/>
      <c r="K233" s="1320"/>
      <c r="L233" s="1320"/>
      <c r="M233" s="1320"/>
      <c r="N233" s="1320"/>
      <c r="O233" s="1320"/>
      <c r="P233" s="1320"/>
      <c r="Q233" s="1321"/>
      <c r="R233" s="1321"/>
      <c r="S233" s="1321"/>
      <c r="T233" s="1321"/>
      <c r="U233" s="1321"/>
      <c r="V233" s="1321"/>
      <c r="W233" s="1317"/>
      <c r="X233" s="1317"/>
      <c r="Y233" s="1317"/>
      <c r="Z233" s="1317"/>
      <c r="AA233" s="1313"/>
      <c r="AB233" s="1317"/>
      <c r="AC233" s="1317"/>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54"/>
    </row>
    <row r="234">
      <c r="A234" s="1181"/>
      <c r="B234" s="1313"/>
      <c r="C234" s="1314"/>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17"/>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39"/>
    </row>
    <row r="235">
      <c r="A235" s="1223"/>
      <c r="B235" s="1312"/>
      <c r="C235" s="1310"/>
      <c r="D235" s="1318"/>
      <c r="E235" s="1318"/>
      <c r="F235" s="1318"/>
      <c r="G235" s="1318"/>
      <c r="H235" s="1319"/>
      <c r="I235" s="1319"/>
      <c r="J235" s="1320"/>
      <c r="K235" s="1320"/>
      <c r="L235" s="1320"/>
      <c r="M235" s="1320"/>
      <c r="N235" s="1320"/>
      <c r="O235" s="1320"/>
      <c r="P235" s="1320"/>
      <c r="Q235" s="1321"/>
      <c r="R235" s="1321"/>
      <c r="S235" s="1321"/>
      <c r="T235" s="1321"/>
      <c r="U235" s="1321"/>
      <c r="V235" s="1321"/>
      <c r="W235" s="1317"/>
      <c r="X235" s="1317"/>
      <c r="Y235" s="1317"/>
      <c r="Z235" s="1317"/>
      <c r="AA235" s="1313"/>
      <c r="AB235" s="1317"/>
      <c r="AC235" s="1317"/>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54"/>
    </row>
    <row r="236">
      <c r="A236" s="1181"/>
      <c r="B236" s="1313"/>
      <c r="C236" s="1314"/>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17"/>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39"/>
    </row>
    <row r="237">
      <c r="A237" s="1223"/>
      <c r="B237" s="1312"/>
      <c r="C237" s="1310"/>
      <c r="D237" s="1318"/>
      <c r="E237" s="1318"/>
      <c r="F237" s="1318"/>
      <c r="G237" s="1318"/>
      <c r="H237" s="1319"/>
      <c r="I237" s="1319"/>
      <c r="J237" s="1320"/>
      <c r="K237" s="1320"/>
      <c r="L237" s="1320"/>
      <c r="M237" s="1320"/>
      <c r="N237" s="1320"/>
      <c r="O237" s="1320"/>
      <c r="P237" s="1320"/>
      <c r="Q237" s="1321"/>
      <c r="R237" s="1321"/>
      <c r="S237" s="1321"/>
      <c r="T237" s="1321"/>
      <c r="U237" s="1321"/>
      <c r="V237" s="1321"/>
      <c r="W237" s="1317"/>
      <c r="X237" s="1317"/>
      <c r="Y237" s="1317"/>
      <c r="Z237" s="1317"/>
      <c r="AA237" s="1313"/>
      <c r="AB237" s="1317"/>
      <c r="AC237" s="1317"/>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54"/>
    </row>
    <row r="238">
      <c r="A238" s="1181"/>
      <c r="B238" s="1313"/>
      <c r="C238" s="1314"/>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17"/>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39"/>
    </row>
    <row r="239">
      <c r="A239" s="1223"/>
      <c r="B239" s="1312"/>
      <c r="C239" s="1310"/>
      <c r="D239" s="1318"/>
      <c r="E239" s="1318"/>
      <c r="F239" s="1318"/>
      <c r="G239" s="1318"/>
      <c r="H239" s="1319"/>
      <c r="I239" s="1319"/>
      <c r="J239" s="1320"/>
      <c r="K239" s="1320"/>
      <c r="L239" s="1320"/>
      <c r="M239" s="1320"/>
      <c r="N239" s="1320"/>
      <c r="O239" s="1320"/>
      <c r="P239" s="1320"/>
      <c r="Q239" s="1321"/>
      <c r="R239" s="1321"/>
      <c r="S239" s="1321"/>
      <c r="T239" s="1321"/>
      <c r="U239" s="1321"/>
      <c r="V239" s="1321"/>
      <c r="W239" s="1317"/>
      <c r="X239" s="1317"/>
      <c r="Y239" s="1317"/>
      <c r="Z239" s="1317"/>
      <c r="AA239" s="1313"/>
      <c r="AB239" s="1317"/>
      <c r="AC239" s="1317"/>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54"/>
    </row>
    <row r="240">
      <c r="A240" s="1181"/>
      <c r="B240" s="1313"/>
      <c r="C240" s="1314"/>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17"/>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39"/>
    </row>
    <row r="241">
      <c r="A241" s="1223"/>
      <c r="B241" s="1312"/>
      <c r="C241" s="1310"/>
      <c r="D241" s="1318"/>
      <c r="E241" s="1318"/>
      <c r="F241" s="1318"/>
      <c r="G241" s="1318"/>
      <c r="H241" s="1319"/>
      <c r="I241" s="1319"/>
      <c r="J241" s="1320"/>
      <c r="K241" s="1320"/>
      <c r="L241" s="1320"/>
      <c r="M241" s="1320"/>
      <c r="N241" s="1320"/>
      <c r="O241" s="1320"/>
      <c r="P241" s="1320"/>
      <c r="Q241" s="1321"/>
      <c r="R241" s="1321"/>
      <c r="S241" s="1321"/>
      <c r="T241" s="1321"/>
      <c r="U241" s="1321"/>
      <c r="V241" s="1321"/>
      <c r="W241" s="1317"/>
      <c r="X241" s="1317"/>
      <c r="Y241" s="1317"/>
      <c r="Z241" s="1317"/>
      <c r="AA241" s="1313"/>
      <c r="AB241" s="1317"/>
      <c r="AC241" s="1317"/>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54"/>
    </row>
    <row r="242">
      <c r="A242" s="1181"/>
      <c r="B242" s="1313"/>
      <c r="C242" s="1314"/>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17"/>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39"/>
    </row>
    <row r="243">
      <c r="A243" s="1223"/>
      <c r="B243" s="1312"/>
      <c r="C243" s="1310"/>
      <c r="D243" s="1318"/>
      <c r="E243" s="1318"/>
      <c r="F243" s="1318"/>
      <c r="G243" s="1318"/>
      <c r="H243" s="1319"/>
      <c r="I243" s="1319"/>
      <c r="J243" s="1320"/>
      <c r="K243" s="1320"/>
      <c r="L243" s="1320"/>
      <c r="M243" s="1320"/>
      <c r="N243" s="1320"/>
      <c r="O243" s="1320"/>
      <c r="P243" s="1320"/>
      <c r="Q243" s="1321"/>
      <c r="R243" s="1321"/>
      <c r="S243" s="1321"/>
      <c r="T243" s="1321"/>
      <c r="U243" s="1321"/>
      <c r="V243" s="1321"/>
      <c r="W243" s="1317"/>
      <c r="X243" s="1317"/>
      <c r="Y243" s="1317"/>
      <c r="Z243" s="1317"/>
      <c r="AA243" s="1313"/>
      <c r="AB243" s="1317"/>
      <c r="AC243" s="1317"/>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54"/>
    </row>
    <row r="244">
      <c r="A244" s="1181"/>
      <c r="B244" s="1313"/>
      <c r="C244" s="1314"/>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17"/>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39"/>
    </row>
    <row r="245">
      <c r="A245" s="1223"/>
      <c r="B245" s="1312"/>
      <c r="C245" s="1310"/>
      <c r="D245" s="1318"/>
      <c r="E245" s="1318"/>
      <c r="F245" s="1318"/>
      <c r="G245" s="1318"/>
      <c r="H245" s="1319"/>
      <c r="I245" s="1319"/>
      <c r="J245" s="1320"/>
      <c r="K245" s="1320"/>
      <c r="L245" s="1320"/>
      <c r="M245" s="1320"/>
      <c r="N245" s="1320"/>
      <c r="O245" s="1320"/>
      <c r="P245" s="1320"/>
      <c r="Q245" s="1321"/>
      <c r="R245" s="1321"/>
      <c r="S245" s="1321"/>
      <c r="T245" s="1321"/>
      <c r="U245" s="1321"/>
      <c r="V245" s="1321"/>
      <c r="W245" s="1317"/>
      <c r="X245" s="1317"/>
      <c r="Y245" s="1317"/>
      <c r="Z245" s="1317"/>
      <c r="AA245" s="1313"/>
      <c r="AB245" s="1317"/>
      <c r="AC245" s="1317"/>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54"/>
    </row>
    <row r="246">
      <c r="A246" s="1181"/>
      <c r="B246" s="1313"/>
      <c r="C246" s="1314"/>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17"/>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39"/>
    </row>
    <row r="247">
      <c r="A247" s="1223"/>
      <c r="B247" s="1312"/>
      <c r="C247" s="1310"/>
      <c r="D247" s="1318"/>
      <c r="E247" s="1318"/>
      <c r="F247" s="1318"/>
      <c r="G247" s="1318"/>
      <c r="H247" s="1319"/>
      <c r="I247" s="1319"/>
      <c r="J247" s="1320"/>
      <c r="K247" s="1320"/>
      <c r="L247" s="1320"/>
      <c r="M247" s="1320"/>
      <c r="N247" s="1320"/>
      <c r="O247" s="1320"/>
      <c r="P247" s="1320"/>
      <c r="Q247" s="1321"/>
      <c r="R247" s="1321"/>
      <c r="S247" s="1321"/>
      <c r="T247" s="1321"/>
      <c r="U247" s="1321"/>
      <c r="V247" s="1321"/>
      <c r="W247" s="1317"/>
      <c r="X247" s="1317"/>
      <c r="Y247" s="1317"/>
      <c r="Z247" s="1317"/>
      <c r="AA247" s="1313"/>
      <c r="AB247" s="1317"/>
      <c r="AC247" s="1317"/>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54"/>
    </row>
    <row r="248">
      <c r="A248" s="1181"/>
      <c r="B248" s="1313"/>
      <c r="C248" s="1314"/>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17"/>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39"/>
    </row>
    <row r="249">
      <c r="A249" s="1223"/>
      <c r="B249" s="1312"/>
      <c r="C249" s="1310"/>
      <c r="D249" s="1318"/>
      <c r="E249" s="1318"/>
      <c r="F249" s="1318"/>
      <c r="G249" s="1318"/>
      <c r="H249" s="1319"/>
      <c r="I249" s="1319"/>
      <c r="J249" s="1320"/>
      <c r="K249" s="1320"/>
      <c r="L249" s="1320"/>
      <c r="M249" s="1320"/>
      <c r="N249" s="1320"/>
      <c r="O249" s="1320"/>
      <c r="P249" s="1320"/>
      <c r="Q249" s="1321"/>
      <c r="R249" s="1321"/>
      <c r="S249" s="1321"/>
      <c r="T249" s="1321"/>
      <c r="U249" s="1321"/>
      <c r="V249" s="1321"/>
      <c r="W249" s="1317"/>
      <c r="X249" s="1317"/>
      <c r="Y249" s="1317"/>
      <c r="Z249" s="1317"/>
      <c r="AA249" s="1313"/>
      <c r="AB249" s="1317"/>
      <c r="AC249" s="1317"/>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54"/>
    </row>
    <row r="250">
      <c r="A250" s="1181"/>
      <c r="B250" s="1313"/>
      <c r="C250" s="1314"/>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17"/>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39"/>
    </row>
    <row r="251">
      <c r="A251" s="1223"/>
      <c r="B251" s="1312"/>
      <c r="C251" s="1310"/>
      <c r="D251" s="1318"/>
      <c r="E251" s="1318"/>
      <c r="F251" s="1318"/>
      <c r="G251" s="1318"/>
      <c r="H251" s="1319"/>
      <c r="I251" s="1319"/>
      <c r="J251" s="1320"/>
      <c r="K251" s="1320"/>
      <c r="L251" s="1320"/>
      <c r="M251" s="1320"/>
      <c r="N251" s="1320"/>
      <c r="O251" s="1320"/>
      <c r="P251" s="1320"/>
      <c r="Q251" s="1321"/>
      <c r="R251" s="1321"/>
      <c r="S251" s="1321"/>
      <c r="T251" s="1321"/>
      <c r="U251" s="1321"/>
      <c r="V251" s="1321"/>
      <c r="W251" s="1317"/>
      <c r="X251" s="1317"/>
      <c r="Y251" s="1317"/>
      <c r="Z251" s="1317"/>
      <c r="AA251" s="1313"/>
      <c r="AB251" s="1317"/>
      <c r="AC251" s="1317"/>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54"/>
    </row>
    <row r="252">
      <c r="A252" s="1181"/>
      <c r="B252" s="1313"/>
      <c r="C252" s="1314"/>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17"/>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39"/>
    </row>
    <row r="253">
      <c r="A253" s="1223"/>
      <c r="B253" s="1312"/>
      <c r="C253" s="1310"/>
      <c r="D253" s="1318"/>
      <c r="E253" s="1318"/>
      <c r="F253" s="1318"/>
      <c r="G253" s="1318"/>
      <c r="H253" s="1319"/>
      <c r="I253" s="1319"/>
      <c r="J253" s="1320"/>
      <c r="K253" s="1320"/>
      <c r="L253" s="1320"/>
      <c r="M253" s="1320"/>
      <c r="N253" s="1320"/>
      <c r="O253" s="1320"/>
      <c r="P253" s="1320"/>
      <c r="Q253" s="1321"/>
      <c r="R253" s="1321"/>
      <c r="S253" s="1321"/>
      <c r="T253" s="1321"/>
      <c r="U253" s="1321"/>
      <c r="V253" s="1321"/>
      <c r="W253" s="1317"/>
      <c r="X253" s="1317"/>
      <c r="Y253" s="1317"/>
      <c r="Z253" s="1317"/>
      <c r="AA253" s="1313"/>
      <c r="AB253" s="1317"/>
      <c r="AC253" s="1317"/>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54"/>
    </row>
    <row r="254">
      <c r="A254" s="1181"/>
      <c r="B254" s="1313"/>
      <c r="C254" s="1314"/>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17"/>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39"/>
    </row>
    <row r="255">
      <c r="A255" s="1223"/>
      <c r="B255" s="1312"/>
      <c r="C255" s="1310"/>
      <c r="D255" s="1318"/>
      <c r="E255" s="1318"/>
      <c r="F255" s="1318"/>
      <c r="G255" s="1318"/>
      <c r="H255" s="1319"/>
      <c r="I255" s="1319"/>
      <c r="J255" s="1320"/>
      <c r="K255" s="1320"/>
      <c r="L255" s="1320"/>
      <c r="M255" s="1320"/>
      <c r="N255" s="1320"/>
      <c r="O255" s="1320"/>
      <c r="P255" s="1320"/>
      <c r="Q255" s="1321"/>
      <c r="R255" s="1321"/>
      <c r="S255" s="1321"/>
      <c r="T255" s="1321"/>
      <c r="U255" s="1321"/>
      <c r="V255" s="1321"/>
      <c r="W255" s="1317"/>
      <c r="X255" s="1317"/>
      <c r="Y255" s="1317"/>
      <c r="Z255" s="1317"/>
      <c r="AA255" s="1313"/>
      <c r="AB255" s="1317"/>
      <c r="AC255" s="1317"/>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54"/>
    </row>
    <row r="256">
      <c r="A256" s="1181"/>
      <c r="B256" s="1313"/>
      <c r="C256" s="1314"/>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17"/>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39"/>
    </row>
    <row r="257">
      <c r="A257" s="1223"/>
      <c r="B257" s="1312"/>
      <c r="C257" s="1310"/>
      <c r="D257" s="1318"/>
      <c r="E257" s="1318"/>
      <c r="F257" s="1318"/>
      <c r="G257" s="1318"/>
      <c r="H257" s="1319"/>
      <c r="I257" s="1319"/>
      <c r="J257" s="1320"/>
      <c r="K257" s="1320"/>
      <c r="L257" s="1320"/>
      <c r="M257" s="1320"/>
      <c r="N257" s="1320"/>
      <c r="O257" s="1320"/>
      <c r="P257" s="1320"/>
      <c r="Q257" s="1321"/>
      <c r="R257" s="1321"/>
      <c r="S257" s="1321"/>
      <c r="T257" s="1321"/>
      <c r="U257" s="1321"/>
      <c r="V257" s="1321"/>
      <c r="W257" s="1317"/>
      <c r="X257" s="1317"/>
      <c r="Y257" s="1317"/>
      <c r="Z257" s="1317"/>
      <c r="AA257" s="1313"/>
      <c r="AB257" s="1317"/>
      <c r="AC257" s="1317"/>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54"/>
    </row>
    <row r="258">
      <c r="A258" s="1181"/>
      <c r="B258" s="1313"/>
      <c r="C258" s="1314"/>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17"/>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39"/>
    </row>
    <row r="259">
      <c r="A259" s="1223"/>
      <c r="B259" s="1312"/>
      <c r="C259" s="1310"/>
      <c r="D259" s="1318"/>
      <c r="E259" s="1318"/>
      <c r="F259" s="1318"/>
      <c r="G259" s="1318"/>
      <c r="H259" s="1319"/>
      <c r="I259" s="1319"/>
      <c r="J259" s="1320"/>
      <c r="K259" s="1320"/>
      <c r="L259" s="1320"/>
      <c r="M259" s="1320"/>
      <c r="N259" s="1320"/>
      <c r="O259" s="1320"/>
      <c r="P259" s="1320"/>
      <c r="Q259" s="1321"/>
      <c r="R259" s="1321"/>
      <c r="S259" s="1321"/>
      <c r="T259" s="1321"/>
      <c r="U259" s="1321"/>
      <c r="V259" s="1321"/>
      <c r="W259" s="1317"/>
      <c r="X259" s="1317"/>
      <c r="Y259" s="1317"/>
      <c r="Z259" s="1317"/>
      <c r="AA259" s="1313"/>
      <c r="AB259" s="1317"/>
      <c r="AC259" s="1317"/>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54"/>
    </row>
    <row r="260">
      <c r="A260" s="1181"/>
      <c r="B260" s="1313"/>
      <c r="C260" s="1314"/>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17"/>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39"/>
    </row>
    <row r="261">
      <c r="A261" s="1223"/>
      <c r="B261" s="1312"/>
      <c r="C261" s="1310"/>
      <c r="D261" s="1318"/>
      <c r="E261" s="1318"/>
      <c r="F261" s="1318"/>
      <c r="G261" s="1318"/>
      <c r="H261" s="1319"/>
      <c r="I261" s="1319"/>
      <c r="J261" s="1320"/>
      <c r="K261" s="1320"/>
      <c r="L261" s="1320"/>
      <c r="M261" s="1320"/>
      <c r="N261" s="1320"/>
      <c r="O261" s="1320"/>
      <c r="P261" s="1320"/>
      <c r="Q261" s="1321"/>
      <c r="R261" s="1321"/>
      <c r="S261" s="1321"/>
      <c r="T261" s="1321"/>
      <c r="U261" s="1321"/>
      <c r="V261" s="1321"/>
      <c r="W261" s="1317"/>
      <c r="X261" s="1317"/>
      <c r="Y261" s="1317"/>
      <c r="Z261" s="1317"/>
      <c r="AA261" s="1313"/>
      <c r="AB261" s="1317"/>
      <c r="AC261" s="1317"/>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54"/>
    </row>
    <row r="262">
      <c r="A262" s="1181"/>
      <c r="B262" s="1313"/>
      <c r="C262" s="1314"/>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17"/>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39"/>
    </row>
    <row r="263">
      <c r="A263" s="1223"/>
      <c r="B263" s="1312"/>
      <c r="C263" s="1310"/>
      <c r="D263" s="1318"/>
      <c r="E263" s="1318"/>
      <c r="F263" s="1318"/>
      <c r="G263" s="1318"/>
      <c r="H263" s="1319"/>
      <c r="I263" s="1319"/>
      <c r="J263" s="1320"/>
      <c r="K263" s="1320"/>
      <c r="L263" s="1320"/>
      <c r="M263" s="1320"/>
      <c r="N263" s="1320"/>
      <c r="O263" s="1320"/>
      <c r="P263" s="1320"/>
      <c r="Q263" s="1321"/>
      <c r="R263" s="1321"/>
      <c r="S263" s="1321"/>
      <c r="T263" s="1321"/>
      <c r="U263" s="1321"/>
      <c r="V263" s="1321"/>
      <c r="W263" s="1317"/>
      <c r="X263" s="1317"/>
      <c r="Y263" s="1317"/>
      <c r="Z263" s="1317"/>
      <c r="AA263" s="1313"/>
      <c r="AB263" s="1317"/>
      <c r="AC263" s="1317"/>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54"/>
    </row>
    <row r="264">
      <c r="A264" s="1181"/>
      <c r="B264" s="1313"/>
      <c r="C264" s="1314"/>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17"/>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39"/>
    </row>
    <row r="265">
      <c r="A265" s="1223"/>
      <c r="B265" s="1312"/>
      <c r="C265" s="1310"/>
      <c r="D265" s="1318"/>
      <c r="E265" s="1318"/>
      <c r="F265" s="1318"/>
      <c r="G265" s="1318"/>
      <c r="H265" s="1319"/>
      <c r="I265" s="1319"/>
      <c r="J265" s="1320"/>
      <c r="K265" s="1320"/>
      <c r="L265" s="1320"/>
      <c r="M265" s="1320"/>
      <c r="N265" s="1320"/>
      <c r="O265" s="1320"/>
      <c r="P265" s="1320"/>
      <c r="Q265" s="1321"/>
      <c r="R265" s="1321"/>
      <c r="S265" s="1321"/>
      <c r="T265" s="1321"/>
      <c r="U265" s="1321"/>
      <c r="V265" s="1321"/>
      <c r="W265" s="1317"/>
      <c r="X265" s="1317"/>
      <c r="Y265" s="1317"/>
      <c r="Z265" s="1317"/>
      <c r="AA265" s="1313"/>
      <c r="AB265" s="1317"/>
      <c r="AC265" s="1317"/>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54"/>
    </row>
    <row r="266">
      <c r="A266" s="1181"/>
      <c r="B266" s="1313"/>
      <c r="C266" s="1314"/>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17"/>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39"/>
    </row>
    <row r="267">
      <c r="A267" s="1223"/>
      <c r="B267" s="1312"/>
      <c r="C267" s="1310"/>
      <c r="D267" s="1318"/>
      <c r="E267" s="1318"/>
      <c r="F267" s="1318"/>
      <c r="G267" s="1318"/>
      <c r="H267" s="1319"/>
      <c r="I267" s="1319"/>
      <c r="J267" s="1320"/>
      <c r="K267" s="1320"/>
      <c r="L267" s="1320"/>
      <c r="M267" s="1320"/>
      <c r="N267" s="1320"/>
      <c r="O267" s="1320"/>
      <c r="P267" s="1320"/>
      <c r="Q267" s="1321"/>
      <c r="R267" s="1321"/>
      <c r="S267" s="1321"/>
      <c r="T267" s="1321"/>
      <c r="U267" s="1321"/>
      <c r="V267" s="1321"/>
      <c r="W267" s="1317"/>
      <c r="X267" s="1317"/>
      <c r="Y267" s="1317"/>
      <c r="Z267" s="1317"/>
      <c r="AA267" s="1313"/>
      <c r="AB267" s="1317"/>
      <c r="AC267" s="1317"/>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54"/>
    </row>
    <row r="268">
      <c r="A268" s="1181"/>
      <c r="B268" s="1313"/>
      <c r="C268" s="1314"/>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17"/>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39"/>
    </row>
    <row r="269">
      <c r="A269" s="1223"/>
      <c r="B269" s="1312"/>
      <c r="C269" s="1310"/>
      <c r="D269" s="1318"/>
      <c r="E269" s="1318"/>
      <c r="F269" s="1318"/>
      <c r="G269" s="1318"/>
      <c r="H269" s="1319"/>
      <c r="I269" s="1319"/>
      <c r="J269" s="1320"/>
      <c r="K269" s="1320"/>
      <c r="L269" s="1320"/>
      <c r="M269" s="1320"/>
      <c r="N269" s="1320"/>
      <c r="O269" s="1320"/>
      <c r="P269" s="1320"/>
      <c r="Q269" s="1321"/>
      <c r="R269" s="1321"/>
      <c r="S269" s="1321"/>
      <c r="T269" s="1321"/>
      <c r="U269" s="1321"/>
      <c r="V269" s="1321"/>
      <c r="W269" s="1317"/>
      <c r="X269" s="1317"/>
      <c r="Y269" s="1317"/>
      <c r="Z269" s="1317"/>
      <c r="AA269" s="1313"/>
      <c r="AB269" s="1317"/>
      <c r="AC269" s="1317"/>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54"/>
    </row>
    <row r="270">
      <c r="A270" s="1181"/>
      <c r="B270" s="1313"/>
      <c r="C270" s="1314"/>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17"/>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39"/>
    </row>
    <row r="271">
      <c r="A271" s="1223"/>
      <c r="B271" s="1312"/>
      <c r="C271" s="1310"/>
      <c r="D271" s="1318"/>
      <c r="E271" s="1318"/>
      <c r="F271" s="1318"/>
      <c r="G271" s="1318"/>
      <c r="H271" s="1319"/>
      <c r="I271" s="1319"/>
      <c r="J271" s="1320"/>
      <c r="K271" s="1320"/>
      <c r="L271" s="1320"/>
      <c r="M271" s="1320"/>
      <c r="N271" s="1320"/>
      <c r="O271" s="1320"/>
      <c r="P271" s="1320"/>
      <c r="Q271" s="1321"/>
      <c r="R271" s="1321"/>
      <c r="S271" s="1321"/>
      <c r="T271" s="1321"/>
      <c r="U271" s="1321"/>
      <c r="V271" s="1321"/>
      <c r="W271" s="1317"/>
      <c r="X271" s="1317"/>
      <c r="Y271" s="1317"/>
      <c r="Z271" s="1317"/>
      <c r="AA271" s="1313"/>
      <c r="AB271" s="1317"/>
      <c r="AC271" s="1317"/>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54"/>
    </row>
    <row r="272">
      <c r="A272" s="1181"/>
      <c r="B272" s="1313"/>
      <c r="C272" s="1314"/>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17"/>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39"/>
    </row>
    <row r="273">
      <c r="A273" s="1223"/>
      <c r="B273" s="1312"/>
      <c r="C273" s="1310"/>
      <c r="D273" s="1318"/>
      <c r="E273" s="1318"/>
      <c r="F273" s="1318"/>
      <c r="G273" s="1318"/>
      <c r="H273" s="1319"/>
      <c r="I273" s="1319"/>
      <c r="J273" s="1320"/>
      <c r="K273" s="1320"/>
      <c r="L273" s="1320"/>
      <c r="M273" s="1320"/>
      <c r="N273" s="1320"/>
      <c r="O273" s="1320"/>
      <c r="P273" s="1320"/>
      <c r="Q273" s="1321"/>
      <c r="R273" s="1321"/>
      <c r="S273" s="1321"/>
      <c r="T273" s="1321"/>
      <c r="U273" s="1321"/>
      <c r="V273" s="1321"/>
      <c r="W273" s="1317"/>
      <c r="X273" s="1317"/>
      <c r="Y273" s="1317"/>
      <c r="Z273" s="1317"/>
      <c r="AA273" s="1313"/>
      <c r="AB273" s="1317"/>
      <c r="AC273" s="1317"/>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54"/>
    </row>
    <row r="274">
      <c r="A274" s="1181"/>
      <c r="B274" s="1313"/>
      <c r="C274" s="1314"/>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17"/>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39"/>
    </row>
    <row r="275">
      <c r="A275" s="1223"/>
      <c r="B275" s="1312"/>
      <c r="C275" s="1310"/>
      <c r="D275" s="1318"/>
      <c r="E275" s="1318"/>
      <c r="F275" s="1318"/>
      <c r="G275" s="1318"/>
      <c r="H275" s="1319"/>
      <c r="I275" s="1319"/>
      <c r="J275" s="1320"/>
      <c r="K275" s="1320"/>
      <c r="L275" s="1320"/>
      <c r="M275" s="1320"/>
      <c r="N275" s="1320"/>
      <c r="O275" s="1320"/>
      <c r="P275" s="1320"/>
      <c r="Q275" s="1321"/>
      <c r="R275" s="1321"/>
      <c r="S275" s="1321"/>
      <c r="T275" s="1321"/>
      <c r="U275" s="1321"/>
      <c r="V275" s="1321"/>
      <c r="W275" s="1317"/>
      <c r="X275" s="1317"/>
      <c r="Y275" s="1317"/>
      <c r="Z275" s="1317"/>
      <c r="AA275" s="1313"/>
      <c r="AB275" s="1317"/>
      <c r="AC275" s="1317"/>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54"/>
    </row>
    <row r="276">
      <c r="A276" s="1181"/>
      <c r="B276" s="1313"/>
      <c r="C276" s="1314"/>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17"/>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39"/>
    </row>
    <row r="277">
      <c r="A277" s="1223"/>
      <c r="B277" s="1312"/>
      <c r="C277" s="1310"/>
      <c r="D277" s="1318"/>
      <c r="E277" s="1318"/>
      <c r="F277" s="1318"/>
      <c r="G277" s="1318"/>
      <c r="H277" s="1319"/>
      <c r="I277" s="1319"/>
      <c r="J277" s="1320"/>
      <c r="K277" s="1320"/>
      <c r="L277" s="1320"/>
      <c r="M277" s="1320"/>
      <c r="N277" s="1320"/>
      <c r="O277" s="1320"/>
      <c r="P277" s="1320"/>
      <c r="Q277" s="1321"/>
      <c r="R277" s="1321"/>
      <c r="S277" s="1321"/>
      <c r="T277" s="1321"/>
      <c r="U277" s="1321"/>
      <c r="V277" s="1321"/>
      <c r="W277" s="1317"/>
      <c r="X277" s="1317"/>
      <c r="Y277" s="1317"/>
      <c r="Z277" s="1317"/>
      <c r="AA277" s="1313"/>
      <c r="AB277" s="1317"/>
      <c r="AC277" s="1317"/>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54"/>
    </row>
    <row r="278">
      <c r="A278" s="1181"/>
      <c r="B278" s="1313"/>
      <c r="C278" s="1314"/>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17"/>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39"/>
    </row>
    <row r="279">
      <c r="A279" s="1223"/>
      <c r="B279" s="1312"/>
      <c r="C279" s="1310"/>
      <c r="D279" s="1318"/>
      <c r="E279" s="1318"/>
      <c r="F279" s="1318"/>
      <c r="G279" s="1318"/>
      <c r="H279" s="1319"/>
      <c r="I279" s="1319"/>
      <c r="J279" s="1320"/>
      <c r="K279" s="1320"/>
      <c r="L279" s="1320"/>
      <c r="M279" s="1320"/>
      <c r="N279" s="1320"/>
      <c r="O279" s="1320"/>
      <c r="P279" s="1320"/>
      <c r="Q279" s="1321"/>
      <c r="R279" s="1321"/>
      <c r="S279" s="1321"/>
      <c r="T279" s="1321"/>
      <c r="U279" s="1321"/>
      <c r="V279" s="1321"/>
      <c r="W279" s="1317"/>
      <c r="X279" s="1317"/>
      <c r="Y279" s="1317"/>
      <c r="Z279" s="1317"/>
      <c r="AA279" s="1313"/>
      <c r="AB279" s="1317"/>
      <c r="AC279" s="1317"/>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54"/>
    </row>
    <row r="280">
      <c r="A280" s="1181"/>
      <c r="B280" s="1313"/>
      <c r="C280" s="1314"/>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17"/>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39"/>
    </row>
    <row r="281">
      <c r="A281" s="1223"/>
      <c r="B281" s="1312"/>
      <c r="C281" s="1310"/>
      <c r="D281" s="1318"/>
      <c r="E281" s="1318"/>
      <c r="F281" s="1318"/>
      <c r="G281" s="1318"/>
      <c r="H281" s="1319"/>
      <c r="I281" s="1319"/>
      <c r="J281" s="1320"/>
      <c r="K281" s="1320"/>
      <c r="L281" s="1320"/>
      <c r="M281" s="1320"/>
      <c r="N281" s="1320"/>
      <c r="O281" s="1320"/>
      <c r="P281" s="1320"/>
      <c r="Q281" s="1321"/>
      <c r="R281" s="1321"/>
      <c r="S281" s="1321"/>
      <c r="T281" s="1321"/>
      <c r="U281" s="1321"/>
      <c r="V281" s="1321"/>
      <c r="W281" s="1317"/>
      <c r="X281" s="1317"/>
      <c r="Y281" s="1317"/>
      <c r="Z281" s="1317"/>
      <c r="AA281" s="1313"/>
      <c r="AB281" s="1317"/>
      <c r="AC281" s="1317"/>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54"/>
    </row>
    <row r="282">
      <c r="A282" s="1181"/>
      <c r="B282" s="1313"/>
      <c r="C282" s="1314"/>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17"/>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39"/>
    </row>
    <row r="283">
      <c r="A283" s="1223"/>
      <c r="B283" s="1312"/>
      <c r="C283" s="1310"/>
      <c r="D283" s="1318"/>
      <c r="E283" s="1318"/>
      <c r="F283" s="1318"/>
      <c r="G283" s="1318"/>
      <c r="H283" s="1319"/>
      <c r="I283" s="1319"/>
      <c r="J283" s="1320"/>
      <c r="K283" s="1320"/>
      <c r="L283" s="1320"/>
      <c r="M283" s="1320"/>
      <c r="N283" s="1320"/>
      <c r="O283" s="1320"/>
      <c r="P283" s="1320"/>
      <c r="Q283" s="1321"/>
      <c r="R283" s="1321"/>
      <c r="S283" s="1321"/>
      <c r="T283" s="1321"/>
      <c r="U283" s="1321"/>
      <c r="V283" s="1321"/>
      <c r="W283" s="1317"/>
      <c r="X283" s="1317"/>
      <c r="Y283" s="1317"/>
      <c r="Z283" s="1317"/>
      <c r="AA283" s="1313"/>
      <c r="AB283" s="1317"/>
      <c r="AC283" s="1317"/>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54"/>
    </row>
    <row r="284">
      <c r="A284" s="1181"/>
      <c r="B284" s="1313"/>
      <c r="C284" s="1314"/>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17"/>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39"/>
    </row>
    <row r="285">
      <c r="A285" s="1223"/>
      <c r="B285" s="1312"/>
      <c r="C285" s="1310"/>
      <c r="D285" s="1318"/>
      <c r="E285" s="1318"/>
      <c r="F285" s="1318"/>
      <c r="G285" s="1318"/>
      <c r="H285" s="1319"/>
      <c r="I285" s="1319"/>
      <c r="J285" s="1320"/>
      <c r="K285" s="1320"/>
      <c r="L285" s="1320"/>
      <c r="M285" s="1320"/>
      <c r="N285" s="1320"/>
      <c r="O285" s="1320"/>
      <c r="P285" s="1320"/>
      <c r="Q285" s="1321"/>
      <c r="R285" s="1321"/>
      <c r="S285" s="1321"/>
      <c r="T285" s="1321"/>
      <c r="U285" s="1321"/>
      <c r="V285" s="1321"/>
      <c r="W285" s="1317"/>
      <c r="X285" s="1317"/>
      <c r="Y285" s="1317"/>
      <c r="Z285" s="1317"/>
      <c r="AA285" s="1313"/>
      <c r="AB285" s="1317"/>
      <c r="AC285" s="1317"/>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54"/>
    </row>
    <row r="286">
      <c r="A286" s="1181"/>
      <c r="B286" s="1313"/>
      <c r="C286" s="1314"/>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17"/>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39"/>
    </row>
    <row r="287">
      <c r="A287" s="1223"/>
      <c r="B287" s="1312"/>
      <c r="C287" s="1310"/>
      <c r="D287" s="1318"/>
      <c r="E287" s="1318"/>
      <c r="F287" s="1318"/>
      <c r="G287" s="1318"/>
      <c r="H287" s="1319"/>
      <c r="I287" s="1319"/>
      <c r="J287" s="1320"/>
      <c r="K287" s="1320"/>
      <c r="L287" s="1320"/>
      <c r="M287" s="1320"/>
      <c r="N287" s="1320"/>
      <c r="O287" s="1320"/>
      <c r="P287" s="1320"/>
      <c r="Q287" s="1321"/>
      <c r="R287" s="1321"/>
      <c r="S287" s="1321"/>
      <c r="T287" s="1321"/>
      <c r="U287" s="1321"/>
      <c r="V287" s="1321"/>
      <c r="W287" s="1317"/>
      <c r="X287" s="1317"/>
      <c r="Y287" s="1317"/>
      <c r="Z287" s="1317"/>
      <c r="AA287" s="1313"/>
      <c r="AB287" s="1317"/>
      <c r="AC287" s="1317"/>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54"/>
    </row>
    <row r="288">
      <c r="A288" s="1181"/>
      <c r="B288" s="1313"/>
      <c r="C288" s="1314"/>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17"/>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39"/>
    </row>
    <row r="289">
      <c r="A289" s="1223"/>
      <c r="B289" s="1312"/>
      <c r="C289" s="1310"/>
      <c r="D289" s="1318"/>
      <c r="E289" s="1318"/>
      <c r="F289" s="1318"/>
      <c r="G289" s="1318"/>
      <c r="H289" s="1319"/>
      <c r="I289" s="1319"/>
      <c r="J289" s="1320"/>
      <c r="K289" s="1320"/>
      <c r="L289" s="1320"/>
      <c r="M289" s="1320"/>
      <c r="N289" s="1320"/>
      <c r="O289" s="1320"/>
      <c r="P289" s="1320"/>
      <c r="Q289" s="1321"/>
      <c r="R289" s="1321"/>
      <c r="S289" s="1321"/>
      <c r="T289" s="1321"/>
      <c r="U289" s="1321"/>
      <c r="V289" s="1321"/>
      <c r="W289" s="1317"/>
      <c r="X289" s="1317"/>
      <c r="Y289" s="1317"/>
      <c r="Z289" s="1317"/>
      <c r="AA289" s="1313"/>
      <c r="AB289" s="1317"/>
      <c r="AC289" s="1317"/>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54"/>
    </row>
    <row r="290">
      <c r="A290" s="1181"/>
      <c r="B290" s="1313"/>
      <c r="C290" s="1314"/>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17"/>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39"/>
    </row>
    <row r="291">
      <c r="A291" s="1223"/>
      <c r="B291" s="1312"/>
      <c r="C291" s="1310"/>
      <c r="D291" s="1318"/>
      <c r="E291" s="1318"/>
      <c r="F291" s="1318"/>
      <c r="G291" s="1318"/>
      <c r="H291" s="1319"/>
      <c r="I291" s="1319"/>
      <c r="J291" s="1320"/>
      <c r="K291" s="1320"/>
      <c r="L291" s="1320"/>
      <c r="M291" s="1320"/>
      <c r="N291" s="1320"/>
      <c r="O291" s="1320"/>
      <c r="P291" s="1320"/>
      <c r="Q291" s="1321"/>
      <c r="R291" s="1321"/>
      <c r="S291" s="1321"/>
      <c r="T291" s="1321"/>
      <c r="U291" s="1321"/>
      <c r="V291" s="1321"/>
      <c r="W291" s="1317"/>
      <c r="X291" s="1317"/>
      <c r="Y291" s="1317"/>
      <c r="Z291" s="1317"/>
      <c r="AA291" s="1313"/>
      <c r="AB291" s="1317"/>
      <c r="AC291" s="1317"/>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54"/>
    </row>
    <row r="292">
      <c r="A292" s="1181"/>
      <c r="B292" s="1313"/>
      <c r="C292" s="1314"/>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17"/>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39"/>
    </row>
    <row r="293">
      <c r="A293" s="1223"/>
      <c r="B293" s="1312"/>
      <c r="C293" s="1310"/>
      <c r="D293" s="1318"/>
      <c r="E293" s="1318"/>
      <c r="F293" s="1318"/>
      <c r="G293" s="1318"/>
      <c r="H293" s="1319"/>
      <c r="I293" s="1319"/>
      <c r="J293" s="1320"/>
      <c r="K293" s="1320"/>
      <c r="L293" s="1320"/>
      <c r="M293" s="1320"/>
      <c r="N293" s="1320"/>
      <c r="O293" s="1320"/>
      <c r="P293" s="1320"/>
      <c r="Q293" s="1321"/>
      <c r="R293" s="1321"/>
      <c r="S293" s="1321"/>
      <c r="T293" s="1321"/>
      <c r="U293" s="1321"/>
      <c r="V293" s="1321"/>
      <c r="W293" s="1317"/>
      <c r="X293" s="1317"/>
      <c r="Y293" s="1317"/>
      <c r="Z293" s="1317"/>
      <c r="AA293" s="1313"/>
      <c r="AB293" s="1317"/>
      <c r="AC293" s="1317"/>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54"/>
    </row>
    <row r="294">
      <c r="A294" s="1181"/>
      <c r="B294" s="1313"/>
      <c r="C294" s="1314"/>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17"/>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39"/>
    </row>
    <row r="295">
      <c r="A295" s="1223"/>
      <c r="B295" s="1312"/>
      <c r="C295" s="1310"/>
      <c r="D295" s="1318"/>
      <c r="E295" s="1318"/>
      <c r="F295" s="1318"/>
      <c r="G295" s="1318"/>
      <c r="H295" s="1319"/>
      <c r="I295" s="1319"/>
      <c r="J295" s="1320"/>
      <c r="K295" s="1320"/>
      <c r="L295" s="1320"/>
      <c r="M295" s="1320"/>
      <c r="N295" s="1320"/>
      <c r="O295" s="1320"/>
      <c r="P295" s="1320"/>
      <c r="Q295" s="1321"/>
      <c r="R295" s="1321"/>
      <c r="S295" s="1321"/>
      <c r="T295" s="1321"/>
      <c r="U295" s="1321"/>
      <c r="V295" s="1321"/>
      <c r="W295" s="1317"/>
      <c r="X295" s="1317"/>
      <c r="Y295" s="1317"/>
      <c r="Z295" s="1317"/>
      <c r="AA295" s="1313"/>
      <c r="AB295" s="1317"/>
      <c r="AC295" s="1317"/>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54"/>
    </row>
    <row r="296">
      <c r="A296" s="1181"/>
      <c r="B296" s="1313"/>
      <c r="C296" s="1314"/>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17"/>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39"/>
    </row>
    <row r="297">
      <c r="A297" s="1223"/>
      <c r="B297" s="1312"/>
      <c r="C297" s="1310"/>
      <c r="D297" s="1318"/>
      <c r="E297" s="1318"/>
      <c r="F297" s="1318"/>
      <c r="G297" s="1318"/>
      <c r="H297" s="1319"/>
      <c r="I297" s="1319"/>
      <c r="J297" s="1320"/>
      <c r="K297" s="1320"/>
      <c r="L297" s="1320"/>
      <c r="M297" s="1320"/>
      <c r="N297" s="1320"/>
      <c r="O297" s="1320"/>
      <c r="P297" s="1320"/>
      <c r="Q297" s="1321"/>
      <c r="R297" s="1321"/>
      <c r="S297" s="1321"/>
      <c r="T297" s="1321"/>
      <c r="U297" s="1321"/>
      <c r="V297" s="1321"/>
      <c r="W297" s="1317"/>
      <c r="X297" s="1317"/>
      <c r="Y297" s="1317"/>
      <c r="Z297" s="1317"/>
      <c r="AA297" s="1313"/>
      <c r="AB297" s="1317"/>
      <c r="AC297" s="1317"/>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54"/>
    </row>
    <row r="298">
      <c r="A298" s="1181"/>
      <c r="B298" s="1313"/>
      <c r="C298" s="1314"/>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17"/>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39"/>
    </row>
    <row r="299">
      <c r="A299" s="1223"/>
      <c r="B299" s="1312"/>
      <c r="C299" s="1310"/>
      <c r="D299" s="1318"/>
      <c r="E299" s="1318"/>
      <c r="F299" s="1318"/>
      <c r="G299" s="1318"/>
      <c r="H299" s="1319"/>
      <c r="I299" s="1319"/>
      <c r="J299" s="1320"/>
      <c r="K299" s="1320"/>
      <c r="L299" s="1320"/>
      <c r="M299" s="1320"/>
      <c r="N299" s="1320"/>
      <c r="O299" s="1320"/>
      <c r="P299" s="1320"/>
      <c r="Q299" s="1321"/>
      <c r="R299" s="1321"/>
      <c r="S299" s="1321"/>
      <c r="T299" s="1321"/>
      <c r="U299" s="1321"/>
      <c r="V299" s="1321"/>
      <c r="W299" s="1317"/>
      <c r="X299" s="1317"/>
      <c r="Y299" s="1317"/>
      <c r="Z299" s="1317"/>
      <c r="AA299" s="1313"/>
      <c r="AB299" s="1317"/>
      <c r="AC299" s="1317"/>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54"/>
    </row>
    <row r="300">
      <c r="A300" s="1181"/>
      <c r="B300" s="1313"/>
      <c r="C300" s="1314"/>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17"/>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39"/>
    </row>
    <row r="301">
      <c r="A301" s="1223"/>
      <c r="B301" s="1312"/>
      <c r="C301" s="1310"/>
      <c r="D301" s="1318"/>
      <c r="E301" s="1318"/>
      <c r="F301" s="1318"/>
      <c r="G301" s="1318"/>
      <c r="H301" s="1319"/>
      <c r="I301" s="1319"/>
      <c r="J301" s="1320"/>
      <c r="K301" s="1320"/>
      <c r="L301" s="1320"/>
      <c r="M301" s="1320"/>
      <c r="N301" s="1320"/>
      <c r="O301" s="1320"/>
      <c r="P301" s="1320"/>
      <c r="Q301" s="1321"/>
      <c r="R301" s="1321"/>
      <c r="S301" s="1321"/>
      <c r="T301" s="1321"/>
      <c r="U301" s="1321"/>
      <c r="V301" s="1321"/>
      <c r="W301" s="1317"/>
      <c r="X301" s="1317"/>
      <c r="Y301" s="1317"/>
      <c r="Z301" s="1317"/>
      <c r="AA301" s="1313"/>
      <c r="AB301" s="1317"/>
      <c r="AC301" s="1317"/>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54"/>
    </row>
    <row r="302">
      <c r="A302" s="1181"/>
      <c r="B302" s="1313"/>
      <c r="C302" s="1314"/>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17"/>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39"/>
    </row>
    <row r="303">
      <c r="A303" s="1223"/>
      <c r="B303" s="1312"/>
      <c r="C303" s="1310"/>
      <c r="D303" s="1318"/>
      <c r="E303" s="1318"/>
      <c r="F303" s="1318"/>
      <c r="G303" s="1318"/>
      <c r="H303" s="1319"/>
      <c r="I303" s="1319"/>
      <c r="J303" s="1320"/>
      <c r="K303" s="1320"/>
      <c r="L303" s="1320"/>
      <c r="M303" s="1320"/>
      <c r="N303" s="1320"/>
      <c r="O303" s="1320"/>
      <c r="P303" s="1320"/>
      <c r="Q303" s="1321"/>
      <c r="R303" s="1321"/>
      <c r="S303" s="1321"/>
      <c r="T303" s="1321"/>
      <c r="U303" s="1321"/>
      <c r="V303" s="1321"/>
      <c r="W303" s="1317"/>
      <c r="X303" s="1317"/>
      <c r="Y303" s="1317"/>
      <c r="Z303" s="1317"/>
      <c r="AA303" s="1313"/>
      <c r="AB303" s="1317"/>
      <c r="AC303" s="1317"/>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54"/>
    </row>
    <row r="304">
      <c r="A304" s="1181"/>
      <c r="B304" s="1313"/>
      <c r="C304" s="1314"/>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17"/>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39"/>
    </row>
    <row r="305">
      <c r="A305" s="1223"/>
      <c r="B305" s="1312"/>
      <c r="C305" s="1310"/>
      <c r="D305" s="1318"/>
      <c r="E305" s="1318"/>
      <c r="F305" s="1318"/>
      <c r="G305" s="1318"/>
      <c r="H305" s="1319"/>
      <c r="I305" s="1319"/>
      <c r="J305" s="1320"/>
      <c r="K305" s="1320"/>
      <c r="L305" s="1320"/>
      <c r="M305" s="1320"/>
      <c r="N305" s="1320"/>
      <c r="O305" s="1320"/>
      <c r="P305" s="1320"/>
      <c r="Q305" s="1321"/>
      <c r="R305" s="1321"/>
      <c r="S305" s="1321"/>
      <c r="T305" s="1321"/>
      <c r="U305" s="1321"/>
      <c r="V305" s="1321"/>
      <c r="W305" s="1317"/>
      <c r="X305" s="1317"/>
      <c r="Y305" s="1317"/>
      <c r="Z305" s="1317"/>
      <c r="AA305" s="1313"/>
      <c r="AB305" s="1317"/>
      <c r="AC305" s="1317"/>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54"/>
    </row>
    <row r="306">
      <c r="A306" s="1181"/>
      <c r="B306" s="1313"/>
      <c r="C306" s="1314"/>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17"/>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39"/>
    </row>
    <row r="307">
      <c r="A307" s="1223"/>
      <c r="B307" s="1312"/>
      <c r="C307" s="1310"/>
      <c r="D307" s="1318"/>
      <c r="E307" s="1318"/>
      <c r="F307" s="1318"/>
      <c r="G307" s="1318"/>
      <c r="H307" s="1319"/>
      <c r="I307" s="1319"/>
      <c r="J307" s="1320"/>
      <c r="K307" s="1320"/>
      <c r="L307" s="1320"/>
      <c r="M307" s="1320"/>
      <c r="N307" s="1320"/>
      <c r="O307" s="1320"/>
      <c r="P307" s="1320"/>
      <c r="Q307" s="1321"/>
      <c r="R307" s="1321"/>
      <c r="S307" s="1321"/>
      <c r="T307" s="1321"/>
      <c r="U307" s="1321"/>
      <c r="V307" s="1321"/>
      <c r="W307" s="1317"/>
      <c r="X307" s="1317"/>
      <c r="Y307" s="1317"/>
      <c r="Z307" s="1317"/>
      <c r="AA307" s="1313"/>
      <c r="AB307" s="1317"/>
      <c r="AC307" s="1317"/>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54"/>
    </row>
    <row r="308">
      <c r="A308" s="1181"/>
      <c r="B308" s="1313"/>
      <c r="C308" s="1314"/>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17"/>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39"/>
    </row>
    <row r="309">
      <c r="A309" s="1223"/>
      <c r="B309" s="1312"/>
      <c r="C309" s="1310"/>
      <c r="D309" s="1318"/>
      <c r="E309" s="1318"/>
      <c r="F309" s="1318"/>
      <c r="G309" s="1318"/>
      <c r="H309" s="1319"/>
      <c r="I309" s="1319"/>
      <c r="J309" s="1320"/>
      <c r="K309" s="1320"/>
      <c r="L309" s="1320"/>
      <c r="M309" s="1320"/>
      <c r="N309" s="1320"/>
      <c r="O309" s="1320"/>
      <c r="P309" s="1320"/>
      <c r="Q309" s="1321"/>
      <c r="R309" s="1321"/>
      <c r="S309" s="1321"/>
      <c r="T309" s="1321"/>
      <c r="U309" s="1321"/>
      <c r="V309" s="1321"/>
      <c r="W309" s="1317"/>
      <c r="X309" s="1317"/>
      <c r="Y309" s="1317"/>
      <c r="Z309" s="1317"/>
      <c r="AA309" s="1313"/>
      <c r="AB309" s="1317"/>
      <c r="AC309" s="1317"/>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54"/>
    </row>
    <row r="310">
      <c r="A310" s="1181"/>
      <c r="B310" s="1313"/>
      <c r="C310" s="1314"/>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17"/>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39"/>
    </row>
    <row r="311">
      <c r="A311" s="1223"/>
      <c r="B311" s="1312"/>
      <c r="C311" s="1310"/>
      <c r="D311" s="1318"/>
      <c r="E311" s="1318"/>
      <c r="F311" s="1318"/>
      <c r="G311" s="1318"/>
      <c r="H311" s="1319"/>
      <c r="I311" s="1319"/>
      <c r="J311" s="1320"/>
      <c r="K311" s="1320"/>
      <c r="L311" s="1320"/>
      <c r="M311" s="1320"/>
      <c r="N311" s="1320"/>
      <c r="O311" s="1320"/>
      <c r="P311" s="1320"/>
      <c r="Q311" s="1321"/>
      <c r="R311" s="1321"/>
      <c r="S311" s="1321"/>
      <c r="T311" s="1321"/>
      <c r="U311" s="1321"/>
      <c r="V311" s="1321"/>
      <c r="W311" s="1317"/>
      <c r="X311" s="1317"/>
      <c r="Y311" s="1317"/>
      <c r="Z311" s="1317"/>
      <c r="AA311" s="1313"/>
      <c r="AB311" s="1317"/>
      <c r="AC311" s="1317"/>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54"/>
    </row>
    <row r="312">
      <c r="A312" s="1181"/>
      <c r="B312" s="1313"/>
      <c r="C312" s="1314"/>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17"/>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39"/>
    </row>
    <row r="313">
      <c r="A313" s="1223"/>
      <c r="B313" s="1312"/>
      <c r="C313" s="1310"/>
      <c r="D313" s="1318"/>
      <c r="E313" s="1318"/>
      <c r="F313" s="1318"/>
      <c r="G313" s="1318"/>
      <c r="H313" s="1319"/>
      <c r="I313" s="1319"/>
      <c r="J313" s="1320"/>
      <c r="K313" s="1320"/>
      <c r="L313" s="1320"/>
      <c r="M313" s="1320"/>
      <c r="N313" s="1320"/>
      <c r="O313" s="1320"/>
      <c r="P313" s="1320"/>
      <c r="Q313" s="1321"/>
      <c r="R313" s="1321"/>
      <c r="S313" s="1321"/>
      <c r="T313" s="1321"/>
      <c r="U313" s="1321"/>
      <c r="V313" s="1321"/>
      <c r="W313" s="1317"/>
      <c r="X313" s="1317"/>
      <c r="Y313" s="1317"/>
      <c r="Z313" s="1317"/>
      <c r="AA313" s="1313"/>
      <c r="AB313" s="1317"/>
      <c r="AC313" s="1317"/>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54"/>
    </row>
    <row r="314">
      <c r="A314" s="1181"/>
      <c r="B314" s="1313"/>
      <c r="C314" s="1314"/>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17"/>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39"/>
    </row>
    <row r="315">
      <c r="A315" s="1223"/>
      <c r="B315" s="1312"/>
      <c r="C315" s="1310"/>
      <c r="D315" s="1318"/>
      <c r="E315" s="1318"/>
      <c r="F315" s="1318"/>
      <c r="G315" s="1318"/>
      <c r="H315" s="1319"/>
      <c r="I315" s="1319"/>
      <c r="J315" s="1320"/>
      <c r="K315" s="1320"/>
      <c r="L315" s="1320"/>
      <c r="M315" s="1320"/>
      <c r="N315" s="1320"/>
      <c r="O315" s="1320"/>
      <c r="P315" s="1320"/>
      <c r="Q315" s="1321"/>
      <c r="R315" s="1321"/>
      <c r="S315" s="1321"/>
      <c r="T315" s="1321"/>
      <c r="U315" s="1321"/>
      <c r="V315" s="1321"/>
      <c r="W315" s="1317"/>
      <c r="X315" s="1317"/>
      <c r="Y315" s="1317"/>
      <c r="Z315" s="1317"/>
      <c r="AA315" s="1313"/>
      <c r="AB315" s="1317"/>
      <c r="AC315" s="1317"/>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54"/>
    </row>
    <row r="316">
      <c r="A316" s="1181"/>
      <c r="B316" s="1313"/>
      <c r="C316" s="1314"/>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17"/>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39"/>
    </row>
    <row r="317">
      <c r="A317" s="1223"/>
      <c r="B317" s="1312"/>
      <c r="C317" s="1310"/>
      <c r="D317" s="1318"/>
      <c r="E317" s="1318"/>
      <c r="F317" s="1318"/>
      <c r="G317" s="1318"/>
      <c r="H317" s="1319"/>
      <c r="I317" s="1319"/>
      <c r="J317" s="1320"/>
      <c r="K317" s="1320"/>
      <c r="L317" s="1320"/>
      <c r="M317" s="1320"/>
      <c r="N317" s="1320"/>
      <c r="O317" s="1320"/>
      <c r="P317" s="1320"/>
      <c r="Q317" s="1321"/>
      <c r="R317" s="1321"/>
      <c r="S317" s="1321"/>
      <c r="T317" s="1321"/>
      <c r="U317" s="1321"/>
      <c r="V317" s="1321"/>
      <c r="W317" s="1317"/>
      <c r="X317" s="1317"/>
      <c r="Y317" s="1317"/>
      <c r="Z317" s="1317"/>
      <c r="AA317" s="1313"/>
      <c r="AB317" s="1317"/>
      <c r="AC317" s="1317"/>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54"/>
    </row>
    <row r="318">
      <c r="A318" s="1181"/>
      <c r="B318" s="1313"/>
      <c r="C318" s="1314"/>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17"/>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39"/>
    </row>
    <row r="319">
      <c r="A319" s="1223"/>
      <c r="B319" s="1312"/>
      <c r="C319" s="1310"/>
      <c r="D319" s="1318"/>
      <c r="E319" s="1318"/>
      <c r="F319" s="1318"/>
      <c r="G319" s="1318"/>
      <c r="H319" s="1319"/>
      <c r="I319" s="1319"/>
      <c r="J319" s="1320"/>
      <c r="K319" s="1320"/>
      <c r="L319" s="1320"/>
      <c r="M319" s="1320"/>
      <c r="N319" s="1320"/>
      <c r="O319" s="1320"/>
      <c r="P319" s="1320"/>
      <c r="Q319" s="1321"/>
      <c r="R319" s="1321"/>
      <c r="S319" s="1321"/>
      <c r="T319" s="1321"/>
      <c r="U319" s="1321"/>
      <c r="V319" s="1321"/>
      <c r="W319" s="1317"/>
      <c r="X319" s="1317"/>
      <c r="Y319" s="1317"/>
      <c r="Z319" s="1317"/>
      <c r="AA319" s="1313"/>
      <c r="AB319" s="1317"/>
      <c r="AC319" s="1317"/>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54"/>
    </row>
    <row r="320">
      <c r="A320" s="1181"/>
      <c r="B320" s="1313"/>
      <c r="C320" s="1314"/>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17"/>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39"/>
    </row>
    <row r="321">
      <c r="A321" s="1223"/>
      <c r="B321" s="1312"/>
      <c r="C321" s="1310"/>
      <c r="D321" s="1318"/>
      <c r="E321" s="1318"/>
      <c r="F321" s="1318"/>
      <c r="G321" s="1318"/>
      <c r="H321" s="1319"/>
      <c r="I321" s="1319"/>
      <c r="J321" s="1320"/>
      <c r="K321" s="1320"/>
      <c r="L321" s="1320"/>
      <c r="M321" s="1320"/>
      <c r="N321" s="1320"/>
      <c r="O321" s="1320"/>
      <c r="P321" s="1320"/>
      <c r="Q321" s="1321"/>
      <c r="R321" s="1321"/>
      <c r="S321" s="1321"/>
      <c r="T321" s="1321"/>
      <c r="U321" s="1321"/>
      <c r="V321" s="1321"/>
      <c r="W321" s="1317"/>
      <c r="X321" s="1317"/>
      <c r="Y321" s="1317"/>
      <c r="Z321" s="1317"/>
      <c r="AA321" s="1313"/>
      <c r="AB321" s="1317"/>
      <c r="AC321" s="1317"/>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54"/>
    </row>
    <row r="322">
      <c r="A322" s="1181"/>
      <c r="B322" s="1313"/>
      <c r="C322" s="1314"/>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17"/>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39"/>
    </row>
    <row r="323">
      <c r="A323" s="1223"/>
      <c r="B323" s="1312"/>
      <c r="C323" s="1310"/>
      <c r="D323" s="1318"/>
      <c r="E323" s="1318"/>
      <c r="F323" s="1318"/>
      <c r="G323" s="1318"/>
      <c r="H323" s="1319"/>
      <c r="I323" s="1319"/>
      <c r="J323" s="1320"/>
      <c r="K323" s="1320"/>
      <c r="L323" s="1320"/>
      <c r="M323" s="1320"/>
      <c r="N323" s="1320"/>
      <c r="O323" s="1320"/>
      <c r="P323" s="1320"/>
      <c r="Q323" s="1321"/>
      <c r="R323" s="1321"/>
      <c r="S323" s="1321"/>
      <c r="T323" s="1321"/>
      <c r="U323" s="1321"/>
      <c r="V323" s="1321"/>
      <c r="W323" s="1317"/>
      <c r="X323" s="1317"/>
      <c r="Y323" s="1317"/>
      <c r="Z323" s="1317"/>
      <c r="AA323" s="1313"/>
      <c r="AB323" s="1317"/>
      <c r="AC323" s="1317"/>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54"/>
    </row>
    <row r="324">
      <c r="A324" s="1181"/>
      <c r="B324" s="1313"/>
      <c r="C324" s="1314"/>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17"/>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39"/>
    </row>
    <row r="325">
      <c r="A325" s="1223"/>
      <c r="B325" s="1312"/>
      <c r="C325" s="1310"/>
      <c r="D325" s="1318"/>
      <c r="E325" s="1318"/>
      <c r="F325" s="1318"/>
      <c r="G325" s="1318"/>
      <c r="H325" s="1319"/>
      <c r="I325" s="1319"/>
      <c r="J325" s="1320"/>
      <c r="K325" s="1320"/>
      <c r="L325" s="1320"/>
      <c r="M325" s="1320"/>
      <c r="N325" s="1320"/>
      <c r="O325" s="1320"/>
      <c r="P325" s="1320"/>
      <c r="Q325" s="1321"/>
      <c r="R325" s="1321"/>
      <c r="S325" s="1321"/>
      <c r="T325" s="1321"/>
      <c r="U325" s="1321"/>
      <c r="V325" s="1321"/>
      <c r="W325" s="1317"/>
      <c r="X325" s="1317"/>
      <c r="Y325" s="1317"/>
      <c r="Z325" s="1317"/>
      <c r="AA325" s="1313"/>
      <c r="AB325" s="1317"/>
      <c r="AC325" s="1317"/>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54"/>
    </row>
    <row r="326">
      <c r="A326" s="1181"/>
      <c r="B326" s="1313"/>
      <c r="C326" s="1314"/>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17"/>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39"/>
    </row>
    <row r="327">
      <c r="A327" s="1223"/>
      <c r="B327" s="1312"/>
      <c r="C327" s="1310"/>
      <c r="D327" s="1318"/>
      <c r="E327" s="1318"/>
      <c r="F327" s="1318"/>
      <c r="G327" s="1318"/>
      <c r="H327" s="1319"/>
      <c r="I327" s="1319"/>
      <c r="J327" s="1320"/>
      <c r="K327" s="1320"/>
      <c r="L327" s="1320"/>
      <c r="M327" s="1320"/>
      <c r="N327" s="1320"/>
      <c r="O327" s="1320"/>
      <c r="P327" s="1320"/>
      <c r="Q327" s="1321"/>
      <c r="R327" s="1321"/>
      <c r="S327" s="1321"/>
      <c r="T327" s="1321"/>
      <c r="U327" s="1321"/>
      <c r="V327" s="1321"/>
      <c r="W327" s="1317"/>
      <c r="X327" s="1317"/>
      <c r="Y327" s="1317"/>
      <c r="Z327" s="1317"/>
      <c r="AA327" s="1313"/>
      <c r="AB327" s="1317"/>
      <c r="AC327" s="1317"/>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54"/>
    </row>
    <row r="328">
      <c r="A328" s="1181"/>
      <c r="B328" s="1313"/>
      <c r="C328" s="1314"/>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17"/>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39"/>
    </row>
    <row r="329">
      <c r="A329" s="1223"/>
      <c r="B329" s="1312"/>
      <c r="C329" s="1310"/>
      <c r="D329" s="1318"/>
      <c r="E329" s="1318"/>
      <c r="F329" s="1318"/>
      <c r="G329" s="1318"/>
      <c r="H329" s="1319"/>
      <c r="I329" s="1319"/>
      <c r="J329" s="1320"/>
      <c r="K329" s="1320"/>
      <c r="L329" s="1320"/>
      <c r="M329" s="1320"/>
      <c r="N329" s="1320"/>
      <c r="O329" s="1320"/>
      <c r="P329" s="1320"/>
      <c r="Q329" s="1321"/>
      <c r="R329" s="1321"/>
      <c r="S329" s="1321"/>
      <c r="T329" s="1321"/>
      <c r="U329" s="1321"/>
      <c r="V329" s="1321"/>
      <c r="W329" s="1317"/>
      <c r="X329" s="1317"/>
      <c r="Y329" s="1317"/>
      <c r="Z329" s="1317"/>
      <c r="AA329" s="1313"/>
      <c r="AB329" s="1317"/>
      <c r="AC329" s="1317"/>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54"/>
    </row>
    <row r="330">
      <c r="A330" s="1181"/>
      <c r="B330" s="1313"/>
      <c r="C330" s="1314"/>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17"/>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39"/>
    </row>
    <row r="331">
      <c r="A331" s="1223"/>
      <c r="B331" s="1312"/>
      <c r="C331" s="1310"/>
      <c r="D331" s="1318"/>
      <c r="E331" s="1318"/>
      <c r="F331" s="1318"/>
      <c r="G331" s="1318"/>
      <c r="H331" s="1319"/>
      <c r="I331" s="1319"/>
      <c r="J331" s="1320"/>
      <c r="K331" s="1320"/>
      <c r="L331" s="1320"/>
      <c r="M331" s="1320"/>
      <c r="N331" s="1320"/>
      <c r="O331" s="1320"/>
      <c r="P331" s="1320"/>
      <c r="Q331" s="1321"/>
      <c r="R331" s="1321"/>
      <c r="S331" s="1321"/>
      <c r="T331" s="1321"/>
      <c r="U331" s="1321"/>
      <c r="V331" s="1321"/>
      <c r="W331" s="1317"/>
      <c r="X331" s="1317"/>
      <c r="Y331" s="1317"/>
      <c r="Z331" s="1317"/>
      <c r="AA331" s="1313"/>
      <c r="AB331" s="1317"/>
      <c r="AC331" s="1317"/>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54"/>
    </row>
    <row r="332">
      <c r="A332" s="1181"/>
      <c r="B332" s="1313"/>
      <c r="C332" s="1314"/>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17"/>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39"/>
    </row>
    <row r="333">
      <c r="A333" s="1223"/>
      <c r="B333" s="1312"/>
      <c r="C333" s="1310"/>
      <c r="D333" s="1318"/>
      <c r="E333" s="1318"/>
      <c r="F333" s="1318"/>
      <c r="G333" s="1318"/>
      <c r="H333" s="1319"/>
      <c r="I333" s="1319"/>
      <c r="J333" s="1320"/>
      <c r="K333" s="1320"/>
      <c r="L333" s="1320"/>
      <c r="M333" s="1320"/>
      <c r="N333" s="1320"/>
      <c r="O333" s="1320"/>
      <c r="P333" s="1320"/>
      <c r="Q333" s="1321"/>
      <c r="R333" s="1321"/>
      <c r="S333" s="1321"/>
      <c r="T333" s="1321"/>
      <c r="U333" s="1321"/>
      <c r="V333" s="1321"/>
      <c r="W333" s="1317"/>
      <c r="X333" s="1317"/>
      <c r="Y333" s="1317"/>
      <c r="Z333" s="1317"/>
      <c r="AA333" s="1313"/>
      <c r="AB333" s="1317"/>
      <c r="AC333" s="1317"/>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54"/>
    </row>
    <row r="334">
      <c r="A334" s="1181"/>
      <c r="B334" s="1313"/>
      <c r="C334" s="1314"/>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17"/>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39"/>
    </row>
    <row r="335">
      <c r="A335" s="1223"/>
      <c r="B335" s="1312"/>
      <c r="C335" s="1310"/>
      <c r="D335" s="1318"/>
      <c r="E335" s="1318"/>
      <c r="F335" s="1318"/>
      <c r="G335" s="1318"/>
      <c r="H335" s="1319"/>
      <c r="I335" s="1319"/>
      <c r="J335" s="1320"/>
      <c r="K335" s="1320"/>
      <c r="L335" s="1320"/>
      <c r="M335" s="1320"/>
      <c r="N335" s="1320"/>
      <c r="O335" s="1320"/>
      <c r="P335" s="1320"/>
      <c r="Q335" s="1321"/>
      <c r="R335" s="1321"/>
      <c r="S335" s="1321"/>
      <c r="T335" s="1321"/>
      <c r="U335" s="1321"/>
      <c r="V335" s="1321"/>
      <c r="W335" s="1317"/>
      <c r="X335" s="1317"/>
      <c r="Y335" s="1317"/>
      <c r="Z335" s="1317"/>
      <c r="AA335" s="1313"/>
      <c r="AB335" s="1317"/>
      <c r="AC335" s="1317"/>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54"/>
    </row>
    <row r="336">
      <c r="A336" s="1181"/>
      <c r="B336" s="1313"/>
      <c r="C336" s="1314"/>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17"/>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39"/>
    </row>
    <row r="337">
      <c r="A337" s="1223"/>
      <c r="B337" s="1312"/>
      <c r="C337" s="1310"/>
      <c r="D337" s="1318"/>
      <c r="E337" s="1318"/>
      <c r="F337" s="1318"/>
      <c r="G337" s="1318"/>
      <c r="H337" s="1319"/>
      <c r="I337" s="1319"/>
      <c r="J337" s="1320"/>
      <c r="K337" s="1320"/>
      <c r="L337" s="1320"/>
      <c r="M337" s="1320"/>
      <c r="N337" s="1320"/>
      <c r="O337" s="1320"/>
      <c r="P337" s="1320"/>
      <c r="Q337" s="1321"/>
      <c r="R337" s="1321"/>
      <c r="S337" s="1321"/>
      <c r="T337" s="1321"/>
      <c r="U337" s="1321"/>
      <c r="V337" s="1321"/>
      <c r="W337" s="1317"/>
      <c r="X337" s="1317"/>
      <c r="Y337" s="1317"/>
      <c r="Z337" s="1317"/>
      <c r="AA337" s="1313"/>
      <c r="AB337" s="1317"/>
      <c r="AC337" s="1317"/>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54"/>
    </row>
    <row r="338">
      <c r="A338" s="1181"/>
      <c r="B338" s="1313"/>
      <c r="C338" s="1314"/>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17"/>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39"/>
    </row>
    <row r="339">
      <c r="A339" s="1223"/>
      <c r="B339" s="1312"/>
      <c r="C339" s="1310"/>
      <c r="D339" s="1318"/>
      <c r="E339" s="1318"/>
      <c r="F339" s="1318"/>
      <c r="G339" s="1318"/>
      <c r="H339" s="1319"/>
      <c r="I339" s="1319"/>
      <c r="J339" s="1320"/>
      <c r="K339" s="1320"/>
      <c r="L339" s="1320"/>
      <c r="M339" s="1320"/>
      <c r="N339" s="1320"/>
      <c r="O339" s="1320"/>
      <c r="P339" s="1320"/>
      <c r="Q339" s="1321"/>
      <c r="R339" s="1321"/>
      <c r="S339" s="1321"/>
      <c r="T339" s="1321"/>
      <c r="U339" s="1321"/>
      <c r="V339" s="1321"/>
      <c r="W339" s="1317"/>
      <c r="X339" s="1317"/>
      <c r="Y339" s="1317"/>
      <c r="Z339" s="1317"/>
      <c r="AA339" s="1313"/>
      <c r="AB339" s="1317"/>
      <c r="AC339" s="1317"/>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54"/>
    </row>
    <row r="340">
      <c r="A340" s="1181"/>
      <c r="B340" s="1313"/>
      <c r="C340" s="1314"/>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17"/>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39"/>
    </row>
    <row r="341">
      <c r="A341" s="1223"/>
      <c r="B341" s="1312"/>
      <c r="C341" s="1310"/>
      <c r="D341" s="1318"/>
      <c r="E341" s="1318"/>
      <c r="F341" s="1318"/>
      <c r="G341" s="1318"/>
      <c r="H341" s="1319"/>
      <c r="I341" s="1319"/>
      <c r="J341" s="1320"/>
      <c r="K341" s="1320"/>
      <c r="L341" s="1320"/>
      <c r="M341" s="1320"/>
      <c r="N341" s="1320"/>
      <c r="O341" s="1320"/>
      <c r="P341" s="1320"/>
      <c r="Q341" s="1321"/>
      <c r="R341" s="1321"/>
      <c r="S341" s="1321"/>
      <c r="T341" s="1321"/>
      <c r="U341" s="1321"/>
      <c r="V341" s="1321"/>
      <c r="W341" s="1317"/>
      <c r="X341" s="1317"/>
      <c r="Y341" s="1317"/>
      <c r="Z341" s="1317"/>
      <c r="AA341" s="1313"/>
      <c r="AB341" s="1317"/>
      <c r="AC341" s="1317"/>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54"/>
    </row>
    <row r="342">
      <c r="A342" s="1181"/>
      <c r="B342" s="1313"/>
      <c r="C342" s="1314"/>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17"/>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39"/>
    </row>
    <row r="343">
      <c r="A343" s="1223"/>
      <c r="B343" s="1312"/>
      <c r="C343" s="1310"/>
      <c r="D343" s="1318"/>
      <c r="E343" s="1318"/>
      <c r="F343" s="1318"/>
      <c r="G343" s="1318"/>
      <c r="H343" s="1319"/>
      <c r="I343" s="1319"/>
      <c r="J343" s="1320"/>
      <c r="K343" s="1320"/>
      <c r="L343" s="1320"/>
      <c r="M343" s="1320"/>
      <c r="N343" s="1320"/>
      <c r="O343" s="1320"/>
      <c r="P343" s="1320"/>
      <c r="Q343" s="1321"/>
      <c r="R343" s="1321"/>
      <c r="S343" s="1321"/>
      <c r="T343" s="1321"/>
      <c r="U343" s="1321"/>
      <c r="V343" s="1321"/>
      <c r="W343" s="1317"/>
      <c r="X343" s="1317"/>
      <c r="Y343" s="1317"/>
      <c r="Z343" s="1317"/>
      <c r="AA343" s="1313"/>
      <c r="AB343" s="1317"/>
      <c r="AC343" s="1317"/>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54"/>
    </row>
    <row r="344">
      <c r="A344" s="1181"/>
      <c r="B344" s="1313"/>
      <c r="C344" s="1314"/>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17"/>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39"/>
    </row>
    <row r="345">
      <c r="A345" s="1223"/>
      <c r="B345" s="1312"/>
      <c r="C345" s="1310"/>
      <c r="D345" s="1318"/>
      <c r="E345" s="1318"/>
      <c r="F345" s="1318"/>
      <c r="G345" s="1318"/>
      <c r="H345" s="1319"/>
      <c r="I345" s="1319"/>
      <c r="J345" s="1320"/>
      <c r="K345" s="1320"/>
      <c r="L345" s="1320"/>
      <c r="M345" s="1320"/>
      <c r="N345" s="1320"/>
      <c r="O345" s="1320"/>
      <c r="P345" s="1320"/>
      <c r="Q345" s="1321"/>
      <c r="R345" s="1321"/>
      <c r="S345" s="1321"/>
      <c r="T345" s="1321"/>
      <c r="U345" s="1321"/>
      <c r="V345" s="1321"/>
      <c r="W345" s="1317"/>
      <c r="X345" s="1317"/>
      <c r="Y345" s="1317"/>
      <c r="Z345" s="1317"/>
      <c r="AA345" s="1313"/>
      <c r="AB345" s="1317"/>
      <c r="AC345" s="1317"/>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54"/>
    </row>
    <row r="346">
      <c r="A346" s="1181"/>
      <c r="B346" s="1313"/>
      <c r="C346" s="1314"/>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17"/>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39"/>
    </row>
    <row r="347">
      <c r="A347" s="1223"/>
      <c r="B347" s="1312"/>
      <c r="C347" s="1310"/>
      <c r="D347" s="1318"/>
      <c r="E347" s="1318"/>
      <c r="F347" s="1318"/>
      <c r="G347" s="1318"/>
      <c r="H347" s="1319"/>
      <c r="I347" s="1319"/>
      <c r="J347" s="1320"/>
      <c r="K347" s="1320"/>
      <c r="L347" s="1320"/>
      <c r="M347" s="1320"/>
      <c r="N347" s="1320"/>
      <c r="O347" s="1320"/>
      <c r="P347" s="1320"/>
      <c r="Q347" s="1321"/>
      <c r="R347" s="1321"/>
      <c r="S347" s="1321"/>
      <c r="T347" s="1321"/>
      <c r="U347" s="1321"/>
      <c r="V347" s="1321"/>
      <c r="W347" s="1317"/>
      <c r="X347" s="1317"/>
      <c r="Y347" s="1317"/>
      <c r="Z347" s="1317"/>
      <c r="AA347" s="1313"/>
      <c r="AB347" s="1317"/>
      <c r="AC347" s="1317"/>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54"/>
    </row>
    <row r="348">
      <c r="A348" s="1181"/>
      <c r="B348" s="1313"/>
      <c r="C348" s="1314"/>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17"/>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39"/>
    </row>
    <row r="349">
      <c r="A349" s="1223"/>
      <c r="B349" s="1312"/>
      <c r="C349" s="1310"/>
      <c r="D349" s="1318"/>
      <c r="E349" s="1318"/>
      <c r="F349" s="1318"/>
      <c r="G349" s="1318"/>
      <c r="H349" s="1319"/>
      <c r="I349" s="1319"/>
      <c r="J349" s="1320"/>
      <c r="K349" s="1320"/>
      <c r="L349" s="1320"/>
      <c r="M349" s="1320"/>
      <c r="N349" s="1320"/>
      <c r="O349" s="1320"/>
      <c r="P349" s="1320"/>
      <c r="Q349" s="1321"/>
      <c r="R349" s="1321"/>
      <c r="S349" s="1321"/>
      <c r="T349" s="1321"/>
      <c r="U349" s="1321"/>
      <c r="V349" s="1321"/>
      <c r="W349" s="1317"/>
      <c r="X349" s="1317"/>
      <c r="Y349" s="1317"/>
      <c r="Z349" s="1317"/>
      <c r="AA349" s="1313"/>
      <c r="AB349" s="1317"/>
      <c r="AC349" s="1317"/>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54"/>
    </row>
    <row r="350">
      <c r="A350" s="1181"/>
      <c r="B350" s="1313"/>
      <c r="C350" s="1314"/>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17"/>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39"/>
    </row>
    <row r="351">
      <c r="A351" s="1223"/>
      <c r="B351" s="1312"/>
      <c r="C351" s="1310"/>
      <c r="D351" s="1318"/>
      <c r="E351" s="1318"/>
      <c r="F351" s="1318"/>
      <c r="G351" s="1318"/>
      <c r="H351" s="1319"/>
      <c r="I351" s="1319"/>
      <c r="J351" s="1320"/>
      <c r="K351" s="1320"/>
      <c r="L351" s="1320"/>
      <c r="M351" s="1320"/>
      <c r="N351" s="1320"/>
      <c r="O351" s="1320"/>
      <c r="P351" s="1320"/>
      <c r="Q351" s="1321"/>
      <c r="R351" s="1321"/>
      <c r="S351" s="1321"/>
      <c r="T351" s="1321"/>
      <c r="U351" s="1321"/>
      <c r="V351" s="1321"/>
      <c r="W351" s="1317"/>
      <c r="X351" s="1317"/>
      <c r="Y351" s="1317"/>
      <c r="Z351" s="1317"/>
      <c r="AA351" s="1313"/>
      <c r="AB351" s="1317"/>
      <c r="AC351" s="1317"/>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54"/>
    </row>
    <row r="352">
      <c r="A352" s="1181"/>
      <c r="B352" s="1313"/>
      <c r="C352" s="1314"/>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17"/>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39"/>
    </row>
    <row r="353">
      <c r="A353" s="1223"/>
      <c r="B353" s="1312"/>
      <c r="C353" s="1310"/>
      <c r="D353" s="1318"/>
      <c r="E353" s="1318"/>
      <c r="F353" s="1318"/>
      <c r="G353" s="1318"/>
      <c r="H353" s="1319"/>
      <c r="I353" s="1319"/>
      <c r="J353" s="1320"/>
      <c r="K353" s="1320"/>
      <c r="L353" s="1320"/>
      <c r="M353" s="1320"/>
      <c r="N353" s="1320"/>
      <c r="O353" s="1320"/>
      <c r="P353" s="1320"/>
      <c r="Q353" s="1321"/>
      <c r="R353" s="1321"/>
      <c r="S353" s="1321"/>
      <c r="T353" s="1321"/>
      <c r="U353" s="1321"/>
      <c r="V353" s="1321"/>
      <c r="W353" s="1317"/>
      <c r="X353" s="1317"/>
      <c r="Y353" s="1317"/>
      <c r="Z353" s="1317"/>
      <c r="AA353" s="1313"/>
      <c r="AB353" s="1317"/>
      <c r="AC353" s="1317"/>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54"/>
    </row>
    <row r="354">
      <c r="A354" s="1181"/>
      <c r="B354" s="1313"/>
      <c r="C354" s="1314"/>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17"/>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39"/>
    </row>
    <row r="355">
      <c r="A355" s="1223"/>
      <c r="B355" s="1312"/>
      <c r="C355" s="1310"/>
      <c r="D355" s="1318"/>
      <c r="E355" s="1318"/>
      <c r="F355" s="1318"/>
      <c r="G355" s="1318"/>
      <c r="H355" s="1319"/>
      <c r="I355" s="1319"/>
      <c r="J355" s="1320"/>
      <c r="K355" s="1320"/>
      <c r="L355" s="1320"/>
      <c r="M355" s="1320"/>
      <c r="N355" s="1320"/>
      <c r="O355" s="1320"/>
      <c r="P355" s="1320"/>
      <c r="Q355" s="1321"/>
      <c r="R355" s="1321"/>
      <c r="S355" s="1321"/>
      <c r="T355" s="1321"/>
      <c r="U355" s="1321"/>
      <c r="V355" s="1321"/>
      <c r="W355" s="1317"/>
      <c r="X355" s="1317"/>
      <c r="Y355" s="1317"/>
      <c r="Z355" s="1317"/>
      <c r="AA355" s="1313"/>
      <c r="AB355" s="1317"/>
      <c r="AC355" s="1317"/>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54"/>
    </row>
    <row r="356">
      <c r="A356" s="1181"/>
      <c r="B356" s="1313"/>
      <c r="C356" s="1314"/>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17"/>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39"/>
    </row>
    <row r="357">
      <c r="A357" s="1223"/>
      <c r="B357" s="1312"/>
      <c r="C357" s="1310"/>
      <c r="D357" s="1318"/>
      <c r="E357" s="1318"/>
      <c r="F357" s="1318"/>
      <c r="G357" s="1318"/>
      <c r="H357" s="1319"/>
      <c r="I357" s="1319"/>
      <c r="J357" s="1320"/>
      <c r="K357" s="1320"/>
      <c r="L357" s="1320"/>
      <c r="M357" s="1320"/>
      <c r="N357" s="1320"/>
      <c r="O357" s="1320"/>
      <c r="P357" s="1320"/>
      <c r="Q357" s="1321"/>
      <c r="R357" s="1321"/>
      <c r="S357" s="1321"/>
      <c r="T357" s="1321"/>
      <c r="U357" s="1321"/>
      <c r="V357" s="1321"/>
      <c r="W357" s="1317"/>
      <c r="X357" s="1317"/>
      <c r="Y357" s="1317"/>
      <c r="Z357" s="1317"/>
      <c r="AA357" s="1313"/>
      <c r="AB357" s="1317"/>
      <c r="AC357" s="1317"/>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54"/>
    </row>
    <row r="358">
      <c r="A358" s="1181"/>
      <c r="B358" s="1313"/>
      <c r="C358" s="1314"/>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17"/>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39"/>
    </row>
    <row r="359">
      <c r="A359" s="1223"/>
      <c r="B359" s="1312"/>
      <c r="C359" s="1310"/>
      <c r="D359" s="1318"/>
      <c r="E359" s="1318"/>
      <c r="F359" s="1318"/>
      <c r="G359" s="1318"/>
      <c r="H359" s="1319"/>
      <c r="I359" s="1319"/>
      <c r="J359" s="1320"/>
      <c r="K359" s="1320"/>
      <c r="L359" s="1320"/>
      <c r="M359" s="1320"/>
      <c r="N359" s="1320"/>
      <c r="O359" s="1320"/>
      <c r="P359" s="1320"/>
      <c r="Q359" s="1321"/>
      <c r="R359" s="1321"/>
      <c r="S359" s="1321"/>
      <c r="T359" s="1321"/>
      <c r="U359" s="1321"/>
      <c r="V359" s="1321"/>
      <c r="W359" s="1317"/>
      <c r="X359" s="1317"/>
      <c r="Y359" s="1317"/>
      <c r="Z359" s="1317"/>
      <c r="AA359" s="1313"/>
      <c r="AB359" s="1317"/>
      <c r="AC359" s="1317"/>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54"/>
    </row>
    <row r="360">
      <c r="A360" s="1181"/>
      <c r="B360" s="1313"/>
      <c r="C360" s="1314"/>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17"/>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39"/>
    </row>
    <row r="361">
      <c r="A361" s="1223"/>
      <c r="B361" s="1312"/>
      <c r="C361" s="1310"/>
      <c r="D361" s="1318"/>
      <c r="E361" s="1318"/>
      <c r="F361" s="1318"/>
      <c r="G361" s="1318"/>
      <c r="H361" s="1319"/>
      <c r="I361" s="1319"/>
      <c r="J361" s="1320"/>
      <c r="K361" s="1320"/>
      <c r="L361" s="1320"/>
      <c r="M361" s="1320"/>
      <c r="N361" s="1320"/>
      <c r="O361" s="1320"/>
      <c r="P361" s="1320"/>
      <c r="Q361" s="1321"/>
      <c r="R361" s="1321"/>
      <c r="S361" s="1321"/>
      <c r="T361" s="1321"/>
      <c r="U361" s="1321"/>
      <c r="V361" s="1321"/>
      <c r="W361" s="1317"/>
      <c r="X361" s="1317"/>
      <c r="Y361" s="1317"/>
      <c r="Z361" s="1317"/>
      <c r="AA361" s="1313"/>
      <c r="AB361" s="1317"/>
      <c r="AC361" s="1317"/>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54"/>
    </row>
    <row r="362">
      <c r="A362" s="1181"/>
      <c r="B362" s="1313"/>
      <c r="C362" s="1314"/>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17"/>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39"/>
    </row>
    <row r="363">
      <c r="A363" s="1223"/>
      <c r="B363" s="1312"/>
      <c r="C363" s="1310"/>
      <c r="D363" s="1318"/>
      <c r="E363" s="1318"/>
      <c r="F363" s="1318"/>
      <c r="G363" s="1318"/>
      <c r="H363" s="1319"/>
      <c r="I363" s="1319"/>
      <c r="J363" s="1320"/>
      <c r="K363" s="1320"/>
      <c r="L363" s="1320"/>
      <c r="M363" s="1320"/>
      <c r="N363" s="1320"/>
      <c r="O363" s="1320"/>
      <c r="P363" s="1320"/>
      <c r="Q363" s="1321"/>
      <c r="R363" s="1321"/>
      <c r="S363" s="1321"/>
      <c r="T363" s="1321"/>
      <c r="U363" s="1321"/>
      <c r="V363" s="1321"/>
      <c r="W363" s="1317"/>
      <c r="X363" s="1317"/>
      <c r="Y363" s="1317"/>
      <c r="Z363" s="1317"/>
      <c r="AA363" s="1313"/>
      <c r="AB363" s="1317"/>
      <c r="AC363" s="1317"/>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54"/>
    </row>
    <row r="364">
      <c r="A364" s="1181"/>
      <c r="B364" s="1313"/>
      <c r="C364" s="1314"/>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17"/>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39"/>
    </row>
    <row r="365">
      <c r="A365" s="1223"/>
      <c r="B365" s="1312"/>
      <c r="C365" s="1310"/>
      <c r="D365" s="1318"/>
      <c r="E365" s="1318"/>
      <c r="F365" s="1318"/>
      <c r="G365" s="1318"/>
      <c r="H365" s="1319"/>
      <c r="I365" s="1319"/>
      <c r="J365" s="1320"/>
      <c r="K365" s="1320"/>
      <c r="L365" s="1320"/>
      <c r="M365" s="1320"/>
      <c r="N365" s="1320"/>
      <c r="O365" s="1320"/>
      <c r="P365" s="1320"/>
      <c r="Q365" s="1321"/>
      <c r="R365" s="1321"/>
      <c r="S365" s="1321"/>
      <c r="T365" s="1321"/>
      <c r="U365" s="1321"/>
      <c r="V365" s="1321"/>
      <c r="W365" s="1317"/>
      <c r="X365" s="1317"/>
      <c r="Y365" s="1317"/>
      <c r="Z365" s="1317"/>
      <c r="AA365" s="1313"/>
      <c r="AB365" s="1317"/>
      <c r="AC365" s="1317"/>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54"/>
    </row>
    <row r="366">
      <c r="A366" s="1181"/>
      <c r="B366" s="1313"/>
      <c r="C366" s="1314"/>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17"/>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39"/>
    </row>
    <row r="367">
      <c r="A367" s="1223"/>
      <c r="B367" s="1312"/>
      <c r="C367" s="1310"/>
      <c r="D367" s="1318"/>
      <c r="E367" s="1318"/>
      <c r="F367" s="1318"/>
      <c r="G367" s="1318"/>
      <c r="H367" s="1319"/>
      <c r="I367" s="1319"/>
      <c r="J367" s="1320"/>
      <c r="K367" s="1320"/>
      <c r="L367" s="1320"/>
      <c r="M367" s="1320"/>
      <c r="N367" s="1320"/>
      <c r="O367" s="1320"/>
      <c r="P367" s="1320"/>
      <c r="Q367" s="1321"/>
      <c r="R367" s="1321"/>
      <c r="S367" s="1321"/>
      <c r="T367" s="1321"/>
      <c r="U367" s="1321"/>
      <c r="V367" s="1321"/>
      <c r="W367" s="1317"/>
      <c r="X367" s="1317"/>
      <c r="Y367" s="1317"/>
      <c r="Z367" s="1317"/>
      <c r="AA367" s="1313"/>
      <c r="AB367" s="1317"/>
      <c r="AC367" s="1317"/>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54"/>
    </row>
    <row r="368">
      <c r="A368" s="1181"/>
      <c r="B368" s="1313"/>
      <c r="C368" s="1314"/>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17"/>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39"/>
    </row>
    <row r="369">
      <c r="A369" s="1223"/>
      <c r="B369" s="1312"/>
      <c r="C369" s="1310"/>
      <c r="D369" s="1318"/>
      <c r="E369" s="1318"/>
      <c r="F369" s="1318"/>
      <c r="G369" s="1318"/>
      <c r="H369" s="1319"/>
      <c r="I369" s="1319"/>
      <c r="J369" s="1320"/>
      <c r="K369" s="1320"/>
      <c r="L369" s="1320"/>
      <c r="M369" s="1320"/>
      <c r="N369" s="1320"/>
      <c r="O369" s="1320"/>
      <c r="P369" s="1320"/>
      <c r="Q369" s="1321"/>
      <c r="R369" s="1321"/>
      <c r="S369" s="1321"/>
      <c r="T369" s="1321"/>
      <c r="U369" s="1321"/>
      <c r="V369" s="1321"/>
      <c r="W369" s="1317"/>
      <c r="X369" s="1317"/>
      <c r="Y369" s="1317"/>
      <c r="Z369" s="1317"/>
      <c r="AA369" s="1313"/>
      <c r="AB369" s="1317"/>
      <c r="AC369" s="1317"/>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54"/>
    </row>
    <row r="370">
      <c r="A370" s="1181"/>
      <c r="B370" s="1313"/>
      <c r="C370" s="1314"/>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17"/>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39"/>
    </row>
    <row r="371">
      <c r="A371" s="1223"/>
      <c r="B371" s="1312"/>
      <c r="C371" s="1310"/>
      <c r="D371" s="1318"/>
      <c r="E371" s="1318"/>
      <c r="F371" s="1318"/>
      <c r="G371" s="1318"/>
      <c r="H371" s="1319"/>
      <c r="I371" s="1319"/>
      <c r="J371" s="1320"/>
      <c r="K371" s="1320"/>
      <c r="L371" s="1320"/>
      <c r="M371" s="1320"/>
      <c r="N371" s="1320"/>
      <c r="O371" s="1320"/>
      <c r="P371" s="1320"/>
      <c r="Q371" s="1321"/>
      <c r="R371" s="1321"/>
      <c r="S371" s="1321"/>
      <c r="T371" s="1321"/>
      <c r="U371" s="1321"/>
      <c r="V371" s="1321"/>
      <c r="W371" s="1317"/>
      <c r="X371" s="1317"/>
      <c r="Y371" s="1317"/>
      <c r="Z371" s="1317"/>
      <c r="AA371" s="1313"/>
      <c r="AB371" s="1317"/>
      <c r="AC371" s="1317"/>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54"/>
    </row>
    <row r="372">
      <c r="A372" s="1181"/>
      <c r="B372" s="1313"/>
      <c r="C372" s="1314"/>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17"/>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39"/>
    </row>
    <row r="373">
      <c r="A373" s="1223"/>
      <c r="B373" s="1312"/>
      <c r="C373" s="1310"/>
      <c r="D373" s="1318"/>
      <c r="E373" s="1318"/>
      <c r="F373" s="1318"/>
      <c r="G373" s="1318"/>
      <c r="H373" s="1319"/>
      <c r="I373" s="1319"/>
      <c r="J373" s="1320"/>
      <c r="K373" s="1320"/>
      <c r="L373" s="1320"/>
      <c r="M373" s="1320"/>
      <c r="N373" s="1320"/>
      <c r="O373" s="1320"/>
      <c r="P373" s="1320"/>
      <c r="Q373" s="1321"/>
      <c r="R373" s="1321"/>
      <c r="S373" s="1321"/>
      <c r="T373" s="1321"/>
      <c r="U373" s="1321"/>
      <c r="V373" s="1321"/>
      <c r="W373" s="1317"/>
      <c r="X373" s="1317"/>
      <c r="Y373" s="1317"/>
      <c r="Z373" s="1317"/>
      <c r="AA373" s="1313"/>
      <c r="AB373" s="1317"/>
      <c r="AC373" s="1317"/>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54"/>
    </row>
    <row r="374">
      <c r="A374" s="1181"/>
      <c r="B374" s="1313"/>
      <c r="C374" s="1314"/>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17"/>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39"/>
    </row>
    <row r="375">
      <c r="A375" s="1223"/>
      <c r="B375" s="1312"/>
      <c r="C375" s="1310"/>
      <c r="D375" s="1318"/>
      <c r="E375" s="1318"/>
      <c r="F375" s="1318"/>
      <c r="G375" s="1318"/>
      <c r="H375" s="1319"/>
      <c r="I375" s="1319"/>
      <c r="J375" s="1320"/>
      <c r="K375" s="1320"/>
      <c r="L375" s="1320"/>
      <c r="M375" s="1320"/>
      <c r="N375" s="1320"/>
      <c r="O375" s="1320"/>
      <c r="P375" s="1320"/>
      <c r="Q375" s="1321"/>
      <c r="R375" s="1321"/>
      <c r="S375" s="1321"/>
      <c r="T375" s="1321"/>
      <c r="U375" s="1321"/>
      <c r="V375" s="1321"/>
      <c r="W375" s="1317"/>
      <c r="X375" s="1317"/>
      <c r="Y375" s="1317"/>
      <c r="Z375" s="1317"/>
      <c r="AA375" s="1313"/>
      <c r="AB375" s="1317"/>
      <c r="AC375" s="1317"/>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54"/>
    </row>
    <row r="376">
      <c r="A376" s="1181"/>
      <c r="B376" s="1313"/>
      <c r="C376" s="1314"/>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17"/>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39"/>
    </row>
    <row r="377">
      <c r="A377" s="1223"/>
      <c r="B377" s="1312"/>
      <c r="C377" s="1310"/>
      <c r="D377" s="1318"/>
      <c r="E377" s="1318"/>
      <c r="F377" s="1318"/>
      <c r="G377" s="1318"/>
      <c r="H377" s="1319"/>
      <c r="I377" s="1319"/>
      <c r="J377" s="1320"/>
      <c r="K377" s="1320"/>
      <c r="L377" s="1320"/>
      <c r="M377" s="1320"/>
      <c r="N377" s="1320"/>
      <c r="O377" s="1320"/>
      <c r="P377" s="1320"/>
      <c r="Q377" s="1321"/>
      <c r="R377" s="1321"/>
      <c r="S377" s="1321"/>
      <c r="T377" s="1321"/>
      <c r="U377" s="1321"/>
      <c r="V377" s="1321"/>
      <c r="W377" s="1317"/>
      <c r="X377" s="1317"/>
      <c r="Y377" s="1317"/>
      <c r="Z377" s="1317"/>
      <c r="AA377" s="1313"/>
      <c r="AB377" s="1317"/>
      <c r="AC377" s="1317"/>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54"/>
    </row>
    <row r="378">
      <c r="A378" s="1181"/>
      <c r="B378" s="1313"/>
      <c r="C378" s="1314"/>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17"/>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39"/>
    </row>
    <row r="379">
      <c r="A379" s="1223"/>
      <c r="B379" s="1312"/>
      <c r="C379" s="1310"/>
      <c r="D379" s="1318"/>
      <c r="E379" s="1318"/>
      <c r="F379" s="1318"/>
      <c r="G379" s="1318"/>
      <c r="H379" s="1319"/>
      <c r="I379" s="1319"/>
      <c r="J379" s="1320"/>
      <c r="K379" s="1320"/>
      <c r="L379" s="1320"/>
      <c r="M379" s="1320"/>
      <c r="N379" s="1320"/>
      <c r="O379" s="1320"/>
      <c r="P379" s="1320"/>
      <c r="Q379" s="1321"/>
      <c r="R379" s="1321"/>
      <c r="S379" s="1321"/>
      <c r="T379" s="1321"/>
      <c r="U379" s="1321"/>
      <c r="V379" s="1321"/>
      <c r="W379" s="1317"/>
      <c r="X379" s="1317"/>
      <c r="Y379" s="1317"/>
      <c r="Z379" s="1317"/>
      <c r="AA379" s="1313"/>
      <c r="AB379" s="1317"/>
      <c r="AC379" s="1317"/>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54"/>
    </row>
    <row r="380">
      <c r="A380" s="1181"/>
      <c r="B380" s="1313"/>
      <c r="C380" s="1314"/>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17"/>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39"/>
    </row>
    <row r="381">
      <c r="A381" s="1223"/>
      <c r="B381" s="1312"/>
      <c r="C381" s="1310"/>
      <c r="D381" s="1318"/>
      <c r="E381" s="1318"/>
      <c r="F381" s="1318"/>
      <c r="G381" s="1318"/>
      <c r="H381" s="1319"/>
      <c r="I381" s="1319"/>
      <c r="J381" s="1320"/>
      <c r="K381" s="1320"/>
      <c r="L381" s="1320"/>
      <c r="M381" s="1320"/>
      <c r="N381" s="1320"/>
      <c r="O381" s="1320"/>
      <c r="P381" s="1320"/>
      <c r="Q381" s="1321"/>
      <c r="R381" s="1321"/>
      <c r="S381" s="1321"/>
      <c r="T381" s="1321"/>
      <c r="U381" s="1321"/>
      <c r="V381" s="1321"/>
      <c r="W381" s="1317"/>
      <c r="X381" s="1317"/>
      <c r="Y381" s="1317"/>
      <c r="Z381" s="1317"/>
      <c r="AA381" s="1313"/>
      <c r="AB381" s="1317"/>
      <c r="AC381" s="1317"/>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54"/>
    </row>
    <row r="382">
      <c r="A382" s="1181"/>
      <c r="B382" s="1313"/>
      <c r="C382" s="1314"/>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17"/>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39"/>
    </row>
    <row r="383">
      <c r="A383" s="1223"/>
      <c r="B383" s="1312"/>
      <c r="C383" s="1310"/>
      <c r="D383" s="1318"/>
      <c r="E383" s="1318"/>
      <c r="F383" s="1318"/>
      <c r="G383" s="1318"/>
      <c r="H383" s="1319"/>
      <c r="I383" s="1319"/>
      <c r="J383" s="1320"/>
      <c r="K383" s="1320"/>
      <c r="L383" s="1320"/>
      <c r="M383" s="1320"/>
      <c r="N383" s="1320"/>
      <c r="O383" s="1320"/>
      <c r="P383" s="1320"/>
      <c r="Q383" s="1321"/>
      <c r="R383" s="1321"/>
      <c r="S383" s="1321"/>
      <c r="T383" s="1321"/>
      <c r="U383" s="1321"/>
      <c r="V383" s="1321"/>
      <c r="W383" s="1317"/>
      <c r="X383" s="1317"/>
      <c r="Y383" s="1317"/>
      <c r="Z383" s="1317"/>
      <c r="AA383" s="1313"/>
      <c r="AB383" s="1317"/>
      <c r="AC383" s="1317"/>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54"/>
    </row>
    <row r="384">
      <c r="A384" s="1181"/>
      <c r="B384" s="1313"/>
      <c r="C384" s="1314"/>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17"/>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39"/>
    </row>
    <row r="385">
      <c r="A385" s="1223"/>
      <c r="B385" s="1312"/>
      <c r="C385" s="1310"/>
      <c r="D385" s="1318"/>
      <c r="E385" s="1318"/>
      <c r="F385" s="1318"/>
      <c r="G385" s="1318"/>
      <c r="H385" s="1319"/>
      <c r="I385" s="1319"/>
      <c r="J385" s="1320"/>
      <c r="K385" s="1320"/>
      <c r="L385" s="1320"/>
      <c r="M385" s="1320"/>
      <c r="N385" s="1320"/>
      <c r="O385" s="1320"/>
      <c r="P385" s="1320"/>
      <c r="Q385" s="1321"/>
      <c r="R385" s="1321"/>
      <c r="S385" s="1321"/>
      <c r="T385" s="1321"/>
      <c r="U385" s="1321"/>
      <c r="V385" s="1321"/>
      <c r="W385" s="1317"/>
      <c r="X385" s="1317"/>
      <c r="Y385" s="1317"/>
      <c r="Z385" s="1317"/>
      <c r="AA385" s="1313"/>
      <c r="AB385" s="1317"/>
      <c r="AC385" s="1317"/>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54"/>
    </row>
    <row r="386">
      <c r="A386" s="1181"/>
      <c r="B386" s="1313"/>
      <c r="C386" s="1314"/>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17"/>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39"/>
    </row>
    <row r="387">
      <c r="A387" s="1223"/>
      <c r="B387" s="1312"/>
      <c r="C387" s="1310"/>
      <c r="D387" s="1318"/>
      <c r="E387" s="1318"/>
      <c r="F387" s="1318"/>
      <c r="G387" s="1318"/>
      <c r="H387" s="1319"/>
      <c r="I387" s="1319"/>
      <c r="J387" s="1320"/>
      <c r="K387" s="1320"/>
      <c r="L387" s="1320"/>
      <c r="M387" s="1320"/>
      <c r="N387" s="1320"/>
      <c r="O387" s="1320"/>
      <c r="P387" s="1320"/>
      <c r="Q387" s="1321"/>
      <c r="R387" s="1321"/>
      <c r="S387" s="1321"/>
      <c r="T387" s="1321"/>
      <c r="U387" s="1321"/>
      <c r="V387" s="1321"/>
      <c r="W387" s="1317"/>
      <c r="X387" s="1317"/>
      <c r="Y387" s="1317"/>
      <c r="Z387" s="1317"/>
      <c r="AA387" s="1313"/>
      <c r="AB387" s="1317"/>
      <c r="AC387" s="1317"/>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54"/>
    </row>
    <row r="388">
      <c r="A388" s="1181"/>
      <c r="B388" s="1313"/>
      <c r="C388" s="1314"/>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17"/>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39"/>
    </row>
    <row r="389">
      <c r="A389" s="1223"/>
      <c r="B389" s="1312"/>
      <c r="C389" s="1310"/>
      <c r="D389" s="1318"/>
      <c r="E389" s="1318"/>
      <c r="F389" s="1318"/>
      <c r="G389" s="1318"/>
      <c r="H389" s="1319"/>
      <c r="I389" s="1319"/>
      <c r="J389" s="1320"/>
      <c r="K389" s="1320"/>
      <c r="L389" s="1320"/>
      <c r="M389" s="1320"/>
      <c r="N389" s="1320"/>
      <c r="O389" s="1320"/>
      <c r="P389" s="1320"/>
      <c r="Q389" s="1321"/>
      <c r="R389" s="1321"/>
      <c r="S389" s="1321"/>
      <c r="T389" s="1321"/>
      <c r="U389" s="1321"/>
      <c r="V389" s="1321"/>
      <c r="W389" s="1317"/>
      <c r="X389" s="1317"/>
      <c r="Y389" s="1317"/>
      <c r="Z389" s="1317"/>
      <c r="AA389" s="1313"/>
      <c r="AB389" s="1317"/>
      <c r="AC389" s="1317"/>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54"/>
    </row>
    <row r="390">
      <c r="A390" s="1181"/>
      <c r="B390" s="1313"/>
      <c r="C390" s="1314"/>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17"/>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39"/>
    </row>
    <row r="391">
      <c r="A391" s="1223"/>
      <c r="B391" s="1312"/>
      <c r="C391" s="1310"/>
      <c r="D391" s="1318"/>
      <c r="E391" s="1318"/>
      <c r="F391" s="1318"/>
      <c r="G391" s="1318"/>
      <c r="H391" s="1319"/>
      <c r="I391" s="1319"/>
      <c r="J391" s="1320"/>
      <c r="K391" s="1320"/>
      <c r="L391" s="1320"/>
      <c r="M391" s="1320"/>
      <c r="N391" s="1320"/>
      <c r="O391" s="1320"/>
      <c r="P391" s="1320"/>
      <c r="Q391" s="1321"/>
      <c r="R391" s="1321"/>
      <c r="S391" s="1321"/>
      <c r="T391" s="1321"/>
      <c r="U391" s="1321"/>
      <c r="V391" s="1321"/>
      <c r="W391" s="1317"/>
      <c r="X391" s="1317"/>
      <c r="Y391" s="1317"/>
      <c r="Z391" s="1317"/>
      <c r="AA391" s="1313"/>
      <c r="AB391" s="1317"/>
      <c r="AC391" s="1317"/>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54"/>
    </row>
    <row r="392">
      <c r="A392" s="1181"/>
      <c r="B392" s="1313"/>
      <c r="C392" s="1314"/>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17"/>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39"/>
    </row>
    <row r="393">
      <c r="A393" s="1223"/>
      <c r="B393" s="1312"/>
      <c r="C393" s="1310"/>
      <c r="D393" s="1318"/>
      <c r="E393" s="1318"/>
      <c r="F393" s="1318"/>
      <c r="G393" s="1318"/>
      <c r="H393" s="1319"/>
      <c r="I393" s="1319"/>
      <c r="J393" s="1320"/>
      <c r="K393" s="1320"/>
      <c r="L393" s="1320"/>
      <c r="M393" s="1320"/>
      <c r="N393" s="1320"/>
      <c r="O393" s="1320"/>
      <c r="P393" s="1320"/>
      <c r="Q393" s="1321"/>
      <c r="R393" s="1321"/>
      <c r="S393" s="1321"/>
      <c r="T393" s="1321"/>
      <c r="U393" s="1321"/>
      <c r="V393" s="1321"/>
      <c r="W393" s="1317"/>
      <c r="X393" s="1317"/>
      <c r="Y393" s="1317"/>
      <c r="Z393" s="1317"/>
      <c r="AA393" s="1313"/>
      <c r="AB393" s="1317"/>
      <c r="AC393" s="1317"/>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54"/>
    </row>
    <row r="394">
      <c r="A394" s="1181"/>
      <c r="B394" s="1313"/>
      <c r="C394" s="1314"/>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17"/>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39"/>
    </row>
    <row r="395">
      <c r="A395" s="1223"/>
      <c r="B395" s="1312"/>
      <c r="C395" s="1310"/>
      <c r="D395" s="1318"/>
      <c r="E395" s="1318"/>
      <c r="F395" s="1318"/>
      <c r="G395" s="1318"/>
      <c r="H395" s="1319"/>
      <c r="I395" s="1319"/>
      <c r="J395" s="1320"/>
      <c r="K395" s="1320"/>
      <c r="L395" s="1320"/>
      <c r="M395" s="1320"/>
      <c r="N395" s="1320"/>
      <c r="O395" s="1320"/>
      <c r="P395" s="1320"/>
      <c r="Q395" s="1321"/>
      <c r="R395" s="1321"/>
      <c r="S395" s="1321"/>
      <c r="T395" s="1321"/>
      <c r="U395" s="1321"/>
      <c r="V395" s="1321"/>
      <c r="W395" s="1317"/>
      <c r="X395" s="1317"/>
      <c r="Y395" s="1317"/>
      <c r="Z395" s="1317"/>
      <c r="AA395" s="1313"/>
      <c r="AB395" s="1317"/>
      <c r="AC395" s="1317"/>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54"/>
    </row>
    <row r="396">
      <c r="A396" s="1181"/>
      <c r="B396" s="1313"/>
      <c r="C396" s="1314"/>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17"/>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39"/>
    </row>
    <row r="397">
      <c r="A397" s="1223"/>
      <c r="B397" s="1312"/>
      <c r="C397" s="1310"/>
      <c r="D397" s="1318"/>
      <c r="E397" s="1318"/>
      <c r="F397" s="1318"/>
      <c r="G397" s="1318"/>
      <c r="H397" s="1319"/>
      <c r="I397" s="1319"/>
      <c r="J397" s="1320"/>
      <c r="K397" s="1320"/>
      <c r="L397" s="1320"/>
      <c r="M397" s="1320"/>
      <c r="N397" s="1320"/>
      <c r="O397" s="1320"/>
      <c r="P397" s="1320"/>
      <c r="Q397" s="1321"/>
      <c r="R397" s="1321"/>
      <c r="S397" s="1321"/>
      <c r="T397" s="1321"/>
      <c r="U397" s="1321"/>
      <c r="V397" s="1321"/>
      <c r="W397" s="1317"/>
      <c r="X397" s="1317"/>
      <c r="Y397" s="1317"/>
      <c r="Z397" s="1317"/>
      <c r="AA397" s="1313"/>
      <c r="AB397" s="1317"/>
      <c r="AC397" s="1317"/>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54"/>
    </row>
    <row r="398">
      <c r="A398" s="1181"/>
      <c r="B398" s="1313"/>
      <c r="C398" s="1314"/>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17"/>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39"/>
    </row>
    <row r="399">
      <c r="A399" s="1223"/>
      <c r="B399" s="1312"/>
      <c r="C399" s="1310"/>
      <c r="D399" s="1318"/>
      <c r="E399" s="1318"/>
      <c r="F399" s="1318"/>
      <c r="G399" s="1318"/>
      <c r="H399" s="1319"/>
      <c r="I399" s="1319"/>
      <c r="J399" s="1320"/>
      <c r="K399" s="1320"/>
      <c r="L399" s="1320"/>
      <c r="M399" s="1320"/>
      <c r="N399" s="1320"/>
      <c r="O399" s="1320"/>
      <c r="P399" s="1320"/>
      <c r="Q399" s="1321"/>
      <c r="R399" s="1321"/>
      <c r="S399" s="1321"/>
      <c r="T399" s="1321"/>
      <c r="U399" s="1321"/>
      <c r="V399" s="1321"/>
      <c r="W399" s="1317"/>
      <c r="X399" s="1317"/>
      <c r="Y399" s="1317"/>
      <c r="Z399" s="1317"/>
      <c r="AA399" s="1313"/>
      <c r="AB399" s="1317"/>
      <c r="AC399" s="1317"/>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54"/>
    </row>
    <row r="400">
      <c r="A400" s="1181"/>
      <c r="B400" s="1313"/>
      <c r="C400" s="1314"/>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17"/>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39"/>
    </row>
    <row r="401">
      <c r="A401" s="1223"/>
      <c r="B401" s="1312"/>
      <c r="C401" s="1310"/>
      <c r="D401" s="1318"/>
      <c r="E401" s="1318"/>
      <c r="F401" s="1318"/>
      <c r="G401" s="1318"/>
      <c r="H401" s="1319"/>
      <c r="I401" s="1319"/>
      <c r="J401" s="1320"/>
      <c r="K401" s="1320"/>
      <c r="L401" s="1320"/>
      <c r="M401" s="1320"/>
      <c r="N401" s="1320"/>
      <c r="O401" s="1320"/>
      <c r="P401" s="1320"/>
      <c r="Q401" s="1321"/>
      <c r="R401" s="1321"/>
      <c r="S401" s="1321"/>
      <c r="T401" s="1321"/>
      <c r="U401" s="1321"/>
      <c r="V401" s="1321"/>
      <c r="W401" s="1317"/>
      <c r="X401" s="1317"/>
      <c r="Y401" s="1317"/>
      <c r="Z401" s="1317"/>
      <c r="AA401" s="1313"/>
      <c r="AB401" s="1317"/>
      <c r="AC401" s="1317"/>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54"/>
    </row>
    <row r="402">
      <c r="A402" s="1181"/>
      <c r="B402" s="1313"/>
      <c r="C402" s="1314"/>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17"/>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39"/>
    </row>
    <row r="403">
      <c r="A403" s="1223"/>
      <c r="B403" s="1312"/>
      <c r="C403" s="1310"/>
      <c r="D403" s="1318"/>
      <c r="E403" s="1318"/>
      <c r="F403" s="1318"/>
      <c r="G403" s="1318"/>
      <c r="H403" s="1319"/>
      <c r="I403" s="1319"/>
      <c r="J403" s="1320"/>
      <c r="K403" s="1320"/>
      <c r="L403" s="1320"/>
      <c r="M403" s="1320"/>
      <c r="N403" s="1320"/>
      <c r="O403" s="1320"/>
      <c r="P403" s="1320"/>
      <c r="Q403" s="1321"/>
      <c r="R403" s="1321"/>
      <c r="S403" s="1321"/>
      <c r="T403" s="1321"/>
      <c r="U403" s="1321"/>
      <c r="V403" s="1321"/>
      <c r="W403" s="1317"/>
      <c r="X403" s="1317"/>
      <c r="Y403" s="1317"/>
      <c r="Z403" s="1317"/>
      <c r="AA403" s="1313"/>
      <c r="AB403" s="1317"/>
      <c r="AC403" s="1317"/>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54"/>
    </row>
    <row r="404">
      <c r="A404" s="1181"/>
      <c r="B404" s="1313"/>
      <c r="C404" s="1314"/>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17"/>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39"/>
    </row>
    <row r="405">
      <c r="A405" s="1223"/>
      <c r="B405" s="1312"/>
      <c r="C405" s="1310"/>
      <c r="D405" s="1318"/>
      <c r="E405" s="1318"/>
      <c r="F405" s="1318"/>
      <c r="G405" s="1318"/>
      <c r="H405" s="1319"/>
      <c r="I405" s="1319"/>
      <c r="J405" s="1320"/>
      <c r="K405" s="1320"/>
      <c r="L405" s="1320"/>
      <c r="M405" s="1320"/>
      <c r="N405" s="1320"/>
      <c r="O405" s="1320"/>
      <c r="P405" s="1320"/>
      <c r="Q405" s="1321"/>
      <c r="R405" s="1321"/>
      <c r="S405" s="1321"/>
      <c r="T405" s="1321"/>
      <c r="U405" s="1321"/>
      <c r="V405" s="1321"/>
      <c r="W405" s="1317"/>
      <c r="X405" s="1317"/>
      <c r="Y405" s="1317"/>
      <c r="Z405" s="1317"/>
      <c r="AA405" s="1313"/>
      <c r="AB405" s="1317"/>
      <c r="AC405" s="1317"/>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54"/>
    </row>
    <row r="406">
      <c r="A406" s="1181"/>
      <c r="B406" s="1313"/>
      <c r="C406" s="1314"/>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17"/>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39"/>
    </row>
    <row r="407">
      <c r="A407" s="1223"/>
      <c r="B407" s="1312"/>
      <c r="C407" s="1310"/>
      <c r="D407" s="1318"/>
      <c r="E407" s="1318"/>
      <c r="F407" s="1318"/>
      <c r="G407" s="1318"/>
      <c r="H407" s="1319"/>
      <c r="I407" s="1319"/>
      <c r="J407" s="1320"/>
      <c r="K407" s="1320"/>
      <c r="L407" s="1320"/>
      <c r="M407" s="1320"/>
      <c r="N407" s="1320"/>
      <c r="O407" s="1320"/>
      <c r="P407" s="1320"/>
      <c r="Q407" s="1321"/>
      <c r="R407" s="1321"/>
      <c r="S407" s="1321"/>
      <c r="T407" s="1321"/>
      <c r="U407" s="1321"/>
      <c r="V407" s="1321"/>
      <c r="W407" s="1317"/>
      <c r="X407" s="1317"/>
      <c r="Y407" s="1317"/>
      <c r="Z407" s="1317"/>
      <c r="AA407" s="1313"/>
      <c r="AB407" s="1317"/>
      <c r="AC407" s="1317"/>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54"/>
    </row>
    <row r="408">
      <c r="A408" s="1181"/>
      <c r="B408" s="1313"/>
      <c r="C408" s="1314"/>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17"/>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39"/>
    </row>
    <row r="409">
      <c r="A409" s="1223"/>
      <c r="B409" s="1312"/>
      <c r="C409" s="1310"/>
      <c r="D409" s="1318"/>
      <c r="E409" s="1318"/>
      <c r="F409" s="1318"/>
      <c r="G409" s="1318"/>
      <c r="H409" s="1319"/>
      <c r="I409" s="1319"/>
      <c r="J409" s="1320"/>
      <c r="K409" s="1320"/>
      <c r="L409" s="1320"/>
      <c r="M409" s="1320"/>
      <c r="N409" s="1320"/>
      <c r="O409" s="1320"/>
      <c r="P409" s="1320"/>
      <c r="Q409" s="1321"/>
      <c r="R409" s="1321"/>
      <c r="S409" s="1321"/>
      <c r="T409" s="1321"/>
      <c r="U409" s="1321"/>
      <c r="V409" s="1321"/>
      <c r="W409" s="1317"/>
      <c r="X409" s="1317"/>
      <c r="Y409" s="1317"/>
      <c r="Z409" s="1317"/>
      <c r="AA409" s="1313"/>
      <c r="AB409" s="1317"/>
      <c r="AC409" s="1317"/>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54"/>
    </row>
    <row r="410">
      <c r="A410" s="1181"/>
      <c r="B410" s="1313"/>
      <c r="C410" s="1314"/>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17"/>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39"/>
    </row>
    <row r="411">
      <c r="A411" s="1223"/>
      <c r="B411" s="1312"/>
      <c r="C411" s="1310"/>
      <c r="D411" s="1318"/>
      <c r="E411" s="1318"/>
      <c r="F411" s="1318"/>
      <c r="G411" s="1318"/>
      <c r="H411" s="1319"/>
      <c r="I411" s="1319"/>
      <c r="J411" s="1320"/>
      <c r="K411" s="1320"/>
      <c r="L411" s="1320"/>
      <c r="M411" s="1320"/>
      <c r="N411" s="1320"/>
      <c r="O411" s="1320"/>
      <c r="P411" s="1320"/>
      <c r="Q411" s="1321"/>
      <c r="R411" s="1321"/>
      <c r="S411" s="1321"/>
      <c r="T411" s="1321"/>
      <c r="U411" s="1321"/>
      <c r="V411" s="1321"/>
      <c r="W411" s="1317"/>
      <c r="X411" s="1317"/>
      <c r="Y411" s="1317"/>
      <c r="Z411" s="1317"/>
      <c r="AA411" s="1313"/>
      <c r="AB411" s="1317"/>
      <c r="AC411" s="1317"/>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54"/>
    </row>
    <row r="412">
      <c r="A412" s="1181"/>
      <c r="B412" s="1313"/>
      <c r="C412" s="1314"/>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17"/>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39"/>
    </row>
    <row r="413">
      <c r="A413" s="1223"/>
      <c r="B413" s="1312"/>
      <c r="C413" s="1310"/>
      <c r="D413" s="1318"/>
      <c r="E413" s="1318"/>
      <c r="F413" s="1318"/>
      <c r="G413" s="1318"/>
      <c r="H413" s="1319"/>
      <c r="I413" s="1319"/>
      <c r="J413" s="1320"/>
      <c r="K413" s="1320"/>
      <c r="L413" s="1320"/>
      <c r="M413" s="1320"/>
      <c r="N413" s="1320"/>
      <c r="O413" s="1320"/>
      <c r="P413" s="1320"/>
      <c r="Q413" s="1321"/>
      <c r="R413" s="1321"/>
      <c r="S413" s="1321"/>
      <c r="T413" s="1321"/>
      <c r="U413" s="1321"/>
      <c r="V413" s="1321"/>
      <c r="W413" s="1317"/>
      <c r="X413" s="1317"/>
      <c r="Y413" s="1317"/>
      <c r="Z413" s="1317"/>
      <c r="AA413" s="1313"/>
      <c r="AB413" s="1317"/>
      <c r="AC413" s="1317"/>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54"/>
    </row>
    <row r="414">
      <c r="A414" s="1181"/>
      <c r="B414" s="1313"/>
      <c r="C414" s="1314"/>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17"/>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39"/>
    </row>
    <row r="415">
      <c r="A415" s="1223"/>
      <c r="B415" s="1312"/>
      <c r="C415" s="1310"/>
      <c r="D415" s="1318"/>
      <c r="E415" s="1318"/>
      <c r="F415" s="1318"/>
      <c r="G415" s="1318"/>
      <c r="H415" s="1319"/>
      <c r="I415" s="1319"/>
      <c r="J415" s="1320"/>
      <c r="K415" s="1320"/>
      <c r="L415" s="1320"/>
      <c r="M415" s="1320"/>
      <c r="N415" s="1320"/>
      <c r="O415" s="1320"/>
      <c r="P415" s="1320"/>
      <c r="Q415" s="1321"/>
      <c r="R415" s="1321"/>
      <c r="S415" s="1321"/>
      <c r="T415" s="1321"/>
      <c r="U415" s="1321"/>
      <c r="V415" s="1321"/>
      <c r="W415" s="1317"/>
      <c r="X415" s="1317"/>
      <c r="Y415" s="1317"/>
      <c r="Z415" s="1317"/>
      <c r="AA415" s="1313"/>
      <c r="AB415" s="1317"/>
      <c r="AC415" s="1317"/>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54"/>
    </row>
    <row r="416">
      <c r="A416" s="1181"/>
      <c r="B416" s="1313"/>
      <c r="C416" s="1314"/>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17"/>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39"/>
    </row>
    <row r="417">
      <c r="A417" s="1223"/>
      <c r="B417" s="1312"/>
      <c r="C417" s="1310"/>
      <c r="D417" s="1318"/>
      <c r="E417" s="1318"/>
      <c r="F417" s="1318"/>
      <c r="G417" s="1318"/>
      <c r="H417" s="1319"/>
      <c r="I417" s="1319"/>
      <c r="J417" s="1320"/>
      <c r="K417" s="1320"/>
      <c r="L417" s="1320"/>
      <c r="M417" s="1320"/>
      <c r="N417" s="1320"/>
      <c r="O417" s="1320"/>
      <c r="P417" s="1320"/>
      <c r="Q417" s="1321"/>
      <c r="R417" s="1321"/>
      <c r="S417" s="1321"/>
      <c r="T417" s="1321"/>
      <c r="U417" s="1321"/>
      <c r="V417" s="1321"/>
      <c r="W417" s="1317"/>
      <c r="X417" s="1317"/>
      <c r="Y417" s="1317"/>
      <c r="Z417" s="1317"/>
      <c r="AA417" s="1313"/>
      <c r="AB417" s="1317"/>
      <c r="AC417" s="1317"/>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54"/>
    </row>
    <row r="418">
      <c r="A418" s="1181"/>
      <c r="B418" s="1313"/>
      <c r="C418" s="1314"/>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17"/>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39"/>
    </row>
    <row r="419">
      <c r="A419" s="1223"/>
      <c r="B419" s="1312"/>
      <c r="C419" s="1310"/>
      <c r="D419" s="1318"/>
      <c r="E419" s="1318"/>
      <c r="F419" s="1318"/>
      <c r="G419" s="1318"/>
      <c r="H419" s="1319"/>
      <c r="I419" s="1319"/>
      <c r="J419" s="1320"/>
      <c r="K419" s="1320"/>
      <c r="L419" s="1320"/>
      <c r="M419" s="1320"/>
      <c r="N419" s="1320"/>
      <c r="O419" s="1320"/>
      <c r="P419" s="1320"/>
      <c r="Q419" s="1321"/>
      <c r="R419" s="1321"/>
      <c r="S419" s="1321"/>
      <c r="T419" s="1321"/>
      <c r="U419" s="1321"/>
      <c r="V419" s="1321"/>
      <c r="W419" s="1317"/>
      <c r="X419" s="1317"/>
      <c r="Y419" s="1317"/>
      <c r="Z419" s="1317"/>
      <c r="AA419" s="1313"/>
      <c r="AB419" s="1317"/>
      <c r="AC419" s="1317"/>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54"/>
    </row>
    <row r="420">
      <c r="A420" s="1181"/>
      <c r="B420" s="1313"/>
      <c r="C420" s="1314"/>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17"/>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39"/>
    </row>
    <row r="421">
      <c r="A421" s="1223"/>
      <c r="B421" s="1312"/>
      <c r="C421" s="1310"/>
      <c r="D421" s="1318"/>
      <c r="E421" s="1318"/>
      <c r="F421" s="1318"/>
      <c r="G421" s="1318"/>
      <c r="H421" s="1319"/>
      <c r="I421" s="1319"/>
      <c r="J421" s="1320"/>
      <c r="K421" s="1320"/>
      <c r="L421" s="1320"/>
      <c r="M421" s="1320"/>
      <c r="N421" s="1320"/>
      <c r="O421" s="1320"/>
      <c r="P421" s="1320"/>
      <c r="Q421" s="1321"/>
      <c r="R421" s="1321"/>
      <c r="S421" s="1321"/>
      <c r="T421" s="1321"/>
      <c r="U421" s="1321"/>
      <c r="V421" s="1321"/>
      <c r="W421" s="1317"/>
      <c r="X421" s="1317"/>
      <c r="Y421" s="1317"/>
      <c r="Z421" s="1317"/>
      <c r="AA421" s="1313"/>
      <c r="AB421" s="1317"/>
      <c r="AC421" s="1317"/>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54"/>
    </row>
    <row r="422">
      <c r="A422" s="1181"/>
      <c r="B422" s="1313"/>
      <c r="C422" s="1314"/>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17"/>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39"/>
    </row>
    <row r="423">
      <c r="A423" s="1223"/>
      <c r="B423" s="1312"/>
      <c r="C423" s="1310"/>
      <c r="D423" s="1318"/>
      <c r="E423" s="1318"/>
      <c r="F423" s="1318"/>
      <c r="G423" s="1318"/>
      <c r="H423" s="1319"/>
      <c r="I423" s="1319"/>
      <c r="J423" s="1320"/>
      <c r="K423" s="1320"/>
      <c r="L423" s="1320"/>
      <c r="M423" s="1320"/>
      <c r="N423" s="1320"/>
      <c r="O423" s="1320"/>
      <c r="P423" s="1320"/>
      <c r="Q423" s="1321"/>
      <c r="R423" s="1321"/>
      <c r="S423" s="1321"/>
      <c r="T423" s="1321"/>
      <c r="U423" s="1321"/>
      <c r="V423" s="1321"/>
      <c r="W423" s="1317"/>
      <c r="X423" s="1317"/>
      <c r="Y423" s="1317"/>
      <c r="Z423" s="1317"/>
      <c r="AA423" s="1313"/>
      <c r="AB423" s="1317"/>
      <c r="AC423" s="1317"/>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54"/>
    </row>
    <row r="424">
      <c r="A424" s="1181"/>
      <c r="B424" s="1313"/>
      <c r="C424" s="1314"/>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17"/>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39"/>
    </row>
    <row r="425">
      <c r="A425" s="1223"/>
      <c r="B425" s="1312"/>
      <c r="C425" s="1310"/>
      <c r="D425" s="1318"/>
      <c r="E425" s="1318"/>
      <c r="F425" s="1318"/>
      <c r="G425" s="1318"/>
      <c r="H425" s="1319"/>
      <c r="I425" s="1319"/>
      <c r="J425" s="1320"/>
      <c r="K425" s="1320"/>
      <c r="L425" s="1320"/>
      <c r="M425" s="1320"/>
      <c r="N425" s="1320"/>
      <c r="O425" s="1320"/>
      <c r="P425" s="1320"/>
      <c r="Q425" s="1321"/>
      <c r="R425" s="1321"/>
      <c r="S425" s="1321"/>
      <c r="T425" s="1321"/>
      <c r="U425" s="1321"/>
      <c r="V425" s="1321"/>
      <c r="W425" s="1317"/>
      <c r="X425" s="1317"/>
      <c r="Y425" s="1317"/>
      <c r="Z425" s="1317"/>
      <c r="AA425" s="1313"/>
      <c r="AB425" s="1317"/>
      <c r="AC425" s="1317"/>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54"/>
    </row>
    <row r="426">
      <c r="A426" s="1181"/>
      <c r="B426" s="1313"/>
      <c r="C426" s="1314"/>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17"/>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39"/>
    </row>
    <row r="427">
      <c r="A427" s="1223"/>
      <c r="B427" s="1312"/>
      <c r="C427" s="1310"/>
      <c r="D427" s="1318"/>
      <c r="E427" s="1318"/>
      <c r="F427" s="1318"/>
      <c r="G427" s="1318"/>
      <c r="H427" s="1319"/>
      <c r="I427" s="1319"/>
      <c r="J427" s="1320"/>
      <c r="K427" s="1320"/>
      <c r="L427" s="1320"/>
      <c r="M427" s="1320"/>
      <c r="N427" s="1320"/>
      <c r="O427" s="1320"/>
      <c r="P427" s="1320"/>
      <c r="Q427" s="1321"/>
      <c r="R427" s="1321"/>
      <c r="S427" s="1321"/>
      <c r="T427" s="1321"/>
      <c r="U427" s="1321"/>
      <c r="V427" s="1321"/>
      <c r="W427" s="1317"/>
      <c r="X427" s="1317"/>
      <c r="Y427" s="1317"/>
      <c r="Z427" s="1317"/>
      <c r="AA427" s="1313"/>
      <c r="AB427" s="1317"/>
      <c r="AC427" s="1317"/>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54"/>
    </row>
    <row r="428">
      <c r="A428" s="1181"/>
      <c r="B428" s="1313"/>
      <c r="C428" s="1314"/>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17"/>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39"/>
    </row>
    <row r="429">
      <c r="A429" s="1223"/>
      <c r="B429" s="1312"/>
      <c r="C429" s="1310"/>
      <c r="D429" s="1318"/>
      <c r="E429" s="1318"/>
      <c r="F429" s="1318"/>
      <c r="G429" s="1318"/>
      <c r="H429" s="1319"/>
      <c r="I429" s="1319"/>
      <c r="J429" s="1320"/>
      <c r="K429" s="1320"/>
      <c r="L429" s="1320"/>
      <c r="M429" s="1320"/>
      <c r="N429" s="1320"/>
      <c r="O429" s="1320"/>
      <c r="P429" s="1320"/>
      <c r="Q429" s="1321"/>
      <c r="R429" s="1321"/>
      <c r="S429" s="1321"/>
      <c r="T429" s="1321"/>
      <c r="U429" s="1321"/>
      <c r="V429" s="1321"/>
      <c r="W429" s="1317"/>
      <c r="X429" s="1317"/>
      <c r="Y429" s="1317"/>
      <c r="Z429" s="1317"/>
      <c r="AA429" s="1313"/>
      <c r="AB429" s="1317"/>
      <c r="AC429" s="1317"/>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54"/>
    </row>
    <row r="430">
      <c r="A430" s="1181"/>
      <c r="B430" s="1313"/>
      <c r="C430" s="1314"/>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17"/>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39"/>
    </row>
    <row r="431">
      <c r="A431" s="1223"/>
      <c r="B431" s="1312"/>
      <c r="C431" s="1310"/>
      <c r="D431" s="1318"/>
      <c r="E431" s="1318"/>
      <c r="F431" s="1318"/>
      <c r="G431" s="1318"/>
      <c r="H431" s="1319"/>
      <c r="I431" s="1319"/>
      <c r="J431" s="1320"/>
      <c r="K431" s="1320"/>
      <c r="L431" s="1320"/>
      <c r="M431" s="1320"/>
      <c r="N431" s="1320"/>
      <c r="O431" s="1320"/>
      <c r="P431" s="1320"/>
      <c r="Q431" s="1321"/>
      <c r="R431" s="1321"/>
      <c r="S431" s="1321"/>
      <c r="T431" s="1321"/>
      <c r="U431" s="1321"/>
      <c r="V431" s="1321"/>
      <c r="W431" s="1317"/>
      <c r="X431" s="1317"/>
      <c r="Y431" s="1317"/>
      <c r="Z431" s="1317"/>
      <c r="AA431" s="1313"/>
      <c r="AB431" s="1317"/>
      <c r="AC431" s="1317"/>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54"/>
    </row>
    <row r="432">
      <c r="A432" s="1181"/>
      <c r="B432" s="1313"/>
      <c r="C432" s="1314"/>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17"/>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39"/>
    </row>
    <row r="433">
      <c r="A433" s="1223"/>
      <c r="B433" s="1312"/>
      <c r="C433" s="1310"/>
      <c r="D433" s="1318"/>
      <c r="E433" s="1318"/>
      <c r="F433" s="1318"/>
      <c r="G433" s="1318"/>
      <c r="H433" s="1319"/>
      <c r="I433" s="1319"/>
      <c r="J433" s="1320"/>
      <c r="K433" s="1320"/>
      <c r="L433" s="1320"/>
      <c r="M433" s="1320"/>
      <c r="N433" s="1320"/>
      <c r="O433" s="1320"/>
      <c r="P433" s="1320"/>
      <c r="Q433" s="1321"/>
      <c r="R433" s="1321"/>
      <c r="S433" s="1321"/>
      <c r="T433" s="1321"/>
      <c r="U433" s="1321"/>
      <c r="V433" s="1321"/>
      <c r="W433" s="1317"/>
      <c r="X433" s="1317"/>
      <c r="Y433" s="1317"/>
      <c r="Z433" s="1317"/>
      <c r="AA433" s="1313"/>
      <c r="AB433" s="1317"/>
      <c r="AC433" s="1317"/>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54"/>
    </row>
    <row r="434">
      <c r="A434" s="1181"/>
      <c r="B434" s="1313"/>
      <c r="C434" s="1314"/>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17"/>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39"/>
    </row>
    <row r="435">
      <c r="A435" s="1223"/>
      <c r="B435" s="1312"/>
      <c r="C435" s="1310"/>
      <c r="D435" s="1318"/>
      <c r="E435" s="1318"/>
      <c r="F435" s="1318"/>
      <c r="G435" s="1318"/>
      <c r="H435" s="1319"/>
      <c r="I435" s="1319"/>
      <c r="J435" s="1320"/>
      <c r="K435" s="1320"/>
      <c r="L435" s="1320"/>
      <c r="M435" s="1320"/>
      <c r="N435" s="1320"/>
      <c r="O435" s="1320"/>
      <c r="P435" s="1320"/>
      <c r="Q435" s="1321"/>
      <c r="R435" s="1321"/>
      <c r="S435" s="1321"/>
      <c r="T435" s="1321"/>
      <c r="U435" s="1321"/>
      <c r="V435" s="1321"/>
      <c r="W435" s="1317"/>
      <c r="X435" s="1317"/>
      <c r="Y435" s="1317"/>
      <c r="Z435" s="1317"/>
      <c r="AA435" s="1313"/>
      <c r="AB435" s="1317"/>
      <c r="AC435" s="1317"/>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54"/>
    </row>
    <row r="436">
      <c r="A436" s="1181"/>
      <c r="B436" s="1313"/>
      <c r="C436" s="1314"/>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17"/>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39"/>
    </row>
    <row r="437">
      <c r="A437" s="1223"/>
      <c r="B437" s="1312"/>
      <c r="C437" s="1310"/>
      <c r="D437" s="1318"/>
      <c r="E437" s="1318"/>
      <c r="F437" s="1318"/>
      <c r="G437" s="1318"/>
      <c r="H437" s="1319"/>
      <c r="I437" s="1319"/>
      <c r="J437" s="1320"/>
      <c r="K437" s="1320"/>
      <c r="L437" s="1320"/>
      <c r="M437" s="1320"/>
      <c r="N437" s="1320"/>
      <c r="O437" s="1320"/>
      <c r="P437" s="1320"/>
      <c r="Q437" s="1321"/>
      <c r="R437" s="1321"/>
      <c r="S437" s="1321"/>
      <c r="T437" s="1321"/>
      <c r="U437" s="1321"/>
      <c r="V437" s="1321"/>
      <c r="W437" s="1317"/>
      <c r="X437" s="1317"/>
      <c r="Y437" s="1317"/>
      <c r="Z437" s="1317"/>
      <c r="AA437" s="1313"/>
      <c r="AB437" s="1317"/>
      <c r="AC437" s="1317"/>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54"/>
    </row>
    <row r="438">
      <c r="A438" s="1181"/>
      <c r="B438" s="1313"/>
      <c r="C438" s="1314"/>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17"/>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39"/>
    </row>
    <row r="439">
      <c r="A439" s="1223"/>
      <c r="B439" s="1312"/>
      <c r="C439" s="1310"/>
      <c r="D439" s="1318"/>
      <c r="E439" s="1318"/>
      <c r="F439" s="1318"/>
      <c r="G439" s="1318"/>
      <c r="H439" s="1319"/>
      <c r="I439" s="1319"/>
      <c r="J439" s="1320"/>
      <c r="K439" s="1320"/>
      <c r="L439" s="1320"/>
      <c r="M439" s="1320"/>
      <c r="N439" s="1320"/>
      <c r="O439" s="1320"/>
      <c r="P439" s="1320"/>
      <c r="Q439" s="1321"/>
      <c r="R439" s="1321"/>
      <c r="S439" s="1321"/>
      <c r="T439" s="1321"/>
      <c r="U439" s="1321"/>
      <c r="V439" s="1321"/>
      <c r="W439" s="1317"/>
      <c r="X439" s="1317"/>
      <c r="Y439" s="1317"/>
      <c r="Z439" s="1317"/>
      <c r="AA439" s="1313"/>
      <c r="AB439" s="1317"/>
      <c r="AC439" s="1317"/>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54"/>
    </row>
    <row r="440">
      <c r="A440" s="1181"/>
      <c r="B440" s="1313"/>
      <c r="C440" s="1314"/>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17"/>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39"/>
    </row>
    <row r="441">
      <c r="A441" s="1223"/>
      <c r="B441" s="1312"/>
      <c r="C441" s="1310"/>
      <c r="D441" s="1318"/>
      <c r="E441" s="1318"/>
      <c r="F441" s="1318"/>
      <c r="G441" s="1318"/>
      <c r="H441" s="1319"/>
      <c r="I441" s="1319"/>
      <c r="J441" s="1320"/>
      <c r="K441" s="1320"/>
      <c r="L441" s="1320"/>
      <c r="M441" s="1320"/>
      <c r="N441" s="1320"/>
      <c r="O441" s="1320"/>
      <c r="P441" s="1320"/>
      <c r="Q441" s="1321"/>
      <c r="R441" s="1321"/>
      <c r="S441" s="1321"/>
      <c r="T441" s="1321"/>
      <c r="U441" s="1321"/>
      <c r="V441" s="1321"/>
      <c r="W441" s="1317"/>
      <c r="X441" s="1317"/>
      <c r="Y441" s="1317"/>
      <c r="Z441" s="1317"/>
      <c r="AA441" s="1313"/>
      <c r="AB441" s="1317"/>
      <c r="AC441" s="1317"/>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54"/>
    </row>
    <row r="442">
      <c r="A442" s="1181"/>
      <c r="B442" s="1313"/>
      <c r="C442" s="1314"/>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17"/>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39"/>
    </row>
    <row r="443">
      <c r="A443" s="1223"/>
      <c r="B443" s="1312"/>
      <c r="C443" s="1310"/>
      <c r="D443" s="1318"/>
      <c r="E443" s="1318"/>
      <c r="F443" s="1318"/>
      <c r="G443" s="1318"/>
      <c r="H443" s="1319"/>
      <c r="I443" s="1319"/>
      <c r="J443" s="1320"/>
      <c r="K443" s="1320"/>
      <c r="L443" s="1320"/>
      <c r="M443" s="1320"/>
      <c r="N443" s="1320"/>
      <c r="O443" s="1320"/>
      <c r="P443" s="1320"/>
      <c r="Q443" s="1321"/>
      <c r="R443" s="1321"/>
      <c r="S443" s="1321"/>
      <c r="T443" s="1321"/>
      <c r="U443" s="1321"/>
      <c r="V443" s="1321"/>
      <c r="W443" s="1317"/>
      <c r="X443" s="1317"/>
      <c r="Y443" s="1317"/>
      <c r="Z443" s="1317"/>
      <c r="AA443" s="1313"/>
      <c r="AB443" s="1317"/>
      <c r="AC443" s="1317"/>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54"/>
    </row>
    <row r="444">
      <c r="A444" s="1181"/>
      <c r="B444" s="1313"/>
      <c r="C444" s="1314"/>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17"/>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39"/>
    </row>
    <row r="445">
      <c r="A445" s="1223"/>
      <c r="B445" s="1312"/>
      <c r="C445" s="1310"/>
      <c r="D445" s="1318"/>
      <c r="E445" s="1318"/>
      <c r="F445" s="1318"/>
      <c r="G445" s="1318"/>
      <c r="H445" s="1319"/>
      <c r="I445" s="1319"/>
      <c r="J445" s="1320"/>
      <c r="K445" s="1320"/>
      <c r="L445" s="1320"/>
      <c r="M445" s="1320"/>
      <c r="N445" s="1320"/>
      <c r="O445" s="1320"/>
      <c r="P445" s="1320"/>
      <c r="Q445" s="1321"/>
      <c r="R445" s="1321"/>
      <c r="S445" s="1321"/>
      <c r="T445" s="1321"/>
      <c r="U445" s="1321"/>
      <c r="V445" s="1321"/>
      <c r="W445" s="1317"/>
      <c r="X445" s="1317"/>
      <c r="Y445" s="1317"/>
      <c r="Z445" s="1317"/>
      <c r="AA445" s="1313"/>
      <c r="AB445" s="1317"/>
      <c r="AC445" s="1317"/>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54"/>
    </row>
    <row r="446">
      <c r="A446" s="1181"/>
      <c r="B446" s="1313"/>
      <c r="C446" s="1314"/>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17"/>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39"/>
    </row>
    <row r="447">
      <c r="A447" s="1223"/>
      <c r="B447" s="1312"/>
      <c r="C447" s="1310"/>
      <c r="D447" s="1318"/>
      <c r="E447" s="1318"/>
      <c r="F447" s="1318"/>
      <c r="G447" s="1318"/>
      <c r="H447" s="1319"/>
      <c r="I447" s="1319"/>
      <c r="J447" s="1320"/>
      <c r="K447" s="1320"/>
      <c r="L447" s="1320"/>
      <c r="M447" s="1320"/>
      <c r="N447" s="1320"/>
      <c r="O447" s="1320"/>
      <c r="P447" s="1320"/>
      <c r="Q447" s="1321"/>
      <c r="R447" s="1321"/>
      <c r="S447" s="1321"/>
      <c r="T447" s="1321"/>
      <c r="U447" s="1321"/>
      <c r="V447" s="1321"/>
      <c r="W447" s="1317"/>
      <c r="X447" s="1317"/>
      <c r="Y447" s="1317"/>
      <c r="Z447" s="1317"/>
      <c r="AA447" s="1313"/>
      <c r="AB447" s="1317"/>
      <c r="AC447" s="1317"/>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54"/>
    </row>
    <row r="448">
      <c r="A448" s="1181"/>
      <c r="B448" s="1313"/>
      <c r="C448" s="1314"/>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17"/>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39"/>
    </row>
    <row r="449">
      <c r="A449" s="1223"/>
      <c r="B449" s="1312"/>
      <c r="C449" s="1310"/>
      <c r="D449" s="1318"/>
      <c r="E449" s="1318"/>
      <c r="F449" s="1318"/>
      <c r="G449" s="1318"/>
      <c r="H449" s="1319"/>
      <c r="I449" s="1319"/>
      <c r="J449" s="1320"/>
      <c r="K449" s="1320"/>
      <c r="L449" s="1320"/>
      <c r="M449" s="1320"/>
      <c r="N449" s="1320"/>
      <c r="O449" s="1320"/>
      <c r="P449" s="1320"/>
      <c r="Q449" s="1321"/>
      <c r="R449" s="1321"/>
      <c r="S449" s="1321"/>
      <c r="T449" s="1321"/>
      <c r="U449" s="1321"/>
      <c r="V449" s="1321"/>
      <c r="W449" s="1317"/>
      <c r="X449" s="1317"/>
      <c r="Y449" s="1317"/>
      <c r="Z449" s="1317"/>
      <c r="AA449" s="1313"/>
      <c r="AB449" s="1317"/>
      <c r="AC449" s="1317"/>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54"/>
    </row>
    <row r="450">
      <c r="A450" s="1181"/>
      <c r="B450" s="1313"/>
      <c r="C450" s="1314"/>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17"/>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39"/>
    </row>
    <row r="451">
      <c r="A451" s="1223"/>
      <c r="B451" s="1312"/>
      <c r="C451" s="1310"/>
      <c r="D451" s="1318"/>
      <c r="E451" s="1318"/>
      <c r="F451" s="1318"/>
      <c r="G451" s="1318"/>
      <c r="H451" s="1319"/>
      <c r="I451" s="1319"/>
      <c r="J451" s="1320"/>
      <c r="K451" s="1320"/>
      <c r="L451" s="1320"/>
      <c r="M451" s="1320"/>
      <c r="N451" s="1320"/>
      <c r="O451" s="1320"/>
      <c r="P451" s="1320"/>
      <c r="Q451" s="1321"/>
      <c r="R451" s="1321"/>
      <c r="S451" s="1321"/>
      <c r="T451" s="1321"/>
      <c r="U451" s="1321"/>
      <c r="V451" s="1321"/>
      <c r="W451" s="1317"/>
      <c r="X451" s="1317"/>
      <c r="Y451" s="1317"/>
      <c r="Z451" s="1317"/>
      <c r="AA451" s="1313"/>
      <c r="AB451" s="1317"/>
      <c r="AC451" s="1317"/>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54"/>
    </row>
    <row r="452">
      <c r="A452" s="1181"/>
      <c r="B452" s="1313"/>
      <c r="C452" s="1314"/>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17"/>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39"/>
    </row>
    <row r="453">
      <c r="A453" s="1223"/>
      <c r="B453" s="1312"/>
      <c r="C453" s="1310"/>
      <c r="D453" s="1318"/>
      <c r="E453" s="1318"/>
      <c r="F453" s="1318"/>
      <c r="G453" s="1318"/>
      <c r="H453" s="1319"/>
      <c r="I453" s="1319"/>
      <c r="J453" s="1320"/>
      <c r="K453" s="1320"/>
      <c r="L453" s="1320"/>
      <c r="M453" s="1320"/>
      <c r="N453" s="1320"/>
      <c r="O453" s="1320"/>
      <c r="P453" s="1320"/>
      <c r="Q453" s="1321"/>
      <c r="R453" s="1321"/>
      <c r="S453" s="1321"/>
      <c r="T453" s="1321"/>
      <c r="U453" s="1321"/>
      <c r="V453" s="1321"/>
      <c r="W453" s="1317"/>
      <c r="X453" s="1317"/>
      <c r="Y453" s="1317"/>
      <c r="Z453" s="1317"/>
      <c r="AA453" s="1313"/>
      <c r="AB453" s="1317"/>
      <c r="AC453" s="1317"/>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54"/>
    </row>
    <row r="454">
      <c r="A454" s="1181"/>
      <c r="B454" s="1313"/>
      <c r="C454" s="1314"/>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17"/>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39"/>
    </row>
    <row r="455">
      <c r="A455" s="1223"/>
      <c r="B455" s="1312"/>
      <c r="C455" s="1310"/>
      <c r="D455" s="1318"/>
      <c r="E455" s="1318"/>
      <c r="F455" s="1318"/>
      <c r="G455" s="1318"/>
      <c r="H455" s="1319"/>
      <c r="I455" s="1319"/>
      <c r="J455" s="1320"/>
      <c r="K455" s="1320"/>
      <c r="L455" s="1320"/>
      <c r="M455" s="1320"/>
      <c r="N455" s="1320"/>
      <c r="O455" s="1320"/>
      <c r="P455" s="1320"/>
      <c r="Q455" s="1321"/>
      <c r="R455" s="1321"/>
      <c r="S455" s="1321"/>
      <c r="T455" s="1321"/>
      <c r="U455" s="1321"/>
      <c r="V455" s="1321"/>
      <c r="W455" s="1317"/>
      <c r="X455" s="1317"/>
      <c r="Y455" s="1317"/>
      <c r="Z455" s="1317"/>
      <c r="AA455" s="1313"/>
      <c r="AB455" s="1317"/>
      <c r="AC455" s="1317"/>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54"/>
    </row>
    <row r="456">
      <c r="A456" s="1181"/>
      <c r="B456" s="1313"/>
      <c r="C456" s="1314"/>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17"/>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39"/>
    </row>
    <row r="457">
      <c r="A457" s="1223"/>
      <c r="B457" s="1312"/>
      <c r="C457" s="1310"/>
      <c r="D457" s="1318"/>
      <c r="E457" s="1318"/>
      <c r="F457" s="1318"/>
      <c r="G457" s="1318"/>
      <c r="H457" s="1319"/>
      <c r="I457" s="1319"/>
      <c r="J457" s="1320"/>
      <c r="K457" s="1320"/>
      <c r="L457" s="1320"/>
      <c r="M457" s="1320"/>
      <c r="N457" s="1320"/>
      <c r="O457" s="1320"/>
      <c r="P457" s="1320"/>
      <c r="Q457" s="1321"/>
      <c r="R457" s="1321"/>
      <c r="S457" s="1321"/>
      <c r="T457" s="1321"/>
      <c r="U457" s="1321"/>
      <c r="V457" s="1321"/>
      <c r="W457" s="1317"/>
      <c r="X457" s="1317"/>
      <c r="Y457" s="1317"/>
      <c r="Z457" s="1317"/>
      <c r="AA457" s="1313"/>
      <c r="AB457" s="1317"/>
      <c r="AC457" s="1317"/>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54"/>
    </row>
    <row r="458">
      <c r="A458" s="1181"/>
      <c r="B458" s="1313"/>
      <c r="C458" s="1314"/>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17"/>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39"/>
    </row>
    <row r="459">
      <c r="A459" s="1223"/>
      <c r="B459" s="1312"/>
      <c r="C459" s="1310"/>
      <c r="D459" s="1318"/>
      <c r="E459" s="1318"/>
      <c r="F459" s="1318"/>
      <c r="G459" s="1318"/>
      <c r="H459" s="1319"/>
      <c r="I459" s="1319"/>
      <c r="J459" s="1320"/>
      <c r="K459" s="1320"/>
      <c r="L459" s="1320"/>
      <c r="M459" s="1320"/>
      <c r="N459" s="1320"/>
      <c r="O459" s="1320"/>
      <c r="P459" s="1320"/>
      <c r="Q459" s="1321"/>
      <c r="R459" s="1321"/>
      <c r="S459" s="1321"/>
      <c r="T459" s="1321"/>
      <c r="U459" s="1321"/>
      <c r="V459" s="1321"/>
      <c r="W459" s="1317"/>
      <c r="X459" s="1317"/>
      <c r="Y459" s="1317"/>
      <c r="Z459" s="1317"/>
      <c r="AA459" s="1313"/>
      <c r="AB459" s="1317"/>
      <c r="AC459" s="1317"/>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54"/>
    </row>
    <row r="460">
      <c r="A460" s="1181"/>
      <c r="B460" s="1313"/>
      <c r="C460" s="1314"/>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17"/>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39"/>
    </row>
    <row r="461">
      <c r="A461" s="1223"/>
      <c r="B461" s="1312"/>
      <c r="C461" s="1310"/>
      <c r="D461" s="1318"/>
      <c r="E461" s="1318"/>
      <c r="F461" s="1318"/>
      <c r="G461" s="1318"/>
      <c r="H461" s="1319"/>
      <c r="I461" s="1319"/>
      <c r="J461" s="1320"/>
      <c r="K461" s="1320"/>
      <c r="L461" s="1320"/>
      <c r="M461" s="1320"/>
      <c r="N461" s="1320"/>
      <c r="O461" s="1320"/>
      <c r="P461" s="1320"/>
      <c r="Q461" s="1321"/>
      <c r="R461" s="1321"/>
      <c r="S461" s="1321"/>
      <c r="T461" s="1321"/>
      <c r="U461" s="1321"/>
      <c r="V461" s="1321"/>
      <c r="W461" s="1317"/>
      <c r="X461" s="1317"/>
      <c r="Y461" s="1317"/>
      <c r="Z461" s="1317"/>
      <c r="AA461" s="1313"/>
      <c r="AB461" s="1317"/>
      <c r="AC461" s="1317"/>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54"/>
    </row>
    <row r="462">
      <c r="A462" s="1181"/>
      <c r="B462" s="1313"/>
      <c r="C462" s="1314"/>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17"/>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39"/>
    </row>
    <row r="463">
      <c r="A463" s="1223"/>
      <c r="B463" s="1312"/>
      <c r="C463" s="1310"/>
      <c r="D463" s="1318"/>
      <c r="E463" s="1318"/>
      <c r="F463" s="1318"/>
      <c r="G463" s="1318"/>
      <c r="H463" s="1319"/>
      <c r="I463" s="1319"/>
      <c r="J463" s="1320"/>
      <c r="K463" s="1320"/>
      <c r="L463" s="1320"/>
      <c r="M463" s="1320"/>
      <c r="N463" s="1320"/>
      <c r="O463" s="1320"/>
      <c r="P463" s="1320"/>
      <c r="Q463" s="1321"/>
      <c r="R463" s="1321"/>
      <c r="S463" s="1321"/>
      <c r="T463" s="1321"/>
      <c r="U463" s="1321"/>
      <c r="V463" s="1321"/>
      <c r="W463" s="1317"/>
      <c r="X463" s="1317"/>
      <c r="Y463" s="1317"/>
      <c r="Z463" s="1317"/>
      <c r="AA463" s="1313"/>
      <c r="AB463" s="1317"/>
      <c r="AC463" s="1317"/>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54"/>
    </row>
    <row r="464">
      <c r="A464" s="1181"/>
      <c r="B464" s="1313"/>
      <c r="C464" s="1314"/>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17"/>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39"/>
    </row>
    <row r="465">
      <c r="A465" s="1223"/>
      <c r="B465" s="1312"/>
      <c r="C465" s="1310"/>
      <c r="D465" s="1318"/>
      <c r="E465" s="1318"/>
      <c r="F465" s="1318"/>
      <c r="G465" s="1318"/>
      <c r="H465" s="1319"/>
      <c r="I465" s="1319"/>
      <c r="J465" s="1320"/>
      <c r="K465" s="1320"/>
      <c r="L465" s="1320"/>
      <c r="M465" s="1320"/>
      <c r="N465" s="1320"/>
      <c r="O465" s="1320"/>
      <c r="P465" s="1320"/>
      <c r="Q465" s="1321"/>
      <c r="R465" s="1321"/>
      <c r="S465" s="1321"/>
      <c r="T465" s="1321"/>
      <c r="U465" s="1321"/>
      <c r="V465" s="1321"/>
      <c r="W465" s="1317"/>
      <c r="X465" s="1317"/>
      <c r="Y465" s="1317"/>
      <c r="Z465" s="1317"/>
      <c r="AA465" s="1313"/>
      <c r="AB465" s="1317"/>
      <c r="AC465" s="1317"/>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54"/>
    </row>
    <row r="466">
      <c r="A466" s="1181"/>
      <c r="B466" s="1313"/>
      <c r="C466" s="1314"/>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17"/>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39"/>
    </row>
    <row r="467">
      <c r="A467" s="1223"/>
      <c r="B467" s="1312"/>
      <c r="C467" s="1310"/>
      <c r="D467" s="1318"/>
      <c r="E467" s="1318"/>
      <c r="F467" s="1318"/>
      <c r="G467" s="1318"/>
      <c r="H467" s="1319"/>
      <c r="I467" s="1319"/>
      <c r="J467" s="1320"/>
      <c r="K467" s="1320"/>
      <c r="L467" s="1320"/>
      <c r="M467" s="1320"/>
      <c r="N467" s="1320"/>
      <c r="O467" s="1320"/>
      <c r="P467" s="1320"/>
      <c r="Q467" s="1321"/>
      <c r="R467" s="1321"/>
      <c r="S467" s="1321"/>
      <c r="T467" s="1321"/>
      <c r="U467" s="1321"/>
      <c r="V467" s="1321"/>
      <c r="W467" s="1317"/>
      <c r="X467" s="1317"/>
      <c r="Y467" s="1317"/>
      <c r="Z467" s="1317"/>
      <c r="AA467" s="1313"/>
      <c r="AB467" s="1317"/>
      <c r="AC467" s="1317"/>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54"/>
    </row>
    <row r="468">
      <c r="A468" s="1181"/>
      <c r="B468" s="1313"/>
      <c r="C468" s="1314"/>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17"/>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39"/>
    </row>
    <row r="469">
      <c r="A469" s="1223"/>
      <c r="B469" s="1312"/>
      <c r="C469" s="1310"/>
      <c r="D469" s="1318"/>
      <c r="E469" s="1318"/>
      <c r="F469" s="1318"/>
      <c r="G469" s="1318"/>
      <c r="H469" s="1319"/>
      <c r="I469" s="1319"/>
      <c r="J469" s="1320"/>
      <c r="K469" s="1320"/>
      <c r="L469" s="1320"/>
      <c r="M469" s="1320"/>
      <c r="N469" s="1320"/>
      <c r="O469" s="1320"/>
      <c r="P469" s="1320"/>
      <c r="Q469" s="1321"/>
      <c r="R469" s="1321"/>
      <c r="S469" s="1321"/>
      <c r="T469" s="1321"/>
      <c r="U469" s="1321"/>
      <c r="V469" s="1321"/>
      <c r="W469" s="1317"/>
      <c r="X469" s="1317"/>
      <c r="Y469" s="1317"/>
      <c r="Z469" s="1317"/>
      <c r="AA469" s="1313"/>
      <c r="AB469" s="1317"/>
      <c r="AC469" s="1317"/>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54"/>
    </row>
    <row r="470">
      <c r="A470" s="1181"/>
      <c r="B470" s="1313"/>
      <c r="C470" s="1314"/>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17"/>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39"/>
    </row>
    <row r="471">
      <c r="A471" s="1223"/>
      <c r="B471" s="1312"/>
      <c r="C471" s="1310"/>
      <c r="D471" s="1318"/>
      <c r="E471" s="1318"/>
      <c r="F471" s="1318"/>
      <c r="G471" s="1318"/>
      <c r="H471" s="1319"/>
      <c r="I471" s="1319"/>
      <c r="J471" s="1320"/>
      <c r="K471" s="1320"/>
      <c r="L471" s="1320"/>
      <c r="M471" s="1320"/>
      <c r="N471" s="1320"/>
      <c r="O471" s="1320"/>
      <c r="P471" s="1320"/>
      <c r="Q471" s="1321"/>
      <c r="R471" s="1321"/>
      <c r="S471" s="1321"/>
      <c r="T471" s="1321"/>
      <c r="U471" s="1321"/>
      <c r="V471" s="1321"/>
      <c r="W471" s="1317"/>
      <c r="X471" s="1317"/>
      <c r="Y471" s="1317"/>
      <c r="Z471" s="1317"/>
      <c r="AA471" s="1313"/>
      <c r="AB471" s="1317"/>
      <c r="AC471" s="1317"/>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54"/>
    </row>
    <row r="472">
      <c r="A472" s="1181"/>
      <c r="B472" s="1313"/>
      <c r="C472" s="1314"/>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17"/>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39"/>
    </row>
    <row r="473">
      <c r="A473" s="1223"/>
      <c r="B473" s="1312"/>
      <c r="C473" s="1310"/>
      <c r="D473" s="1318"/>
      <c r="E473" s="1318"/>
      <c r="F473" s="1318"/>
      <c r="G473" s="1318"/>
      <c r="H473" s="1319"/>
      <c r="I473" s="1319"/>
      <c r="J473" s="1320"/>
      <c r="K473" s="1320"/>
      <c r="L473" s="1320"/>
      <c r="M473" s="1320"/>
      <c r="N473" s="1320"/>
      <c r="O473" s="1320"/>
      <c r="P473" s="1320"/>
      <c r="Q473" s="1321"/>
      <c r="R473" s="1321"/>
      <c r="S473" s="1321"/>
      <c r="T473" s="1321"/>
      <c r="U473" s="1321"/>
      <c r="V473" s="1321"/>
      <c r="W473" s="1317"/>
      <c r="X473" s="1317"/>
      <c r="Y473" s="1317"/>
      <c r="Z473" s="1317"/>
      <c r="AA473" s="1313"/>
      <c r="AB473" s="1317"/>
      <c r="AC473" s="1317"/>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54"/>
    </row>
    <row r="474">
      <c r="A474" s="1181"/>
      <c r="B474" s="1313"/>
      <c r="C474" s="1314"/>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17"/>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39"/>
    </row>
    <row r="475">
      <c r="A475" s="1223"/>
      <c r="B475" s="1312"/>
      <c r="C475" s="1310"/>
      <c r="D475" s="1318"/>
      <c r="E475" s="1318"/>
      <c r="F475" s="1318"/>
      <c r="G475" s="1318"/>
      <c r="H475" s="1319"/>
      <c r="I475" s="1319"/>
      <c r="J475" s="1320"/>
      <c r="K475" s="1320"/>
      <c r="L475" s="1320"/>
      <c r="M475" s="1320"/>
      <c r="N475" s="1320"/>
      <c r="O475" s="1320"/>
      <c r="P475" s="1320"/>
      <c r="Q475" s="1321"/>
      <c r="R475" s="1321"/>
      <c r="S475" s="1321"/>
      <c r="T475" s="1321"/>
      <c r="U475" s="1321"/>
      <c r="V475" s="1321"/>
      <c r="W475" s="1317"/>
      <c r="X475" s="1317"/>
      <c r="Y475" s="1317"/>
      <c r="Z475" s="1317"/>
      <c r="AA475" s="1313"/>
      <c r="AB475" s="1317"/>
      <c r="AC475" s="1317"/>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54"/>
    </row>
    <row r="476">
      <c r="A476" s="1181"/>
      <c r="B476" s="1313"/>
      <c r="C476" s="1314"/>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17"/>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39"/>
    </row>
    <row r="477">
      <c r="A477" s="1223"/>
      <c r="B477" s="1312"/>
      <c r="C477" s="1310"/>
      <c r="D477" s="1318"/>
      <c r="E477" s="1318"/>
      <c r="F477" s="1318"/>
      <c r="G477" s="1318"/>
      <c r="H477" s="1319"/>
      <c r="I477" s="1319"/>
      <c r="J477" s="1320"/>
      <c r="K477" s="1320"/>
      <c r="L477" s="1320"/>
      <c r="M477" s="1320"/>
      <c r="N477" s="1320"/>
      <c r="O477" s="1320"/>
      <c r="P477" s="1320"/>
      <c r="Q477" s="1321"/>
      <c r="R477" s="1321"/>
      <c r="S477" s="1321"/>
      <c r="T477" s="1321"/>
      <c r="U477" s="1321"/>
      <c r="V477" s="1321"/>
      <c r="W477" s="1317"/>
      <c r="X477" s="1317"/>
      <c r="Y477" s="1317"/>
      <c r="Z477" s="1317"/>
      <c r="AA477" s="1313"/>
      <c r="AB477" s="1317"/>
      <c r="AC477" s="1317"/>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54"/>
    </row>
    <row r="478">
      <c r="A478" s="1181"/>
      <c r="B478" s="1313"/>
      <c r="C478" s="1314"/>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17"/>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39"/>
    </row>
    <row r="479">
      <c r="A479" s="1223"/>
      <c r="B479" s="1312"/>
      <c r="C479" s="1310"/>
      <c r="D479" s="1318"/>
      <c r="E479" s="1318"/>
      <c r="F479" s="1318"/>
      <c r="G479" s="1318"/>
      <c r="H479" s="1319"/>
      <c r="I479" s="1319"/>
      <c r="J479" s="1320"/>
      <c r="K479" s="1320"/>
      <c r="L479" s="1320"/>
      <c r="M479" s="1320"/>
      <c r="N479" s="1320"/>
      <c r="O479" s="1320"/>
      <c r="P479" s="1320"/>
      <c r="Q479" s="1321"/>
      <c r="R479" s="1321"/>
      <c r="S479" s="1321"/>
      <c r="T479" s="1321"/>
      <c r="U479" s="1321"/>
      <c r="V479" s="1321"/>
      <c r="W479" s="1317"/>
      <c r="X479" s="1317"/>
      <c r="Y479" s="1317"/>
      <c r="Z479" s="1317"/>
      <c r="AA479" s="1313"/>
      <c r="AB479" s="1317"/>
      <c r="AC479" s="1317"/>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54"/>
    </row>
    <row r="480">
      <c r="A480" s="1181"/>
      <c r="B480" s="1313"/>
      <c r="C480" s="1314"/>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17"/>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39"/>
    </row>
    <row r="481">
      <c r="A481" s="1223"/>
      <c r="B481" s="1312"/>
      <c r="C481" s="1310"/>
      <c r="D481" s="1318"/>
      <c r="E481" s="1318"/>
      <c r="F481" s="1318"/>
      <c r="G481" s="1318"/>
      <c r="H481" s="1319"/>
      <c r="I481" s="1319"/>
      <c r="J481" s="1320"/>
      <c r="K481" s="1320"/>
      <c r="L481" s="1320"/>
      <c r="M481" s="1320"/>
      <c r="N481" s="1320"/>
      <c r="O481" s="1320"/>
      <c r="P481" s="1320"/>
      <c r="Q481" s="1321"/>
      <c r="R481" s="1321"/>
      <c r="S481" s="1321"/>
      <c r="T481" s="1321"/>
      <c r="U481" s="1321"/>
      <c r="V481" s="1321"/>
      <c r="W481" s="1317"/>
      <c r="X481" s="1317"/>
      <c r="Y481" s="1317"/>
      <c r="Z481" s="1317"/>
      <c r="AA481" s="1313"/>
      <c r="AB481" s="1317"/>
      <c r="AC481" s="1317"/>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54"/>
    </row>
    <row r="482">
      <c r="A482" s="1181"/>
      <c r="B482" s="1313"/>
      <c r="C482" s="1314"/>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17"/>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39"/>
    </row>
    <row r="483">
      <c r="A483" s="1223"/>
      <c r="B483" s="1312"/>
      <c r="C483" s="1310"/>
      <c r="D483" s="1318"/>
      <c r="E483" s="1318"/>
      <c r="F483" s="1318"/>
      <c r="G483" s="1318"/>
      <c r="H483" s="1319"/>
      <c r="I483" s="1319"/>
      <c r="J483" s="1320"/>
      <c r="K483" s="1320"/>
      <c r="L483" s="1320"/>
      <c r="M483" s="1320"/>
      <c r="N483" s="1320"/>
      <c r="O483" s="1320"/>
      <c r="P483" s="1320"/>
      <c r="Q483" s="1321"/>
      <c r="R483" s="1321"/>
      <c r="S483" s="1321"/>
      <c r="T483" s="1321"/>
      <c r="U483" s="1321"/>
      <c r="V483" s="1321"/>
      <c r="W483" s="1317"/>
      <c r="X483" s="1317"/>
      <c r="Y483" s="1317"/>
      <c r="Z483" s="1317"/>
      <c r="AA483" s="1313"/>
      <c r="AB483" s="1317"/>
      <c r="AC483" s="1317"/>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54"/>
    </row>
    <row r="484">
      <c r="A484" s="1181"/>
      <c r="B484" s="1313"/>
      <c r="C484" s="1314"/>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17"/>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39"/>
    </row>
    <row r="485">
      <c r="A485" s="1223"/>
      <c r="B485" s="1312"/>
      <c r="C485" s="1310"/>
      <c r="D485" s="1318"/>
      <c r="E485" s="1318"/>
      <c r="F485" s="1318"/>
      <c r="G485" s="1318"/>
      <c r="H485" s="1319"/>
      <c r="I485" s="1319"/>
      <c r="J485" s="1320"/>
      <c r="K485" s="1320"/>
      <c r="L485" s="1320"/>
      <c r="M485" s="1320"/>
      <c r="N485" s="1320"/>
      <c r="O485" s="1320"/>
      <c r="P485" s="1320"/>
      <c r="Q485" s="1321"/>
      <c r="R485" s="1321"/>
      <c r="S485" s="1321"/>
      <c r="T485" s="1321"/>
      <c r="U485" s="1321"/>
      <c r="V485" s="1321"/>
      <c r="W485" s="1317"/>
      <c r="X485" s="1317"/>
      <c r="Y485" s="1317"/>
      <c r="Z485" s="1317"/>
      <c r="AA485" s="1313"/>
      <c r="AB485" s="1317"/>
      <c r="AC485" s="1317"/>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54"/>
    </row>
    <row r="486">
      <c r="A486" s="1181"/>
      <c r="B486" s="1313"/>
      <c r="C486" s="1314"/>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17"/>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39"/>
    </row>
    <row r="487">
      <c r="A487" s="1223"/>
      <c r="B487" s="1312"/>
      <c r="C487" s="1310"/>
      <c r="D487" s="1318"/>
      <c r="E487" s="1318"/>
      <c r="F487" s="1318"/>
      <c r="G487" s="1318"/>
      <c r="H487" s="1319"/>
      <c r="I487" s="1319"/>
      <c r="J487" s="1320"/>
      <c r="K487" s="1320"/>
      <c r="L487" s="1320"/>
      <c r="M487" s="1320"/>
      <c r="N487" s="1320"/>
      <c r="O487" s="1320"/>
      <c r="P487" s="1320"/>
      <c r="Q487" s="1321"/>
      <c r="R487" s="1321"/>
      <c r="S487" s="1321"/>
      <c r="T487" s="1321"/>
      <c r="U487" s="1321"/>
      <c r="V487" s="1321"/>
      <c r="W487" s="1317"/>
      <c r="X487" s="1317"/>
      <c r="Y487" s="1317"/>
      <c r="Z487" s="1317"/>
      <c r="AA487" s="1313"/>
      <c r="AB487" s="1317"/>
      <c r="AC487" s="1317"/>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54"/>
    </row>
    <row r="488">
      <c r="A488" s="1181"/>
      <c r="B488" s="1313"/>
      <c r="C488" s="1314"/>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17"/>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39"/>
    </row>
    <row r="489">
      <c r="A489" s="1223"/>
      <c r="B489" s="1312"/>
      <c r="C489" s="1310"/>
      <c r="D489" s="1318"/>
      <c r="E489" s="1318"/>
      <c r="F489" s="1318"/>
      <c r="G489" s="1318"/>
      <c r="H489" s="1319"/>
      <c r="I489" s="1319"/>
      <c r="J489" s="1320"/>
      <c r="K489" s="1320"/>
      <c r="L489" s="1320"/>
      <c r="M489" s="1320"/>
      <c r="N489" s="1320"/>
      <c r="O489" s="1320"/>
      <c r="P489" s="1320"/>
      <c r="Q489" s="1321"/>
      <c r="R489" s="1321"/>
      <c r="S489" s="1321"/>
      <c r="T489" s="1321"/>
      <c r="U489" s="1321"/>
      <c r="V489" s="1321"/>
      <c r="W489" s="1317"/>
      <c r="X489" s="1317"/>
      <c r="Y489" s="1317"/>
      <c r="Z489" s="1317"/>
      <c r="AA489" s="1313"/>
      <c r="AB489" s="1317"/>
      <c r="AC489" s="1317"/>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54"/>
    </row>
    <row r="490">
      <c r="A490" s="1181"/>
      <c r="B490" s="1313"/>
      <c r="C490" s="1314"/>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17"/>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39"/>
    </row>
    <row r="491">
      <c r="A491" s="1223"/>
      <c r="B491" s="1312"/>
      <c r="C491" s="1310"/>
      <c r="D491" s="1318"/>
      <c r="E491" s="1318"/>
      <c r="F491" s="1318"/>
      <c r="G491" s="1318"/>
      <c r="H491" s="1319"/>
      <c r="I491" s="1319"/>
      <c r="J491" s="1320"/>
      <c r="K491" s="1320"/>
      <c r="L491" s="1320"/>
      <c r="M491" s="1320"/>
      <c r="N491" s="1320"/>
      <c r="O491" s="1320"/>
      <c r="P491" s="1320"/>
      <c r="Q491" s="1321"/>
      <c r="R491" s="1321"/>
      <c r="S491" s="1321"/>
      <c r="T491" s="1321"/>
      <c r="U491" s="1321"/>
      <c r="V491" s="1321"/>
      <c r="W491" s="1317"/>
      <c r="X491" s="1317"/>
      <c r="Y491" s="1317"/>
      <c r="Z491" s="1317"/>
      <c r="AA491" s="1313"/>
      <c r="AB491" s="1317"/>
      <c r="AC491" s="1317"/>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54"/>
    </row>
    <row r="492">
      <c r="A492" s="1181"/>
      <c r="B492" s="1313"/>
      <c r="C492" s="1314"/>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17"/>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39"/>
    </row>
    <row r="493">
      <c r="A493" s="1223"/>
      <c r="B493" s="1312"/>
      <c r="C493" s="1310"/>
      <c r="D493" s="1318"/>
      <c r="E493" s="1318"/>
      <c r="F493" s="1318"/>
      <c r="G493" s="1318"/>
      <c r="H493" s="1319"/>
      <c r="I493" s="1319"/>
      <c r="J493" s="1320"/>
      <c r="K493" s="1320"/>
      <c r="L493" s="1320"/>
      <c r="M493" s="1320"/>
      <c r="N493" s="1320"/>
      <c r="O493" s="1320"/>
      <c r="P493" s="1320"/>
      <c r="Q493" s="1321"/>
      <c r="R493" s="1321"/>
      <c r="S493" s="1321"/>
      <c r="T493" s="1321"/>
      <c r="U493" s="1321"/>
      <c r="V493" s="1321"/>
      <c r="W493" s="1317"/>
      <c r="X493" s="1317"/>
      <c r="Y493" s="1317"/>
      <c r="Z493" s="1317"/>
      <c r="AA493" s="1313"/>
      <c r="AB493" s="1317"/>
      <c r="AC493" s="1317"/>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54"/>
    </row>
    <row r="494">
      <c r="A494" s="1181"/>
      <c r="B494" s="1313"/>
      <c r="C494" s="1314"/>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17"/>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39"/>
    </row>
    <row r="495">
      <c r="A495" s="1223"/>
      <c r="B495" s="1312"/>
      <c r="C495" s="1310"/>
      <c r="D495" s="1318"/>
      <c r="E495" s="1318"/>
      <c r="F495" s="1318"/>
      <c r="G495" s="1318"/>
      <c r="H495" s="1319"/>
      <c r="I495" s="1319"/>
      <c r="J495" s="1320"/>
      <c r="K495" s="1320"/>
      <c r="L495" s="1320"/>
      <c r="M495" s="1320"/>
      <c r="N495" s="1320"/>
      <c r="O495" s="1320"/>
      <c r="P495" s="1320"/>
      <c r="Q495" s="1321"/>
      <c r="R495" s="1321"/>
      <c r="S495" s="1321"/>
      <c r="T495" s="1321"/>
      <c r="U495" s="1321"/>
      <c r="V495" s="1321"/>
      <c r="W495" s="1317"/>
      <c r="X495" s="1317"/>
      <c r="Y495" s="1317"/>
      <c r="Z495" s="1317"/>
      <c r="AA495" s="1313"/>
      <c r="AB495" s="1317"/>
      <c r="AC495" s="1317"/>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54"/>
    </row>
    <row r="496">
      <c r="A496" s="1181"/>
      <c r="B496" s="1313"/>
      <c r="C496" s="1314"/>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17"/>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39"/>
    </row>
    <row r="497">
      <c r="A497" s="1223"/>
      <c r="B497" s="1312"/>
      <c r="C497" s="1310"/>
      <c r="D497" s="1318"/>
      <c r="E497" s="1318"/>
      <c r="F497" s="1318"/>
      <c r="G497" s="1318"/>
      <c r="H497" s="1319"/>
      <c r="I497" s="1319"/>
      <c r="J497" s="1320"/>
      <c r="K497" s="1320"/>
      <c r="L497" s="1320"/>
      <c r="M497" s="1320"/>
      <c r="N497" s="1320"/>
      <c r="O497" s="1320"/>
      <c r="P497" s="1320"/>
      <c r="Q497" s="1321"/>
      <c r="R497" s="1321"/>
      <c r="S497" s="1321"/>
      <c r="T497" s="1321"/>
      <c r="U497" s="1321"/>
      <c r="V497" s="1321"/>
      <c r="W497" s="1317"/>
      <c r="X497" s="1317"/>
      <c r="Y497" s="1317"/>
      <c r="Z497" s="1317"/>
      <c r="AA497" s="1313"/>
      <c r="AB497" s="1317"/>
      <c r="AC497" s="1317"/>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54"/>
    </row>
    <row r="498">
      <c r="A498" s="1181"/>
      <c r="B498" s="1313"/>
      <c r="C498" s="1314"/>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17"/>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39"/>
    </row>
    <row r="499">
      <c r="A499" s="1223"/>
      <c r="B499" s="1312"/>
      <c r="C499" s="1310"/>
      <c r="D499" s="1318"/>
      <c r="E499" s="1318"/>
      <c r="F499" s="1318"/>
      <c r="G499" s="1318"/>
      <c r="H499" s="1319"/>
      <c r="I499" s="1319"/>
      <c r="J499" s="1320"/>
      <c r="K499" s="1320"/>
      <c r="L499" s="1320"/>
      <c r="M499" s="1320"/>
      <c r="N499" s="1320"/>
      <c r="O499" s="1320"/>
      <c r="P499" s="1320"/>
      <c r="Q499" s="1321"/>
      <c r="R499" s="1321"/>
      <c r="S499" s="1321"/>
      <c r="T499" s="1321"/>
      <c r="U499" s="1321"/>
      <c r="V499" s="1321"/>
      <c r="W499" s="1317"/>
      <c r="X499" s="1317"/>
      <c r="Y499" s="1317"/>
      <c r="Z499" s="1317"/>
      <c r="AA499" s="1313"/>
      <c r="AB499" s="1317"/>
      <c r="AC499" s="1317"/>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54"/>
    </row>
    <row r="500">
      <c r="A500" s="1181"/>
      <c r="B500" s="1313"/>
      <c r="C500" s="1314"/>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17"/>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39"/>
    </row>
    <row r="501">
      <c r="A501" s="1223"/>
      <c r="B501" s="1312"/>
      <c r="C501" s="1310"/>
      <c r="D501" s="1318"/>
      <c r="E501" s="1318"/>
      <c r="F501" s="1318"/>
      <c r="G501" s="1318"/>
      <c r="H501" s="1319"/>
      <c r="I501" s="1319"/>
      <c r="J501" s="1320"/>
      <c r="K501" s="1320"/>
      <c r="L501" s="1320"/>
      <c r="M501" s="1320"/>
      <c r="N501" s="1320"/>
      <c r="O501" s="1320"/>
      <c r="P501" s="1320"/>
      <c r="Q501" s="1321"/>
      <c r="R501" s="1321"/>
      <c r="S501" s="1321"/>
      <c r="T501" s="1321"/>
      <c r="U501" s="1321"/>
      <c r="V501" s="1321"/>
      <c r="W501" s="1317"/>
      <c r="X501" s="1317"/>
      <c r="Y501" s="1317"/>
      <c r="Z501" s="1317"/>
      <c r="AA501" s="1313"/>
      <c r="AB501" s="1317"/>
      <c r="AC501" s="1317"/>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54"/>
    </row>
    <row r="502">
      <c r="A502" s="1181"/>
      <c r="B502" s="1313"/>
      <c r="C502" s="1314"/>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17"/>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39"/>
    </row>
    <row r="503">
      <c r="A503" s="1223"/>
      <c r="B503" s="1312"/>
      <c r="C503" s="1310"/>
      <c r="D503" s="1318"/>
      <c r="E503" s="1318"/>
      <c r="F503" s="1318"/>
      <c r="G503" s="1318"/>
      <c r="H503" s="1319"/>
      <c r="I503" s="1319"/>
      <c r="J503" s="1320"/>
      <c r="K503" s="1320"/>
      <c r="L503" s="1320"/>
      <c r="M503" s="1320"/>
      <c r="N503" s="1320"/>
      <c r="O503" s="1320"/>
      <c r="P503" s="1320"/>
      <c r="Q503" s="1321"/>
      <c r="R503" s="1321"/>
      <c r="S503" s="1321"/>
      <c r="T503" s="1321"/>
      <c r="U503" s="1321"/>
      <c r="V503" s="1321"/>
      <c r="W503" s="1317"/>
      <c r="X503" s="1317"/>
      <c r="Y503" s="1317"/>
      <c r="Z503" s="1317"/>
      <c r="AA503" s="1313"/>
      <c r="AB503" s="1317"/>
      <c r="AC503" s="1317"/>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54"/>
    </row>
    <row r="504">
      <c r="A504" s="1181"/>
      <c r="B504" s="1313"/>
      <c r="C504" s="1314"/>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17"/>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39"/>
    </row>
    <row r="505">
      <c r="A505" s="1223"/>
      <c r="B505" s="1312"/>
      <c r="C505" s="1310"/>
      <c r="D505" s="1318"/>
      <c r="E505" s="1318"/>
      <c r="F505" s="1318"/>
      <c r="G505" s="1318"/>
      <c r="H505" s="1319"/>
      <c r="I505" s="1319"/>
      <c r="J505" s="1320"/>
      <c r="K505" s="1320"/>
      <c r="L505" s="1320"/>
      <c r="M505" s="1320"/>
      <c r="N505" s="1320"/>
      <c r="O505" s="1320"/>
      <c r="P505" s="1320"/>
      <c r="Q505" s="1321"/>
      <c r="R505" s="1321"/>
      <c r="S505" s="1321"/>
      <c r="T505" s="1321"/>
      <c r="U505" s="1321"/>
      <c r="V505" s="1321"/>
      <c r="W505" s="1317"/>
      <c r="X505" s="1317"/>
      <c r="Y505" s="1317"/>
      <c r="Z505" s="1317"/>
      <c r="AA505" s="1313"/>
      <c r="AB505" s="1317"/>
      <c r="AC505" s="1317"/>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54"/>
    </row>
    <row r="506">
      <c r="A506" s="1181"/>
      <c r="B506" s="1313"/>
      <c r="C506" s="1314"/>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17"/>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39"/>
    </row>
    <row r="507">
      <c r="A507" s="1223"/>
      <c r="B507" s="1312"/>
      <c r="C507" s="1310"/>
      <c r="D507" s="1318"/>
      <c r="E507" s="1318"/>
      <c r="F507" s="1318"/>
      <c r="G507" s="1318"/>
      <c r="H507" s="1319"/>
      <c r="I507" s="1319"/>
      <c r="J507" s="1320"/>
      <c r="K507" s="1320"/>
      <c r="L507" s="1320"/>
      <c r="M507" s="1320"/>
      <c r="N507" s="1320"/>
      <c r="O507" s="1320"/>
      <c r="P507" s="1320"/>
      <c r="Q507" s="1321"/>
      <c r="R507" s="1321"/>
      <c r="S507" s="1321"/>
      <c r="T507" s="1321"/>
      <c r="U507" s="1321"/>
      <c r="V507" s="1321"/>
      <c r="W507" s="1317"/>
      <c r="X507" s="1317"/>
      <c r="Y507" s="1317"/>
      <c r="Z507" s="1317"/>
      <c r="AA507" s="1313"/>
      <c r="AB507" s="1317"/>
      <c r="AC507" s="1317"/>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54"/>
    </row>
    <row r="508">
      <c r="A508" s="1181"/>
      <c r="B508" s="1313"/>
      <c r="C508" s="1314"/>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17"/>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39"/>
    </row>
    <row r="509">
      <c r="A509" s="1223"/>
      <c r="B509" s="1312"/>
      <c r="C509" s="1310"/>
      <c r="D509" s="1318"/>
      <c r="E509" s="1318"/>
      <c r="F509" s="1318"/>
      <c r="G509" s="1318"/>
      <c r="H509" s="1319"/>
      <c r="I509" s="1319"/>
      <c r="J509" s="1320"/>
      <c r="K509" s="1320"/>
      <c r="L509" s="1320"/>
      <c r="M509" s="1320"/>
      <c r="N509" s="1320"/>
      <c r="O509" s="1320"/>
      <c r="P509" s="1320"/>
      <c r="Q509" s="1321"/>
      <c r="R509" s="1321"/>
      <c r="S509" s="1321"/>
      <c r="T509" s="1321"/>
      <c r="U509" s="1321"/>
      <c r="V509" s="1321"/>
      <c r="W509" s="1317"/>
      <c r="X509" s="1317"/>
      <c r="Y509" s="1317"/>
      <c r="Z509" s="1317"/>
      <c r="AA509" s="1313"/>
      <c r="AB509" s="1317"/>
      <c r="AC509" s="1317"/>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54"/>
    </row>
    <row r="510">
      <c r="A510" s="1181"/>
      <c r="B510" s="1313"/>
      <c r="C510" s="1314"/>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17"/>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39"/>
    </row>
    <row r="511">
      <c r="A511" s="1223"/>
      <c r="B511" s="1312"/>
      <c r="C511" s="1310"/>
      <c r="D511" s="1318"/>
      <c r="E511" s="1318"/>
      <c r="F511" s="1318"/>
      <c r="G511" s="1318"/>
      <c r="H511" s="1319"/>
      <c r="I511" s="1319"/>
      <c r="J511" s="1320"/>
      <c r="K511" s="1320"/>
      <c r="L511" s="1320"/>
      <c r="M511" s="1320"/>
      <c r="N511" s="1320"/>
      <c r="O511" s="1320"/>
      <c r="P511" s="1320"/>
      <c r="Q511" s="1321"/>
      <c r="R511" s="1321"/>
      <c r="S511" s="1321"/>
      <c r="T511" s="1321"/>
      <c r="U511" s="1321"/>
      <c r="V511" s="1321"/>
      <c r="W511" s="1317"/>
      <c r="X511" s="1317"/>
      <c r="Y511" s="1317"/>
      <c r="Z511" s="1317"/>
      <c r="AA511" s="1313"/>
      <c r="AB511" s="1317"/>
      <c r="AC511" s="1317"/>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54"/>
    </row>
    <row r="512">
      <c r="A512" s="1181"/>
      <c r="B512" s="1313"/>
      <c r="C512" s="1314"/>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17"/>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39"/>
    </row>
    <row r="513">
      <c r="A513" s="1223"/>
      <c r="B513" s="1312"/>
      <c r="C513" s="1310"/>
      <c r="D513" s="1318"/>
      <c r="E513" s="1318"/>
      <c r="F513" s="1318"/>
      <c r="G513" s="1318"/>
      <c r="H513" s="1319"/>
      <c r="I513" s="1319"/>
      <c r="J513" s="1320"/>
      <c r="K513" s="1320"/>
      <c r="L513" s="1320"/>
      <c r="M513" s="1320"/>
      <c r="N513" s="1320"/>
      <c r="O513" s="1320"/>
      <c r="P513" s="1320"/>
      <c r="Q513" s="1321"/>
      <c r="R513" s="1321"/>
      <c r="S513" s="1321"/>
      <c r="T513" s="1321"/>
      <c r="U513" s="1321"/>
      <c r="V513" s="1321"/>
      <c r="W513" s="1317"/>
      <c r="X513" s="1317"/>
      <c r="Y513" s="1317"/>
      <c r="Z513" s="1317"/>
      <c r="AA513" s="1313"/>
      <c r="AB513" s="1317"/>
      <c r="AC513" s="1317"/>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54"/>
    </row>
    <row r="514">
      <c r="A514" s="1181"/>
      <c r="B514" s="1313"/>
      <c r="C514" s="1314"/>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17"/>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39"/>
    </row>
    <row r="515">
      <c r="A515" s="1223"/>
      <c r="B515" s="1312"/>
      <c r="C515" s="1310"/>
      <c r="D515" s="1318"/>
      <c r="E515" s="1318"/>
      <c r="F515" s="1318"/>
      <c r="G515" s="1318"/>
      <c r="H515" s="1319"/>
      <c r="I515" s="1319"/>
      <c r="J515" s="1320"/>
      <c r="K515" s="1320"/>
      <c r="L515" s="1320"/>
      <c r="M515" s="1320"/>
      <c r="N515" s="1320"/>
      <c r="O515" s="1320"/>
      <c r="P515" s="1320"/>
      <c r="Q515" s="1321"/>
      <c r="R515" s="1321"/>
      <c r="S515" s="1321"/>
      <c r="T515" s="1321"/>
      <c r="U515" s="1321"/>
      <c r="V515" s="1321"/>
      <c r="W515" s="1317"/>
      <c r="X515" s="1317"/>
      <c r="Y515" s="1317"/>
      <c r="Z515" s="1317"/>
      <c r="AA515" s="1313"/>
      <c r="AB515" s="1317"/>
      <c r="AC515" s="1317"/>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54"/>
    </row>
    <row r="516">
      <c r="A516" s="1181"/>
      <c r="B516" s="1313"/>
      <c r="C516" s="1314"/>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17"/>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39"/>
    </row>
    <row r="517">
      <c r="A517" s="1223"/>
      <c r="B517" s="1312"/>
      <c r="C517" s="1310"/>
      <c r="D517" s="1318"/>
      <c r="E517" s="1318"/>
      <c r="F517" s="1318"/>
      <c r="G517" s="1318"/>
      <c r="H517" s="1319"/>
      <c r="I517" s="1319"/>
      <c r="J517" s="1320"/>
      <c r="K517" s="1320"/>
      <c r="L517" s="1320"/>
      <c r="M517" s="1320"/>
      <c r="N517" s="1320"/>
      <c r="O517" s="1320"/>
      <c r="P517" s="1320"/>
      <c r="Q517" s="1321"/>
      <c r="R517" s="1321"/>
      <c r="S517" s="1321"/>
      <c r="T517" s="1321"/>
      <c r="U517" s="1321"/>
      <c r="V517" s="1321"/>
      <c r="W517" s="1317"/>
      <c r="X517" s="1317"/>
      <c r="Y517" s="1317"/>
      <c r="Z517" s="1317"/>
      <c r="AA517" s="1313"/>
      <c r="AB517" s="1317"/>
      <c r="AC517" s="1317"/>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54"/>
    </row>
    <row r="518">
      <c r="A518" s="1181"/>
      <c r="B518" s="1313"/>
      <c r="C518" s="1314"/>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17"/>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39"/>
    </row>
    <row r="519">
      <c r="A519" s="1223"/>
      <c r="B519" s="1312"/>
      <c r="C519" s="1310"/>
      <c r="D519" s="1318"/>
      <c r="E519" s="1318"/>
      <c r="F519" s="1318"/>
      <c r="G519" s="1318"/>
      <c r="H519" s="1319"/>
      <c r="I519" s="1319"/>
      <c r="J519" s="1320"/>
      <c r="K519" s="1320"/>
      <c r="L519" s="1320"/>
      <c r="M519" s="1320"/>
      <c r="N519" s="1320"/>
      <c r="O519" s="1320"/>
      <c r="P519" s="1320"/>
      <c r="Q519" s="1321"/>
      <c r="R519" s="1321"/>
      <c r="S519" s="1321"/>
      <c r="T519" s="1321"/>
      <c r="U519" s="1321"/>
      <c r="V519" s="1321"/>
      <c r="W519" s="1317"/>
      <c r="X519" s="1317"/>
      <c r="Y519" s="1317"/>
      <c r="Z519" s="1317"/>
      <c r="AA519" s="1313"/>
      <c r="AB519" s="1317"/>
      <c r="AC519" s="1317"/>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54"/>
    </row>
    <row r="520">
      <c r="A520" s="1181"/>
      <c r="B520" s="1313"/>
      <c r="C520" s="1314"/>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17"/>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39"/>
    </row>
    <row r="521">
      <c r="A521" s="1223"/>
      <c r="B521" s="1312"/>
      <c r="C521" s="1310"/>
      <c r="D521" s="1318"/>
      <c r="E521" s="1318"/>
      <c r="F521" s="1318"/>
      <c r="G521" s="1318"/>
      <c r="H521" s="1319"/>
      <c r="I521" s="1319"/>
      <c r="J521" s="1320"/>
      <c r="K521" s="1320"/>
      <c r="L521" s="1320"/>
      <c r="M521" s="1320"/>
      <c r="N521" s="1320"/>
      <c r="O521" s="1320"/>
      <c r="P521" s="1320"/>
      <c r="Q521" s="1321"/>
      <c r="R521" s="1321"/>
      <c r="S521" s="1321"/>
      <c r="T521" s="1321"/>
      <c r="U521" s="1321"/>
      <c r="V521" s="1321"/>
      <c r="W521" s="1317"/>
      <c r="X521" s="1317"/>
      <c r="Y521" s="1317"/>
      <c r="Z521" s="1317"/>
      <c r="AA521" s="1313"/>
      <c r="AB521" s="1317"/>
      <c r="AC521" s="1317"/>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54"/>
    </row>
    <row r="522">
      <c r="A522" s="1181"/>
      <c r="B522" s="1313"/>
      <c r="C522" s="1314"/>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17"/>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39"/>
    </row>
    <row r="523">
      <c r="A523" s="1223"/>
      <c r="B523" s="1312"/>
      <c r="C523" s="1310"/>
      <c r="D523" s="1318"/>
      <c r="E523" s="1318"/>
      <c r="F523" s="1318"/>
      <c r="G523" s="1318"/>
      <c r="H523" s="1319"/>
      <c r="I523" s="1319"/>
      <c r="J523" s="1320"/>
      <c r="K523" s="1320"/>
      <c r="L523" s="1320"/>
      <c r="M523" s="1320"/>
      <c r="N523" s="1320"/>
      <c r="O523" s="1320"/>
      <c r="P523" s="1320"/>
      <c r="Q523" s="1321"/>
      <c r="R523" s="1321"/>
      <c r="S523" s="1321"/>
      <c r="T523" s="1321"/>
      <c r="U523" s="1321"/>
      <c r="V523" s="1321"/>
      <c r="W523" s="1317"/>
      <c r="X523" s="1317"/>
      <c r="Y523" s="1317"/>
      <c r="Z523" s="1317"/>
      <c r="AA523" s="1313"/>
      <c r="AB523" s="1317"/>
      <c r="AC523" s="1317"/>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54"/>
    </row>
    <row r="524">
      <c r="A524" s="1181"/>
      <c r="B524" s="1313"/>
      <c r="C524" s="1314"/>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17"/>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39"/>
    </row>
    <row r="525">
      <c r="A525" s="1223"/>
      <c r="B525" s="1312"/>
      <c r="C525" s="1310"/>
      <c r="D525" s="1318"/>
      <c r="E525" s="1318"/>
      <c r="F525" s="1318"/>
      <c r="G525" s="1318"/>
      <c r="H525" s="1319"/>
      <c r="I525" s="1319"/>
      <c r="J525" s="1320"/>
      <c r="K525" s="1320"/>
      <c r="L525" s="1320"/>
      <c r="M525" s="1320"/>
      <c r="N525" s="1320"/>
      <c r="O525" s="1320"/>
      <c r="P525" s="1320"/>
      <c r="Q525" s="1321"/>
      <c r="R525" s="1321"/>
      <c r="S525" s="1321"/>
      <c r="T525" s="1321"/>
      <c r="U525" s="1321"/>
      <c r="V525" s="1321"/>
      <c r="W525" s="1317"/>
      <c r="X525" s="1317"/>
      <c r="Y525" s="1317"/>
      <c r="Z525" s="1317"/>
      <c r="AA525" s="1313"/>
      <c r="AB525" s="1317"/>
      <c r="AC525" s="1317"/>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54"/>
    </row>
    <row r="526">
      <c r="A526" s="1181"/>
      <c r="B526" s="1313"/>
      <c r="C526" s="1314"/>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17"/>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39"/>
    </row>
    <row r="527">
      <c r="A527" s="1223"/>
      <c r="B527" s="1312"/>
      <c r="C527" s="1310"/>
      <c r="D527" s="1318"/>
      <c r="E527" s="1318"/>
      <c r="F527" s="1318"/>
      <c r="G527" s="1318"/>
      <c r="H527" s="1319"/>
      <c r="I527" s="1319"/>
      <c r="J527" s="1320"/>
      <c r="K527" s="1320"/>
      <c r="L527" s="1320"/>
      <c r="M527" s="1320"/>
      <c r="N527" s="1320"/>
      <c r="O527" s="1320"/>
      <c r="P527" s="1320"/>
      <c r="Q527" s="1321"/>
      <c r="R527" s="1321"/>
      <c r="S527" s="1321"/>
      <c r="T527" s="1321"/>
      <c r="U527" s="1321"/>
      <c r="V527" s="1321"/>
      <c r="W527" s="1317"/>
      <c r="X527" s="1317"/>
      <c r="Y527" s="1317"/>
      <c r="Z527" s="1317"/>
      <c r="AA527" s="1313"/>
      <c r="AB527" s="1317"/>
      <c r="AC527" s="1317"/>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54"/>
    </row>
    <row r="528">
      <c r="A528" s="1181"/>
      <c r="B528" s="1313"/>
      <c r="C528" s="1314"/>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17"/>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39"/>
    </row>
    <row r="529">
      <c r="A529" s="1223"/>
      <c r="B529" s="1312"/>
      <c r="C529" s="1310"/>
      <c r="D529" s="1318"/>
      <c r="E529" s="1318"/>
      <c r="F529" s="1318"/>
      <c r="G529" s="1318"/>
      <c r="H529" s="1319"/>
      <c r="I529" s="1319"/>
      <c r="J529" s="1320"/>
      <c r="K529" s="1320"/>
      <c r="L529" s="1320"/>
      <c r="M529" s="1320"/>
      <c r="N529" s="1320"/>
      <c r="O529" s="1320"/>
      <c r="P529" s="1320"/>
      <c r="Q529" s="1321"/>
      <c r="R529" s="1321"/>
      <c r="S529" s="1321"/>
      <c r="T529" s="1321"/>
      <c r="U529" s="1321"/>
      <c r="V529" s="1321"/>
      <c r="W529" s="1317"/>
      <c r="X529" s="1317"/>
      <c r="Y529" s="1317"/>
      <c r="Z529" s="1317"/>
      <c r="AA529" s="1313"/>
      <c r="AB529" s="1317"/>
      <c r="AC529" s="1317"/>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54"/>
    </row>
    <row r="530">
      <c r="A530" s="1181"/>
      <c r="B530" s="1313"/>
      <c r="C530" s="1314"/>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17"/>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39"/>
    </row>
    <row r="531">
      <c r="A531" s="1223"/>
      <c r="B531" s="1312"/>
      <c r="C531" s="1310"/>
      <c r="D531" s="1318"/>
      <c r="E531" s="1318"/>
      <c r="F531" s="1318"/>
      <c r="G531" s="1318"/>
      <c r="H531" s="1319"/>
      <c r="I531" s="1319"/>
      <c r="J531" s="1320"/>
      <c r="K531" s="1320"/>
      <c r="L531" s="1320"/>
      <c r="M531" s="1320"/>
      <c r="N531" s="1320"/>
      <c r="O531" s="1320"/>
      <c r="P531" s="1320"/>
      <c r="Q531" s="1321"/>
      <c r="R531" s="1321"/>
      <c r="S531" s="1321"/>
      <c r="T531" s="1321"/>
      <c r="U531" s="1321"/>
      <c r="V531" s="1321"/>
      <c r="W531" s="1317"/>
      <c r="X531" s="1317"/>
      <c r="Y531" s="1317"/>
      <c r="Z531" s="1317"/>
      <c r="AA531" s="1313"/>
      <c r="AB531" s="1317"/>
      <c r="AC531" s="1317"/>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54"/>
    </row>
    <row r="532">
      <c r="A532" s="1181"/>
      <c r="B532" s="1313"/>
      <c r="C532" s="1314"/>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17"/>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39"/>
    </row>
    <row r="533">
      <c r="A533" s="1223"/>
      <c r="B533" s="1312"/>
      <c r="C533" s="1310"/>
      <c r="D533" s="1318"/>
      <c r="E533" s="1318"/>
      <c r="F533" s="1318"/>
      <c r="G533" s="1318"/>
      <c r="H533" s="1319"/>
      <c r="I533" s="1319"/>
      <c r="J533" s="1320"/>
      <c r="K533" s="1320"/>
      <c r="L533" s="1320"/>
      <c r="M533" s="1320"/>
      <c r="N533" s="1320"/>
      <c r="O533" s="1320"/>
      <c r="P533" s="1320"/>
      <c r="Q533" s="1321"/>
      <c r="R533" s="1321"/>
      <c r="S533" s="1321"/>
      <c r="T533" s="1321"/>
      <c r="U533" s="1321"/>
      <c r="V533" s="1321"/>
      <c r="W533" s="1317"/>
      <c r="X533" s="1317"/>
      <c r="Y533" s="1317"/>
      <c r="Z533" s="1317"/>
      <c r="AA533" s="1313"/>
      <c r="AB533" s="1317"/>
      <c r="AC533" s="1317"/>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54"/>
    </row>
    <row r="534">
      <c r="A534" s="1181"/>
      <c r="B534" s="1313"/>
      <c r="C534" s="1314"/>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17"/>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39"/>
    </row>
    <row r="535">
      <c r="A535" s="1223"/>
      <c r="B535" s="1312"/>
      <c r="C535" s="1310"/>
      <c r="D535" s="1318"/>
      <c r="E535" s="1318"/>
      <c r="F535" s="1318"/>
      <c r="G535" s="1318"/>
      <c r="H535" s="1319"/>
      <c r="I535" s="1319"/>
      <c r="J535" s="1320"/>
      <c r="K535" s="1320"/>
      <c r="L535" s="1320"/>
      <c r="M535" s="1320"/>
      <c r="N535" s="1320"/>
      <c r="O535" s="1320"/>
      <c r="P535" s="1320"/>
      <c r="Q535" s="1321"/>
      <c r="R535" s="1321"/>
      <c r="S535" s="1321"/>
      <c r="T535" s="1321"/>
      <c r="U535" s="1321"/>
      <c r="V535" s="1321"/>
      <c r="W535" s="1317"/>
      <c r="X535" s="1317"/>
      <c r="Y535" s="1317"/>
      <c r="Z535" s="1317"/>
      <c r="AA535" s="1313"/>
      <c r="AB535" s="1317"/>
      <c r="AC535" s="1317"/>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54"/>
    </row>
    <row r="536">
      <c r="A536" s="1181"/>
      <c r="B536" s="1313"/>
      <c r="C536" s="1314"/>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17"/>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39"/>
    </row>
    <row r="537">
      <c r="A537" s="1223"/>
      <c r="B537" s="1312"/>
      <c r="C537" s="1310"/>
      <c r="D537" s="1318"/>
      <c r="E537" s="1318"/>
      <c r="F537" s="1318"/>
      <c r="G537" s="1318"/>
      <c r="H537" s="1319"/>
      <c r="I537" s="1319"/>
      <c r="J537" s="1320"/>
      <c r="K537" s="1320"/>
      <c r="L537" s="1320"/>
      <c r="M537" s="1320"/>
      <c r="N537" s="1320"/>
      <c r="O537" s="1320"/>
      <c r="P537" s="1320"/>
      <c r="Q537" s="1321"/>
      <c r="R537" s="1321"/>
      <c r="S537" s="1321"/>
      <c r="T537" s="1321"/>
      <c r="U537" s="1321"/>
      <c r="V537" s="1321"/>
      <c r="W537" s="1317"/>
      <c r="X537" s="1317"/>
      <c r="Y537" s="1317"/>
      <c r="Z537" s="1317"/>
      <c r="AA537" s="1313"/>
      <c r="AB537" s="1317"/>
      <c r="AC537" s="1317"/>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54"/>
    </row>
    <row r="538">
      <c r="A538" s="1181"/>
      <c r="B538" s="1313"/>
      <c r="C538" s="1314"/>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17"/>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39"/>
    </row>
    <row r="539">
      <c r="A539" s="1223"/>
      <c r="B539" s="1312"/>
      <c r="C539" s="1310"/>
      <c r="D539" s="1318"/>
      <c r="E539" s="1318"/>
      <c r="F539" s="1318"/>
      <c r="G539" s="1318"/>
      <c r="H539" s="1319"/>
      <c r="I539" s="1319"/>
      <c r="J539" s="1320"/>
      <c r="K539" s="1320"/>
      <c r="L539" s="1320"/>
      <c r="M539" s="1320"/>
      <c r="N539" s="1320"/>
      <c r="O539" s="1320"/>
      <c r="P539" s="1320"/>
      <c r="Q539" s="1321"/>
      <c r="R539" s="1321"/>
      <c r="S539" s="1321"/>
      <c r="T539" s="1321"/>
      <c r="U539" s="1321"/>
      <c r="V539" s="1321"/>
      <c r="W539" s="1317"/>
      <c r="X539" s="1317"/>
      <c r="Y539" s="1317"/>
      <c r="Z539" s="1317"/>
      <c r="AA539" s="1313"/>
      <c r="AB539" s="1317"/>
      <c r="AC539" s="1317"/>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54"/>
    </row>
    <row r="540">
      <c r="A540" s="1181"/>
      <c r="B540" s="1313"/>
      <c r="C540" s="1314"/>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17"/>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39"/>
    </row>
    <row r="541">
      <c r="A541" s="1223"/>
      <c r="B541" s="1312"/>
      <c r="C541" s="1310"/>
      <c r="D541" s="1318"/>
      <c r="E541" s="1318"/>
      <c r="F541" s="1318"/>
      <c r="G541" s="1318"/>
      <c r="H541" s="1319"/>
      <c r="I541" s="1319"/>
      <c r="J541" s="1320"/>
      <c r="K541" s="1320"/>
      <c r="L541" s="1320"/>
      <c r="M541" s="1320"/>
      <c r="N541" s="1320"/>
      <c r="O541" s="1320"/>
      <c r="P541" s="1320"/>
      <c r="Q541" s="1321"/>
      <c r="R541" s="1321"/>
      <c r="S541" s="1321"/>
      <c r="T541" s="1321"/>
      <c r="U541" s="1321"/>
      <c r="V541" s="1321"/>
      <c r="W541" s="1317"/>
      <c r="X541" s="1317"/>
      <c r="Y541" s="1317"/>
      <c r="Z541" s="1317"/>
      <c r="AA541" s="1313"/>
      <c r="AB541" s="1317"/>
      <c r="AC541" s="1317"/>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54"/>
    </row>
    <row r="542">
      <c r="A542" s="1181"/>
      <c r="B542" s="1313"/>
      <c r="C542" s="1314"/>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17"/>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39"/>
    </row>
    <row r="543">
      <c r="A543" s="1223"/>
      <c r="B543" s="1312"/>
      <c r="C543" s="1310"/>
      <c r="D543" s="1318"/>
      <c r="E543" s="1318"/>
      <c r="F543" s="1318"/>
      <c r="G543" s="1318"/>
      <c r="H543" s="1319"/>
      <c r="I543" s="1319"/>
      <c r="J543" s="1320"/>
      <c r="K543" s="1320"/>
      <c r="L543" s="1320"/>
      <c r="M543" s="1320"/>
      <c r="N543" s="1320"/>
      <c r="O543" s="1320"/>
      <c r="P543" s="1320"/>
      <c r="Q543" s="1321"/>
      <c r="R543" s="1321"/>
      <c r="S543" s="1321"/>
      <c r="T543" s="1321"/>
      <c r="U543" s="1321"/>
      <c r="V543" s="1321"/>
      <c r="W543" s="1317"/>
      <c r="X543" s="1317"/>
      <c r="Y543" s="1317"/>
      <c r="Z543" s="1317"/>
      <c r="AA543" s="1313"/>
      <c r="AB543" s="1317"/>
      <c r="AC543" s="1317"/>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54"/>
    </row>
    <row r="544">
      <c r="A544" s="1181"/>
      <c r="B544" s="1313"/>
      <c r="C544" s="1314"/>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17"/>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39"/>
    </row>
    <row r="545">
      <c r="A545" s="1223"/>
      <c r="B545" s="1312"/>
      <c r="C545" s="1310"/>
      <c r="D545" s="1318"/>
      <c r="E545" s="1318"/>
      <c r="F545" s="1318"/>
      <c r="G545" s="1318"/>
      <c r="H545" s="1319"/>
      <c r="I545" s="1319"/>
      <c r="J545" s="1320"/>
      <c r="K545" s="1320"/>
      <c r="L545" s="1320"/>
      <c r="M545" s="1320"/>
      <c r="N545" s="1320"/>
      <c r="O545" s="1320"/>
      <c r="P545" s="1320"/>
      <c r="Q545" s="1321"/>
      <c r="R545" s="1321"/>
      <c r="S545" s="1321"/>
      <c r="T545" s="1321"/>
      <c r="U545" s="1321"/>
      <c r="V545" s="1321"/>
      <c r="W545" s="1317"/>
      <c r="X545" s="1317"/>
      <c r="Y545" s="1317"/>
      <c r="Z545" s="1317"/>
      <c r="AA545" s="1313"/>
      <c r="AB545" s="1317"/>
      <c r="AC545" s="1317"/>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54"/>
    </row>
    <row r="546">
      <c r="A546" s="1181"/>
      <c r="B546" s="1313"/>
      <c r="C546" s="1314"/>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17"/>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39"/>
    </row>
    <row r="547">
      <c r="A547" s="1223"/>
      <c r="B547" s="1312"/>
      <c r="C547" s="1310"/>
      <c r="D547" s="1318"/>
      <c r="E547" s="1318"/>
      <c r="F547" s="1318"/>
      <c r="G547" s="1318"/>
      <c r="H547" s="1319"/>
      <c r="I547" s="1319"/>
      <c r="J547" s="1320"/>
      <c r="K547" s="1320"/>
      <c r="L547" s="1320"/>
      <c r="M547" s="1320"/>
      <c r="N547" s="1320"/>
      <c r="O547" s="1320"/>
      <c r="P547" s="1320"/>
      <c r="Q547" s="1321"/>
      <c r="R547" s="1321"/>
      <c r="S547" s="1321"/>
      <c r="T547" s="1321"/>
      <c r="U547" s="1321"/>
      <c r="V547" s="1321"/>
      <c r="W547" s="1317"/>
      <c r="X547" s="1317"/>
      <c r="Y547" s="1317"/>
      <c r="Z547" s="1317"/>
      <c r="AA547" s="1313"/>
      <c r="AB547" s="1317"/>
      <c r="AC547" s="1317"/>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54"/>
    </row>
    <row r="548">
      <c r="A548" s="1181"/>
      <c r="B548" s="1313"/>
      <c r="C548" s="1314"/>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17"/>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39"/>
    </row>
    <row r="549">
      <c r="A549" s="1223"/>
      <c r="B549" s="1312"/>
      <c r="C549" s="1310"/>
      <c r="D549" s="1318"/>
      <c r="E549" s="1318"/>
      <c r="F549" s="1318"/>
      <c r="G549" s="1318"/>
      <c r="H549" s="1319"/>
      <c r="I549" s="1319"/>
      <c r="J549" s="1320"/>
      <c r="K549" s="1320"/>
      <c r="L549" s="1320"/>
      <c r="M549" s="1320"/>
      <c r="N549" s="1320"/>
      <c r="O549" s="1320"/>
      <c r="P549" s="1320"/>
      <c r="Q549" s="1321"/>
      <c r="R549" s="1321"/>
      <c r="S549" s="1321"/>
      <c r="T549" s="1321"/>
      <c r="U549" s="1321"/>
      <c r="V549" s="1321"/>
      <c r="W549" s="1317"/>
      <c r="X549" s="1317"/>
      <c r="Y549" s="1317"/>
      <c r="Z549" s="1317"/>
      <c r="AA549" s="1313"/>
      <c r="AB549" s="1317"/>
      <c r="AC549" s="1317"/>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54"/>
    </row>
    <row r="550">
      <c r="A550" s="1181"/>
      <c r="B550" s="1313"/>
      <c r="C550" s="1314"/>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17"/>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39"/>
    </row>
    <row r="551">
      <c r="A551" s="1223"/>
      <c r="B551" s="1312"/>
      <c r="C551" s="1310"/>
      <c r="D551" s="1318"/>
      <c r="E551" s="1318"/>
      <c r="F551" s="1318"/>
      <c r="G551" s="1318"/>
      <c r="H551" s="1319"/>
      <c r="I551" s="1319"/>
      <c r="J551" s="1320"/>
      <c r="K551" s="1320"/>
      <c r="L551" s="1320"/>
      <c r="M551" s="1320"/>
      <c r="N551" s="1320"/>
      <c r="O551" s="1320"/>
      <c r="P551" s="1320"/>
      <c r="Q551" s="1321"/>
      <c r="R551" s="1321"/>
      <c r="S551" s="1321"/>
      <c r="T551" s="1321"/>
      <c r="U551" s="1321"/>
      <c r="V551" s="1321"/>
      <c r="W551" s="1317"/>
      <c r="X551" s="1317"/>
      <c r="Y551" s="1317"/>
      <c r="Z551" s="1317"/>
      <c r="AA551" s="1313"/>
      <c r="AB551" s="1317"/>
      <c r="AC551" s="1317"/>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54"/>
    </row>
    <row r="552">
      <c r="A552" s="1181"/>
      <c r="B552" s="1313"/>
      <c r="C552" s="1314"/>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17"/>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39"/>
    </row>
    <row r="553">
      <c r="A553" s="1223"/>
      <c r="B553" s="1312"/>
      <c r="C553" s="1310"/>
      <c r="D553" s="1318"/>
      <c r="E553" s="1318"/>
      <c r="F553" s="1318"/>
      <c r="G553" s="1318"/>
      <c r="H553" s="1319"/>
      <c r="I553" s="1319"/>
      <c r="J553" s="1320"/>
      <c r="K553" s="1320"/>
      <c r="L553" s="1320"/>
      <c r="M553" s="1320"/>
      <c r="N553" s="1320"/>
      <c r="O553" s="1320"/>
      <c r="P553" s="1320"/>
      <c r="Q553" s="1321"/>
      <c r="R553" s="1321"/>
      <c r="S553" s="1321"/>
      <c r="T553" s="1321"/>
      <c r="U553" s="1321"/>
      <c r="V553" s="1321"/>
      <c r="W553" s="1317"/>
      <c r="X553" s="1317"/>
      <c r="Y553" s="1317"/>
      <c r="Z553" s="1317"/>
      <c r="AA553" s="1313"/>
      <c r="AB553" s="1317"/>
      <c r="AC553" s="1317"/>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54"/>
    </row>
    <row r="554">
      <c r="A554" s="1181"/>
      <c r="B554" s="1313"/>
      <c r="C554" s="1314"/>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17"/>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39"/>
    </row>
    <row r="555">
      <c r="A555" s="1223"/>
      <c r="B555" s="1312"/>
      <c r="C555" s="1310"/>
      <c r="D555" s="1318"/>
      <c r="E555" s="1318"/>
      <c r="F555" s="1318"/>
      <c r="G555" s="1318"/>
      <c r="H555" s="1319"/>
      <c r="I555" s="1319"/>
      <c r="J555" s="1320"/>
      <c r="K555" s="1320"/>
      <c r="L555" s="1320"/>
      <c r="M555" s="1320"/>
      <c r="N555" s="1320"/>
      <c r="O555" s="1320"/>
      <c r="P555" s="1320"/>
      <c r="Q555" s="1321"/>
      <c r="R555" s="1321"/>
      <c r="S555" s="1321"/>
      <c r="T555" s="1321"/>
      <c r="U555" s="1321"/>
      <c r="V555" s="1321"/>
      <c r="W555" s="1317"/>
      <c r="X555" s="1317"/>
      <c r="Y555" s="1317"/>
      <c r="Z555" s="1317"/>
      <c r="AA555" s="1313"/>
      <c r="AB555" s="1317"/>
      <c r="AC555" s="1317"/>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54"/>
    </row>
    <row r="556">
      <c r="A556" s="1181"/>
      <c r="B556" s="1313"/>
      <c r="C556" s="1314"/>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17"/>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39"/>
    </row>
    <row r="557">
      <c r="A557" s="1223"/>
      <c r="B557" s="1312"/>
      <c r="C557" s="1310"/>
      <c r="D557" s="1318"/>
      <c r="E557" s="1318"/>
      <c r="F557" s="1318"/>
      <c r="G557" s="1318"/>
      <c r="H557" s="1319"/>
      <c r="I557" s="1319"/>
      <c r="J557" s="1320"/>
      <c r="K557" s="1320"/>
      <c r="L557" s="1320"/>
      <c r="M557" s="1320"/>
      <c r="N557" s="1320"/>
      <c r="O557" s="1320"/>
      <c r="P557" s="1320"/>
      <c r="Q557" s="1321"/>
      <c r="R557" s="1321"/>
      <c r="S557" s="1321"/>
      <c r="T557" s="1321"/>
      <c r="U557" s="1321"/>
      <c r="V557" s="1321"/>
      <c r="W557" s="1317"/>
      <c r="X557" s="1317"/>
      <c r="Y557" s="1317"/>
      <c r="Z557" s="1317"/>
      <c r="AA557" s="1313"/>
      <c r="AB557" s="1317"/>
      <c r="AC557" s="1317"/>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54"/>
    </row>
    <row r="558">
      <c r="A558" s="1181"/>
      <c r="B558" s="1313"/>
      <c r="C558" s="1314"/>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17"/>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39"/>
    </row>
    <row r="559">
      <c r="A559" s="1223"/>
      <c r="B559" s="1312"/>
      <c r="C559" s="1310"/>
      <c r="D559" s="1318"/>
      <c r="E559" s="1318"/>
      <c r="F559" s="1318"/>
      <c r="G559" s="1318"/>
      <c r="H559" s="1319"/>
      <c r="I559" s="1319"/>
      <c r="J559" s="1320"/>
      <c r="K559" s="1320"/>
      <c r="L559" s="1320"/>
      <c r="M559" s="1320"/>
      <c r="N559" s="1320"/>
      <c r="O559" s="1320"/>
      <c r="P559" s="1320"/>
      <c r="Q559" s="1321"/>
      <c r="R559" s="1321"/>
      <c r="S559" s="1321"/>
      <c r="T559" s="1321"/>
      <c r="U559" s="1321"/>
      <c r="V559" s="1321"/>
      <c r="W559" s="1317"/>
      <c r="X559" s="1317"/>
      <c r="Y559" s="1317"/>
      <c r="Z559" s="1317"/>
      <c r="AA559" s="1313"/>
      <c r="AB559" s="1317"/>
      <c r="AC559" s="1317"/>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54"/>
    </row>
    <row r="560">
      <c r="A560" s="1181"/>
      <c r="B560" s="1313"/>
      <c r="C560" s="1314"/>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17"/>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39"/>
    </row>
    <row r="561">
      <c r="A561" s="1223"/>
      <c r="B561" s="1312"/>
      <c r="C561" s="1310"/>
      <c r="D561" s="1318"/>
      <c r="E561" s="1318"/>
      <c r="F561" s="1318"/>
      <c r="G561" s="1318"/>
      <c r="H561" s="1319"/>
      <c r="I561" s="1319"/>
      <c r="J561" s="1320"/>
      <c r="K561" s="1320"/>
      <c r="L561" s="1320"/>
      <c r="M561" s="1320"/>
      <c r="N561" s="1320"/>
      <c r="O561" s="1320"/>
      <c r="P561" s="1320"/>
      <c r="Q561" s="1321"/>
      <c r="R561" s="1321"/>
      <c r="S561" s="1321"/>
      <c r="T561" s="1321"/>
      <c r="U561" s="1321"/>
      <c r="V561" s="1321"/>
      <c r="W561" s="1317"/>
      <c r="X561" s="1317"/>
      <c r="Y561" s="1317"/>
      <c r="Z561" s="1317"/>
      <c r="AA561" s="1313"/>
      <c r="AB561" s="1317"/>
      <c r="AC561" s="1317"/>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54"/>
    </row>
    <row r="562">
      <c r="A562" s="1181"/>
      <c r="B562" s="1313"/>
      <c r="C562" s="1314"/>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17"/>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39"/>
    </row>
    <row r="563">
      <c r="A563" s="1223"/>
      <c r="B563" s="1312"/>
      <c r="C563" s="1310"/>
      <c r="D563" s="1318"/>
      <c r="E563" s="1318"/>
      <c r="F563" s="1318"/>
      <c r="G563" s="1318"/>
      <c r="H563" s="1319"/>
      <c r="I563" s="1319"/>
      <c r="J563" s="1320"/>
      <c r="K563" s="1320"/>
      <c r="L563" s="1320"/>
      <c r="M563" s="1320"/>
      <c r="N563" s="1320"/>
      <c r="O563" s="1320"/>
      <c r="P563" s="1320"/>
      <c r="Q563" s="1321"/>
      <c r="R563" s="1321"/>
      <c r="S563" s="1321"/>
      <c r="T563" s="1321"/>
      <c r="U563" s="1321"/>
      <c r="V563" s="1321"/>
      <c r="W563" s="1317"/>
      <c r="X563" s="1317"/>
      <c r="Y563" s="1317"/>
      <c r="Z563" s="1317"/>
      <c r="AA563" s="1313"/>
      <c r="AB563" s="1317"/>
      <c r="AC563" s="1317"/>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54"/>
    </row>
    <row r="564">
      <c r="A564" s="1181"/>
      <c r="B564" s="1313"/>
      <c r="C564" s="1314"/>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17"/>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39"/>
    </row>
    <row r="565">
      <c r="A565" s="1223"/>
      <c r="B565" s="1312"/>
      <c r="C565" s="1310"/>
      <c r="D565" s="1318"/>
      <c r="E565" s="1318"/>
      <c r="F565" s="1318"/>
      <c r="G565" s="1318"/>
      <c r="H565" s="1319"/>
      <c r="I565" s="1319"/>
      <c r="J565" s="1320"/>
      <c r="K565" s="1320"/>
      <c r="L565" s="1320"/>
      <c r="M565" s="1320"/>
      <c r="N565" s="1320"/>
      <c r="O565" s="1320"/>
      <c r="P565" s="1320"/>
      <c r="Q565" s="1321"/>
      <c r="R565" s="1321"/>
      <c r="S565" s="1321"/>
      <c r="T565" s="1321"/>
      <c r="U565" s="1321"/>
      <c r="V565" s="1321"/>
      <c r="W565" s="1317"/>
      <c r="X565" s="1317"/>
      <c r="Y565" s="1317"/>
      <c r="Z565" s="1317"/>
      <c r="AA565" s="1313"/>
      <c r="AB565" s="1317"/>
      <c r="AC565" s="1317"/>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54"/>
    </row>
    <row r="566">
      <c r="A566" s="1181"/>
      <c r="B566" s="1313"/>
      <c r="C566" s="1314"/>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17"/>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39"/>
    </row>
    <row r="567">
      <c r="A567" s="1223"/>
      <c r="B567" s="1312"/>
      <c r="C567" s="1310"/>
      <c r="D567" s="1318"/>
      <c r="E567" s="1318"/>
      <c r="F567" s="1318"/>
      <c r="G567" s="1318"/>
      <c r="H567" s="1319"/>
      <c r="I567" s="1319"/>
      <c r="J567" s="1320"/>
      <c r="K567" s="1320"/>
      <c r="L567" s="1320"/>
      <c r="M567" s="1320"/>
      <c r="N567" s="1320"/>
      <c r="O567" s="1320"/>
      <c r="P567" s="1320"/>
      <c r="Q567" s="1321"/>
      <c r="R567" s="1321"/>
      <c r="S567" s="1321"/>
      <c r="T567" s="1321"/>
      <c r="U567" s="1321"/>
      <c r="V567" s="1321"/>
      <c r="W567" s="1317"/>
      <c r="X567" s="1317"/>
      <c r="Y567" s="1317"/>
      <c r="Z567" s="1317"/>
      <c r="AA567" s="1313"/>
      <c r="AB567" s="1317"/>
      <c r="AC567" s="1317"/>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54"/>
    </row>
    <row r="568">
      <c r="A568" s="1181"/>
      <c r="B568" s="1313"/>
      <c r="C568" s="1314"/>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17"/>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39"/>
    </row>
    <row r="569">
      <c r="A569" s="1223"/>
      <c r="B569" s="1312"/>
      <c r="C569" s="1310"/>
      <c r="D569" s="1318"/>
      <c r="E569" s="1318"/>
      <c r="F569" s="1318"/>
      <c r="G569" s="1318"/>
      <c r="H569" s="1319"/>
      <c r="I569" s="1319"/>
      <c r="J569" s="1320"/>
      <c r="K569" s="1320"/>
      <c r="L569" s="1320"/>
      <c r="M569" s="1320"/>
      <c r="N569" s="1320"/>
      <c r="O569" s="1320"/>
      <c r="P569" s="1320"/>
      <c r="Q569" s="1321"/>
      <c r="R569" s="1321"/>
      <c r="S569" s="1321"/>
      <c r="T569" s="1321"/>
      <c r="U569" s="1321"/>
      <c r="V569" s="1321"/>
      <c r="W569" s="1317"/>
      <c r="X569" s="1317"/>
      <c r="Y569" s="1317"/>
      <c r="Z569" s="1317"/>
      <c r="AA569" s="1313"/>
      <c r="AB569" s="1317"/>
      <c r="AC569" s="1317"/>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54"/>
    </row>
    <row r="570">
      <c r="A570" s="1181"/>
      <c r="B570" s="1313"/>
      <c r="C570" s="1314"/>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17"/>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39"/>
    </row>
    <row r="571">
      <c r="A571" s="1223"/>
      <c r="B571" s="1312"/>
      <c r="C571" s="1310"/>
      <c r="D571" s="1318"/>
      <c r="E571" s="1318"/>
      <c r="F571" s="1318"/>
      <c r="G571" s="1318"/>
      <c r="H571" s="1319"/>
      <c r="I571" s="1319"/>
      <c r="J571" s="1320"/>
      <c r="K571" s="1320"/>
      <c r="L571" s="1320"/>
      <c r="M571" s="1320"/>
      <c r="N571" s="1320"/>
      <c r="O571" s="1320"/>
      <c r="P571" s="1320"/>
      <c r="Q571" s="1321"/>
      <c r="R571" s="1321"/>
      <c r="S571" s="1321"/>
      <c r="T571" s="1321"/>
      <c r="U571" s="1321"/>
      <c r="V571" s="1321"/>
      <c r="W571" s="1317"/>
      <c r="X571" s="1317"/>
      <c r="Y571" s="1317"/>
      <c r="Z571" s="1317"/>
      <c r="AA571" s="1313"/>
      <c r="AB571" s="1317"/>
      <c r="AC571" s="1317"/>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54"/>
    </row>
    <row r="572">
      <c r="A572" s="1181"/>
      <c r="B572" s="1313"/>
      <c r="C572" s="1314"/>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17"/>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39"/>
    </row>
    <row r="573">
      <c r="A573" s="1223"/>
      <c r="B573" s="1312"/>
      <c r="C573" s="1310"/>
      <c r="D573" s="1318"/>
      <c r="E573" s="1318"/>
      <c r="F573" s="1318"/>
      <c r="G573" s="1318"/>
      <c r="H573" s="1319"/>
      <c r="I573" s="1319"/>
      <c r="J573" s="1320"/>
      <c r="K573" s="1320"/>
      <c r="L573" s="1320"/>
      <c r="M573" s="1320"/>
      <c r="N573" s="1320"/>
      <c r="O573" s="1320"/>
      <c r="P573" s="1320"/>
      <c r="Q573" s="1321"/>
      <c r="R573" s="1321"/>
      <c r="S573" s="1321"/>
      <c r="T573" s="1321"/>
      <c r="U573" s="1321"/>
      <c r="V573" s="1321"/>
      <c r="W573" s="1317"/>
      <c r="X573" s="1317"/>
      <c r="Y573" s="1317"/>
      <c r="Z573" s="1317"/>
      <c r="AA573" s="1313"/>
      <c r="AB573" s="1317"/>
      <c r="AC573" s="1317"/>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54"/>
    </row>
    <row r="574">
      <c r="A574" s="1181"/>
      <c r="B574" s="1313"/>
      <c r="C574" s="1314"/>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17"/>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39"/>
    </row>
    <row r="575">
      <c r="A575" s="1223"/>
      <c r="B575" s="1312"/>
      <c r="C575" s="1310"/>
      <c r="D575" s="1318"/>
      <c r="E575" s="1318"/>
      <c r="F575" s="1318"/>
      <c r="G575" s="1318"/>
      <c r="H575" s="1319"/>
      <c r="I575" s="1319"/>
      <c r="J575" s="1320"/>
      <c r="K575" s="1320"/>
      <c r="L575" s="1320"/>
      <c r="M575" s="1320"/>
      <c r="N575" s="1320"/>
      <c r="O575" s="1320"/>
      <c r="P575" s="1320"/>
      <c r="Q575" s="1321"/>
      <c r="R575" s="1321"/>
      <c r="S575" s="1321"/>
      <c r="T575" s="1321"/>
      <c r="U575" s="1321"/>
      <c r="V575" s="1321"/>
      <c r="W575" s="1317"/>
      <c r="X575" s="1317"/>
      <c r="Y575" s="1317"/>
      <c r="Z575" s="1317"/>
      <c r="AA575" s="1313"/>
      <c r="AB575" s="1317"/>
      <c r="AC575" s="1317"/>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54"/>
    </row>
    <row r="576">
      <c r="A576" s="1181"/>
      <c r="B576" s="1313"/>
      <c r="C576" s="1314"/>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17"/>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39"/>
    </row>
    <row r="577">
      <c r="A577" s="1223"/>
      <c r="B577" s="1312"/>
      <c r="C577" s="1310"/>
      <c r="D577" s="1318"/>
      <c r="E577" s="1318"/>
      <c r="F577" s="1318"/>
      <c r="G577" s="1318"/>
      <c r="H577" s="1319"/>
      <c r="I577" s="1319"/>
      <c r="J577" s="1320"/>
      <c r="K577" s="1320"/>
      <c r="L577" s="1320"/>
      <c r="M577" s="1320"/>
      <c r="N577" s="1320"/>
      <c r="O577" s="1320"/>
      <c r="P577" s="1320"/>
      <c r="Q577" s="1321"/>
      <c r="R577" s="1321"/>
      <c r="S577" s="1321"/>
      <c r="T577" s="1321"/>
      <c r="U577" s="1321"/>
      <c r="V577" s="1321"/>
      <c r="W577" s="1317"/>
      <c r="X577" s="1317"/>
      <c r="Y577" s="1317"/>
      <c r="Z577" s="1317"/>
      <c r="AA577" s="1313"/>
      <c r="AB577" s="1317"/>
      <c r="AC577" s="1317"/>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54"/>
    </row>
    <row r="578">
      <c r="A578" s="1181"/>
      <c r="B578" s="1313"/>
      <c r="C578" s="1314"/>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17"/>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39"/>
    </row>
    <row r="579">
      <c r="A579" s="1223"/>
      <c r="B579" s="1312"/>
      <c r="C579" s="1310"/>
      <c r="D579" s="1318"/>
      <c r="E579" s="1318"/>
      <c r="F579" s="1318"/>
      <c r="G579" s="1318"/>
      <c r="H579" s="1319"/>
      <c r="I579" s="1319"/>
      <c r="J579" s="1320"/>
      <c r="K579" s="1320"/>
      <c r="L579" s="1320"/>
      <c r="M579" s="1320"/>
      <c r="N579" s="1320"/>
      <c r="O579" s="1320"/>
      <c r="P579" s="1320"/>
      <c r="Q579" s="1321"/>
      <c r="R579" s="1321"/>
      <c r="S579" s="1321"/>
      <c r="T579" s="1321"/>
      <c r="U579" s="1321"/>
      <c r="V579" s="1321"/>
      <c r="W579" s="1317"/>
      <c r="X579" s="1317"/>
      <c r="Y579" s="1317"/>
      <c r="Z579" s="1317"/>
      <c r="AA579" s="1313"/>
      <c r="AB579" s="1317"/>
      <c r="AC579" s="1317"/>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54"/>
    </row>
    <row r="580">
      <c r="A580" s="1181"/>
      <c r="B580" s="1313"/>
      <c r="C580" s="1314"/>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17"/>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39"/>
    </row>
    <row r="581">
      <c r="A581" s="1223"/>
      <c r="B581" s="1312"/>
      <c r="C581" s="1310"/>
      <c r="D581" s="1318"/>
      <c r="E581" s="1318"/>
      <c r="F581" s="1318"/>
      <c r="G581" s="1318"/>
      <c r="H581" s="1319"/>
      <c r="I581" s="1319"/>
      <c r="J581" s="1320"/>
      <c r="K581" s="1320"/>
      <c r="L581" s="1320"/>
      <c r="M581" s="1320"/>
      <c r="N581" s="1320"/>
      <c r="O581" s="1320"/>
      <c r="P581" s="1320"/>
      <c r="Q581" s="1321"/>
      <c r="R581" s="1321"/>
      <c r="S581" s="1321"/>
      <c r="T581" s="1321"/>
      <c r="U581" s="1321"/>
      <c r="V581" s="1321"/>
      <c r="W581" s="1317"/>
      <c r="X581" s="1317"/>
      <c r="Y581" s="1317"/>
      <c r="Z581" s="1317"/>
      <c r="AA581" s="1313"/>
      <c r="AB581" s="1317"/>
      <c r="AC581" s="1317"/>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54"/>
    </row>
    <row r="582">
      <c r="A582" s="1181"/>
      <c r="B582" s="1313"/>
      <c r="C582" s="1314"/>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17"/>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39"/>
    </row>
    <row r="583">
      <c r="A583" s="1223"/>
      <c r="B583" s="1312"/>
      <c r="C583" s="1310"/>
      <c r="D583" s="1318"/>
      <c r="E583" s="1318"/>
      <c r="F583" s="1318"/>
      <c r="G583" s="1318"/>
      <c r="H583" s="1319"/>
      <c r="I583" s="1319"/>
      <c r="J583" s="1320"/>
      <c r="K583" s="1320"/>
      <c r="L583" s="1320"/>
      <c r="M583" s="1320"/>
      <c r="N583" s="1320"/>
      <c r="O583" s="1320"/>
      <c r="P583" s="1320"/>
      <c r="Q583" s="1321"/>
      <c r="R583" s="1321"/>
      <c r="S583" s="1321"/>
      <c r="T583" s="1321"/>
      <c r="U583" s="1321"/>
      <c r="V583" s="1321"/>
      <c r="W583" s="1317"/>
      <c r="X583" s="1317"/>
      <c r="Y583" s="1317"/>
      <c r="Z583" s="1317"/>
      <c r="AA583" s="1313"/>
      <c r="AB583" s="1317"/>
      <c r="AC583" s="1317"/>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54"/>
    </row>
    <row r="584">
      <c r="A584" s="1181"/>
      <c r="B584" s="1313"/>
      <c r="C584" s="1314"/>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17"/>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39"/>
    </row>
    <row r="585">
      <c r="A585" s="1223"/>
      <c r="B585" s="1312"/>
      <c r="C585" s="1310"/>
      <c r="D585" s="1318"/>
      <c r="E585" s="1318"/>
      <c r="F585" s="1318"/>
      <c r="G585" s="1318"/>
      <c r="H585" s="1319"/>
      <c r="I585" s="1319"/>
      <c r="J585" s="1320"/>
      <c r="K585" s="1320"/>
      <c r="L585" s="1320"/>
      <c r="M585" s="1320"/>
      <c r="N585" s="1320"/>
      <c r="O585" s="1320"/>
      <c r="P585" s="1320"/>
      <c r="Q585" s="1321"/>
      <c r="R585" s="1321"/>
      <c r="S585" s="1321"/>
      <c r="T585" s="1321"/>
      <c r="U585" s="1321"/>
      <c r="V585" s="1321"/>
      <c r="W585" s="1317"/>
      <c r="X585" s="1317"/>
      <c r="Y585" s="1317"/>
      <c r="Z585" s="1317"/>
      <c r="AA585" s="1313"/>
      <c r="AB585" s="1317"/>
      <c r="AC585" s="1317"/>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54"/>
    </row>
    <row r="586">
      <c r="A586" s="1181"/>
      <c r="B586" s="1313"/>
      <c r="C586" s="1314"/>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17"/>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39"/>
    </row>
    <row r="587">
      <c r="A587" s="1223"/>
      <c r="B587" s="1312"/>
      <c r="C587" s="1310"/>
      <c r="D587" s="1318"/>
      <c r="E587" s="1318"/>
      <c r="F587" s="1318"/>
      <c r="G587" s="1318"/>
      <c r="H587" s="1319"/>
      <c r="I587" s="1319"/>
      <c r="J587" s="1320"/>
      <c r="K587" s="1320"/>
      <c r="L587" s="1320"/>
      <c r="M587" s="1320"/>
      <c r="N587" s="1320"/>
      <c r="O587" s="1320"/>
      <c r="P587" s="1320"/>
      <c r="Q587" s="1321"/>
      <c r="R587" s="1321"/>
      <c r="S587" s="1321"/>
      <c r="T587" s="1321"/>
      <c r="U587" s="1321"/>
      <c r="V587" s="1321"/>
      <c r="W587" s="1317"/>
      <c r="X587" s="1317"/>
      <c r="Y587" s="1317"/>
      <c r="Z587" s="1317"/>
      <c r="AA587" s="1313"/>
      <c r="AB587" s="1317"/>
      <c r="AC587" s="1317"/>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54"/>
    </row>
    <row r="588">
      <c r="A588" s="1181"/>
      <c r="B588" s="1313"/>
      <c r="C588" s="1314"/>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17"/>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39"/>
    </row>
    <row r="589">
      <c r="A589" s="1223"/>
      <c r="B589" s="1312"/>
      <c r="C589" s="1310"/>
      <c r="D589" s="1318"/>
      <c r="E589" s="1318"/>
      <c r="F589" s="1318"/>
      <c r="G589" s="1318"/>
      <c r="H589" s="1319"/>
      <c r="I589" s="1319"/>
      <c r="J589" s="1320"/>
      <c r="K589" s="1320"/>
      <c r="L589" s="1320"/>
      <c r="M589" s="1320"/>
      <c r="N589" s="1320"/>
      <c r="O589" s="1320"/>
      <c r="P589" s="1320"/>
      <c r="Q589" s="1321"/>
      <c r="R589" s="1321"/>
      <c r="S589" s="1321"/>
      <c r="T589" s="1321"/>
      <c r="U589" s="1321"/>
      <c r="V589" s="1321"/>
      <c r="W589" s="1317"/>
      <c r="X589" s="1317"/>
      <c r="Y589" s="1317"/>
      <c r="Z589" s="1317"/>
      <c r="AA589" s="1313"/>
      <c r="AB589" s="1317"/>
      <c r="AC589" s="1317"/>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54"/>
    </row>
    <row r="590">
      <c r="A590" s="1181"/>
      <c r="B590" s="1313"/>
      <c r="C590" s="1314"/>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17"/>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39"/>
    </row>
    <row r="591">
      <c r="A591" s="1223"/>
      <c r="B591" s="1312"/>
      <c r="C591" s="1310"/>
      <c r="D591" s="1318"/>
      <c r="E591" s="1318"/>
      <c r="F591" s="1318"/>
      <c r="G591" s="1318"/>
      <c r="H591" s="1319"/>
      <c r="I591" s="1319"/>
      <c r="J591" s="1320"/>
      <c r="K591" s="1320"/>
      <c r="L591" s="1320"/>
      <c r="M591" s="1320"/>
      <c r="N591" s="1320"/>
      <c r="O591" s="1320"/>
      <c r="P591" s="1320"/>
      <c r="Q591" s="1321"/>
      <c r="R591" s="1321"/>
      <c r="S591" s="1321"/>
      <c r="T591" s="1321"/>
      <c r="U591" s="1321"/>
      <c r="V591" s="1321"/>
      <c r="W591" s="1317"/>
      <c r="X591" s="1317"/>
      <c r="Y591" s="1317"/>
      <c r="Z591" s="1317"/>
      <c r="AA591" s="1313"/>
      <c r="AB591" s="1317"/>
      <c r="AC591" s="1317"/>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54"/>
    </row>
    <row r="592">
      <c r="A592" s="1181"/>
      <c r="B592" s="1313"/>
      <c r="C592" s="1314"/>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17"/>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39"/>
    </row>
    <row r="593">
      <c r="A593" s="1223"/>
      <c r="B593" s="1312"/>
      <c r="C593" s="1310"/>
      <c r="D593" s="1318"/>
      <c r="E593" s="1318"/>
      <c r="F593" s="1318"/>
      <c r="G593" s="1318"/>
      <c r="H593" s="1319"/>
      <c r="I593" s="1319"/>
      <c r="J593" s="1320"/>
      <c r="K593" s="1320"/>
      <c r="L593" s="1320"/>
      <c r="M593" s="1320"/>
      <c r="N593" s="1320"/>
      <c r="O593" s="1320"/>
      <c r="P593" s="1320"/>
      <c r="Q593" s="1321"/>
      <c r="R593" s="1321"/>
      <c r="S593" s="1321"/>
      <c r="T593" s="1321"/>
      <c r="U593" s="1321"/>
      <c r="V593" s="1321"/>
      <c r="W593" s="1317"/>
      <c r="X593" s="1317"/>
      <c r="Y593" s="1317"/>
      <c r="Z593" s="1317"/>
      <c r="AA593" s="1313"/>
      <c r="AB593" s="1317"/>
      <c r="AC593" s="1317"/>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54"/>
    </row>
    <row r="594">
      <c r="A594" s="1181"/>
      <c r="B594" s="1313"/>
      <c r="C594" s="1314"/>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17"/>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39"/>
    </row>
    <row r="595">
      <c r="A595" s="1223"/>
      <c r="B595" s="1312"/>
      <c r="C595" s="1310"/>
      <c r="D595" s="1318"/>
      <c r="E595" s="1318"/>
      <c r="F595" s="1318"/>
      <c r="G595" s="1318"/>
      <c r="H595" s="1319"/>
      <c r="I595" s="1319"/>
      <c r="J595" s="1320"/>
      <c r="K595" s="1320"/>
      <c r="L595" s="1320"/>
      <c r="M595" s="1320"/>
      <c r="N595" s="1320"/>
      <c r="O595" s="1320"/>
      <c r="P595" s="1320"/>
      <c r="Q595" s="1321"/>
      <c r="R595" s="1321"/>
      <c r="S595" s="1321"/>
      <c r="T595" s="1321"/>
      <c r="U595" s="1321"/>
      <c r="V595" s="1321"/>
      <c r="W595" s="1317"/>
      <c r="X595" s="1317"/>
      <c r="Y595" s="1317"/>
      <c r="Z595" s="1317"/>
      <c r="AA595" s="1313"/>
      <c r="AB595" s="1317"/>
      <c r="AC595" s="1317"/>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54"/>
    </row>
    <row r="596">
      <c r="A596" s="1181"/>
      <c r="B596" s="1313"/>
      <c r="C596" s="1314"/>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17"/>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39"/>
    </row>
    <row r="597">
      <c r="A597" s="1223"/>
      <c r="B597" s="1312"/>
      <c r="C597" s="1310"/>
      <c r="D597" s="1318"/>
      <c r="E597" s="1318"/>
      <c r="F597" s="1318"/>
      <c r="G597" s="1318"/>
      <c r="H597" s="1319"/>
      <c r="I597" s="1319"/>
      <c r="J597" s="1320"/>
      <c r="K597" s="1320"/>
      <c r="L597" s="1320"/>
      <c r="M597" s="1320"/>
      <c r="N597" s="1320"/>
      <c r="O597" s="1320"/>
      <c r="P597" s="1320"/>
      <c r="Q597" s="1321"/>
      <c r="R597" s="1321"/>
      <c r="S597" s="1321"/>
      <c r="T597" s="1321"/>
      <c r="U597" s="1321"/>
      <c r="V597" s="1321"/>
      <c r="W597" s="1317"/>
      <c r="X597" s="1317"/>
      <c r="Y597" s="1317"/>
      <c r="Z597" s="1317"/>
      <c r="AA597" s="1313"/>
      <c r="AB597" s="1317"/>
      <c r="AC597" s="1317"/>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54"/>
    </row>
    <row r="598">
      <c r="A598" s="1181"/>
      <c r="B598" s="1313"/>
      <c r="C598" s="1314"/>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17"/>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39"/>
    </row>
    <row r="599">
      <c r="A599" s="1223"/>
      <c r="B599" s="1312"/>
      <c r="C599" s="1310"/>
      <c r="D599" s="1318"/>
      <c r="E599" s="1318"/>
      <c r="F599" s="1318"/>
      <c r="G599" s="1318"/>
      <c r="H599" s="1319"/>
      <c r="I599" s="1319"/>
      <c r="J599" s="1320"/>
      <c r="K599" s="1320"/>
      <c r="L599" s="1320"/>
      <c r="M599" s="1320"/>
      <c r="N599" s="1320"/>
      <c r="O599" s="1320"/>
      <c r="P599" s="1320"/>
      <c r="Q599" s="1321"/>
      <c r="R599" s="1321"/>
      <c r="S599" s="1321"/>
      <c r="T599" s="1321"/>
      <c r="U599" s="1321"/>
      <c r="V599" s="1321"/>
      <c r="W599" s="1317"/>
      <c r="X599" s="1317"/>
      <c r="Y599" s="1317"/>
      <c r="Z599" s="1317"/>
      <c r="AA599" s="1313"/>
      <c r="AB599" s="1317"/>
      <c r="AC599" s="1317"/>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54"/>
    </row>
    <row r="600">
      <c r="A600" s="1181"/>
      <c r="B600" s="1313"/>
      <c r="C600" s="1314"/>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17"/>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39"/>
    </row>
    <row r="601">
      <c r="A601" s="1223"/>
      <c r="B601" s="1312"/>
      <c r="C601" s="1310"/>
      <c r="D601" s="1318"/>
      <c r="E601" s="1318"/>
      <c r="F601" s="1318"/>
      <c r="G601" s="1318"/>
      <c r="H601" s="1319"/>
      <c r="I601" s="1319"/>
      <c r="J601" s="1320"/>
      <c r="K601" s="1320"/>
      <c r="L601" s="1320"/>
      <c r="M601" s="1320"/>
      <c r="N601" s="1320"/>
      <c r="O601" s="1320"/>
      <c r="P601" s="1320"/>
      <c r="Q601" s="1321"/>
      <c r="R601" s="1321"/>
      <c r="S601" s="1321"/>
      <c r="T601" s="1321"/>
      <c r="U601" s="1321"/>
      <c r="V601" s="1321"/>
      <c r="W601" s="1317"/>
      <c r="X601" s="1317"/>
      <c r="Y601" s="1317"/>
      <c r="Z601" s="1317"/>
      <c r="AA601" s="1313"/>
      <c r="AB601" s="1317"/>
      <c r="AC601" s="1317"/>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54"/>
    </row>
    <row r="602">
      <c r="A602" s="1181"/>
      <c r="B602" s="1313"/>
      <c r="C602" s="1314"/>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17"/>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39"/>
    </row>
    <row r="603">
      <c r="A603" s="1223"/>
      <c r="B603" s="1312"/>
      <c r="C603" s="1310"/>
      <c r="D603" s="1318"/>
      <c r="E603" s="1318"/>
      <c r="F603" s="1318"/>
      <c r="G603" s="1318"/>
      <c r="H603" s="1319"/>
      <c r="I603" s="1319"/>
      <c r="J603" s="1320"/>
      <c r="K603" s="1320"/>
      <c r="L603" s="1320"/>
      <c r="M603" s="1320"/>
      <c r="N603" s="1320"/>
      <c r="O603" s="1320"/>
      <c r="P603" s="1320"/>
      <c r="Q603" s="1321"/>
      <c r="R603" s="1321"/>
      <c r="S603" s="1321"/>
      <c r="T603" s="1321"/>
      <c r="U603" s="1321"/>
      <c r="V603" s="1321"/>
      <c r="W603" s="1317"/>
      <c r="X603" s="1317"/>
      <c r="Y603" s="1317"/>
      <c r="Z603" s="1317"/>
      <c r="AA603" s="1313"/>
      <c r="AB603" s="1317"/>
      <c r="AC603" s="1317"/>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54"/>
    </row>
    <row r="604">
      <c r="A604" s="1181"/>
      <c r="B604" s="1313"/>
      <c r="C604" s="1314"/>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17"/>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39"/>
    </row>
    <row r="605">
      <c r="A605" s="1223"/>
      <c r="B605" s="1312"/>
      <c r="C605" s="1310"/>
      <c r="D605" s="1318"/>
      <c r="E605" s="1318"/>
      <c r="F605" s="1318"/>
      <c r="G605" s="1318"/>
      <c r="H605" s="1319"/>
      <c r="I605" s="1319"/>
      <c r="J605" s="1320"/>
      <c r="K605" s="1320"/>
      <c r="L605" s="1320"/>
      <c r="M605" s="1320"/>
      <c r="N605" s="1320"/>
      <c r="O605" s="1320"/>
      <c r="P605" s="1320"/>
      <c r="Q605" s="1321"/>
      <c r="R605" s="1321"/>
      <c r="S605" s="1321"/>
      <c r="T605" s="1321"/>
      <c r="U605" s="1321"/>
      <c r="V605" s="1321"/>
      <c r="W605" s="1317"/>
      <c r="X605" s="1317"/>
      <c r="Y605" s="1317"/>
      <c r="Z605" s="1317"/>
      <c r="AA605" s="1313"/>
      <c r="AB605" s="1317"/>
      <c r="AC605" s="1317"/>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54"/>
    </row>
    <row r="606">
      <c r="A606" s="1181"/>
      <c r="B606" s="1313"/>
      <c r="C606" s="1314"/>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17"/>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39"/>
    </row>
    <row r="607">
      <c r="A607" s="1223"/>
      <c r="B607" s="1312"/>
      <c r="C607" s="1310"/>
      <c r="D607" s="1318"/>
      <c r="E607" s="1318"/>
      <c r="F607" s="1318"/>
      <c r="G607" s="1318"/>
      <c r="H607" s="1319"/>
      <c r="I607" s="1319"/>
      <c r="J607" s="1320"/>
      <c r="K607" s="1320"/>
      <c r="L607" s="1320"/>
      <c r="M607" s="1320"/>
      <c r="N607" s="1320"/>
      <c r="O607" s="1320"/>
      <c r="P607" s="1320"/>
      <c r="Q607" s="1321"/>
      <c r="R607" s="1321"/>
      <c r="S607" s="1321"/>
      <c r="T607" s="1321"/>
      <c r="U607" s="1321"/>
      <c r="V607" s="1321"/>
      <c r="W607" s="1317"/>
      <c r="X607" s="1317"/>
      <c r="Y607" s="1317"/>
      <c r="Z607" s="1317"/>
      <c r="AA607" s="1313"/>
      <c r="AB607" s="1317"/>
      <c r="AC607" s="1317"/>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54"/>
    </row>
    <row r="608">
      <c r="A608" s="1181"/>
      <c r="B608" s="1313"/>
      <c r="C608" s="1314"/>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17"/>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39"/>
    </row>
    <row r="609">
      <c r="A609" s="1223"/>
      <c r="B609" s="1312"/>
      <c r="C609" s="1310"/>
      <c r="D609" s="1318"/>
      <c r="E609" s="1318"/>
      <c r="F609" s="1318"/>
      <c r="G609" s="1318"/>
      <c r="H609" s="1319"/>
      <c r="I609" s="1319"/>
      <c r="J609" s="1320"/>
      <c r="K609" s="1320"/>
      <c r="L609" s="1320"/>
      <c r="M609" s="1320"/>
      <c r="N609" s="1320"/>
      <c r="O609" s="1320"/>
      <c r="P609" s="1320"/>
      <c r="Q609" s="1321"/>
      <c r="R609" s="1321"/>
      <c r="S609" s="1321"/>
      <c r="T609" s="1321"/>
      <c r="U609" s="1321"/>
      <c r="V609" s="1321"/>
      <c r="W609" s="1317"/>
      <c r="X609" s="1317"/>
      <c r="Y609" s="1317"/>
      <c r="Z609" s="1317"/>
      <c r="AA609" s="1313"/>
      <c r="AB609" s="1317"/>
      <c r="AC609" s="1317"/>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54"/>
    </row>
    <row r="610">
      <c r="A610" s="1181"/>
      <c r="B610" s="1313"/>
      <c r="C610" s="1314"/>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17"/>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39"/>
    </row>
    <row r="611">
      <c r="A611" s="1223"/>
      <c r="B611" s="1312"/>
      <c r="C611" s="1310"/>
      <c r="D611" s="1318"/>
      <c r="E611" s="1318"/>
      <c r="F611" s="1318"/>
      <c r="G611" s="1318"/>
      <c r="H611" s="1319"/>
      <c r="I611" s="1319"/>
      <c r="J611" s="1320"/>
      <c r="K611" s="1320"/>
      <c r="L611" s="1320"/>
      <c r="M611" s="1320"/>
      <c r="N611" s="1320"/>
      <c r="O611" s="1320"/>
      <c r="P611" s="1320"/>
      <c r="Q611" s="1321"/>
      <c r="R611" s="1321"/>
      <c r="S611" s="1321"/>
      <c r="T611" s="1321"/>
      <c r="U611" s="1321"/>
      <c r="V611" s="1321"/>
      <c r="W611" s="1317"/>
      <c r="X611" s="1317"/>
      <c r="Y611" s="1317"/>
      <c r="Z611" s="1317"/>
      <c r="AA611" s="1313"/>
      <c r="AB611" s="1317"/>
      <c r="AC611" s="1317"/>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54"/>
    </row>
    <row r="612">
      <c r="A612" s="1181"/>
      <c r="B612" s="1313"/>
      <c r="C612" s="1314"/>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17"/>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39"/>
    </row>
    <row r="613">
      <c r="A613" s="1223"/>
      <c r="B613" s="1312"/>
      <c r="C613" s="1310"/>
      <c r="D613" s="1318"/>
      <c r="E613" s="1318"/>
      <c r="F613" s="1318"/>
      <c r="G613" s="1318"/>
      <c r="H613" s="1319"/>
      <c r="I613" s="1319"/>
      <c r="J613" s="1320"/>
      <c r="K613" s="1320"/>
      <c r="L613" s="1320"/>
      <c r="M613" s="1320"/>
      <c r="N613" s="1320"/>
      <c r="O613" s="1320"/>
      <c r="P613" s="1320"/>
      <c r="Q613" s="1321"/>
      <c r="R613" s="1321"/>
      <c r="S613" s="1321"/>
      <c r="T613" s="1321"/>
      <c r="U613" s="1321"/>
      <c r="V613" s="1321"/>
      <c r="W613" s="1317"/>
      <c r="X613" s="1317"/>
      <c r="Y613" s="1317"/>
      <c r="Z613" s="1317"/>
      <c r="AA613" s="1313"/>
      <c r="AB613" s="1317"/>
      <c r="AC613" s="1317"/>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54"/>
    </row>
    <row r="614">
      <c r="A614" s="1181"/>
      <c r="B614" s="1313"/>
      <c r="C614" s="1314"/>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17"/>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39"/>
    </row>
    <row r="615">
      <c r="A615" s="1223"/>
      <c r="B615" s="1312"/>
      <c r="C615" s="1310"/>
      <c r="D615" s="1318"/>
      <c r="E615" s="1318"/>
      <c r="F615" s="1318"/>
      <c r="G615" s="1318"/>
      <c r="H615" s="1319"/>
      <c r="I615" s="1319"/>
      <c r="J615" s="1320"/>
      <c r="K615" s="1320"/>
      <c r="L615" s="1320"/>
      <c r="M615" s="1320"/>
      <c r="N615" s="1320"/>
      <c r="O615" s="1320"/>
      <c r="P615" s="1320"/>
      <c r="Q615" s="1321"/>
      <c r="R615" s="1321"/>
      <c r="S615" s="1321"/>
      <c r="T615" s="1321"/>
      <c r="U615" s="1321"/>
      <c r="V615" s="1321"/>
      <c r="W615" s="1317"/>
      <c r="X615" s="1317"/>
      <c r="Y615" s="1317"/>
      <c r="Z615" s="1317"/>
      <c r="AA615" s="1313"/>
      <c r="AB615" s="1317"/>
      <c r="AC615" s="1317"/>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54"/>
    </row>
    <row r="616">
      <c r="A616" s="1181"/>
      <c r="B616" s="1313"/>
      <c r="C616" s="1314"/>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17"/>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39"/>
    </row>
    <row r="617">
      <c r="A617" s="1223"/>
      <c r="B617" s="1312"/>
      <c r="C617" s="1310"/>
      <c r="D617" s="1318"/>
      <c r="E617" s="1318"/>
      <c r="F617" s="1318"/>
      <c r="G617" s="1318"/>
      <c r="H617" s="1319"/>
      <c r="I617" s="1319"/>
      <c r="J617" s="1320"/>
      <c r="K617" s="1320"/>
      <c r="L617" s="1320"/>
      <c r="M617" s="1320"/>
      <c r="N617" s="1320"/>
      <c r="O617" s="1320"/>
      <c r="P617" s="1320"/>
      <c r="Q617" s="1321"/>
      <c r="R617" s="1321"/>
      <c r="S617" s="1321"/>
      <c r="T617" s="1321"/>
      <c r="U617" s="1321"/>
      <c r="V617" s="1321"/>
      <c r="W617" s="1317"/>
      <c r="X617" s="1317"/>
      <c r="Y617" s="1317"/>
      <c r="Z617" s="1317"/>
      <c r="AA617" s="1313"/>
      <c r="AB617" s="1317"/>
      <c r="AC617" s="1317"/>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54"/>
    </row>
    <row r="618">
      <c r="A618" s="1181"/>
      <c r="B618" s="1313"/>
      <c r="C618" s="1314"/>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17"/>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39"/>
    </row>
    <row r="619">
      <c r="A619" s="1223"/>
      <c r="B619" s="1312"/>
      <c r="C619" s="1310"/>
      <c r="D619" s="1318"/>
      <c r="E619" s="1318"/>
      <c r="F619" s="1318"/>
      <c r="G619" s="1318"/>
      <c r="H619" s="1319"/>
      <c r="I619" s="1319"/>
      <c r="J619" s="1320"/>
      <c r="K619" s="1320"/>
      <c r="L619" s="1320"/>
      <c r="M619" s="1320"/>
      <c r="N619" s="1320"/>
      <c r="O619" s="1320"/>
      <c r="P619" s="1320"/>
      <c r="Q619" s="1321"/>
      <c r="R619" s="1321"/>
      <c r="S619" s="1321"/>
      <c r="T619" s="1321"/>
      <c r="U619" s="1321"/>
      <c r="V619" s="1321"/>
      <c r="W619" s="1317"/>
      <c r="X619" s="1317"/>
      <c r="Y619" s="1317"/>
      <c r="Z619" s="1317"/>
      <c r="AA619" s="1313"/>
      <c r="AB619" s="1317"/>
      <c r="AC619" s="1317"/>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54"/>
    </row>
    <row r="620">
      <c r="A620" s="1181"/>
      <c r="B620" s="1313"/>
      <c r="C620" s="1314"/>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17"/>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39"/>
    </row>
    <row r="621">
      <c r="A621" s="1223"/>
      <c r="B621" s="1312"/>
      <c r="C621" s="1310"/>
      <c r="D621" s="1318"/>
      <c r="E621" s="1318"/>
      <c r="F621" s="1318"/>
      <c r="G621" s="1318"/>
      <c r="H621" s="1319"/>
      <c r="I621" s="1319"/>
      <c r="J621" s="1320"/>
      <c r="K621" s="1320"/>
      <c r="L621" s="1320"/>
      <c r="M621" s="1320"/>
      <c r="N621" s="1320"/>
      <c r="O621" s="1320"/>
      <c r="P621" s="1320"/>
      <c r="Q621" s="1321"/>
      <c r="R621" s="1321"/>
      <c r="S621" s="1321"/>
      <c r="T621" s="1321"/>
      <c r="U621" s="1321"/>
      <c r="V621" s="1321"/>
      <c r="W621" s="1317"/>
      <c r="X621" s="1317"/>
      <c r="Y621" s="1317"/>
      <c r="Z621" s="1317"/>
      <c r="AA621" s="1313"/>
      <c r="AB621" s="1317"/>
      <c r="AC621" s="1317"/>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54"/>
    </row>
    <row r="622">
      <c r="A622" s="1181"/>
      <c r="B622" s="1313"/>
      <c r="C622" s="1314"/>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17"/>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39"/>
    </row>
    <row r="623">
      <c r="A623" s="1223"/>
      <c r="B623" s="1312"/>
      <c r="C623" s="1310"/>
      <c r="D623" s="1318"/>
      <c r="E623" s="1318"/>
      <c r="F623" s="1318"/>
      <c r="G623" s="1318"/>
      <c r="H623" s="1319"/>
      <c r="I623" s="1319"/>
      <c r="J623" s="1320"/>
      <c r="K623" s="1320"/>
      <c r="L623" s="1320"/>
      <c r="M623" s="1320"/>
      <c r="N623" s="1320"/>
      <c r="O623" s="1320"/>
      <c r="P623" s="1320"/>
      <c r="Q623" s="1321"/>
      <c r="R623" s="1321"/>
      <c r="S623" s="1321"/>
      <c r="T623" s="1321"/>
      <c r="U623" s="1321"/>
      <c r="V623" s="1321"/>
      <c r="W623" s="1317"/>
      <c r="X623" s="1317"/>
      <c r="Y623" s="1317"/>
      <c r="Z623" s="1317"/>
      <c r="AA623" s="1313"/>
      <c r="AB623" s="1317"/>
      <c r="AC623" s="1317"/>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54"/>
    </row>
    <row r="624">
      <c r="A624" s="1181"/>
      <c r="B624" s="1313"/>
      <c r="C624" s="1314"/>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17"/>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39"/>
    </row>
    <row r="625">
      <c r="A625" s="1223"/>
      <c r="B625" s="1312"/>
      <c r="C625" s="1310"/>
      <c r="D625" s="1318"/>
      <c r="E625" s="1318"/>
      <c r="F625" s="1318"/>
      <c r="G625" s="1318"/>
      <c r="H625" s="1319"/>
      <c r="I625" s="1319"/>
      <c r="J625" s="1320"/>
      <c r="K625" s="1320"/>
      <c r="L625" s="1320"/>
      <c r="M625" s="1320"/>
      <c r="N625" s="1320"/>
      <c r="O625" s="1320"/>
      <c r="P625" s="1320"/>
      <c r="Q625" s="1321"/>
      <c r="R625" s="1321"/>
      <c r="S625" s="1321"/>
      <c r="T625" s="1321"/>
      <c r="U625" s="1321"/>
      <c r="V625" s="1321"/>
      <c r="W625" s="1317"/>
      <c r="X625" s="1317"/>
      <c r="Y625" s="1317"/>
      <c r="Z625" s="1317"/>
      <c r="AA625" s="1313"/>
      <c r="AB625" s="1317"/>
      <c r="AC625" s="1317"/>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54"/>
    </row>
    <row r="626">
      <c r="A626" s="1181"/>
      <c r="B626" s="1313"/>
      <c r="C626" s="1314"/>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17"/>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39"/>
    </row>
    <row r="627">
      <c r="A627" s="1223"/>
      <c r="B627" s="1312"/>
      <c r="C627" s="1310"/>
      <c r="D627" s="1318"/>
      <c r="E627" s="1318"/>
      <c r="F627" s="1318"/>
      <c r="G627" s="1318"/>
      <c r="H627" s="1319"/>
      <c r="I627" s="1319"/>
      <c r="J627" s="1320"/>
      <c r="K627" s="1320"/>
      <c r="L627" s="1320"/>
      <c r="M627" s="1320"/>
      <c r="N627" s="1320"/>
      <c r="O627" s="1320"/>
      <c r="P627" s="1320"/>
      <c r="Q627" s="1321"/>
      <c r="R627" s="1321"/>
      <c r="S627" s="1321"/>
      <c r="T627" s="1321"/>
      <c r="U627" s="1321"/>
      <c r="V627" s="1321"/>
      <c r="W627" s="1317"/>
      <c r="X627" s="1317"/>
      <c r="Y627" s="1317"/>
      <c r="Z627" s="1317"/>
      <c r="AA627" s="1313"/>
      <c r="AB627" s="1317"/>
      <c r="AC627" s="1317"/>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54"/>
    </row>
    <row r="628">
      <c r="A628" s="1181"/>
      <c r="B628" s="1313"/>
      <c r="C628" s="1314"/>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17"/>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39"/>
    </row>
    <row r="629">
      <c r="A629" s="1223"/>
      <c r="B629" s="1312"/>
      <c r="C629" s="1310"/>
      <c r="D629" s="1318"/>
      <c r="E629" s="1318"/>
      <c r="F629" s="1318"/>
      <c r="G629" s="1318"/>
      <c r="H629" s="1319"/>
      <c r="I629" s="1319"/>
      <c r="J629" s="1320"/>
      <c r="K629" s="1320"/>
      <c r="L629" s="1320"/>
      <c r="M629" s="1320"/>
      <c r="N629" s="1320"/>
      <c r="O629" s="1320"/>
      <c r="P629" s="1320"/>
      <c r="Q629" s="1321"/>
      <c r="R629" s="1321"/>
      <c r="S629" s="1321"/>
      <c r="T629" s="1321"/>
      <c r="U629" s="1321"/>
      <c r="V629" s="1321"/>
      <c r="W629" s="1317"/>
      <c r="X629" s="1317"/>
      <c r="Y629" s="1317"/>
      <c r="Z629" s="1317"/>
      <c r="AA629" s="1313"/>
      <c r="AB629" s="1317"/>
      <c r="AC629" s="1317"/>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54"/>
    </row>
    <row r="630">
      <c r="A630" s="1181"/>
      <c r="B630" s="1313"/>
      <c r="C630" s="1314"/>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17"/>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39"/>
    </row>
    <row r="631">
      <c r="A631" s="1223"/>
      <c r="B631" s="1312"/>
      <c r="C631" s="1310"/>
      <c r="D631" s="1318"/>
      <c r="E631" s="1318"/>
      <c r="F631" s="1318"/>
      <c r="G631" s="1318"/>
      <c r="H631" s="1319"/>
      <c r="I631" s="1319"/>
      <c r="J631" s="1320"/>
      <c r="K631" s="1320"/>
      <c r="L631" s="1320"/>
      <c r="M631" s="1320"/>
      <c r="N631" s="1320"/>
      <c r="O631" s="1320"/>
      <c r="P631" s="1320"/>
      <c r="Q631" s="1321"/>
      <c r="R631" s="1321"/>
      <c r="S631" s="1321"/>
      <c r="T631" s="1321"/>
      <c r="U631" s="1321"/>
      <c r="V631" s="1321"/>
      <c r="W631" s="1317"/>
      <c r="X631" s="1317"/>
      <c r="Y631" s="1317"/>
      <c r="Z631" s="1317"/>
      <c r="AA631" s="1313"/>
      <c r="AB631" s="1317"/>
      <c r="AC631" s="1317"/>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54"/>
    </row>
    <row r="632">
      <c r="A632" s="1181"/>
      <c r="B632" s="1313"/>
      <c r="C632" s="1314"/>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17"/>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39"/>
    </row>
    <row r="633">
      <c r="A633" s="1223"/>
      <c r="B633" s="1312"/>
      <c r="C633" s="1310"/>
      <c r="D633" s="1318"/>
      <c r="E633" s="1318"/>
      <c r="F633" s="1318"/>
      <c r="G633" s="1318"/>
      <c r="H633" s="1319"/>
      <c r="I633" s="1319"/>
      <c r="J633" s="1320"/>
      <c r="K633" s="1320"/>
      <c r="L633" s="1320"/>
      <c r="M633" s="1320"/>
      <c r="N633" s="1320"/>
      <c r="O633" s="1320"/>
      <c r="P633" s="1320"/>
      <c r="Q633" s="1321"/>
      <c r="R633" s="1321"/>
      <c r="S633" s="1321"/>
      <c r="T633" s="1321"/>
      <c r="U633" s="1321"/>
      <c r="V633" s="1321"/>
      <c r="W633" s="1317"/>
      <c r="X633" s="1317"/>
      <c r="Y633" s="1317"/>
      <c r="Z633" s="1317"/>
      <c r="AA633" s="1313"/>
      <c r="AB633" s="1317"/>
      <c r="AC633" s="1317"/>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54"/>
    </row>
    <row r="634">
      <c r="A634" s="1181"/>
      <c r="B634" s="1313"/>
      <c r="C634" s="1314"/>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17"/>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39"/>
    </row>
    <row r="635">
      <c r="A635" s="1223"/>
      <c r="B635" s="1312"/>
      <c r="C635" s="1310"/>
      <c r="D635" s="1318"/>
      <c r="E635" s="1318"/>
      <c r="F635" s="1318"/>
      <c r="G635" s="1318"/>
      <c r="H635" s="1319"/>
      <c r="I635" s="1319"/>
      <c r="J635" s="1320"/>
      <c r="K635" s="1320"/>
      <c r="L635" s="1320"/>
      <c r="M635" s="1320"/>
      <c r="N635" s="1320"/>
      <c r="O635" s="1320"/>
      <c r="P635" s="1320"/>
      <c r="Q635" s="1321"/>
      <c r="R635" s="1321"/>
      <c r="S635" s="1321"/>
      <c r="T635" s="1321"/>
      <c r="U635" s="1321"/>
      <c r="V635" s="1321"/>
      <c r="W635" s="1317"/>
      <c r="X635" s="1317"/>
      <c r="Y635" s="1317"/>
      <c r="Z635" s="1317"/>
      <c r="AA635" s="1313"/>
      <c r="AB635" s="1317"/>
      <c r="AC635" s="1317"/>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54"/>
    </row>
    <row r="636">
      <c r="A636" s="1181"/>
      <c r="B636" s="1313"/>
      <c r="C636" s="1314"/>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17"/>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39"/>
    </row>
    <row r="637">
      <c r="A637" s="1223"/>
      <c r="B637" s="1312"/>
      <c r="C637" s="1310"/>
      <c r="D637" s="1318"/>
      <c r="E637" s="1318"/>
      <c r="F637" s="1318"/>
      <c r="G637" s="1318"/>
      <c r="H637" s="1319"/>
      <c r="I637" s="1319"/>
      <c r="J637" s="1320"/>
      <c r="K637" s="1320"/>
      <c r="L637" s="1320"/>
      <c r="M637" s="1320"/>
      <c r="N637" s="1320"/>
      <c r="O637" s="1320"/>
      <c r="P637" s="1320"/>
      <c r="Q637" s="1321"/>
      <c r="R637" s="1321"/>
      <c r="S637" s="1321"/>
      <c r="T637" s="1321"/>
      <c r="U637" s="1321"/>
      <c r="V637" s="1321"/>
      <c r="W637" s="1317"/>
      <c r="X637" s="1317"/>
      <c r="Y637" s="1317"/>
      <c r="Z637" s="1317"/>
      <c r="AA637" s="1313"/>
      <c r="AB637" s="1317"/>
      <c r="AC637" s="1317"/>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54"/>
    </row>
    <row r="638">
      <c r="A638" s="1181"/>
      <c r="B638" s="1313"/>
      <c r="C638" s="1314"/>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17"/>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39"/>
    </row>
    <row r="639">
      <c r="A639" s="1223"/>
      <c r="B639" s="1312"/>
      <c r="C639" s="1310"/>
      <c r="D639" s="1318"/>
      <c r="E639" s="1318"/>
      <c r="F639" s="1318"/>
      <c r="G639" s="1318"/>
      <c r="H639" s="1319"/>
      <c r="I639" s="1319"/>
      <c r="J639" s="1320"/>
      <c r="K639" s="1320"/>
      <c r="L639" s="1320"/>
      <c r="M639" s="1320"/>
      <c r="N639" s="1320"/>
      <c r="O639" s="1320"/>
      <c r="P639" s="1320"/>
      <c r="Q639" s="1321"/>
      <c r="R639" s="1321"/>
      <c r="S639" s="1321"/>
      <c r="T639" s="1321"/>
      <c r="U639" s="1321"/>
      <c r="V639" s="1321"/>
      <c r="W639" s="1317"/>
      <c r="X639" s="1317"/>
      <c r="Y639" s="1317"/>
      <c r="Z639" s="1317"/>
      <c r="AA639" s="1313"/>
      <c r="AB639" s="1317"/>
      <c r="AC639" s="1317"/>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54"/>
    </row>
    <row r="640">
      <c r="A640" s="1181"/>
      <c r="B640" s="1313"/>
      <c r="C640" s="1314"/>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17"/>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39"/>
    </row>
    <row r="641">
      <c r="A641" s="1223"/>
      <c r="B641" s="1312"/>
      <c r="C641" s="1310"/>
      <c r="D641" s="1318"/>
      <c r="E641" s="1318"/>
      <c r="F641" s="1318"/>
      <c r="G641" s="1318"/>
      <c r="H641" s="1319"/>
      <c r="I641" s="1319"/>
      <c r="J641" s="1320"/>
      <c r="K641" s="1320"/>
      <c r="L641" s="1320"/>
      <c r="M641" s="1320"/>
      <c r="N641" s="1320"/>
      <c r="O641" s="1320"/>
      <c r="P641" s="1320"/>
      <c r="Q641" s="1321"/>
      <c r="R641" s="1321"/>
      <c r="S641" s="1321"/>
      <c r="T641" s="1321"/>
      <c r="U641" s="1321"/>
      <c r="V641" s="1321"/>
      <c r="W641" s="1317"/>
      <c r="X641" s="1317"/>
      <c r="Y641" s="1317"/>
      <c r="Z641" s="1317"/>
      <c r="AA641" s="1313"/>
      <c r="AB641" s="1317"/>
      <c r="AC641" s="1317"/>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54"/>
    </row>
    <row r="642">
      <c r="A642" s="1181"/>
      <c r="B642" s="1313"/>
      <c r="C642" s="1314"/>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17"/>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39"/>
    </row>
    <row r="643">
      <c r="A643" s="1223"/>
      <c r="B643" s="1312"/>
      <c r="C643" s="1310"/>
      <c r="D643" s="1318"/>
      <c r="E643" s="1318"/>
      <c r="F643" s="1318"/>
      <c r="G643" s="1318"/>
      <c r="H643" s="1319"/>
      <c r="I643" s="1319"/>
      <c r="J643" s="1320"/>
      <c r="K643" s="1320"/>
      <c r="L643" s="1320"/>
      <c r="M643" s="1320"/>
      <c r="N643" s="1320"/>
      <c r="O643" s="1320"/>
      <c r="P643" s="1320"/>
      <c r="Q643" s="1321"/>
      <c r="R643" s="1321"/>
      <c r="S643" s="1321"/>
      <c r="T643" s="1321"/>
      <c r="U643" s="1321"/>
      <c r="V643" s="1321"/>
      <c r="W643" s="1317"/>
      <c r="X643" s="1317"/>
      <c r="Y643" s="1317"/>
      <c r="Z643" s="1317"/>
      <c r="AA643" s="1313"/>
      <c r="AB643" s="1317"/>
      <c r="AC643" s="1317"/>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54"/>
    </row>
    <row r="644">
      <c r="A644" s="1181"/>
      <c r="B644" s="1313"/>
      <c r="C644" s="1314"/>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17"/>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39"/>
    </row>
    <row r="645">
      <c r="A645" s="1223"/>
      <c r="B645" s="1312"/>
      <c r="C645" s="1310"/>
      <c r="D645" s="1318"/>
      <c r="E645" s="1318"/>
      <c r="F645" s="1318"/>
      <c r="G645" s="1318"/>
      <c r="H645" s="1319"/>
      <c r="I645" s="1319"/>
      <c r="J645" s="1320"/>
      <c r="K645" s="1320"/>
      <c r="L645" s="1320"/>
      <c r="M645" s="1320"/>
      <c r="N645" s="1320"/>
      <c r="O645" s="1320"/>
      <c r="P645" s="1320"/>
      <c r="Q645" s="1321"/>
      <c r="R645" s="1321"/>
      <c r="S645" s="1321"/>
      <c r="T645" s="1321"/>
      <c r="U645" s="1321"/>
      <c r="V645" s="1321"/>
      <c r="W645" s="1317"/>
      <c r="X645" s="1317"/>
      <c r="Y645" s="1317"/>
      <c r="Z645" s="1317"/>
      <c r="AA645" s="1313"/>
      <c r="AB645" s="1317"/>
      <c r="AC645" s="1317"/>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54"/>
    </row>
    <row r="646">
      <c r="A646" s="1181"/>
      <c r="B646" s="1313"/>
      <c r="C646" s="1314"/>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17"/>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39"/>
    </row>
    <row r="647">
      <c r="A647" s="1223"/>
      <c r="B647" s="1312"/>
      <c r="C647" s="1310"/>
      <c r="D647" s="1318"/>
      <c r="E647" s="1318"/>
      <c r="F647" s="1318"/>
      <c r="G647" s="1318"/>
      <c r="H647" s="1319"/>
      <c r="I647" s="1319"/>
      <c r="J647" s="1320"/>
      <c r="K647" s="1320"/>
      <c r="L647" s="1320"/>
      <c r="M647" s="1320"/>
      <c r="N647" s="1320"/>
      <c r="O647" s="1320"/>
      <c r="P647" s="1320"/>
      <c r="Q647" s="1321"/>
      <c r="R647" s="1321"/>
      <c r="S647" s="1321"/>
      <c r="T647" s="1321"/>
      <c r="U647" s="1321"/>
      <c r="V647" s="1321"/>
      <c r="W647" s="1317"/>
      <c r="X647" s="1317"/>
      <c r="Y647" s="1317"/>
      <c r="Z647" s="1317"/>
      <c r="AA647" s="1313"/>
      <c r="AB647" s="1317"/>
      <c r="AC647" s="1317"/>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54"/>
    </row>
    <row r="648">
      <c r="A648" s="1181"/>
      <c r="B648" s="1313"/>
      <c r="C648" s="1314"/>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17"/>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39"/>
    </row>
    <row r="649">
      <c r="A649" s="1223"/>
      <c r="B649" s="1312"/>
      <c r="C649" s="1310"/>
      <c r="D649" s="1318"/>
      <c r="E649" s="1318"/>
      <c r="F649" s="1318"/>
      <c r="G649" s="1318"/>
      <c r="H649" s="1319"/>
      <c r="I649" s="1319"/>
      <c r="J649" s="1320"/>
      <c r="K649" s="1320"/>
      <c r="L649" s="1320"/>
      <c r="M649" s="1320"/>
      <c r="N649" s="1320"/>
      <c r="O649" s="1320"/>
      <c r="P649" s="1320"/>
      <c r="Q649" s="1321"/>
      <c r="R649" s="1321"/>
      <c r="S649" s="1321"/>
      <c r="T649" s="1321"/>
      <c r="U649" s="1321"/>
      <c r="V649" s="1321"/>
      <c r="W649" s="1317"/>
      <c r="X649" s="1317"/>
      <c r="Y649" s="1317"/>
      <c r="Z649" s="1317"/>
      <c r="AA649" s="1313"/>
      <c r="AB649" s="1317"/>
      <c r="AC649" s="1317"/>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54"/>
    </row>
    <row r="650">
      <c r="A650" s="1181"/>
      <c r="B650" s="1313"/>
      <c r="C650" s="1314"/>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17"/>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39"/>
    </row>
    <row r="651">
      <c r="A651" s="1223"/>
      <c r="B651" s="1312"/>
      <c r="C651" s="1310"/>
      <c r="D651" s="1318"/>
      <c r="E651" s="1318"/>
      <c r="F651" s="1318"/>
      <c r="G651" s="1318"/>
      <c r="H651" s="1319"/>
      <c r="I651" s="1319"/>
      <c r="J651" s="1320"/>
      <c r="K651" s="1320"/>
      <c r="L651" s="1320"/>
      <c r="M651" s="1320"/>
      <c r="N651" s="1320"/>
      <c r="O651" s="1320"/>
      <c r="P651" s="1320"/>
      <c r="Q651" s="1321"/>
      <c r="R651" s="1321"/>
      <c r="S651" s="1321"/>
      <c r="T651" s="1321"/>
      <c r="U651" s="1321"/>
      <c r="V651" s="1321"/>
      <c r="W651" s="1317"/>
      <c r="X651" s="1317"/>
      <c r="Y651" s="1317"/>
      <c r="Z651" s="1317"/>
      <c r="AA651" s="1313"/>
      <c r="AB651" s="1317"/>
      <c r="AC651" s="1317"/>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54"/>
    </row>
    <row r="652">
      <c r="A652" s="1181"/>
      <c r="B652" s="1313"/>
      <c r="C652" s="1314"/>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17"/>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39"/>
    </row>
    <row r="653">
      <c r="A653" s="1223"/>
      <c r="B653" s="1312"/>
      <c r="C653" s="1310"/>
      <c r="D653" s="1318"/>
      <c r="E653" s="1318"/>
      <c r="F653" s="1318"/>
      <c r="G653" s="1318"/>
      <c r="H653" s="1319"/>
      <c r="I653" s="1319"/>
      <c r="J653" s="1320"/>
      <c r="K653" s="1320"/>
      <c r="L653" s="1320"/>
      <c r="M653" s="1320"/>
      <c r="N653" s="1320"/>
      <c r="O653" s="1320"/>
      <c r="P653" s="1320"/>
      <c r="Q653" s="1321"/>
      <c r="R653" s="1321"/>
      <c r="S653" s="1321"/>
      <c r="T653" s="1321"/>
      <c r="U653" s="1321"/>
      <c r="V653" s="1321"/>
      <c r="W653" s="1317"/>
      <c r="X653" s="1317"/>
      <c r="Y653" s="1317"/>
      <c r="Z653" s="1317"/>
      <c r="AA653" s="1313"/>
      <c r="AB653" s="1317"/>
      <c r="AC653" s="1317"/>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54"/>
    </row>
    <row r="654">
      <c r="A654" s="1181"/>
      <c r="B654" s="1313"/>
      <c r="C654" s="1314"/>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17"/>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39"/>
    </row>
    <row r="655">
      <c r="A655" s="1223"/>
      <c r="B655" s="1312"/>
      <c r="C655" s="1310"/>
      <c r="D655" s="1318"/>
      <c r="E655" s="1318"/>
      <c r="F655" s="1318"/>
      <c r="G655" s="1318"/>
      <c r="H655" s="1319"/>
      <c r="I655" s="1319"/>
      <c r="J655" s="1320"/>
      <c r="K655" s="1320"/>
      <c r="L655" s="1320"/>
      <c r="M655" s="1320"/>
      <c r="N655" s="1320"/>
      <c r="O655" s="1320"/>
      <c r="P655" s="1320"/>
      <c r="Q655" s="1321"/>
      <c r="R655" s="1321"/>
      <c r="S655" s="1321"/>
      <c r="T655" s="1321"/>
      <c r="U655" s="1321"/>
      <c r="V655" s="1321"/>
      <c r="W655" s="1317"/>
      <c r="X655" s="1317"/>
      <c r="Y655" s="1317"/>
      <c r="Z655" s="1317"/>
      <c r="AA655" s="1313"/>
      <c r="AB655" s="1317"/>
      <c r="AC655" s="1317"/>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54"/>
    </row>
    <row r="656">
      <c r="A656" s="1181"/>
      <c r="B656" s="1313"/>
      <c r="C656" s="1314"/>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17"/>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39"/>
    </row>
    <row r="657">
      <c r="A657" s="1223"/>
      <c r="B657" s="1312"/>
      <c r="C657" s="1310"/>
      <c r="D657" s="1318"/>
      <c r="E657" s="1318"/>
      <c r="F657" s="1318"/>
      <c r="G657" s="1318"/>
      <c r="H657" s="1319"/>
      <c r="I657" s="1319"/>
      <c r="J657" s="1320"/>
      <c r="K657" s="1320"/>
      <c r="L657" s="1320"/>
      <c r="M657" s="1320"/>
      <c r="N657" s="1320"/>
      <c r="O657" s="1320"/>
      <c r="P657" s="1320"/>
      <c r="Q657" s="1321"/>
      <c r="R657" s="1321"/>
      <c r="S657" s="1321"/>
      <c r="T657" s="1321"/>
      <c r="U657" s="1321"/>
      <c r="V657" s="1321"/>
      <c r="W657" s="1317"/>
      <c r="X657" s="1317"/>
      <c r="Y657" s="1317"/>
      <c r="Z657" s="1317"/>
      <c r="AA657" s="1313"/>
      <c r="AB657" s="1317"/>
      <c r="AC657" s="1317"/>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54"/>
    </row>
    <row r="658">
      <c r="A658" s="1181"/>
      <c r="B658" s="1313"/>
      <c r="C658" s="1314"/>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17"/>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39"/>
    </row>
    <row r="659">
      <c r="A659" s="1223"/>
      <c r="B659" s="1312"/>
      <c r="C659" s="1310"/>
      <c r="D659" s="1318"/>
      <c r="E659" s="1318"/>
      <c r="F659" s="1318"/>
      <c r="G659" s="1318"/>
      <c r="H659" s="1319"/>
      <c r="I659" s="1319"/>
      <c r="J659" s="1320"/>
      <c r="K659" s="1320"/>
      <c r="L659" s="1320"/>
      <c r="M659" s="1320"/>
      <c r="N659" s="1320"/>
      <c r="O659" s="1320"/>
      <c r="P659" s="1320"/>
      <c r="Q659" s="1321"/>
      <c r="R659" s="1321"/>
      <c r="S659" s="1321"/>
      <c r="T659" s="1321"/>
      <c r="U659" s="1321"/>
      <c r="V659" s="1321"/>
      <c r="W659" s="1317"/>
      <c r="X659" s="1317"/>
      <c r="Y659" s="1317"/>
      <c r="Z659" s="1317"/>
      <c r="AA659" s="1313"/>
      <c r="AB659" s="1317"/>
      <c r="AC659" s="1317"/>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54"/>
    </row>
    <row r="660">
      <c r="A660" s="1181"/>
      <c r="B660" s="1313"/>
      <c r="C660" s="1314"/>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17"/>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39"/>
    </row>
    <row r="661">
      <c r="A661" s="1223"/>
      <c r="B661" s="1312"/>
      <c r="C661" s="1310"/>
      <c r="D661" s="1318"/>
      <c r="E661" s="1318"/>
      <c r="F661" s="1318"/>
      <c r="G661" s="1318"/>
      <c r="H661" s="1319"/>
      <c r="I661" s="1319"/>
      <c r="J661" s="1320"/>
      <c r="K661" s="1320"/>
      <c r="L661" s="1320"/>
      <c r="M661" s="1320"/>
      <c r="N661" s="1320"/>
      <c r="O661" s="1320"/>
      <c r="P661" s="1320"/>
      <c r="Q661" s="1321"/>
      <c r="R661" s="1321"/>
      <c r="S661" s="1321"/>
      <c r="T661" s="1321"/>
      <c r="U661" s="1321"/>
      <c r="V661" s="1321"/>
      <c r="W661" s="1317"/>
      <c r="X661" s="1317"/>
      <c r="Y661" s="1317"/>
      <c r="Z661" s="1317"/>
      <c r="AA661" s="1313"/>
      <c r="AB661" s="1317"/>
      <c r="AC661" s="1317"/>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54"/>
    </row>
    <row r="662">
      <c r="A662" s="1181"/>
      <c r="B662" s="1313"/>
      <c r="C662" s="1314"/>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17"/>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39"/>
    </row>
    <row r="663">
      <c r="A663" s="1223"/>
      <c r="B663" s="1312"/>
      <c r="C663" s="1310"/>
      <c r="D663" s="1318"/>
      <c r="E663" s="1318"/>
      <c r="F663" s="1318"/>
      <c r="G663" s="1318"/>
      <c r="H663" s="1319"/>
      <c r="I663" s="1319"/>
      <c r="J663" s="1320"/>
      <c r="K663" s="1320"/>
      <c r="L663" s="1320"/>
      <c r="M663" s="1320"/>
      <c r="N663" s="1320"/>
      <c r="O663" s="1320"/>
      <c r="P663" s="1320"/>
      <c r="Q663" s="1321"/>
      <c r="R663" s="1321"/>
      <c r="S663" s="1321"/>
      <c r="T663" s="1321"/>
      <c r="U663" s="1321"/>
      <c r="V663" s="1321"/>
      <c r="W663" s="1317"/>
      <c r="X663" s="1317"/>
      <c r="Y663" s="1317"/>
      <c r="Z663" s="1317"/>
      <c r="AA663" s="1313"/>
      <c r="AB663" s="1317"/>
      <c r="AC663" s="1317"/>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54"/>
    </row>
    <row r="664">
      <c r="A664" s="1181"/>
      <c r="B664" s="1313"/>
      <c r="C664" s="1314"/>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17"/>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39"/>
    </row>
    <row r="665">
      <c r="A665" s="1223"/>
      <c r="B665" s="1312"/>
      <c r="C665" s="1310"/>
      <c r="D665" s="1318"/>
      <c r="E665" s="1318"/>
      <c r="F665" s="1318"/>
      <c r="G665" s="1318"/>
      <c r="H665" s="1319"/>
      <c r="I665" s="1319"/>
      <c r="J665" s="1320"/>
      <c r="K665" s="1320"/>
      <c r="L665" s="1320"/>
      <c r="M665" s="1320"/>
      <c r="N665" s="1320"/>
      <c r="O665" s="1320"/>
      <c r="P665" s="1320"/>
      <c r="Q665" s="1321"/>
      <c r="R665" s="1321"/>
      <c r="S665" s="1321"/>
      <c r="T665" s="1321"/>
      <c r="U665" s="1321"/>
      <c r="V665" s="1321"/>
      <c r="W665" s="1317"/>
      <c r="X665" s="1317"/>
      <c r="Y665" s="1317"/>
      <c r="Z665" s="1317"/>
      <c r="AA665" s="1313"/>
      <c r="AB665" s="1317"/>
      <c r="AC665" s="1317"/>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54"/>
    </row>
    <row r="666">
      <c r="A666" s="1181"/>
      <c r="B666" s="1313"/>
      <c r="C666" s="1314"/>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17"/>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39"/>
    </row>
    <row r="667">
      <c r="A667" s="1223"/>
      <c r="B667" s="1312"/>
      <c r="C667" s="1310"/>
      <c r="D667" s="1318"/>
      <c r="E667" s="1318"/>
      <c r="F667" s="1318"/>
      <c r="G667" s="1318"/>
      <c r="H667" s="1319"/>
      <c r="I667" s="1319"/>
      <c r="J667" s="1320"/>
      <c r="K667" s="1320"/>
      <c r="L667" s="1320"/>
      <c r="M667" s="1320"/>
      <c r="N667" s="1320"/>
      <c r="O667" s="1320"/>
      <c r="P667" s="1320"/>
      <c r="Q667" s="1321"/>
      <c r="R667" s="1321"/>
      <c r="S667" s="1321"/>
      <c r="T667" s="1321"/>
      <c r="U667" s="1321"/>
      <c r="V667" s="1321"/>
      <c r="W667" s="1317"/>
      <c r="X667" s="1317"/>
      <c r="Y667" s="1317"/>
      <c r="Z667" s="1317"/>
      <c r="AA667" s="1313"/>
      <c r="AB667" s="1317"/>
      <c r="AC667" s="1317"/>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54"/>
    </row>
    <row r="668">
      <c r="A668" s="1181"/>
      <c r="B668" s="1313"/>
      <c r="C668" s="1314"/>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17"/>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39"/>
    </row>
    <row r="669">
      <c r="A669" s="1223"/>
      <c r="B669" s="1312"/>
      <c r="C669" s="1310"/>
      <c r="D669" s="1318"/>
      <c r="E669" s="1318"/>
      <c r="F669" s="1318"/>
      <c r="G669" s="1318"/>
      <c r="H669" s="1319"/>
      <c r="I669" s="1319"/>
      <c r="J669" s="1320"/>
      <c r="K669" s="1320"/>
      <c r="L669" s="1320"/>
      <c r="M669" s="1320"/>
      <c r="N669" s="1320"/>
      <c r="O669" s="1320"/>
      <c r="P669" s="1320"/>
      <c r="Q669" s="1321"/>
      <c r="R669" s="1321"/>
      <c r="S669" s="1321"/>
      <c r="T669" s="1321"/>
      <c r="U669" s="1321"/>
      <c r="V669" s="1321"/>
      <c r="W669" s="1317"/>
      <c r="X669" s="1317"/>
      <c r="Y669" s="1317"/>
      <c r="Z669" s="1317"/>
      <c r="AA669" s="1313"/>
      <c r="AB669" s="1317"/>
      <c r="AC669" s="1317"/>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54"/>
    </row>
    <row r="670">
      <c r="A670" s="1181"/>
      <c r="B670" s="1313"/>
      <c r="C670" s="1314"/>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17"/>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39"/>
    </row>
    <row r="671">
      <c r="A671" s="1223"/>
      <c r="B671" s="1312"/>
      <c r="C671" s="1310"/>
      <c r="D671" s="1318"/>
      <c r="E671" s="1318"/>
      <c r="F671" s="1318"/>
      <c r="G671" s="1318"/>
      <c r="H671" s="1319"/>
      <c r="I671" s="1319"/>
      <c r="J671" s="1320"/>
      <c r="K671" s="1320"/>
      <c r="L671" s="1320"/>
      <c r="M671" s="1320"/>
      <c r="N671" s="1320"/>
      <c r="O671" s="1320"/>
      <c r="P671" s="1320"/>
      <c r="Q671" s="1321"/>
      <c r="R671" s="1321"/>
      <c r="S671" s="1321"/>
      <c r="T671" s="1321"/>
      <c r="U671" s="1321"/>
      <c r="V671" s="1321"/>
      <c r="W671" s="1317"/>
      <c r="X671" s="1317"/>
      <c r="Y671" s="1317"/>
      <c r="Z671" s="1317"/>
      <c r="AA671" s="1313"/>
      <c r="AB671" s="1317"/>
      <c r="AC671" s="1317"/>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54"/>
    </row>
    <row r="672">
      <c r="A672" s="1181"/>
      <c r="B672" s="1313"/>
      <c r="C672" s="1314"/>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17"/>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39"/>
    </row>
    <row r="673">
      <c r="A673" s="1223"/>
      <c r="B673" s="1312"/>
      <c r="C673" s="1310"/>
      <c r="D673" s="1318"/>
      <c r="E673" s="1318"/>
      <c r="F673" s="1318"/>
      <c r="G673" s="1318"/>
      <c r="H673" s="1319"/>
      <c r="I673" s="1319"/>
      <c r="J673" s="1320"/>
      <c r="K673" s="1320"/>
      <c r="L673" s="1320"/>
      <c r="M673" s="1320"/>
      <c r="N673" s="1320"/>
      <c r="O673" s="1320"/>
      <c r="P673" s="1320"/>
      <c r="Q673" s="1321"/>
      <c r="R673" s="1321"/>
      <c r="S673" s="1321"/>
      <c r="T673" s="1321"/>
      <c r="U673" s="1321"/>
      <c r="V673" s="1321"/>
      <c r="W673" s="1317"/>
      <c r="X673" s="1317"/>
      <c r="Y673" s="1317"/>
      <c r="Z673" s="1317"/>
      <c r="AA673" s="1313"/>
      <c r="AB673" s="1317"/>
      <c r="AC673" s="1317"/>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54"/>
    </row>
    <row r="674">
      <c r="A674" s="1181"/>
      <c r="B674" s="1313"/>
      <c r="C674" s="1314"/>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17"/>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39"/>
    </row>
    <row r="675">
      <c r="A675" s="1223"/>
      <c r="B675" s="1312"/>
      <c r="C675" s="1310"/>
      <c r="D675" s="1318"/>
      <c r="E675" s="1318"/>
      <c r="F675" s="1318"/>
      <c r="G675" s="1318"/>
      <c r="H675" s="1319"/>
      <c r="I675" s="1319"/>
      <c r="J675" s="1320"/>
      <c r="K675" s="1320"/>
      <c r="L675" s="1320"/>
      <c r="M675" s="1320"/>
      <c r="N675" s="1320"/>
      <c r="O675" s="1320"/>
      <c r="P675" s="1320"/>
      <c r="Q675" s="1321"/>
      <c r="R675" s="1321"/>
      <c r="S675" s="1321"/>
      <c r="T675" s="1321"/>
      <c r="U675" s="1321"/>
      <c r="V675" s="1321"/>
      <c r="W675" s="1317"/>
      <c r="X675" s="1317"/>
      <c r="Y675" s="1317"/>
      <c r="Z675" s="1317"/>
      <c r="AA675" s="1313"/>
      <c r="AB675" s="1317"/>
      <c r="AC675" s="1317"/>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54"/>
    </row>
    <row r="676">
      <c r="A676" s="1181"/>
      <c r="B676" s="1313"/>
      <c r="C676" s="1314"/>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17"/>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39"/>
    </row>
    <row r="677">
      <c r="A677" s="1223"/>
      <c r="B677" s="1312"/>
      <c r="C677" s="1310"/>
      <c r="D677" s="1318"/>
      <c r="E677" s="1318"/>
      <c r="F677" s="1318"/>
      <c r="G677" s="1318"/>
      <c r="H677" s="1319"/>
      <c r="I677" s="1319"/>
      <c r="J677" s="1320"/>
      <c r="K677" s="1320"/>
      <c r="L677" s="1320"/>
      <c r="M677" s="1320"/>
      <c r="N677" s="1320"/>
      <c r="O677" s="1320"/>
      <c r="P677" s="1320"/>
      <c r="Q677" s="1321"/>
      <c r="R677" s="1321"/>
      <c r="S677" s="1321"/>
      <c r="T677" s="1321"/>
      <c r="U677" s="1321"/>
      <c r="V677" s="1321"/>
      <c r="W677" s="1317"/>
      <c r="X677" s="1317"/>
      <c r="Y677" s="1317"/>
      <c r="Z677" s="1317"/>
      <c r="AA677" s="1313"/>
      <c r="AB677" s="1317"/>
      <c r="AC677" s="1317"/>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54"/>
    </row>
    <row r="678">
      <c r="A678" s="1181"/>
      <c r="B678" s="1313"/>
      <c r="C678" s="1314"/>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17"/>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39"/>
    </row>
    <row r="679">
      <c r="A679" s="1223"/>
      <c r="B679" s="1312"/>
      <c r="C679" s="1310"/>
      <c r="D679" s="1318"/>
      <c r="E679" s="1318"/>
      <c r="F679" s="1318"/>
      <c r="G679" s="1318"/>
      <c r="H679" s="1319"/>
      <c r="I679" s="1319"/>
      <c r="J679" s="1320"/>
      <c r="K679" s="1320"/>
      <c r="L679" s="1320"/>
      <c r="M679" s="1320"/>
      <c r="N679" s="1320"/>
      <c r="O679" s="1320"/>
      <c r="P679" s="1320"/>
      <c r="Q679" s="1321"/>
      <c r="R679" s="1321"/>
      <c r="S679" s="1321"/>
      <c r="T679" s="1321"/>
      <c r="U679" s="1321"/>
      <c r="V679" s="1321"/>
      <c r="W679" s="1317"/>
      <c r="X679" s="1317"/>
      <c r="Y679" s="1317"/>
      <c r="Z679" s="1317"/>
      <c r="AA679" s="1313"/>
      <c r="AB679" s="1317"/>
      <c r="AC679" s="1317"/>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54"/>
    </row>
    <row r="680">
      <c r="A680" s="1181"/>
      <c r="B680" s="1313"/>
      <c r="C680" s="1314"/>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17"/>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39"/>
    </row>
    <row r="681">
      <c r="A681" s="1223"/>
      <c r="B681" s="1312"/>
      <c r="C681" s="1310"/>
      <c r="D681" s="1318"/>
      <c r="E681" s="1318"/>
      <c r="F681" s="1318"/>
      <c r="G681" s="1318"/>
      <c r="H681" s="1319"/>
      <c r="I681" s="1319"/>
      <c r="J681" s="1320"/>
      <c r="K681" s="1320"/>
      <c r="L681" s="1320"/>
      <c r="M681" s="1320"/>
      <c r="N681" s="1320"/>
      <c r="O681" s="1320"/>
      <c r="P681" s="1320"/>
      <c r="Q681" s="1321"/>
      <c r="R681" s="1321"/>
      <c r="S681" s="1321"/>
      <c r="T681" s="1321"/>
      <c r="U681" s="1321"/>
      <c r="V681" s="1321"/>
      <c r="W681" s="1317"/>
      <c r="X681" s="1317"/>
      <c r="Y681" s="1317"/>
      <c r="Z681" s="1317"/>
      <c r="AA681" s="1313"/>
      <c r="AB681" s="1317"/>
      <c r="AC681" s="1317"/>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54"/>
    </row>
    <row r="682">
      <c r="A682" s="1181"/>
      <c r="B682" s="1313"/>
      <c r="C682" s="1314"/>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17"/>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39"/>
    </row>
    <row r="683">
      <c r="A683" s="1223"/>
      <c r="B683" s="1312"/>
      <c r="C683" s="1310"/>
      <c r="D683" s="1318"/>
      <c r="E683" s="1318"/>
      <c r="F683" s="1318"/>
      <c r="G683" s="1318"/>
      <c r="H683" s="1319"/>
      <c r="I683" s="1319"/>
      <c r="J683" s="1320"/>
      <c r="K683" s="1320"/>
      <c r="L683" s="1320"/>
      <c r="M683" s="1320"/>
      <c r="N683" s="1320"/>
      <c r="O683" s="1320"/>
      <c r="P683" s="1320"/>
      <c r="Q683" s="1321"/>
      <c r="R683" s="1321"/>
      <c r="S683" s="1321"/>
      <c r="T683" s="1321"/>
      <c r="U683" s="1321"/>
      <c r="V683" s="1321"/>
      <c r="W683" s="1317"/>
      <c r="X683" s="1317"/>
      <c r="Y683" s="1317"/>
      <c r="Z683" s="1317"/>
      <c r="AA683" s="1313"/>
      <c r="AB683" s="1317"/>
      <c r="AC683" s="1317"/>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54"/>
    </row>
    <row r="684">
      <c r="A684" s="1181"/>
      <c r="B684" s="1313"/>
      <c r="C684" s="1314"/>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17"/>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39"/>
    </row>
    <row r="685">
      <c r="A685" s="1223"/>
      <c r="B685" s="1312"/>
      <c r="C685" s="1310"/>
      <c r="D685" s="1318"/>
      <c r="E685" s="1318"/>
      <c r="F685" s="1318"/>
      <c r="G685" s="1318"/>
      <c r="H685" s="1319"/>
      <c r="I685" s="1319"/>
      <c r="J685" s="1320"/>
      <c r="K685" s="1320"/>
      <c r="L685" s="1320"/>
      <c r="M685" s="1320"/>
      <c r="N685" s="1320"/>
      <c r="O685" s="1320"/>
      <c r="P685" s="1320"/>
      <c r="Q685" s="1321"/>
      <c r="R685" s="1321"/>
      <c r="S685" s="1321"/>
      <c r="T685" s="1321"/>
      <c r="U685" s="1321"/>
      <c r="V685" s="1321"/>
      <c r="W685" s="1317"/>
      <c r="X685" s="1317"/>
      <c r="Y685" s="1317"/>
      <c r="Z685" s="1317"/>
      <c r="AA685" s="1313"/>
      <c r="AB685" s="1317"/>
      <c r="AC685" s="1317"/>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54"/>
    </row>
    <row r="686">
      <c r="A686" s="1181"/>
      <c r="B686" s="1313"/>
      <c r="C686" s="1314"/>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17"/>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39"/>
    </row>
    <row r="687">
      <c r="A687" s="1223"/>
      <c r="B687" s="1312"/>
      <c r="C687" s="1310"/>
      <c r="D687" s="1318"/>
      <c r="E687" s="1318"/>
      <c r="F687" s="1318"/>
      <c r="G687" s="1318"/>
      <c r="H687" s="1319"/>
      <c r="I687" s="1319"/>
      <c r="J687" s="1320"/>
      <c r="K687" s="1320"/>
      <c r="L687" s="1320"/>
      <c r="M687" s="1320"/>
      <c r="N687" s="1320"/>
      <c r="O687" s="1320"/>
      <c r="P687" s="1320"/>
      <c r="Q687" s="1321"/>
      <c r="R687" s="1321"/>
      <c r="S687" s="1321"/>
      <c r="T687" s="1321"/>
      <c r="U687" s="1321"/>
      <c r="V687" s="1321"/>
      <c r="W687" s="1317"/>
      <c r="X687" s="1317"/>
      <c r="Y687" s="1317"/>
      <c r="Z687" s="1317"/>
      <c r="AA687" s="1313"/>
      <c r="AB687" s="1317"/>
      <c r="AC687" s="1317"/>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54"/>
    </row>
    <row r="688">
      <c r="A688" s="1181"/>
      <c r="B688" s="1313"/>
      <c r="C688" s="1314"/>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17"/>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39"/>
    </row>
    <row r="689">
      <c r="A689" s="1223"/>
      <c r="B689" s="1312"/>
      <c r="C689" s="1310"/>
      <c r="D689" s="1318"/>
      <c r="E689" s="1318"/>
      <c r="F689" s="1318"/>
      <c r="G689" s="1318"/>
      <c r="H689" s="1319"/>
      <c r="I689" s="1319"/>
      <c r="J689" s="1320"/>
      <c r="K689" s="1320"/>
      <c r="L689" s="1320"/>
      <c r="M689" s="1320"/>
      <c r="N689" s="1320"/>
      <c r="O689" s="1320"/>
      <c r="P689" s="1320"/>
      <c r="Q689" s="1321"/>
      <c r="R689" s="1321"/>
      <c r="S689" s="1321"/>
      <c r="T689" s="1321"/>
      <c r="U689" s="1321"/>
      <c r="V689" s="1321"/>
      <c r="W689" s="1317"/>
      <c r="X689" s="1317"/>
      <c r="Y689" s="1317"/>
      <c r="Z689" s="1317"/>
      <c r="AA689" s="1313"/>
      <c r="AB689" s="1317"/>
      <c r="AC689" s="1317"/>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54"/>
    </row>
    <row r="690">
      <c r="A690" s="1181"/>
      <c r="B690" s="1313"/>
      <c r="C690" s="1314"/>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17"/>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39"/>
    </row>
    <row r="691">
      <c r="A691" s="1223"/>
      <c r="B691" s="1312"/>
      <c r="C691" s="1310"/>
      <c r="D691" s="1318"/>
      <c r="E691" s="1318"/>
      <c r="F691" s="1318"/>
      <c r="G691" s="1318"/>
      <c r="H691" s="1319"/>
      <c r="I691" s="1319"/>
      <c r="J691" s="1320"/>
      <c r="K691" s="1320"/>
      <c r="L691" s="1320"/>
      <c r="M691" s="1320"/>
      <c r="N691" s="1320"/>
      <c r="O691" s="1320"/>
      <c r="P691" s="1320"/>
      <c r="Q691" s="1321"/>
      <c r="R691" s="1321"/>
      <c r="S691" s="1321"/>
      <c r="T691" s="1321"/>
      <c r="U691" s="1321"/>
      <c r="V691" s="1321"/>
      <c r="W691" s="1317"/>
      <c r="X691" s="1317"/>
      <c r="Y691" s="1317"/>
      <c r="Z691" s="1317"/>
      <c r="AA691" s="1313"/>
      <c r="AB691" s="1317"/>
      <c r="AC691" s="1317"/>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54"/>
    </row>
    <row r="692">
      <c r="A692" s="1181"/>
      <c r="B692" s="1313"/>
      <c r="C692" s="1314"/>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17"/>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39"/>
    </row>
    <row r="693">
      <c r="A693" s="1223"/>
      <c r="B693" s="1312"/>
      <c r="C693" s="1310"/>
      <c r="D693" s="1318"/>
      <c r="E693" s="1318"/>
      <c r="F693" s="1318"/>
      <c r="G693" s="1318"/>
      <c r="H693" s="1319"/>
      <c r="I693" s="1319"/>
      <c r="J693" s="1320"/>
      <c r="K693" s="1320"/>
      <c r="L693" s="1320"/>
      <c r="M693" s="1320"/>
      <c r="N693" s="1320"/>
      <c r="O693" s="1320"/>
      <c r="P693" s="1320"/>
      <c r="Q693" s="1321"/>
      <c r="R693" s="1321"/>
      <c r="S693" s="1321"/>
      <c r="T693" s="1321"/>
      <c r="U693" s="1321"/>
      <c r="V693" s="1321"/>
      <c r="W693" s="1317"/>
      <c r="X693" s="1317"/>
      <c r="Y693" s="1317"/>
      <c r="Z693" s="1317"/>
      <c r="AA693" s="1313"/>
      <c r="AB693" s="1317"/>
      <c r="AC693" s="1317"/>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54"/>
    </row>
    <row r="694">
      <c r="A694" s="1181"/>
      <c r="B694" s="1313"/>
      <c r="C694" s="1314"/>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17"/>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39"/>
    </row>
    <row r="695">
      <c r="A695" s="1223"/>
      <c r="B695" s="1312"/>
      <c r="C695" s="1310"/>
      <c r="D695" s="1318"/>
      <c r="E695" s="1318"/>
      <c r="F695" s="1318"/>
      <c r="G695" s="1318"/>
      <c r="H695" s="1319"/>
      <c r="I695" s="1319"/>
      <c r="J695" s="1320"/>
      <c r="K695" s="1320"/>
      <c r="L695" s="1320"/>
      <c r="M695" s="1320"/>
      <c r="N695" s="1320"/>
      <c r="O695" s="1320"/>
      <c r="P695" s="1320"/>
      <c r="Q695" s="1321"/>
      <c r="R695" s="1321"/>
      <c r="S695" s="1321"/>
      <c r="T695" s="1321"/>
      <c r="U695" s="1321"/>
      <c r="V695" s="1321"/>
      <c r="W695" s="1317"/>
      <c r="X695" s="1317"/>
      <c r="Y695" s="1317"/>
      <c r="Z695" s="1317"/>
      <c r="AA695" s="1313"/>
      <c r="AB695" s="1317"/>
      <c r="AC695" s="1317"/>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54"/>
    </row>
    <row r="696">
      <c r="A696" s="1181"/>
      <c r="B696" s="1313"/>
      <c r="C696" s="1314"/>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17"/>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39"/>
    </row>
    <row r="697">
      <c r="A697" s="1223"/>
      <c r="B697" s="1312"/>
      <c r="C697" s="1310"/>
      <c r="D697" s="1318"/>
      <c r="E697" s="1318"/>
      <c r="F697" s="1318"/>
      <c r="G697" s="1318"/>
      <c r="H697" s="1319"/>
      <c r="I697" s="1319"/>
      <c r="J697" s="1320"/>
      <c r="K697" s="1320"/>
      <c r="L697" s="1320"/>
      <c r="M697" s="1320"/>
      <c r="N697" s="1320"/>
      <c r="O697" s="1320"/>
      <c r="P697" s="1320"/>
      <c r="Q697" s="1321"/>
      <c r="R697" s="1321"/>
      <c r="S697" s="1321"/>
      <c r="T697" s="1321"/>
      <c r="U697" s="1321"/>
      <c r="V697" s="1321"/>
      <c r="W697" s="1317"/>
      <c r="X697" s="1317"/>
      <c r="Y697" s="1317"/>
      <c r="Z697" s="1317"/>
      <c r="AA697" s="1313"/>
      <c r="AB697" s="1317"/>
      <c r="AC697" s="1317"/>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54"/>
    </row>
    <row r="698">
      <c r="A698" s="1181"/>
      <c r="B698" s="1313"/>
      <c r="C698" s="1314"/>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17"/>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39"/>
    </row>
    <row r="699">
      <c r="A699" s="1223"/>
      <c r="B699" s="1312"/>
      <c r="C699" s="1310"/>
      <c r="D699" s="1318"/>
      <c r="E699" s="1318"/>
      <c r="F699" s="1318"/>
      <c r="G699" s="1318"/>
      <c r="H699" s="1319"/>
      <c r="I699" s="1319"/>
      <c r="J699" s="1320"/>
      <c r="K699" s="1320"/>
      <c r="L699" s="1320"/>
      <c r="M699" s="1320"/>
      <c r="N699" s="1320"/>
      <c r="O699" s="1320"/>
      <c r="P699" s="1320"/>
      <c r="Q699" s="1321"/>
      <c r="R699" s="1321"/>
      <c r="S699" s="1321"/>
      <c r="T699" s="1321"/>
      <c r="U699" s="1321"/>
      <c r="V699" s="1321"/>
      <c r="W699" s="1317"/>
      <c r="X699" s="1317"/>
      <c r="Y699" s="1317"/>
      <c r="Z699" s="1317"/>
      <c r="AA699" s="1313"/>
      <c r="AB699" s="1317"/>
      <c r="AC699" s="1317"/>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54"/>
    </row>
    <row r="700">
      <c r="A700" s="1181"/>
      <c r="B700" s="1313"/>
      <c r="C700" s="1314"/>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17"/>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39"/>
    </row>
    <row r="701">
      <c r="A701" s="1223"/>
      <c r="B701" s="1312"/>
      <c r="C701" s="1310"/>
      <c r="D701" s="1318"/>
      <c r="E701" s="1318"/>
      <c r="F701" s="1318"/>
      <c r="G701" s="1318"/>
      <c r="H701" s="1319"/>
      <c r="I701" s="1319"/>
      <c r="J701" s="1320"/>
      <c r="K701" s="1320"/>
      <c r="L701" s="1320"/>
      <c r="M701" s="1320"/>
      <c r="N701" s="1320"/>
      <c r="O701" s="1320"/>
      <c r="P701" s="1320"/>
      <c r="Q701" s="1321"/>
      <c r="R701" s="1321"/>
      <c r="S701" s="1321"/>
      <c r="T701" s="1321"/>
      <c r="U701" s="1321"/>
      <c r="V701" s="1321"/>
      <c r="W701" s="1317"/>
      <c r="X701" s="1317"/>
      <c r="Y701" s="1317"/>
      <c r="Z701" s="1317"/>
      <c r="AA701" s="1313"/>
      <c r="AB701" s="1317"/>
      <c r="AC701" s="1317"/>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54"/>
    </row>
    <row r="702">
      <c r="A702" s="1181"/>
      <c r="B702" s="1313"/>
      <c r="C702" s="1314"/>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17"/>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39"/>
    </row>
    <row r="703">
      <c r="A703" s="1223"/>
      <c r="B703" s="1312"/>
      <c r="C703" s="1310"/>
      <c r="D703" s="1318"/>
      <c r="E703" s="1318"/>
      <c r="F703" s="1318"/>
      <c r="G703" s="1318"/>
      <c r="H703" s="1319"/>
      <c r="I703" s="1319"/>
      <c r="J703" s="1320"/>
      <c r="K703" s="1320"/>
      <c r="L703" s="1320"/>
      <c r="M703" s="1320"/>
      <c r="N703" s="1320"/>
      <c r="O703" s="1320"/>
      <c r="P703" s="1320"/>
      <c r="Q703" s="1321"/>
      <c r="R703" s="1321"/>
      <c r="S703" s="1321"/>
      <c r="T703" s="1321"/>
      <c r="U703" s="1321"/>
      <c r="V703" s="1321"/>
      <c r="W703" s="1317"/>
      <c r="X703" s="1317"/>
      <c r="Y703" s="1317"/>
      <c r="Z703" s="1317"/>
      <c r="AA703" s="1313"/>
      <c r="AB703" s="1317"/>
      <c r="AC703" s="1317"/>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54"/>
    </row>
    <row r="704">
      <c r="A704" s="1181"/>
      <c r="B704" s="1313"/>
      <c r="C704" s="1314"/>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17"/>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39"/>
    </row>
    <row r="705">
      <c r="A705" s="1223"/>
      <c r="B705" s="1312"/>
      <c r="C705" s="1310"/>
      <c r="D705" s="1318"/>
      <c r="E705" s="1318"/>
      <c r="F705" s="1318"/>
      <c r="G705" s="1318"/>
      <c r="H705" s="1319"/>
      <c r="I705" s="1319"/>
      <c r="J705" s="1320"/>
      <c r="K705" s="1320"/>
      <c r="L705" s="1320"/>
      <c r="M705" s="1320"/>
      <c r="N705" s="1320"/>
      <c r="O705" s="1320"/>
      <c r="P705" s="1320"/>
      <c r="Q705" s="1321"/>
      <c r="R705" s="1321"/>
      <c r="S705" s="1321"/>
      <c r="T705" s="1321"/>
      <c r="U705" s="1321"/>
      <c r="V705" s="1321"/>
      <c r="W705" s="1317"/>
      <c r="X705" s="1317"/>
      <c r="Y705" s="1317"/>
      <c r="Z705" s="1317"/>
      <c r="AA705" s="1313"/>
      <c r="AB705" s="1317"/>
      <c r="AC705" s="1317"/>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54"/>
    </row>
    <row r="706">
      <c r="A706" s="1181"/>
      <c r="B706" s="1313"/>
      <c r="C706" s="1314"/>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17"/>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39"/>
    </row>
    <row r="707">
      <c r="A707" s="1223"/>
      <c r="B707" s="1312"/>
      <c r="C707" s="1310"/>
      <c r="D707" s="1318"/>
      <c r="E707" s="1318"/>
      <c r="F707" s="1318"/>
      <c r="G707" s="1318"/>
      <c r="H707" s="1319"/>
      <c r="I707" s="1319"/>
      <c r="J707" s="1320"/>
      <c r="K707" s="1320"/>
      <c r="L707" s="1320"/>
      <c r="M707" s="1320"/>
      <c r="N707" s="1320"/>
      <c r="O707" s="1320"/>
      <c r="P707" s="1320"/>
      <c r="Q707" s="1321"/>
      <c r="R707" s="1321"/>
      <c r="S707" s="1321"/>
      <c r="T707" s="1321"/>
      <c r="U707" s="1321"/>
      <c r="V707" s="1321"/>
      <c r="W707" s="1317"/>
      <c r="X707" s="1317"/>
      <c r="Y707" s="1317"/>
      <c r="Z707" s="1317"/>
      <c r="AA707" s="1313"/>
      <c r="AB707" s="1317"/>
      <c r="AC707" s="1317"/>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54"/>
    </row>
    <row r="708">
      <c r="A708" s="1181"/>
      <c r="B708" s="1313"/>
      <c r="C708" s="1314"/>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17"/>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39"/>
    </row>
    <row r="709">
      <c r="A709" s="1223"/>
      <c r="B709" s="1312"/>
      <c r="C709" s="1310"/>
      <c r="D709" s="1318"/>
      <c r="E709" s="1318"/>
      <c r="F709" s="1318"/>
      <c r="G709" s="1318"/>
      <c r="H709" s="1319"/>
      <c r="I709" s="1319"/>
      <c r="J709" s="1320"/>
      <c r="K709" s="1320"/>
      <c r="L709" s="1320"/>
      <c r="M709" s="1320"/>
      <c r="N709" s="1320"/>
      <c r="O709" s="1320"/>
      <c r="P709" s="1320"/>
      <c r="Q709" s="1321"/>
      <c r="R709" s="1321"/>
      <c r="S709" s="1321"/>
      <c r="T709" s="1321"/>
      <c r="U709" s="1321"/>
      <c r="V709" s="1321"/>
      <c r="W709" s="1317"/>
      <c r="X709" s="1317"/>
      <c r="Y709" s="1317"/>
      <c r="Z709" s="1317"/>
      <c r="AA709" s="1313"/>
      <c r="AB709" s="1317"/>
      <c r="AC709" s="1317"/>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54"/>
    </row>
    <row r="710">
      <c r="A710" s="1181"/>
      <c r="B710" s="1313"/>
      <c r="C710" s="1314"/>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17"/>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39"/>
    </row>
    <row r="711">
      <c r="A711" s="1223"/>
      <c r="B711" s="1312"/>
      <c r="C711" s="1310"/>
      <c r="D711" s="1318"/>
      <c r="E711" s="1318"/>
      <c r="F711" s="1318"/>
      <c r="G711" s="1318"/>
      <c r="H711" s="1319"/>
      <c r="I711" s="1319"/>
      <c r="J711" s="1320"/>
      <c r="K711" s="1320"/>
      <c r="L711" s="1320"/>
      <c r="M711" s="1320"/>
      <c r="N711" s="1320"/>
      <c r="O711" s="1320"/>
      <c r="P711" s="1320"/>
      <c r="Q711" s="1321"/>
      <c r="R711" s="1321"/>
      <c r="S711" s="1321"/>
      <c r="T711" s="1321"/>
      <c r="U711" s="1321"/>
      <c r="V711" s="1321"/>
      <c r="W711" s="1317"/>
      <c r="X711" s="1317"/>
      <c r="Y711" s="1317"/>
      <c r="Z711" s="1317"/>
      <c r="AA711" s="1313"/>
      <c r="AB711" s="1317"/>
      <c r="AC711" s="1317"/>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54"/>
    </row>
    <row r="712">
      <c r="A712" s="1181"/>
      <c r="B712" s="1313"/>
      <c r="C712" s="1314"/>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17"/>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39"/>
    </row>
    <row r="713">
      <c r="A713" s="1223"/>
      <c r="B713" s="1312"/>
      <c r="C713" s="1310"/>
      <c r="D713" s="1318"/>
      <c r="E713" s="1318"/>
      <c r="F713" s="1318"/>
      <c r="G713" s="1318"/>
      <c r="H713" s="1319"/>
      <c r="I713" s="1319"/>
      <c r="J713" s="1320"/>
      <c r="K713" s="1320"/>
      <c r="L713" s="1320"/>
      <c r="M713" s="1320"/>
      <c r="N713" s="1320"/>
      <c r="O713" s="1320"/>
      <c r="P713" s="1320"/>
      <c r="Q713" s="1321"/>
      <c r="R713" s="1321"/>
      <c r="S713" s="1321"/>
      <c r="T713" s="1321"/>
      <c r="U713" s="1321"/>
      <c r="V713" s="1321"/>
      <c r="W713" s="1317"/>
      <c r="X713" s="1317"/>
      <c r="Y713" s="1317"/>
      <c r="Z713" s="1317"/>
      <c r="AA713" s="1313"/>
      <c r="AB713" s="1317"/>
      <c r="AC713" s="1317"/>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54"/>
    </row>
    <row r="714">
      <c r="A714" s="1181"/>
      <c r="B714" s="1313"/>
      <c r="C714" s="1314"/>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17"/>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39"/>
    </row>
    <row r="715">
      <c r="A715" s="1223"/>
      <c r="B715" s="1312"/>
      <c r="C715" s="1310"/>
      <c r="D715" s="1318"/>
      <c r="E715" s="1318"/>
      <c r="F715" s="1318"/>
      <c r="G715" s="1318"/>
      <c r="H715" s="1319"/>
      <c r="I715" s="1319"/>
      <c r="J715" s="1320"/>
      <c r="K715" s="1320"/>
      <c r="L715" s="1320"/>
      <c r="M715" s="1320"/>
      <c r="N715" s="1320"/>
      <c r="O715" s="1320"/>
      <c r="P715" s="1320"/>
      <c r="Q715" s="1321"/>
      <c r="R715" s="1321"/>
      <c r="S715" s="1321"/>
      <c r="T715" s="1321"/>
      <c r="U715" s="1321"/>
      <c r="V715" s="1321"/>
      <c r="W715" s="1317"/>
      <c r="X715" s="1317"/>
      <c r="Y715" s="1317"/>
      <c r="Z715" s="1317"/>
      <c r="AA715" s="1313"/>
      <c r="AB715" s="1317"/>
      <c r="AC715" s="1317"/>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54"/>
    </row>
    <row r="716">
      <c r="A716" s="1181"/>
      <c r="B716" s="1313"/>
      <c r="C716" s="1314"/>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17"/>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39"/>
    </row>
    <row r="717">
      <c r="A717" s="1223"/>
      <c r="B717" s="1312"/>
      <c r="C717" s="1310"/>
      <c r="D717" s="1318"/>
      <c r="E717" s="1318"/>
      <c r="F717" s="1318"/>
      <c r="G717" s="1318"/>
      <c r="H717" s="1319"/>
      <c r="I717" s="1319"/>
      <c r="J717" s="1320"/>
      <c r="K717" s="1320"/>
      <c r="L717" s="1320"/>
      <c r="M717" s="1320"/>
      <c r="N717" s="1320"/>
      <c r="O717" s="1320"/>
      <c r="P717" s="1320"/>
      <c r="Q717" s="1321"/>
      <c r="R717" s="1321"/>
      <c r="S717" s="1321"/>
      <c r="T717" s="1321"/>
      <c r="U717" s="1321"/>
      <c r="V717" s="1321"/>
      <c r="W717" s="1317"/>
      <c r="X717" s="1317"/>
      <c r="Y717" s="1317"/>
      <c r="Z717" s="1317"/>
      <c r="AA717" s="1313"/>
      <c r="AB717" s="1317"/>
      <c r="AC717" s="1317"/>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54"/>
    </row>
    <row r="718">
      <c r="A718" s="1181"/>
      <c r="B718" s="1313"/>
      <c r="C718" s="1314"/>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17"/>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39"/>
    </row>
    <row r="719">
      <c r="A719" s="1223"/>
      <c r="B719" s="1312"/>
      <c r="C719" s="1310"/>
      <c r="D719" s="1318"/>
      <c r="E719" s="1318"/>
      <c r="F719" s="1318"/>
      <c r="G719" s="1318"/>
      <c r="H719" s="1319"/>
      <c r="I719" s="1319"/>
      <c r="J719" s="1320"/>
      <c r="K719" s="1320"/>
      <c r="L719" s="1320"/>
      <c r="M719" s="1320"/>
      <c r="N719" s="1320"/>
      <c r="O719" s="1320"/>
      <c r="P719" s="1320"/>
      <c r="Q719" s="1321"/>
      <c r="R719" s="1321"/>
      <c r="S719" s="1321"/>
      <c r="T719" s="1321"/>
      <c r="U719" s="1321"/>
      <c r="V719" s="1321"/>
      <c r="W719" s="1317"/>
      <c r="X719" s="1317"/>
      <c r="Y719" s="1317"/>
      <c r="Z719" s="1317"/>
      <c r="AA719" s="1313"/>
      <c r="AB719" s="1317"/>
      <c r="AC719" s="1317"/>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54"/>
    </row>
    <row r="720">
      <c r="A720" s="1181"/>
      <c r="B720" s="1313"/>
      <c r="C720" s="1314"/>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17"/>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39"/>
    </row>
    <row r="721">
      <c r="A721" s="1223"/>
      <c r="B721" s="1312"/>
      <c r="C721" s="1310"/>
      <c r="D721" s="1318"/>
      <c r="E721" s="1318"/>
      <c r="F721" s="1318"/>
      <c r="G721" s="1318"/>
      <c r="H721" s="1319"/>
      <c r="I721" s="1319"/>
      <c r="J721" s="1320"/>
      <c r="K721" s="1320"/>
      <c r="L721" s="1320"/>
      <c r="M721" s="1320"/>
      <c r="N721" s="1320"/>
      <c r="O721" s="1320"/>
      <c r="P721" s="1320"/>
      <c r="Q721" s="1321"/>
      <c r="R721" s="1321"/>
      <c r="S721" s="1321"/>
      <c r="T721" s="1321"/>
      <c r="U721" s="1321"/>
      <c r="V721" s="1321"/>
      <c r="W721" s="1317"/>
      <c r="X721" s="1317"/>
      <c r="Y721" s="1317"/>
      <c r="Z721" s="1317"/>
      <c r="AA721" s="1313"/>
      <c r="AB721" s="1317"/>
      <c r="AC721" s="1317"/>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54"/>
    </row>
    <row r="722">
      <c r="A722" s="1181"/>
      <c r="B722" s="1313"/>
      <c r="C722" s="1314"/>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17"/>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39"/>
    </row>
    <row r="723">
      <c r="A723" s="1223"/>
      <c r="B723" s="1312"/>
      <c r="C723" s="1310"/>
      <c r="D723" s="1318"/>
      <c r="E723" s="1318"/>
      <c r="F723" s="1318"/>
      <c r="G723" s="1318"/>
      <c r="H723" s="1319"/>
      <c r="I723" s="1319"/>
      <c r="J723" s="1320"/>
      <c r="K723" s="1320"/>
      <c r="L723" s="1320"/>
      <c r="M723" s="1320"/>
      <c r="N723" s="1320"/>
      <c r="O723" s="1320"/>
      <c r="P723" s="1320"/>
      <c r="Q723" s="1321"/>
      <c r="R723" s="1321"/>
      <c r="S723" s="1321"/>
      <c r="T723" s="1321"/>
      <c r="U723" s="1321"/>
      <c r="V723" s="1321"/>
      <c r="W723" s="1317"/>
      <c r="X723" s="1317"/>
      <c r="Y723" s="1317"/>
      <c r="Z723" s="1317"/>
      <c r="AA723" s="1313"/>
      <c r="AB723" s="1317"/>
      <c r="AC723" s="1317"/>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54"/>
    </row>
    <row r="724">
      <c r="A724" s="1181"/>
      <c r="B724" s="1313"/>
      <c r="C724" s="1314"/>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17"/>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39"/>
    </row>
    <row r="725">
      <c r="A725" s="1223"/>
      <c r="B725" s="1312"/>
      <c r="C725" s="1310"/>
      <c r="D725" s="1318"/>
      <c r="E725" s="1318"/>
      <c r="F725" s="1318"/>
      <c r="G725" s="1318"/>
      <c r="H725" s="1319"/>
      <c r="I725" s="1319"/>
      <c r="J725" s="1320"/>
      <c r="K725" s="1320"/>
      <c r="L725" s="1320"/>
      <c r="M725" s="1320"/>
      <c r="N725" s="1320"/>
      <c r="O725" s="1320"/>
      <c r="P725" s="1320"/>
      <c r="Q725" s="1321"/>
      <c r="R725" s="1321"/>
      <c r="S725" s="1321"/>
      <c r="T725" s="1321"/>
      <c r="U725" s="1321"/>
      <c r="V725" s="1321"/>
      <c r="W725" s="1317"/>
      <c r="X725" s="1317"/>
      <c r="Y725" s="1317"/>
      <c r="Z725" s="1317"/>
      <c r="AA725" s="1313"/>
      <c r="AB725" s="1317"/>
      <c r="AC725" s="1317"/>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54"/>
    </row>
    <row r="726">
      <c r="A726" s="1181"/>
      <c r="B726" s="1313"/>
      <c r="C726" s="1314"/>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17"/>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39"/>
    </row>
    <row r="727">
      <c r="A727" s="1223"/>
      <c r="B727" s="1312"/>
      <c r="C727" s="1310"/>
      <c r="D727" s="1318"/>
      <c r="E727" s="1318"/>
      <c r="F727" s="1318"/>
      <c r="G727" s="1318"/>
      <c r="H727" s="1319"/>
      <c r="I727" s="1319"/>
      <c r="J727" s="1320"/>
      <c r="K727" s="1320"/>
      <c r="L727" s="1320"/>
      <c r="M727" s="1320"/>
      <c r="N727" s="1320"/>
      <c r="O727" s="1320"/>
      <c r="P727" s="1320"/>
      <c r="Q727" s="1321"/>
      <c r="R727" s="1321"/>
      <c r="S727" s="1321"/>
      <c r="T727" s="1321"/>
      <c r="U727" s="1321"/>
      <c r="V727" s="1321"/>
      <c r="W727" s="1317"/>
      <c r="X727" s="1317"/>
      <c r="Y727" s="1317"/>
      <c r="Z727" s="1317"/>
      <c r="AA727" s="1313"/>
      <c r="AB727" s="1317"/>
      <c r="AC727" s="1317"/>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54"/>
    </row>
    <row r="728">
      <c r="A728" s="1181"/>
      <c r="B728" s="1313"/>
      <c r="C728" s="1314"/>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17"/>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39"/>
    </row>
    <row r="729">
      <c r="A729" s="1223"/>
      <c r="B729" s="1312"/>
      <c r="C729" s="1310"/>
      <c r="D729" s="1318"/>
      <c r="E729" s="1318"/>
      <c r="F729" s="1318"/>
      <c r="G729" s="1318"/>
      <c r="H729" s="1319"/>
      <c r="I729" s="1319"/>
      <c r="J729" s="1320"/>
      <c r="K729" s="1320"/>
      <c r="L729" s="1320"/>
      <c r="M729" s="1320"/>
      <c r="N729" s="1320"/>
      <c r="O729" s="1320"/>
      <c r="P729" s="1320"/>
      <c r="Q729" s="1321"/>
      <c r="R729" s="1321"/>
      <c r="S729" s="1321"/>
      <c r="T729" s="1321"/>
      <c r="U729" s="1321"/>
      <c r="V729" s="1321"/>
      <c r="W729" s="1317"/>
      <c r="X729" s="1317"/>
      <c r="Y729" s="1317"/>
      <c r="Z729" s="1317"/>
      <c r="AA729" s="1313"/>
      <c r="AB729" s="1317"/>
      <c r="AC729" s="1317"/>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54"/>
    </row>
    <row r="730">
      <c r="A730" s="1181"/>
      <c r="B730" s="1313"/>
      <c r="C730" s="1314"/>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17"/>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39"/>
    </row>
    <row r="731">
      <c r="A731" s="1223"/>
      <c r="B731" s="1312"/>
      <c r="C731" s="1310"/>
      <c r="D731" s="1318"/>
      <c r="E731" s="1318"/>
      <c r="F731" s="1318"/>
      <c r="G731" s="1318"/>
      <c r="H731" s="1319"/>
      <c r="I731" s="1319"/>
      <c r="J731" s="1320"/>
      <c r="K731" s="1320"/>
      <c r="L731" s="1320"/>
      <c r="M731" s="1320"/>
      <c r="N731" s="1320"/>
      <c r="O731" s="1320"/>
      <c r="P731" s="1320"/>
      <c r="Q731" s="1321"/>
      <c r="R731" s="1321"/>
      <c r="S731" s="1321"/>
      <c r="T731" s="1321"/>
      <c r="U731" s="1321"/>
      <c r="V731" s="1321"/>
      <c r="W731" s="1317"/>
      <c r="X731" s="1317"/>
      <c r="Y731" s="1317"/>
      <c r="Z731" s="1317"/>
      <c r="AA731" s="1313"/>
      <c r="AB731" s="1317"/>
      <c r="AC731" s="1317"/>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54"/>
    </row>
    <row r="732">
      <c r="A732" s="1181"/>
      <c r="B732" s="1313"/>
      <c r="C732" s="1314"/>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17"/>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39"/>
    </row>
    <row r="733">
      <c r="A733" s="1223"/>
      <c r="B733" s="1312"/>
      <c r="C733" s="1310"/>
      <c r="D733" s="1318"/>
      <c r="E733" s="1318"/>
      <c r="F733" s="1318"/>
      <c r="G733" s="1318"/>
      <c r="H733" s="1319"/>
      <c r="I733" s="1319"/>
      <c r="J733" s="1320"/>
      <c r="K733" s="1320"/>
      <c r="L733" s="1320"/>
      <c r="M733" s="1320"/>
      <c r="N733" s="1320"/>
      <c r="O733" s="1320"/>
      <c r="P733" s="1320"/>
      <c r="Q733" s="1321"/>
      <c r="R733" s="1321"/>
      <c r="S733" s="1321"/>
      <c r="T733" s="1321"/>
      <c r="U733" s="1321"/>
      <c r="V733" s="1321"/>
      <c r="W733" s="1317"/>
      <c r="X733" s="1317"/>
      <c r="Y733" s="1317"/>
      <c r="Z733" s="1317"/>
      <c r="AA733" s="1313"/>
      <c r="AB733" s="1317"/>
      <c r="AC733" s="1317"/>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54"/>
    </row>
    <row r="734">
      <c r="A734" s="1181"/>
      <c r="B734" s="1313"/>
      <c r="C734" s="1314"/>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17"/>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39"/>
    </row>
    <row r="735">
      <c r="A735" s="1223"/>
      <c r="B735" s="1312"/>
      <c r="C735" s="1310"/>
      <c r="D735" s="1318"/>
      <c r="E735" s="1318"/>
      <c r="F735" s="1318"/>
      <c r="G735" s="1318"/>
      <c r="H735" s="1319"/>
      <c r="I735" s="1319"/>
      <c r="J735" s="1320"/>
      <c r="K735" s="1320"/>
      <c r="L735" s="1320"/>
      <c r="M735" s="1320"/>
      <c r="N735" s="1320"/>
      <c r="O735" s="1320"/>
      <c r="P735" s="1320"/>
      <c r="Q735" s="1321"/>
      <c r="R735" s="1321"/>
      <c r="S735" s="1321"/>
      <c r="T735" s="1321"/>
      <c r="U735" s="1321"/>
      <c r="V735" s="1321"/>
      <c r="W735" s="1317"/>
      <c r="X735" s="1317"/>
      <c r="Y735" s="1317"/>
      <c r="Z735" s="1317"/>
      <c r="AA735" s="1313"/>
      <c r="AB735" s="1317"/>
      <c r="AC735" s="1317"/>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54"/>
    </row>
    <row r="736">
      <c r="A736" s="1181"/>
      <c r="B736" s="1313"/>
      <c r="C736" s="1314"/>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17"/>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39"/>
    </row>
    <row r="737">
      <c r="A737" s="1223"/>
      <c r="B737" s="1312"/>
      <c r="C737" s="1310"/>
      <c r="D737" s="1318"/>
      <c r="E737" s="1318"/>
      <c r="F737" s="1318"/>
      <c r="G737" s="1318"/>
      <c r="H737" s="1319"/>
      <c r="I737" s="1319"/>
      <c r="J737" s="1320"/>
      <c r="K737" s="1320"/>
      <c r="L737" s="1320"/>
      <c r="M737" s="1320"/>
      <c r="N737" s="1320"/>
      <c r="O737" s="1320"/>
      <c r="P737" s="1320"/>
      <c r="Q737" s="1321"/>
      <c r="R737" s="1321"/>
      <c r="S737" s="1321"/>
      <c r="T737" s="1321"/>
      <c r="U737" s="1321"/>
      <c r="V737" s="1321"/>
      <c r="W737" s="1317"/>
      <c r="X737" s="1317"/>
      <c r="Y737" s="1317"/>
      <c r="Z737" s="1317"/>
      <c r="AA737" s="1313"/>
      <c r="AB737" s="1317"/>
      <c r="AC737" s="1317"/>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54"/>
    </row>
    <row r="738">
      <c r="A738" s="1181"/>
      <c r="B738" s="1313"/>
      <c r="C738" s="1314"/>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17"/>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39"/>
    </row>
    <row r="739">
      <c r="A739" s="1223"/>
      <c r="B739" s="1312"/>
      <c r="C739" s="1310"/>
      <c r="D739" s="1318"/>
      <c r="E739" s="1318"/>
      <c r="F739" s="1318"/>
      <c r="G739" s="1318"/>
      <c r="H739" s="1319"/>
      <c r="I739" s="1319"/>
      <c r="J739" s="1320"/>
      <c r="K739" s="1320"/>
      <c r="L739" s="1320"/>
      <c r="M739" s="1320"/>
      <c r="N739" s="1320"/>
      <c r="O739" s="1320"/>
      <c r="P739" s="1320"/>
      <c r="Q739" s="1321"/>
      <c r="R739" s="1321"/>
      <c r="S739" s="1321"/>
      <c r="T739" s="1321"/>
      <c r="U739" s="1321"/>
      <c r="V739" s="1321"/>
      <c r="W739" s="1317"/>
      <c r="X739" s="1317"/>
      <c r="Y739" s="1317"/>
      <c r="Z739" s="1317"/>
      <c r="AA739" s="1313"/>
      <c r="AB739" s="1317"/>
      <c r="AC739" s="1317"/>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54"/>
    </row>
    <row r="740">
      <c r="A740" s="1181"/>
      <c r="B740" s="1313"/>
      <c r="C740" s="1314"/>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17"/>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39"/>
    </row>
    <row r="741">
      <c r="A741" s="1223"/>
      <c r="B741" s="1312"/>
      <c r="C741" s="1310"/>
      <c r="D741" s="1318"/>
      <c r="E741" s="1318"/>
      <c r="F741" s="1318"/>
      <c r="G741" s="1318"/>
      <c r="H741" s="1319"/>
      <c r="I741" s="1319"/>
      <c r="J741" s="1320"/>
      <c r="K741" s="1320"/>
      <c r="L741" s="1320"/>
      <c r="M741" s="1320"/>
      <c r="N741" s="1320"/>
      <c r="O741" s="1320"/>
      <c r="P741" s="1320"/>
      <c r="Q741" s="1321"/>
      <c r="R741" s="1321"/>
      <c r="S741" s="1321"/>
      <c r="T741" s="1321"/>
      <c r="U741" s="1321"/>
      <c r="V741" s="1321"/>
      <c r="W741" s="1317"/>
      <c r="X741" s="1317"/>
      <c r="Y741" s="1317"/>
      <c r="Z741" s="1317"/>
      <c r="AA741" s="1313"/>
      <c r="AB741" s="1317"/>
      <c r="AC741" s="1317"/>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54"/>
    </row>
    <row r="742">
      <c r="A742" s="1181"/>
      <c r="B742" s="1313"/>
      <c r="C742" s="1314"/>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17"/>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39"/>
    </row>
    <row r="743">
      <c r="A743" s="1223"/>
      <c r="B743" s="1312"/>
      <c r="C743" s="1310"/>
      <c r="D743" s="1318"/>
      <c r="E743" s="1318"/>
      <c r="F743" s="1318"/>
      <c r="G743" s="1318"/>
      <c r="H743" s="1319"/>
      <c r="I743" s="1319"/>
      <c r="J743" s="1320"/>
      <c r="K743" s="1320"/>
      <c r="L743" s="1320"/>
      <c r="M743" s="1320"/>
      <c r="N743" s="1320"/>
      <c r="O743" s="1320"/>
      <c r="P743" s="1320"/>
      <c r="Q743" s="1321"/>
      <c r="R743" s="1321"/>
      <c r="S743" s="1321"/>
      <c r="T743" s="1321"/>
      <c r="U743" s="1321"/>
      <c r="V743" s="1321"/>
      <c r="W743" s="1317"/>
      <c r="X743" s="1317"/>
      <c r="Y743" s="1317"/>
      <c r="Z743" s="1317"/>
      <c r="AA743" s="1313"/>
      <c r="AB743" s="1317"/>
      <c r="AC743" s="1317"/>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54"/>
    </row>
    <row r="744">
      <c r="A744" s="1181"/>
      <c r="B744" s="1313"/>
      <c r="C744" s="1314"/>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17"/>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39"/>
    </row>
    <row r="745">
      <c r="A745" s="1223"/>
      <c r="B745" s="1312"/>
      <c r="C745" s="1310"/>
      <c r="D745" s="1318"/>
      <c r="E745" s="1318"/>
      <c r="F745" s="1318"/>
      <c r="G745" s="1318"/>
      <c r="H745" s="1319"/>
      <c r="I745" s="1319"/>
      <c r="J745" s="1320"/>
      <c r="K745" s="1320"/>
      <c r="L745" s="1320"/>
      <c r="M745" s="1320"/>
      <c r="N745" s="1320"/>
      <c r="O745" s="1320"/>
      <c r="P745" s="1320"/>
      <c r="Q745" s="1321"/>
      <c r="R745" s="1321"/>
      <c r="S745" s="1321"/>
      <c r="T745" s="1321"/>
      <c r="U745" s="1321"/>
      <c r="V745" s="1321"/>
      <c r="W745" s="1317"/>
      <c r="X745" s="1317"/>
      <c r="Y745" s="1317"/>
      <c r="Z745" s="1317"/>
      <c r="AA745" s="1313"/>
      <c r="AB745" s="1317"/>
      <c r="AC745" s="1317"/>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54"/>
    </row>
    <row r="746">
      <c r="A746" s="1181"/>
      <c r="B746" s="1313"/>
      <c r="C746" s="1314"/>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17"/>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39"/>
    </row>
    <row r="747">
      <c r="A747" s="1223"/>
      <c r="B747" s="1312"/>
      <c r="C747" s="1310"/>
      <c r="D747" s="1318"/>
      <c r="E747" s="1318"/>
      <c r="F747" s="1318"/>
      <c r="G747" s="1318"/>
      <c r="H747" s="1319"/>
      <c r="I747" s="1319"/>
      <c r="J747" s="1320"/>
      <c r="K747" s="1320"/>
      <c r="L747" s="1320"/>
      <c r="M747" s="1320"/>
      <c r="N747" s="1320"/>
      <c r="O747" s="1320"/>
      <c r="P747" s="1320"/>
      <c r="Q747" s="1321"/>
      <c r="R747" s="1321"/>
      <c r="S747" s="1321"/>
      <c r="T747" s="1321"/>
      <c r="U747" s="1321"/>
      <c r="V747" s="1321"/>
      <c r="W747" s="1317"/>
      <c r="X747" s="1317"/>
      <c r="Y747" s="1317"/>
      <c r="Z747" s="1317"/>
      <c r="AA747" s="1313"/>
      <c r="AB747" s="1317"/>
      <c r="AC747" s="1317"/>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54"/>
    </row>
    <row r="748">
      <c r="A748" s="1181"/>
      <c r="B748" s="1313"/>
      <c r="C748" s="1314"/>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17"/>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39"/>
    </row>
    <row r="749">
      <c r="A749" s="1223"/>
      <c r="B749" s="1312"/>
      <c r="C749" s="1310"/>
      <c r="D749" s="1318"/>
      <c r="E749" s="1318"/>
      <c r="F749" s="1318"/>
      <c r="G749" s="1318"/>
      <c r="H749" s="1319"/>
      <c r="I749" s="1319"/>
      <c r="J749" s="1320"/>
      <c r="K749" s="1320"/>
      <c r="L749" s="1320"/>
      <c r="M749" s="1320"/>
      <c r="N749" s="1320"/>
      <c r="O749" s="1320"/>
      <c r="P749" s="1320"/>
      <c r="Q749" s="1321"/>
      <c r="R749" s="1321"/>
      <c r="S749" s="1321"/>
      <c r="T749" s="1321"/>
      <c r="U749" s="1321"/>
      <c r="V749" s="1321"/>
      <c r="W749" s="1317"/>
      <c r="X749" s="1317"/>
      <c r="Y749" s="1317"/>
      <c r="Z749" s="1317"/>
      <c r="AA749" s="1313"/>
      <c r="AB749" s="1317"/>
      <c r="AC749" s="1317"/>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54"/>
    </row>
    <row r="750">
      <c r="A750" s="1181"/>
      <c r="B750" s="1313"/>
      <c r="C750" s="1314"/>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17"/>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39"/>
    </row>
    <row r="751">
      <c r="A751" s="1223"/>
      <c r="B751" s="1312"/>
      <c r="C751" s="1310"/>
      <c r="D751" s="1318"/>
      <c r="E751" s="1318"/>
      <c r="F751" s="1318"/>
      <c r="G751" s="1318"/>
      <c r="H751" s="1319"/>
      <c r="I751" s="1319"/>
      <c r="J751" s="1320"/>
      <c r="K751" s="1320"/>
      <c r="L751" s="1320"/>
      <c r="M751" s="1320"/>
      <c r="N751" s="1320"/>
      <c r="O751" s="1320"/>
      <c r="P751" s="1320"/>
      <c r="Q751" s="1321"/>
      <c r="R751" s="1321"/>
      <c r="S751" s="1321"/>
      <c r="T751" s="1321"/>
      <c r="U751" s="1321"/>
      <c r="V751" s="1321"/>
      <c r="W751" s="1317"/>
      <c r="X751" s="1317"/>
      <c r="Y751" s="1317"/>
      <c r="Z751" s="1317"/>
      <c r="AA751" s="1313"/>
      <c r="AB751" s="1317"/>
      <c r="AC751" s="1317"/>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54"/>
    </row>
    <row r="752">
      <c r="A752" s="1181"/>
      <c r="B752" s="1313"/>
      <c r="C752" s="1314"/>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17"/>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39"/>
    </row>
    <row r="753">
      <c r="A753" s="1223"/>
      <c r="B753" s="1312"/>
      <c r="C753" s="1310"/>
      <c r="D753" s="1318"/>
      <c r="E753" s="1318"/>
      <c r="F753" s="1318"/>
      <c r="G753" s="1318"/>
      <c r="H753" s="1319"/>
      <c r="I753" s="1319"/>
      <c r="J753" s="1320"/>
      <c r="K753" s="1320"/>
      <c r="L753" s="1320"/>
      <c r="M753" s="1320"/>
      <c r="N753" s="1320"/>
      <c r="O753" s="1320"/>
      <c r="P753" s="1320"/>
      <c r="Q753" s="1321"/>
      <c r="R753" s="1321"/>
      <c r="S753" s="1321"/>
      <c r="T753" s="1321"/>
      <c r="U753" s="1321"/>
      <c r="V753" s="1321"/>
      <c r="W753" s="1317"/>
      <c r="X753" s="1317"/>
      <c r="Y753" s="1317"/>
      <c r="Z753" s="1317"/>
      <c r="AA753" s="1313"/>
      <c r="AB753" s="1317"/>
      <c r="AC753" s="1317"/>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54"/>
    </row>
    <row r="754">
      <c r="A754" s="1181"/>
      <c r="B754" s="1313"/>
      <c r="C754" s="1314"/>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17"/>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39"/>
    </row>
    <row r="755">
      <c r="A755" s="1223"/>
      <c r="B755" s="1312"/>
      <c r="C755" s="1310"/>
      <c r="D755" s="1318"/>
      <c r="E755" s="1318"/>
      <c r="F755" s="1318"/>
      <c r="G755" s="1318"/>
      <c r="H755" s="1319"/>
      <c r="I755" s="1319"/>
      <c r="J755" s="1320"/>
      <c r="K755" s="1320"/>
      <c r="L755" s="1320"/>
      <c r="M755" s="1320"/>
      <c r="N755" s="1320"/>
      <c r="O755" s="1320"/>
      <c r="P755" s="1320"/>
      <c r="Q755" s="1321"/>
      <c r="R755" s="1321"/>
      <c r="S755" s="1321"/>
      <c r="T755" s="1321"/>
      <c r="U755" s="1321"/>
      <c r="V755" s="1321"/>
      <c r="W755" s="1317"/>
      <c r="X755" s="1317"/>
      <c r="Y755" s="1317"/>
      <c r="Z755" s="1317"/>
      <c r="AA755" s="1313"/>
      <c r="AB755" s="1317"/>
      <c r="AC755" s="1317"/>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54"/>
    </row>
    <row r="756">
      <c r="A756" s="1181"/>
      <c r="B756" s="1313"/>
      <c r="C756" s="1314"/>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17"/>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39"/>
    </row>
    <row r="757">
      <c r="A757" s="1223"/>
      <c r="B757" s="1312"/>
      <c r="C757" s="1310"/>
      <c r="D757" s="1318"/>
      <c r="E757" s="1318"/>
      <c r="F757" s="1318"/>
      <c r="G757" s="1318"/>
      <c r="H757" s="1319"/>
      <c r="I757" s="1319"/>
      <c r="J757" s="1320"/>
      <c r="K757" s="1320"/>
      <c r="L757" s="1320"/>
      <c r="M757" s="1320"/>
      <c r="N757" s="1320"/>
      <c r="O757" s="1320"/>
      <c r="P757" s="1320"/>
      <c r="Q757" s="1321"/>
      <c r="R757" s="1321"/>
      <c r="S757" s="1321"/>
      <c r="T757" s="1321"/>
      <c r="U757" s="1321"/>
      <c r="V757" s="1321"/>
      <c r="W757" s="1317"/>
      <c r="X757" s="1317"/>
      <c r="Y757" s="1317"/>
      <c r="Z757" s="1317"/>
      <c r="AA757" s="1313"/>
      <c r="AB757" s="1317"/>
      <c r="AC757" s="1317"/>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54"/>
    </row>
    <row r="758">
      <c r="A758" s="1181"/>
      <c r="B758" s="1313"/>
      <c r="C758" s="1314"/>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17"/>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39"/>
    </row>
    <row r="759">
      <c r="A759" s="1223"/>
      <c r="B759" s="1312"/>
      <c r="C759" s="1310"/>
      <c r="D759" s="1318"/>
      <c r="E759" s="1318"/>
      <c r="F759" s="1318"/>
      <c r="G759" s="1318"/>
      <c r="H759" s="1319"/>
      <c r="I759" s="1319"/>
      <c r="J759" s="1320"/>
      <c r="K759" s="1320"/>
      <c r="L759" s="1320"/>
      <c r="M759" s="1320"/>
      <c r="N759" s="1320"/>
      <c r="O759" s="1320"/>
      <c r="P759" s="1320"/>
      <c r="Q759" s="1321"/>
      <c r="R759" s="1321"/>
      <c r="S759" s="1321"/>
      <c r="T759" s="1321"/>
      <c r="U759" s="1321"/>
      <c r="V759" s="1321"/>
      <c r="W759" s="1317"/>
      <c r="X759" s="1317"/>
      <c r="Y759" s="1317"/>
      <c r="Z759" s="1317"/>
      <c r="AA759" s="1313"/>
      <c r="AB759" s="1317"/>
      <c r="AC759" s="1317"/>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54"/>
    </row>
    <row r="760">
      <c r="A760" s="1181"/>
      <c r="B760" s="1313"/>
      <c r="C760" s="1314"/>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17"/>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39"/>
    </row>
    <row r="761">
      <c r="A761" s="1223"/>
      <c r="B761" s="1312"/>
      <c r="C761" s="1310"/>
      <c r="D761" s="1318"/>
      <c r="E761" s="1318"/>
      <c r="F761" s="1318"/>
      <c r="G761" s="1318"/>
      <c r="H761" s="1319"/>
      <c r="I761" s="1319"/>
      <c r="J761" s="1320"/>
      <c r="K761" s="1320"/>
      <c r="L761" s="1320"/>
      <c r="M761" s="1320"/>
      <c r="N761" s="1320"/>
      <c r="O761" s="1320"/>
      <c r="P761" s="1320"/>
      <c r="Q761" s="1321"/>
      <c r="R761" s="1321"/>
      <c r="S761" s="1321"/>
      <c r="T761" s="1321"/>
      <c r="U761" s="1321"/>
      <c r="V761" s="1321"/>
      <c r="W761" s="1317"/>
      <c r="X761" s="1317"/>
      <c r="Y761" s="1317"/>
      <c r="Z761" s="1317"/>
      <c r="AA761" s="1313"/>
      <c r="AB761" s="1317"/>
      <c r="AC761" s="1317"/>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54"/>
    </row>
    <row r="762">
      <c r="A762" s="1181"/>
      <c r="B762" s="1313"/>
      <c r="C762" s="1314"/>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17"/>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39"/>
    </row>
    <row r="763">
      <c r="A763" s="1223"/>
      <c r="B763" s="1312"/>
      <c r="C763" s="1310"/>
      <c r="D763" s="1318"/>
      <c r="E763" s="1318"/>
      <c r="F763" s="1318"/>
      <c r="G763" s="1318"/>
      <c r="H763" s="1319"/>
      <c r="I763" s="1319"/>
      <c r="J763" s="1320"/>
      <c r="K763" s="1320"/>
      <c r="L763" s="1320"/>
      <c r="M763" s="1320"/>
      <c r="N763" s="1320"/>
      <c r="O763" s="1320"/>
      <c r="P763" s="1320"/>
      <c r="Q763" s="1321"/>
      <c r="R763" s="1321"/>
      <c r="S763" s="1321"/>
      <c r="T763" s="1321"/>
      <c r="U763" s="1321"/>
      <c r="V763" s="1321"/>
      <c r="W763" s="1317"/>
      <c r="X763" s="1317"/>
      <c r="Y763" s="1317"/>
      <c r="Z763" s="1317"/>
      <c r="AA763" s="1313"/>
      <c r="AB763" s="1317"/>
      <c r="AC763" s="1317"/>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54"/>
    </row>
    <row r="764">
      <c r="A764" s="1181"/>
      <c r="B764" s="1313"/>
      <c r="C764" s="1314"/>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17"/>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39"/>
    </row>
    <row r="765">
      <c r="A765" s="1223"/>
      <c r="B765" s="1312"/>
      <c r="C765" s="1310"/>
      <c r="D765" s="1318"/>
      <c r="E765" s="1318"/>
      <c r="F765" s="1318"/>
      <c r="G765" s="1318"/>
      <c r="H765" s="1319"/>
      <c r="I765" s="1319"/>
      <c r="J765" s="1320"/>
      <c r="K765" s="1320"/>
      <c r="L765" s="1320"/>
      <c r="M765" s="1320"/>
      <c r="N765" s="1320"/>
      <c r="O765" s="1320"/>
      <c r="P765" s="1320"/>
      <c r="Q765" s="1321"/>
      <c r="R765" s="1321"/>
      <c r="S765" s="1321"/>
      <c r="T765" s="1321"/>
      <c r="U765" s="1321"/>
      <c r="V765" s="1321"/>
      <c r="W765" s="1317"/>
      <c r="X765" s="1317"/>
      <c r="Y765" s="1317"/>
      <c r="Z765" s="1317"/>
      <c r="AA765" s="1313"/>
      <c r="AB765" s="1317"/>
      <c r="AC765" s="1317"/>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54"/>
    </row>
    <row r="766">
      <c r="A766" s="1181"/>
      <c r="B766" s="1313"/>
      <c r="C766" s="1314"/>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17"/>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39"/>
    </row>
    <row r="767">
      <c r="A767" s="1223"/>
      <c r="B767" s="1312"/>
      <c r="C767" s="1310"/>
      <c r="D767" s="1318"/>
      <c r="E767" s="1318"/>
      <c r="F767" s="1318"/>
      <c r="G767" s="1318"/>
      <c r="H767" s="1319"/>
      <c r="I767" s="1319"/>
      <c r="J767" s="1320"/>
      <c r="K767" s="1320"/>
      <c r="L767" s="1320"/>
      <c r="M767" s="1320"/>
      <c r="N767" s="1320"/>
      <c r="O767" s="1320"/>
      <c r="P767" s="1320"/>
      <c r="Q767" s="1321"/>
      <c r="R767" s="1321"/>
      <c r="S767" s="1321"/>
      <c r="T767" s="1321"/>
      <c r="U767" s="1321"/>
      <c r="V767" s="1321"/>
      <c r="W767" s="1317"/>
      <c r="X767" s="1317"/>
      <c r="Y767" s="1317"/>
      <c r="Z767" s="1317"/>
      <c r="AA767" s="1313"/>
      <c r="AB767" s="1317"/>
      <c r="AC767" s="1317"/>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54"/>
    </row>
    <row r="768">
      <c r="A768" s="1181"/>
      <c r="B768" s="1313"/>
      <c r="C768" s="1314"/>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17"/>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39"/>
    </row>
    <row r="769">
      <c r="A769" s="1223"/>
      <c r="B769" s="1312"/>
      <c r="C769" s="1310"/>
      <c r="D769" s="1318"/>
      <c r="E769" s="1318"/>
      <c r="F769" s="1318"/>
      <c r="G769" s="1318"/>
      <c r="H769" s="1319"/>
      <c r="I769" s="1319"/>
      <c r="J769" s="1320"/>
      <c r="K769" s="1320"/>
      <c r="L769" s="1320"/>
      <c r="M769" s="1320"/>
      <c r="N769" s="1320"/>
      <c r="O769" s="1320"/>
      <c r="P769" s="1320"/>
      <c r="Q769" s="1321"/>
      <c r="R769" s="1321"/>
      <c r="S769" s="1321"/>
      <c r="T769" s="1321"/>
      <c r="U769" s="1321"/>
      <c r="V769" s="1321"/>
      <c r="W769" s="1317"/>
      <c r="X769" s="1317"/>
      <c r="Y769" s="1317"/>
      <c r="Z769" s="1317"/>
      <c r="AA769" s="1313"/>
      <c r="AB769" s="1317"/>
      <c r="AC769" s="1317"/>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54"/>
    </row>
    <row r="770">
      <c r="A770" s="1181"/>
      <c r="B770" s="1313"/>
      <c r="C770" s="1314"/>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17"/>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39"/>
    </row>
    <row r="771">
      <c r="A771" s="1223"/>
      <c r="B771" s="1312"/>
      <c r="C771" s="1310"/>
      <c r="D771" s="1318"/>
      <c r="E771" s="1318"/>
      <c r="F771" s="1318"/>
      <c r="G771" s="1318"/>
      <c r="H771" s="1319"/>
      <c r="I771" s="1319"/>
      <c r="J771" s="1320"/>
      <c r="K771" s="1320"/>
      <c r="L771" s="1320"/>
      <c r="M771" s="1320"/>
      <c r="N771" s="1320"/>
      <c r="O771" s="1320"/>
      <c r="P771" s="1320"/>
      <c r="Q771" s="1321"/>
      <c r="R771" s="1321"/>
      <c r="S771" s="1321"/>
      <c r="T771" s="1321"/>
      <c r="U771" s="1321"/>
      <c r="V771" s="1321"/>
      <c r="W771" s="1317"/>
      <c r="X771" s="1317"/>
      <c r="Y771" s="1317"/>
      <c r="Z771" s="1317"/>
      <c r="AA771" s="1313"/>
      <c r="AB771" s="1317"/>
      <c r="AC771" s="1317"/>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54"/>
    </row>
    <row r="772">
      <c r="A772" s="1181"/>
      <c r="B772" s="1313"/>
      <c r="C772" s="1314"/>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17"/>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39"/>
    </row>
    <row r="773">
      <c r="A773" s="1223"/>
      <c r="B773" s="1312"/>
      <c r="C773" s="1310"/>
      <c r="D773" s="1318"/>
      <c r="E773" s="1318"/>
      <c r="F773" s="1318"/>
      <c r="G773" s="1318"/>
      <c r="H773" s="1319"/>
      <c r="I773" s="1319"/>
      <c r="J773" s="1320"/>
      <c r="K773" s="1320"/>
      <c r="L773" s="1320"/>
      <c r="M773" s="1320"/>
      <c r="N773" s="1320"/>
      <c r="O773" s="1320"/>
      <c r="P773" s="1320"/>
      <c r="Q773" s="1321"/>
      <c r="R773" s="1321"/>
      <c r="S773" s="1321"/>
      <c r="T773" s="1321"/>
      <c r="U773" s="1321"/>
      <c r="V773" s="1321"/>
      <c r="W773" s="1317"/>
      <c r="X773" s="1317"/>
      <c r="Y773" s="1317"/>
      <c r="Z773" s="1317"/>
      <c r="AA773" s="1313"/>
      <c r="AB773" s="1317"/>
      <c r="AC773" s="1317"/>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54"/>
    </row>
    <row r="774">
      <c r="A774" s="1181"/>
      <c r="B774" s="1313"/>
      <c r="C774" s="1314"/>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17"/>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39"/>
    </row>
    <row r="775">
      <c r="A775" s="1223"/>
      <c r="B775" s="1312"/>
      <c r="C775" s="1310"/>
      <c r="D775" s="1318"/>
      <c r="E775" s="1318"/>
      <c r="F775" s="1318"/>
      <c r="G775" s="1318"/>
      <c r="H775" s="1319"/>
      <c r="I775" s="1319"/>
      <c r="J775" s="1320"/>
      <c r="K775" s="1320"/>
      <c r="L775" s="1320"/>
      <c r="M775" s="1320"/>
      <c r="N775" s="1320"/>
      <c r="O775" s="1320"/>
      <c r="P775" s="1320"/>
      <c r="Q775" s="1321"/>
      <c r="R775" s="1321"/>
      <c r="S775" s="1321"/>
      <c r="T775" s="1321"/>
      <c r="U775" s="1321"/>
      <c r="V775" s="1321"/>
      <c r="W775" s="1317"/>
      <c r="X775" s="1317"/>
      <c r="Y775" s="1317"/>
      <c r="Z775" s="1317"/>
      <c r="AA775" s="1313"/>
      <c r="AB775" s="1317"/>
      <c r="AC775" s="1317"/>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54"/>
    </row>
    <row r="776">
      <c r="A776" s="1181"/>
      <c r="B776" s="1313"/>
      <c r="C776" s="1314"/>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17"/>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39"/>
    </row>
    <row r="777">
      <c r="A777" s="1223"/>
      <c r="B777" s="1312"/>
      <c r="C777" s="1310"/>
      <c r="D777" s="1318"/>
      <c r="E777" s="1318"/>
      <c r="F777" s="1318"/>
      <c r="G777" s="1318"/>
      <c r="H777" s="1319"/>
      <c r="I777" s="1319"/>
      <c r="J777" s="1320"/>
      <c r="K777" s="1320"/>
      <c r="L777" s="1320"/>
      <c r="M777" s="1320"/>
      <c r="N777" s="1320"/>
      <c r="O777" s="1320"/>
      <c r="P777" s="1320"/>
      <c r="Q777" s="1321"/>
      <c r="R777" s="1321"/>
      <c r="S777" s="1321"/>
      <c r="T777" s="1321"/>
      <c r="U777" s="1321"/>
      <c r="V777" s="1321"/>
      <c r="W777" s="1317"/>
      <c r="X777" s="1317"/>
      <c r="Y777" s="1317"/>
      <c r="Z777" s="1317"/>
      <c r="AA777" s="1313"/>
      <c r="AB777" s="1317"/>
      <c r="AC777" s="1317"/>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54"/>
    </row>
    <row r="778">
      <c r="A778" s="1181"/>
      <c r="B778" s="1313"/>
      <c r="C778" s="1314"/>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17"/>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39"/>
    </row>
    <row r="779">
      <c r="A779" s="1223"/>
      <c r="B779" s="1312"/>
      <c r="C779" s="1310"/>
      <c r="D779" s="1318"/>
      <c r="E779" s="1318"/>
      <c r="F779" s="1318"/>
      <c r="G779" s="1318"/>
      <c r="H779" s="1319"/>
      <c r="I779" s="1319"/>
      <c r="J779" s="1320"/>
      <c r="K779" s="1320"/>
      <c r="L779" s="1320"/>
      <c r="M779" s="1320"/>
      <c r="N779" s="1320"/>
      <c r="O779" s="1320"/>
      <c r="P779" s="1320"/>
      <c r="Q779" s="1321"/>
      <c r="R779" s="1321"/>
      <c r="S779" s="1321"/>
      <c r="T779" s="1321"/>
      <c r="U779" s="1321"/>
      <c r="V779" s="1321"/>
      <c r="W779" s="1317"/>
      <c r="X779" s="1317"/>
      <c r="Y779" s="1317"/>
      <c r="Z779" s="1317"/>
      <c r="AA779" s="1313"/>
      <c r="AB779" s="1317"/>
      <c r="AC779" s="1317"/>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54"/>
    </row>
    <row r="780">
      <c r="A780" s="1181"/>
      <c r="B780" s="1313"/>
      <c r="C780" s="1314"/>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17"/>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39"/>
    </row>
    <row r="781">
      <c r="A781" s="1223"/>
      <c r="B781" s="1312"/>
      <c r="C781" s="1310"/>
      <c r="D781" s="1318"/>
      <c r="E781" s="1318"/>
      <c r="F781" s="1318"/>
      <c r="G781" s="1318"/>
      <c r="H781" s="1319"/>
      <c r="I781" s="1319"/>
      <c r="J781" s="1320"/>
      <c r="K781" s="1320"/>
      <c r="L781" s="1320"/>
      <c r="M781" s="1320"/>
      <c r="N781" s="1320"/>
      <c r="O781" s="1320"/>
      <c r="P781" s="1320"/>
      <c r="Q781" s="1321"/>
      <c r="R781" s="1321"/>
      <c r="S781" s="1321"/>
      <c r="T781" s="1321"/>
      <c r="U781" s="1321"/>
      <c r="V781" s="1321"/>
      <c r="W781" s="1317"/>
      <c r="X781" s="1317"/>
      <c r="Y781" s="1317"/>
      <c r="Z781" s="1317"/>
      <c r="AA781" s="1313"/>
      <c r="AB781" s="1317"/>
      <c r="AC781" s="1317"/>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54"/>
    </row>
    <row r="782">
      <c r="A782" s="1181"/>
      <c r="B782" s="1313"/>
      <c r="C782" s="1314"/>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17"/>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39"/>
    </row>
    <row r="783">
      <c r="A783" s="1223"/>
      <c r="B783" s="1312"/>
      <c r="C783" s="1310"/>
      <c r="D783" s="1318"/>
      <c r="E783" s="1318"/>
      <c r="F783" s="1318"/>
      <c r="G783" s="1318"/>
      <c r="H783" s="1319"/>
      <c r="I783" s="1319"/>
      <c r="J783" s="1320"/>
      <c r="K783" s="1320"/>
      <c r="L783" s="1320"/>
      <c r="M783" s="1320"/>
      <c r="N783" s="1320"/>
      <c r="O783" s="1320"/>
      <c r="P783" s="1320"/>
      <c r="Q783" s="1321"/>
      <c r="R783" s="1321"/>
      <c r="S783" s="1321"/>
      <c r="T783" s="1321"/>
      <c r="U783" s="1321"/>
      <c r="V783" s="1321"/>
      <c r="W783" s="1317"/>
      <c r="X783" s="1317"/>
      <c r="Y783" s="1317"/>
      <c r="Z783" s="1317"/>
      <c r="AA783" s="1313"/>
      <c r="AB783" s="1317"/>
      <c r="AC783" s="1317"/>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54"/>
    </row>
    <row r="784">
      <c r="A784" s="1181"/>
      <c r="B784" s="1313"/>
      <c r="C784" s="1314"/>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17"/>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39"/>
    </row>
    <row r="785">
      <c r="A785" s="1223"/>
      <c r="B785" s="1312"/>
      <c r="C785" s="1310"/>
      <c r="D785" s="1318"/>
      <c r="E785" s="1318"/>
      <c r="F785" s="1318"/>
      <c r="G785" s="1318"/>
      <c r="H785" s="1319"/>
      <c r="I785" s="1319"/>
      <c r="J785" s="1320"/>
      <c r="K785" s="1320"/>
      <c r="L785" s="1320"/>
      <c r="M785" s="1320"/>
      <c r="N785" s="1320"/>
      <c r="O785" s="1320"/>
      <c r="P785" s="1320"/>
      <c r="Q785" s="1321"/>
      <c r="R785" s="1321"/>
      <c r="S785" s="1321"/>
      <c r="T785" s="1321"/>
      <c r="U785" s="1321"/>
      <c r="V785" s="1321"/>
      <c r="W785" s="1317"/>
      <c r="X785" s="1317"/>
      <c r="Y785" s="1317"/>
      <c r="Z785" s="1317"/>
      <c r="AA785" s="1313"/>
      <c r="AB785" s="1317"/>
      <c r="AC785" s="1317"/>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54"/>
    </row>
    <row r="786">
      <c r="A786" s="1181"/>
      <c r="B786" s="1313"/>
      <c r="C786" s="1314"/>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17"/>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39"/>
    </row>
    <row r="787">
      <c r="A787" s="1223"/>
      <c r="B787" s="1312"/>
      <c r="C787" s="1310"/>
      <c r="D787" s="1318"/>
      <c r="E787" s="1318"/>
      <c r="F787" s="1318"/>
      <c r="G787" s="1318"/>
      <c r="H787" s="1319"/>
      <c r="I787" s="1319"/>
      <c r="J787" s="1320"/>
      <c r="K787" s="1320"/>
      <c r="L787" s="1320"/>
      <c r="M787" s="1320"/>
      <c r="N787" s="1320"/>
      <c r="O787" s="1320"/>
      <c r="P787" s="1320"/>
      <c r="Q787" s="1321"/>
      <c r="R787" s="1321"/>
      <c r="S787" s="1321"/>
      <c r="T787" s="1321"/>
      <c r="U787" s="1321"/>
      <c r="V787" s="1321"/>
      <c r="W787" s="1317"/>
      <c r="X787" s="1317"/>
      <c r="Y787" s="1317"/>
      <c r="Z787" s="1317"/>
      <c r="AA787" s="1313"/>
      <c r="AB787" s="1317"/>
      <c r="AC787" s="1317"/>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54"/>
    </row>
    <row r="788">
      <c r="A788" s="1181"/>
      <c r="B788" s="1313"/>
      <c r="C788" s="1314"/>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17"/>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39"/>
    </row>
    <row r="789">
      <c r="A789" s="1223"/>
      <c r="B789" s="1312"/>
      <c r="C789" s="1310"/>
      <c r="D789" s="1318"/>
      <c r="E789" s="1318"/>
      <c r="F789" s="1318"/>
      <c r="G789" s="1318"/>
      <c r="H789" s="1319"/>
      <c r="I789" s="1319"/>
      <c r="J789" s="1320"/>
      <c r="K789" s="1320"/>
      <c r="L789" s="1320"/>
      <c r="M789" s="1320"/>
      <c r="N789" s="1320"/>
      <c r="O789" s="1320"/>
      <c r="P789" s="1320"/>
      <c r="Q789" s="1321"/>
      <c r="R789" s="1321"/>
      <c r="S789" s="1321"/>
      <c r="T789" s="1321"/>
      <c r="U789" s="1321"/>
      <c r="V789" s="1321"/>
      <c r="W789" s="1317"/>
      <c r="X789" s="1317"/>
      <c r="Y789" s="1317"/>
      <c r="Z789" s="1317"/>
      <c r="AA789" s="1313"/>
      <c r="AB789" s="1317"/>
      <c r="AC789" s="1317"/>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54"/>
    </row>
    <row r="790">
      <c r="A790" s="1181"/>
      <c r="B790" s="1313"/>
      <c r="C790" s="1314"/>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17"/>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39"/>
    </row>
    <row r="791">
      <c r="A791" s="1223"/>
      <c r="B791" s="1312"/>
      <c r="C791" s="1310"/>
      <c r="D791" s="1318"/>
      <c r="E791" s="1318"/>
      <c r="F791" s="1318"/>
      <c r="G791" s="1318"/>
      <c r="H791" s="1319"/>
      <c r="I791" s="1319"/>
      <c r="J791" s="1320"/>
      <c r="K791" s="1320"/>
      <c r="L791" s="1320"/>
      <c r="M791" s="1320"/>
      <c r="N791" s="1320"/>
      <c r="O791" s="1320"/>
      <c r="P791" s="1320"/>
      <c r="Q791" s="1321"/>
      <c r="R791" s="1321"/>
      <c r="S791" s="1321"/>
      <c r="T791" s="1321"/>
      <c r="U791" s="1321"/>
      <c r="V791" s="1321"/>
      <c r="W791" s="1317"/>
      <c r="X791" s="1317"/>
      <c r="Y791" s="1317"/>
      <c r="Z791" s="1317"/>
      <c r="AA791" s="1313"/>
      <c r="AB791" s="1317"/>
      <c r="AC791" s="1317"/>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54"/>
    </row>
    <row r="792">
      <c r="A792" s="1181"/>
      <c r="B792" s="1313"/>
      <c r="C792" s="1314"/>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17"/>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39"/>
    </row>
    <row r="793">
      <c r="A793" s="1223"/>
      <c r="B793" s="1312"/>
      <c r="C793" s="1310"/>
      <c r="D793" s="1318"/>
      <c r="E793" s="1318"/>
      <c r="F793" s="1318"/>
      <c r="G793" s="1318"/>
      <c r="H793" s="1319"/>
      <c r="I793" s="1319"/>
      <c r="J793" s="1320"/>
      <c r="K793" s="1320"/>
      <c r="L793" s="1320"/>
      <c r="M793" s="1320"/>
      <c r="N793" s="1320"/>
      <c r="O793" s="1320"/>
      <c r="P793" s="1320"/>
      <c r="Q793" s="1321"/>
      <c r="R793" s="1321"/>
      <c r="S793" s="1321"/>
      <c r="T793" s="1321"/>
      <c r="U793" s="1321"/>
      <c r="V793" s="1321"/>
      <c r="W793" s="1317"/>
      <c r="X793" s="1317"/>
      <c r="Y793" s="1317"/>
      <c r="Z793" s="1317"/>
      <c r="AA793" s="1313"/>
      <c r="AB793" s="1317"/>
      <c r="AC793" s="1317"/>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54"/>
    </row>
    <row r="794">
      <c r="A794" s="1181"/>
      <c r="B794" s="1313"/>
      <c r="C794" s="1314"/>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17"/>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39"/>
    </row>
    <row r="795">
      <c r="A795" s="1223"/>
      <c r="B795" s="1312"/>
      <c r="C795" s="1310"/>
      <c r="D795" s="1318"/>
      <c r="E795" s="1318"/>
      <c r="F795" s="1318"/>
      <c r="G795" s="1318"/>
      <c r="H795" s="1319"/>
      <c r="I795" s="1319"/>
      <c r="J795" s="1320"/>
      <c r="K795" s="1320"/>
      <c r="L795" s="1320"/>
      <c r="M795" s="1320"/>
      <c r="N795" s="1320"/>
      <c r="O795" s="1320"/>
      <c r="P795" s="1320"/>
      <c r="Q795" s="1321"/>
      <c r="R795" s="1321"/>
      <c r="S795" s="1321"/>
      <c r="T795" s="1321"/>
      <c r="U795" s="1321"/>
      <c r="V795" s="1321"/>
      <c r="W795" s="1317"/>
      <c r="X795" s="1317"/>
      <c r="Y795" s="1317"/>
      <c r="Z795" s="1317"/>
      <c r="AA795" s="1313"/>
      <c r="AB795" s="1317"/>
      <c r="AC795" s="1317"/>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54"/>
    </row>
    <row r="796">
      <c r="A796" s="1181"/>
      <c r="B796" s="1313"/>
      <c r="C796" s="1314"/>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17"/>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39"/>
    </row>
    <row r="797">
      <c r="A797" s="1223"/>
      <c r="B797" s="1312"/>
      <c r="C797" s="1310"/>
      <c r="D797" s="1318"/>
      <c r="E797" s="1318"/>
      <c r="F797" s="1318"/>
      <c r="G797" s="1318"/>
      <c r="H797" s="1319"/>
      <c r="I797" s="1319"/>
      <c r="J797" s="1320"/>
      <c r="K797" s="1320"/>
      <c r="L797" s="1320"/>
      <c r="M797" s="1320"/>
      <c r="N797" s="1320"/>
      <c r="O797" s="1320"/>
      <c r="P797" s="1320"/>
      <c r="Q797" s="1321"/>
      <c r="R797" s="1321"/>
      <c r="S797" s="1321"/>
      <c r="T797" s="1321"/>
      <c r="U797" s="1321"/>
      <c r="V797" s="1321"/>
      <c r="W797" s="1317"/>
      <c r="X797" s="1317"/>
      <c r="Y797" s="1317"/>
      <c r="Z797" s="1317"/>
      <c r="AA797" s="1313"/>
      <c r="AB797" s="1317"/>
      <c r="AC797" s="1317"/>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54"/>
    </row>
    <row r="798">
      <c r="A798" s="1181"/>
      <c r="B798" s="1313"/>
      <c r="C798" s="1314"/>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17"/>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39"/>
    </row>
    <row r="799">
      <c r="A799" s="1223"/>
      <c r="B799" s="1312"/>
      <c r="C799" s="1310"/>
      <c r="D799" s="1318"/>
      <c r="E799" s="1318"/>
      <c r="F799" s="1318"/>
      <c r="G799" s="1318"/>
      <c r="H799" s="1319"/>
      <c r="I799" s="1319"/>
      <c r="J799" s="1320"/>
      <c r="K799" s="1320"/>
      <c r="L799" s="1320"/>
      <c r="M799" s="1320"/>
      <c r="N799" s="1320"/>
      <c r="O799" s="1320"/>
      <c r="P799" s="1320"/>
      <c r="Q799" s="1321"/>
      <c r="R799" s="1321"/>
      <c r="S799" s="1321"/>
      <c r="T799" s="1321"/>
      <c r="U799" s="1321"/>
      <c r="V799" s="1321"/>
      <c r="W799" s="1317"/>
      <c r="X799" s="1317"/>
      <c r="Y799" s="1317"/>
      <c r="Z799" s="1317"/>
      <c r="AA799" s="1313"/>
      <c r="AB799" s="1317"/>
      <c r="AC799" s="1317"/>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54"/>
    </row>
    <row r="800">
      <c r="A800" s="1181"/>
      <c r="B800" s="1313"/>
      <c r="C800" s="1314"/>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17"/>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39"/>
    </row>
    <row r="801">
      <c r="A801" s="1223"/>
      <c r="B801" s="1312"/>
      <c r="C801" s="1310"/>
      <c r="D801" s="1318"/>
      <c r="E801" s="1318"/>
      <c r="F801" s="1318"/>
      <c r="G801" s="1318"/>
      <c r="H801" s="1319"/>
      <c r="I801" s="1319"/>
      <c r="J801" s="1320"/>
      <c r="K801" s="1320"/>
      <c r="L801" s="1320"/>
      <c r="M801" s="1320"/>
      <c r="N801" s="1320"/>
      <c r="O801" s="1320"/>
      <c r="P801" s="1320"/>
      <c r="Q801" s="1321"/>
      <c r="R801" s="1321"/>
      <c r="S801" s="1321"/>
      <c r="T801" s="1321"/>
      <c r="U801" s="1321"/>
      <c r="V801" s="1321"/>
      <c r="W801" s="1317"/>
      <c r="X801" s="1317"/>
      <c r="Y801" s="1317"/>
      <c r="Z801" s="1317"/>
      <c r="AA801" s="1313"/>
      <c r="AB801" s="1317"/>
      <c r="AC801" s="1317"/>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54"/>
    </row>
    <row r="802">
      <c r="A802" s="1181"/>
      <c r="B802" s="1313"/>
      <c r="C802" s="1314"/>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17"/>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39"/>
    </row>
    <row r="803">
      <c r="A803" s="1223"/>
      <c r="B803" s="1312"/>
      <c r="C803" s="1310"/>
      <c r="D803" s="1318"/>
      <c r="E803" s="1318"/>
      <c r="F803" s="1318"/>
      <c r="G803" s="1318"/>
      <c r="H803" s="1319"/>
      <c r="I803" s="1319"/>
      <c r="J803" s="1320"/>
      <c r="K803" s="1320"/>
      <c r="L803" s="1320"/>
      <c r="M803" s="1320"/>
      <c r="N803" s="1320"/>
      <c r="O803" s="1320"/>
      <c r="P803" s="1320"/>
      <c r="Q803" s="1321"/>
      <c r="R803" s="1321"/>
      <c r="S803" s="1321"/>
      <c r="T803" s="1321"/>
      <c r="U803" s="1321"/>
      <c r="V803" s="1321"/>
      <c r="W803" s="1317"/>
      <c r="X803" s="1317"/>
      <c r="Y803" s="1317"/>
      <c r="Z803" s="1317"/>
      <c r="AA803" s="1313"/>
      <c r="AB803" s="1317"/>
      <c r="AC803" s="1317"/>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54"/>
    </row>
    <row r="804">
      <c r="A804" s="1181"/>
      <c r="B804" s="1313"/>
      <c r="C804" s="1314"/>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17"/>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39"/>
    </row>
    <row r="805">
      <c r="A805" s="1223"/>
      <c r="B805" s="1312"/>
      <c r="C805" s="1310"/>
      <c r="D805" s="1318"/>
      <c r="E805" s="1318"/>
      <c r="F805" s="1318"/>
      <c r="G805" s="1318"/>
      <c r="H805" s="1319"/>
      <c r="I805" s="1319"/>
      <c r="J805" s="1320"/>
      <c r="K805" s="1320"/>
      <c r="L805" s="1320"/>
      <c r="M805" s="1320"/>
      <c r="N805" s="1320"/>
      <c r="O805" s="1320"/>
      <c r="P805" s="1320"/>
      <c r="Q805" s="1321"/>
      <c r="R805" s="1321"/>
      <c r="S805" s="1321"/>
      <c r="T805" s="1321"/>
      <c r="U805" s="1321"/>
      <c r="V805" s="1321"/>
      <c r="W805" s="1317"/>
      <c r="X805" s="1317"/>
      <c r="Y805" s="1317"/>
      <c r="Z805" s="1317"/>
      <c r="AA805" s="1313"/>
      <c r="AB805" s="1317"/>
      <c r="AC805" s="1317"/>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54"/>
    </row>
    <row r="806">
      <c r="A806" s="1181"/>
      <c r="B806" s="1313"/>
      <c r="C806" s="1314"/>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17"/>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39"/>
    </row>
    <row r="807">
      <c r="A807" s="1223"/>
      <c r="B807" s="1312"/>
      <c r="C807" s="1310"/>
      <c r="D807" s="1318"/>
      <c r="E807" s="1318"/>
      <c r="F807" s="1318"/>
      <c r="G807" s="1318"/>
      <c r="H807" s="1319"/>
      <c r="I807" s="1319"/>
      <c r="J807" s="1320"/>
      <c r="K807" s="1320"/>
      <c r="L807" s="1320"/>
      <c r="M807" s="1320"/>
      <c r="N807" s="1320"/>
      <c r="O807" s="1320"/>
      <c r="P807" s="1320"/>
      <c r="Q807" s="1321"/>
      <c r="R807" s="1321"/>
      <c r="S807" s="1321"/>
      <c r="T807" s="1321"/>
      <c r="U807" s="1321"/>
      <c r="V807" s="1321"/>
      <c r="W807" s="1317"/>
      <c r="X807" s="1317"/>
      <c r="Y807" s="1317"/>
      <c r="Z807" s="1317"/>
      <c r="AA807" s="1313"/>
      <c r="AB807" s="1317"/>
      <c r="AC807" s="1317"/>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54"/>
    </row>
    <row r="808">
      <c r="A808" s="1181"/>
      <c r="B808" s="1313"/>
      <c r="C808" s="1314"/>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17"/>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39"/>
    </row>
    <row r="809">
      <c r="A809" s="1223"/>
      <c r="B809" s="1312"/>
      <c r="C809" s="1310"/>
      <c r="D809" s="1318"/>
      <c r="E809" s="1318"/>
      <c r="F809" s="1318"/>
      <c r="G809" s="1318"/>
      <c r="H809" s="1319"/>
      <c r="I809" s="1319"/>
      <c r="J809" s="1320"/>
      <c r="K809" s="1320"/>
      <c r="L809" s="1320"/>
      <c r="M809" s="1320"/>
      <c r="N809" s="1320"/>
      <c r="O809" s="1320"/>
      <c r="P809" s="1320"/>
      <c r="Q809" s="1321"/>
      <c r="R809" s="1321"/>
      <c r="S809" s="1321"/>
      <c r="T809" s="1321"/>
      <c r="U809" s="1321"/>
      <c r="V809" s="1321"/>
      <c r="W809" s="1317"/>
      <c r="X809" s="1317"/>
      <c r="Y809" s="1317"/>
      <c r="Z809" s="1317"/>
      <c r="AA809" s="1313"/>
      <c r="AB809" s="1317"/>
      <c r="AC809" s="1317"/>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54"/>
    </row>
    <row r="810">
      <c r="A810" s="1181"/>
      <c r="B810" s="1313"/>
      <c r="C810" s="1314"/>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17"/>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39"/>
    </row>
    <row r="811">
      <c r="A811" s="1223"/>
      <c r="B811" s="1312"/>
      <c r="C811" s="1310"/>
      <c r="D811" s="1318"/>
      <c r="E811" s="1318"/>
      <c r="F811" s="1318"/>
      <c r="G811" s="1318"/>
      <c r="H811" s="1319"/>
      <c r="I811" s="1319"/>
      <c r="J811" s="1320"/>
      <c r="K811" s="1320"/>
      <c r="L811" s="1320"/>
      <c r="M811" s="1320"/>
      <c r="N811" s="1320"/>
      <c r="O811" s="1320"/>
      <c r="P811" s="1320"/>
      <c r="Q811" s="1321"/>
      <c r="R811" s="1321"/>
      <c r="S811" s="1321"/>
      <c r="T811" s="1321"/>
      <c r="U811" s="1321"/>
      <c r="V811" s="1321"/>
      <c r="W811" s="1317"/>
      <c r="X811" s="1317"/>
      <c r="Y811" s="1317"/>
      <c r="Z811" s="1317"/>
      <c r="AA811" s="1313"/>
      <c r="AB811" s="1317"/>
      <c r="AC811" s="1317"/>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54"/>
    </row>
    <row r="812">
      <c r="A812" s="1181"/>
      <c r="B812" s="1313"/>
      <c r="C812" s="1314"/>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17"/>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39"/>
    </row>
    <row r="813">
      <c r="A813" s="1223"/>
      <c r="B813" s="1312"/>
      <c r="C813" s="1310"/>
      <c r="D813" s="1318"/>
      <c r="E813" s="1318"/>
      <c r="F813" s="1318"/>
      <c r="G813" s="1318"/>
      <c r="H813" s="1319"/>
      <c r="I813" s="1319"/>
      <c r="J813" s="1320"/>
      <c r="K813" s="1320"/>
      <c r="L813" s="1320"/>
      <c r="M813" s="1320"/>
      <c r="N813" s="1320"/>
      <c r="O813" s="1320"/>
      <c r="P813" s="1320"/>
      <c r="Q813" s="1321"/>
      <c r="R813" s="1321"/>
      <c r="S813" s="1321"/>
      <c r="T813" s="1321"/>
      <c r="U813" s="1321"/>
      <c r="V813" s="1321"/>
      <c r="W813" s="1317"/>
      <c r="X813" s="1317"/>
      <c r="Y813" s="1317"/>
      <c r="Z813" s="1317"/>
      <c r="AA813" s="1313"/>
      <c r="AB813" s="1317"/>
      <c r="AC813" s="1317"/>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54"/>
    </row>
    <row r="814">
      <c r="A814" s="1181"/>
      <c r="B814" s="1313"/>
      <c r="C814" s="1314"/>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17"/>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39"/>
    </row>
    <row r="815">
      <c r="A815" s="1223"/>
      <c r="B815" s="1312"/>
      <c r="C815" s="1310"/>
      <c r="D815" s="1318"/>
      <c r="E815" s="1318"/>
      <c r="F815" s="1318"/>
      <c r="G815" s="1318"/>
      <c r="H815" s="1319"/>
      <c r="I815" s="1319"/>
      <c r="J815" s="1320"/>
      <c r="K815" s="1320"/>
      <c r="L815" s="1320"/>
      <c r="M815" s="1320"/>
      <c r="N815" s="1320"/>
      <c r="O815" s="1320"/>
      <c r="P815" s="1320"/>
      <c r="Q815" s="1321"/>
      <c r="R815" s="1321"/>
      <c r="S815" s="1321"/>
      <c r="T815" s="1321"/>
      <c r="U815" s="1321"/>
      <c r="V815" s="1321"/>
      <c r="W815" s="1317"/>
      <c r="X815" s="1317"/>
      <c r="Y815" s="1317"/>
      <c r="Z815" s="1317"/>
      <c r="AA815" s="1313"/>
      <c r="AB815" s="1317"/>
      <c r="AC815" s="1317"/>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54"/>
    </row>
    <row r="816">
      <c r="A816" s="1181"/>
      <c r="B816" s="1313"/>
      <c r="C816" s="1314"/>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17"/>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39"/>
    </row>
    <row r="817">
      <c r="A817" s="1223"/>
      <c r="B817" s="1312"/>
      <c r="C817" s="1310"/>
      <c r="D817" s="1318"/>
      <c r="E817" s="1318"/>
      <c r="F817" s="1318"/>
      <c r="G817" s="1318"/>
      <c r="H817" s="1319"/>
      <c r="I817" s="1319"/>
      <c r="J817" s="1320"/>
      <c r="K817" s="1320"/>
      <c r="L817" s="1320"/>
      <c r="M817" s="1320"/>
      <c r="N817" s="1320"/>
      <c r="O817" s="1320"/>
      <c r="P817" s="1320"/>
      <c r="Q817" s="1321"/>
      <c r="R817" s="1321"/>
      <c r="S817" s="1321"/>
      <c r="T817" s="1321"/>
      <c r="U817" s="1321"/>
      <c r="V817" s="1321"/>
      <c r="W817" s="1317"/>
      <c r="X817" s="1317"/>
      <c r="Y817" s="1317"/>
      <c r="Z817" s="1317"/>
      <c r="AA817" s="1313"/>
      <c r="AB817" s="1317"/>
      <c r="AC817" s="1317"/>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54"/>
    </row>
    <row r="818">
      <c r="A818" s="1181"/>
      <c r="B818" s="1313"/>
      <c r="C818" s="1314"/>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17"/>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39"/>
    </row>
    <row r="819">
      <c r="A819" s="1223"/>
      <c r="B819" s="1312"/>
      <c r="C819" s="1310"/>
      <c r="D819" s="1318"/>
      <c r="E819" s="1318"/>
      <c r="F819" s="1318"/>
      <c r="G819" s="1318"/>
      <c r="H819" s="1319"/>
      <c r="I819" s="1319"/>
      <c r="J819" s="1320"/>
      <c r="K819" s="1320"/>
      <c r="L819" s="1320"/>
      <c r="M819" s="1320"/>
      <c r="N819" s="1320"/>
      <c r="O819" s="1320"/>
      <c r="P819" s="1320"/>
      <c r="Q819" s="1321"/>
      <c r="R819" s="1321"/>
      <c r="S819" s="1321"/>
      <c r="T819" s="1321"/>
      <c r="U819" s="1321"/>
      <c r="V819" s="1321"/>
      <c r="W819" s="1317"/>
      <c r="X819" s="1317"/>
      <c r="Y819" s="1317"/>
      <c r="Z819" s="1317"/>
      <c r="AA819" s="1313"/>
      <c r="AB819" s="1317"/>
      <c r="AC819" s="1317"/>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54"/>
    </row>
    <row r="820">
      <c r="A820" s="1181"/>
      <c r="B820" s="1313"/>
      <c r="C820" s="1314"/>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17"/>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39"/>
    </row>
    <row r="821">
      <c r="A821" s="1223"/>
      <c r="B821" s="1312"/>
      <c r="C821" s="1310"/>
      <c r="D821" s="1318"/>
      <c r="E821" s="1318"/>
      <c r="F821" s="1318"/>
      <c r="G821" s="1318"/>
      <c r="H821" s="1319"/>
      <c r="I821" s="1319"/>
      <c r="J821" s="1320"/>
      <c r="K821" s="1320"/>
      <c r="L821" s="1320"/>
      <c r="M821" s="1320"/>
      <c r="N821" s="1320"/>
      <c r="O821" s="1320"/>
      <c r="P821" s="1320"/>
      <c r="Q821" s="1321"/>
      <c r="R821" s="1321"/>
      <c r="S821" s="1321"/>
      <c r="T821" s="1321"/>
      <c r="U821" s="1321"/>
      <c r="V821" s="1321"/>
      <c r="W821" s="1317"/>
      <c r="X821" s="1317"/>
      <c r="Y821" s="1317"/>
      <c r="Z821" s="1317"/>
      <c r="AA821" s="1313"/>
      <c r="AB821" s="1317"/>
      <c r="AC821" s="1317"/>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54"/>
    </row>
    <row r="822">
      <c r="A822" s="1181"/>
      <c r="B822" s="1313"/>
      <c r="C822" s="1314"/>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17"/>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39"/>
    </row>
    <row r="823">
      <c r="A823" s="1223"/>
      <c r="B823" s="1312"/>
      <c r="C823" s="1310"/>
      <c r="D823" s="1318"/>
      <c r="E823" s="1318"/>
      <c r="F823" s="1318"/>
      <c r="G823" s="1318"/>
      <c r="H823" s="1319"/>
      <c r="I823" s="1319"/>
      <c r="J823" s="1320"/>
      <c r="K823" s="1320"/>
      <c r="L823" s="1320"/>
      <c r="M823" s="1320"/>
      <c r="N823" s="1320"/>
      <c r="O823" s="1320"/>
      <c r="P823" s="1320"/>
      <c r="Q823" s="1321"/>
      <c r="R823" s="1321"/>
      <c r="S823" s="1321"/>
      <c r="T823" s="1321"/>
      <c r="U823" s="1321"/>
      <c r="V823" s="1321"/>
      <c r="W823" s="1317"/>
      <c r="X823" s="1317"/>
      <c r="Y823" s="1317"/>
      <c r="Z823" s="1317"/>
      <c r="AA823" s="1313"/>
      <c r="AB823" s="1317"/>
      <c r="AC823" s="1317"/>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54"/>
    </row>
    <row r="824">
      <c r="A824" s="1181"/>
      <c r="B824" s="1313"/>
      <c r="C824" s="1314"/>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17"/>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39"/>
    </row>
    <row r="825">
      <c r="A825" s="1223"/>
      <c r="B825" s="1312"/>
      <c r="C825" s="1310"/>
      <c r="D825" s="1318"/>
      <c r="E825" s="1318"/>
      <c r="F825" s="1318"/>
      <c r="G825" s="1318"/>
      <c r="H825" s="1319"/>
      <c r="I825" s="1319"/>
      <c r="J825" s="1320"/>
      <c r="K825" s="1320"/>
      <c r="L825" s="1320"/>
      <c r="M825" s="1320"/>
      <c r="N825" s="1320"/>
      <c r="O825" s="1320"/>
      <c r="P825" s="1320"/>
      <c r="Q825" s="1321"/>
      <c r="R825" s="1321"/>
      <c r="S825" s="1321"/>
      <c r="T825" s="1321"/>
      <c r="U825" s="1321"/>
      <c r="V825" s="1321"/>
      <c r="W825" s="1317"/>
      <c r="X825" s="1317"/>
      <c r="Y825" s="1317"/>
      <c r="Z825" s="1317"/>
      <c r="AA825" s="1313"/>
      <c r="AB825" s="1317"/>
      <c r="AC825" s="1317"/>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54"/>
    </row>
    <row r="826">
      <c r="A826" s="1181"/>
      <c r="B826" s="1313"/>
      <c r="C826" s="1314"/>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17"/>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39"/>
    </row>
    <row r="827">
      <c r="A827" s="1223"/>
      <c r="B827" s="1312"/>
      <c r="C827" s="1310"/>
      <c r="D827" s="1318"/>
      <c r="E827" s="1318"/>
      <c r="F827" s="1318"/>
      <c r="G827" s="1318"/>
      <c r="H827" s="1319"/>
      <c r="I827" s="1319"/>
      <c r="J827" s="1320"/>
      <c r="K827" s="1320"/>
      <c r="L827" s="1320"/>
      <c r="M827" s="1320"/>
      <c r="N827" s="1320"/>
      <c r="O827" s="1320"/>
      <c r="P827" s="1320"/>
      <c r="Q827" s="1321"/>
      <c r="R827" s="1321"/>
      <c r="S827" s="1321"/>
      <c r="T827" s="1321"/>
      <c r="U827" s="1321"/>
      <c r="V827" s="1321"/>
      <c r="W827" s="1317"/>
      <c r="X827" s="1317"/>
      <c r="Y827" s="1317"/>
      <c r="Z827" s="1317"/>
      <c r="AA827" s="1313"/>
      <c r="AB827" s="1317"/>
      <c r="AC827" s="1317"/>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54"/>
    </row>
    <row r="828">
      <c r="A828" s="1181"/>
      <c r="B828" s="1313"/>
      <c r="C828" s="1314"/>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17"/>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39"/>
    </row>
    <row r="829">
      <c r="A829" s="1223"/>
      <c r="B829" s="1312"/>
      <c r="C829" s="1310"/>
      <c r="D829" s="1318"/>
      <c r="E829" s="1318"/>
      <c r="F829" s="1318"/>
      <c r="G829" s="1318"/>
      <c r="H829" s="1319"/>
      <c r="I829" s="1319"/>
      <c r="J829" s="1320"/>
      <c r="K829" s="1320"/>
      <c r="L829" s="1320"/>
      <c r="M829" s="1320"/>
      <c r="N829" s="1320"/>
      <c r="O829" s="1320"/>
      <c r="P829" s="1320"/>
      <c r="Q829" s="1321"/>
      <c r="R829" s="1321"/>
      <c r="S829" s="1321"/>
      <c r="T829" s="1321"/>
      <c r="U829" s="1321"/>
      <c r="V829" s="1321"/>
      <c r="W829" s="1317"/>
      <c r="X829" s="1317"/>
      <c r="Y829" s="1317"/>
      <c r="Z829" s="1317"/>
      <c r="AA829" s="1313"/>
      <c r="AB829" s="1317"/>
      <c r="AC829" s="1317"/>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54"/>
    </row>
    <row r="830">
      <c r="A830" s="1181"/>
      <c r="B830" s="1313"/>
      <c r="C830" s="1314"/>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17"/>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39"/>
    </row>
    <row r="831">
      <c r="A831" s="1223"/>
      <c r="B831" s="1312"/>
      <c r="C831" s="1310"/>
      <c r="D831" s="1318"/>
      <c r="E831" s="1318"/>
      <c r="F831" s="1318"/>
      <c r="G831" s="1318"/>
      <c r="H831" s="1319"/>
      <c r="I831" s="1319"/>
      <c r="J831" s="1320"/>
      <c r="K831" s="1320"/>
      <c r="L831" s="1320"/>
      <c r="M831" s="1320"/>
      <c r="N831" s="1320"/>
      <c r="O831" s="1320"/>
      <c r="P831" s="1320"/>
      <c r="Q831" s="1321"/>
      <c r="R831" s="1321"/>
      <c r="S831" s="1321"/>
      <c r="T831" s="1321"/>
      <c r="U831" s="1321"/>
      <c r="V831" s="1321"/>
      <c r="W831" s="1317"/>
      <c r="X831" s="1317"/>
      <c r="Y831" s="1317"/>
      <c r="Z831" s="1317"/>
      <c r="AA831" s="1313"/>
      <c r="AB831" s="1317"/>
      <c r="AC831" s="1317"/>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54"/>
    </row>
    <row r="832">
      <c r="A832" s="1181"/>
      <c r="B832" s="1313"/>
      <c r="C832" s="1314"/>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17"/>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39"/>
    </row>
    <row r="833">
      <c r="A833" s="1223"/>
      <c r="B833" s="1312"/>
      <c r="C833" s="1310"/>
      <c r="D833" s="1318"/>
      <c r="E833" s="1318"/>
      <c r="F833" s="1318"/>
      <c r="G833" s="1318"/>
      <c r="H833" s="1319"/>
      <c r="I833" s="1319"/>
      <c r="J833" s="1320"/>
      <c r="K833" s="1320"/>
      <c r="L833" s="1320"/>
      <c r="M833" s="1320"/>
      <c r="N833" s="1320"/>
      <c r="O833" s="1320"/>
      <c r="P833" s="1320"/>
      <c r="Q833" s="1321"/>
      <c r="R833" s="1321"/>
      <c r="S833" s="1321"/>
      <c r="T833" s="1321"/>
      <c r="U833" s="1321"/>
      <c r="V833" s="1321"/>
      <c r="W833" s="1317"/>
      <c r="X833" s="1317"/>
      <c r="Y833" s="1317"/>
      <c r="Z833" s="1317"/>
      <c r="AA833" s="1313"/>
      <c r="AB833" s="1317"/>
      <c r="AC833" s="1317"/>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54"/>
    </row>
    <row r="834">
      <c r="A834" s="1181"/>
      <c r="B834" s="1313"/>
      <c r="C834" s="1314"/>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17"/>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39"/>
    </row>
    <row r="835">
      <c r="A835" s="1223"/>
      <c r="B835" s="1312"/>
      <c r="C835" s="1310"/>
      <c r="D835" s="1318"/>
      <c r="E835" s="1318"/>
      <c r="F835" s="1318"/>
      <c r="G835" s="1318"/>
      <c r="H835" s="1319"/>
      <c r="I835" s="1319"/>
      <c r="J835" s="1320"/>
      <c r="K835" s="1320"/>
      <c r="L835" s="1320"/>
      <c r="M835" s="1320"/>
      <c r="N835" s="1320"/>
      <c r="O835" s="1320"/>
      <c r="P835" s="1320"/>
      <c r="Q835" s="1321"/>
      <c r="R835" s="1321"/>
      <c r="S835" s="1321"/>
      <c r="T835" s="1321"/>
      <c r="U835" s="1321"/>
      <c r="V835" s="1321"/>
      <c r="W835" s="1317"/>
      <c r="X835" s="1317"/>
      <c r="Y835" s="1317"/>
      <c r="Z835" s="1317"/>
      <c r="AA835" s="1313"/>
      <c r="AB835" s="1317"/>
      <c r="AC835" s="1317"/>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54"/>
    </row>
    <row r="836">
      <c r="A836" s="1181"/>
      <c r="B836" s="1313"/>
      <c r="C836" s="1314"/>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17"/>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39"/>
    </row>
    <row r="837">
      <c r="A837" s="1223"/>
      <c r="B837" s="1312"/>
      <c r="C837" s="1310"/>
      <c r="D837" s="1318"/>
      <c r="E837" s="1318"/>
      <c r="F837" s="1318"/>
      <c r="G837" s="1318"/>
      <c r="H837" s="1319"/>
      <c r="I837" s="1319"/>
      <c r="J837" s="1320"/>
      <c r="K837" s="1320"/>
      <c r="L837" s="1320"/>
      <c r="M837" s="1320"/>
      <c r="N837" s="1320"/>
      <c r="O837" s="1320"/>
      <c r="P837" s="1320"/>
      <c r="Q837" s="1321"/>
      <c r="R837" s="1321"/>
      <c r="S837" s="1321"/>
      <c r="T837" s="1321"/>
      <c r="U837" s="1321"/>
      <c r="V837" s="1321"/>
      <c r="W837" s="1317"/>
      <c r="X837" s="1317"/>
      <c r="Y837" s="1317"/>
      <c r="Z837" s="1317"/>
      <c r="AA837" s="1313"/>
      <c r="AB837" s="1317"/>
      <c r="AC837" s="1317"/>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54"/>
    </row>
    <row r="838">
      <c r="A838" s="1181"/>
      <c r="B838" s="1313"/>
      <c r="C838" s="1314"/>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17"/>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39"/>
    </row>
    <row r="839">
      <c r="A839" s="1223"/>
      <c r="B839" s="1312"/>
      <c r="C839" s="1310"/>
      <c r="D839" s="1318"/>
      <c r="E839" s="1318"/>
      <c r="F839" s="1318"/>
      <c r="G839" s="1318"/>
      <c r="H839" s="1319"/>
      <c r="I839" s="1319"/>
      <c r="J839" s="1320"/>
      <c r="K839" s="1320"/>
      <c r="L839" s="1320"/>
      <c r="M839" s="1320"/>
      <c r="N839" s="1320"/>
      <c r="O839" s="1320"/>
      <c r="P839" s="1320"/>
      <c r="Q839" s="1321"/>
      <c r="R839" s="1321"/>
      <c r="S839" s="1321"/>
      <c r="T839" s="1321"/>
      <c r="U839" s="1321"/>
      <c r="V839" s="1321"/>
      <c r="W839" s="1317"/>
      <c r="X839" s="1317"/>
      <c r="Y839" s="1317"/>
      <c r="Z839" s="1317"/>
      <c r="AA839" s="1313"/>
      <c r="AB839" s="1317"/>
      <c r="AC839" s="1317"/>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54"/>
    </row>
    <row r="840">
      <c r="A840" s="1181"/>
      <c r="B840" s="1313"/>
      <c r="C840" s="1314"/>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17"/>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39"/>
    </row>
    <row r="841">
      <c r="A841" s="1223"/>
      <c r="B841" s="1312"/>
      <c r="C841" s="1310"/>
      <c r="D841" s="1318"/>
      <c r="E841" s="1318"/>
      <c r="F841" s="1318"/>
      <c r="G841" s="1318"/>
      <c r="H841" s="1319"/>
      <c r="I841" s="1319"/>
      <c r="J841" s="1320"/>
      <c r="K841" s="1320"/>
      <c r="L841" s="1320"/>
      <c r="M841" s="1320"/>
      <c r="N841" s="1320"/>
      <c r="O841" s="1320"/>
      <c r="P841" s="1320"/>
      <c r="Q841" s="1321"/>
      <c r="R841" s="1321"/>
      <c r="S841" s="1321"/>
      <c r="T841" s="1321"/>
      <c r="U841" s="1321"/>
      <c r="V841" s="1321"/>
      <c r="W841" s="1317"/>
      <c r="X841" s="1317"/>
      <c r="Y841" s="1317"/>
      <c r="Z841" s="1317"/>
      <c r="AA841" s="1313"/>
      <c r="AB841" s="1317"/>
      <c r="AC841" s="1317"/>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54"/>
    </row>
    <row r="842">
      <c r="A842" s="1181"/>
      <c r="B842" s="1313"/>
      <c r="C842" s="1314"/>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17"/>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39"/>
    </row>
    <row r="843">
      <c r="A843" s="1223"/>
      <c r="B843" s="1312"/>
      <c r="C843" s="1310"/>
      <c r="D843" s="1318"/>
      <c r="E843" s="1318"/>
      <c r="F843" s="1318"/>
      <c r="G843" s="1318"/>
      <c r="H843" s="1319"/>
      <c r="I843" s="1319"/>
      <c r="J843" s="1320"/>
      <c r="K843" s="1320"/>
      <c r="L843" s="1320"/>
      <c r="M843" s="1320"/>
      <c r="N843" s="1320"/>
      <c r="O843" s="1320"/>
      <c r="P843" s="1320"/>
      <c r="Q843" s="1321"/>
      <c r="R843" s="1321"/>
      <c r="S843" s="1321"/>
      <c r="T843" s="1321"/>
      <c r="U843" s="1321"/>
      <c r="V843" s="1321"/>
      <c r="W843" s="1317"/>
      <c r="X843" s="1317"/>
      <c r="Y843" s="1317"/>
      <c r="Z843" s="1317"/>
      <c r="AA843" s="1313"/>
      <c r="AB843" s="1317"/>
      <c r="AC843" s="1317"/>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54"/>
    </row>
    <row r="844">
      <c r="A844" s="1181"/>
      <c r="B844" s="1313"/>
      <c r="C844" s="1314"/>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17"/>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39"/>
    </row>
    <row r="845">
      <c r="A845" s="1223"/>
      <c r="B845" s="1312"/>
      <c r="C845" s="1310"/>
      <c r="D845" s="1318"/>
      <c r="E845" s="1318"/>
      <c r="F845" s="1318"/>
      <c r="G845" s="1318"/>
      <c r="H845" s="1319"/>
      <c r="I845" s="1319"/>
      <c r="J845" s="1320"/>
      <c r="K845" s="1320"/>
      <c r="L845" s="1320"/>
      <c r="M845" s="1320"/>
      <c r="N845" s="1320"/>
      <c r="O845" s="1320"/>
      <c r="P845" s="1320"/>
      <c r="Q845" s="1321"/>
      <c r="R845" s="1321"/>
      <c r="S845" s="1321"/>
      <c r="T845" s="1321"/>
      <c r="U845" s="1321"/>
      <c r="V845" s="1321"/>
      <c r="W845" s="1317"/>
      <c r="X845" s="1317"/>
      <c r="Y845" s="1317"/>
      <c r="Z845" s="1317"/>
      <c r="AA845" s="1313"/>
      <c r="AB845" s="1317"/>
      <c r="AC845" s="1317"/>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54"/>
    </row>
    <row r="846">
      <c r="A846" s="1181"/>
      <c r="B846" s="1313"/>
      <c r="C846" s="1314"/>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17"/>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39"/>
    </row>
    <row r="847">
      <c r="A847" s="1223"/>
      <c r="B847" s="1312"/>
      <c r="C847" s="1310"/>
      <c r="D847" s="1318"/>
      <c r="E847" s="1318"/>
      <c r="F847" s="1318"/>
      <c r="G847" s="1318"/>
      <c r="H847" s="1319"/>
      <c r="I847" s="1319"/>
      <c r="J847" s="1320"/>
      <c r="K847" s="1320"/>
      <c r="L847" s="1320"/>
      <c r="M847" s="1320"/>
      <c r="N847" s="1320"/>
      <c r="O847" s="1320"/>
      <c r="P847" s="1320"/>
      <c r="Q847" s="1321"/>
      <c r="R847" s="1321"/>
      <c r="S847" s="1321"/>
      <c r="T847" s="1321"/>
      <c r="U847" s="1321"/>
      <c r="V847" s="1321"/>
      <c r="W847" s="1317"/>
      <c r="X847" s="1317"/>
      <c r="Y847" s="1317"/>
      <c r="Z847" s="1317"/>
      <c r="AA847" s="1313"/>
      <c r="AB847" s="1317"/>
      <c r="AC847" s="1317"/>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54"/>
    </row>
    <row r="848">
      <c r="A848" s="1181"/>
      <c r="B848" s="1313"/>
      <c r="C848" s="1314"/>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17"/>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39"/>
    </row>
    <row r="849">
      <c r="A849" s="1223"/>
      <c r="B849" s="1312"/>
      <c r="C849" s="1310"/>
      <c r="D849" s="1318"/>
      <c r="E849" s="1318"/>
      <c r="F849" s="1318"/>
      <c r="G849" s="1318"/>
      <c r="H849" s="1319"/>
      <c r="I849" s="1319"/>
      <c r="J849" s="1320"/>
      <c r="K849" s="1320"/>
      <c r="L849" s="1320"/>
      <c r="M849" s="1320"/>
      <c r="N849" s="1320"/>
      <c r="O849" s="1320"/>
      <c r="P849" s="1320"/>
      <c r="Q849" s="1321"/>
      <c r="R849" s="1321"/>
      <c r="S849" s="1321"/>
      <c r="T849" s="1321"/>
      <c r="U849" s="1321"/>
      <c r="V849" s="1321"/>
      <c r="W849" s="1317"/>
      <c r="X849" s="1317"/>
      <c r="Y849" s="1317"/>
      <c r="Z849" s="1317"/>
      <c r="AA849" s="1313"/>
      <c r="AB849" s="1317"/>
      <c r="AC849" s="1317"/>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54"/>
    </row>
    <row r="850">
      <c r="A850" s="1181"/>
      <c r="B850" s="1313"/>
      <c r="C850" s="1314"/>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17"/>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39"/>
    </row>
    <row r="851">
      <c r="A851" s="1223"/>
      <c r="B851" s="1312"/>
      <c r="C851" s="1310"/>
      <c r="D851" s="1318"/>
      <c r="E851" s="1318"/>
      <c r="F851" s="1318"/>
      <c r="G851" s="1318"/>
      <c r="H851" s="1319"/>
      <c r="I851" s="1319"/>
      <c r="J851" s="1320"/>
      <c r="K851" s="1320"/>
      <c r="L851" s="1320"/>
      <c r="M851" s="1320"/>
      <c r="N851" s="1320"/>
      <c r="O851" s="1320"/>
      <c r="P851" s="1320"/>
      <c r="Q851" s="1321"/>
      <c r="R851" s="1321"/>
      <c r="S851" s="1321"/>
      <c r="T851" s="1321"/>
      <c r="U851" s="1321"/>
      <c r="V851" s="1321"/>
      <c r="W851" s="1317"/>
      <c r="X851" s="1317"/>
      <c r="Y851" s="1317"/>
      <c r="Z851" s="1317"/>
      <c r="AA851" s="1313"/>
      <c r="AB851" s="1317"/>
      <c r="AC851" s="1317"/>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54"/>
    </row>
    <row r="852">
      <c r="A852" s="1181"/>
      <c r="B852" s="1313"/>
      <c r="C852" s="1314"/>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17"/>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39"/>
    </row>
    <row r="853">
      <c r="A853" s="1223"/>
      <c r="B853" s="1312"/>
      <c r="C853" s="1310"/>
      <c r="D853" s="1318"/>
      <c r="E853" s="1318"/>
      <c r="F853" s="1318"/>
      <c r="G853" s="1318"/>
      <c r="H853" s="1319"/>
      <c r="I853" s="1319"/>
      <c r="J853" s="1320"/>
      <c r="K853" s="1320"/>
      <c r="L853" s="1320"/>
      <c r="M853" s="1320"/>
      <c r="N853" s="1320"/>
      <c r="O853" s="1320"/>
      <c r="P853" s="1320"/>
      <c r="Q853" s="1321"/>
      <c r="R853" s="1321"/>
      <c r="S853" s="1321"/>
      <c r="T853" s="1321"/>
      <c r="U853" s="1321"/>
      <c r="V853" s="1321"/>
      <c r="W853" s="1317"/>
      <c r="X853" s="1317"/>
      <c r="Y853" s="1317"/>
      <c r="Z853" s="1317"/>
      <c r="AA853" s="1313"/>
      <c r="AB853" s="1317"/>
      <c r="AC853" s="1317"/>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54"/>
    </row>
    <row r="854">
      <c r="A854" s="1181"/>
      <c r="B854" s="1313"/>
      <c r="C854" s="1314"/>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17"/>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39"/>
    </row>
    <row r="855">
      <c r="A855" s="1223"/>
      <c r="B855" s="1312"/>
      <c r="C855" s="1310"/>
      <c r="D855" s="1318"/>
      <c r="E855" s="1318"/>
      <c r="F855" s="1318"/>
      <c r="G855" s="1318"/>
      <c r="H855" s="1319"/>
      <c r="I855" s="1319"/>
      <c r="J855" s="1320"/>
      <c r="K855" s="1320"/>
      <c r="L855" s="1320"/>
      <c r="M855" s="1320"/>
      <c r="N855" s="1320"/>
      <c r="O855" s="1320"/>
      <c r="P855" s="1320"/>
      <c r="Q855" s="1321"/>
      <c r="R855" s="1321"/>
      <c r="S855" s="1321"/>
      <c r="T855" s="1321"/>
      <c r="U855" s="1321"/>
      <c r="V855" s="1321"/>
      <c r="W855" s="1317"/>
      <c r="X855" s="1317"/>
      <c r="Y855" s="1317"/>
      <c r="Z855" s="1317"/>
      <c r="AA855" s="1313"/>
      <c r="AB855" s="1317"/>
      <c r="AC855" s="1317"/>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54"/>
    </row>
    <row r="856">
      <c r="A856" s="1181"/>
      <c r="B856" s="1313"/>
      <c r="C856" s="1314"/>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17"/>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39"/>
    </row>
    <row r="857">
      <c r="A857" s="1223"/>
      <c r="B857" s="1312"/>
      <c r="C857" s="1310"/>
      <c r="D857" s="1318"/>
      <c r="E857" s="1318"/>
      <c r="F857" s="1318"/>
      <c r="G857" s="1318"/>
      <c r="H857" s="1319"/>
      <c r="I857" s="1319"/>
      <c r="J857" s="1320"/>
      <c r="K857" s="1320"/>
      <c r="L857" s="1320"/>
      <c r="M857" s="1320"/>
      <c r="N857" s="1320"/>
      <c r="O857" s="1320"/>
      <c r="P857" s="1320"/>
      <c r="Q857" s="1321"/>
      <c r="R857" s="1321"/>
      <c r="S857" s="1321"/>
      <c r="T857" s="1321"/>
      <c r="U857" s="1321"/>
      <c r="V857" s="1321"/>
      <c r="W857" s="1317"/>
      <c r="X857" s="1317"/>
      <c r="Y857" s="1317"/>
      <c r="Z857" s="1317"/>
      <c r="AA857" s="1313"/>
      <c r="AB857" s="1317"/>
      <c r="AC857" s="1317"/>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54"/>
    </row>
    <row r="858">
      <c r="A858" s="1181"/>
      <c r="B858" s="1313"/>
      <c r="C858" s="1314"/>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17"/>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39"/>
    </row>
    <row r="859">
      <c r="A859" s="1223"/>
      <c r="B859" s="1312"/>
      <c r="C859" s="1310"/>
      <c r="D859" s="1318"/>
      <c r="E859" s="1318"/>
      <c r="F859" s="1318"/>
      <c r="G859" s="1318"/>
      <c r="H859" s="1319"/>
      <c r="I859" s="1319"/>
      <c r="J859" s="1320"/>
      <c r="K859" s="1320"/>
      <c r="L859" s="1320"/>
      <c r="M859" s="1320"/>
      <c r="N859" s="1320"/>
      <c r="O859" s="1320"/>
      <c r="P859" s="1320"/>
      <c r="Q859" s="1321"/>
      <c r="R859" s="1321"/>
      <c r="S859" s="1321"/>
      <c r="T859" s="1321"/>
      <c r="U859" s="1321"/>
      <c r="V859" s="1321"/>
      <c r="W859" s="1317"/>
      <c r="X859" s="1317"/>
      <c r="Y859" s="1317"/>
      <c r="Z859" s="1317"/>
      <c r="AA859" s="1313"/>
      <c r="AB859" s="1317"/>
      <c r="AC859" s="1317"/>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54"/>
    </row>
    <row r="860">
      <c r="A860" s="1181"/>
      <c r="B860" s="1313"/>
      <c r="C860" s="1314"/>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17"/>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39"/>
    </row>
    <row r="861">
      <c r="A861" s="1223"/>
      <c r="B861" s="1312"/>
      <c r="C861" s="1310"/>
      <c r="D861" s="1318"/>
      <c r="E861" s="1318"/>
      <c r="F861" s="1318"/>
      <c r="G861" s="1318"/>
      <c r="H861" s="1319"/>
      <c r="I861" s="1319"/>
      <c r="J861" s="1320"/>
      <c r="K861" s="1320"/>
      <c r="L861" s="1320"/>
      <c r="M861" s="1320"/>
      <c r="N861" s="1320"/>
      <c r="O861" s="1320"/>
      <c r="P861" s="1320"/>
      <c r="Q861" s="1321"/>
      <c r="R861" s="1321"/>
      <c r="S861" s="1321"/>
      <c r="T861" s="1321"/>
      <c r="U861" s="1321"/>
      <c r="V861" s="1321"/>
      <c r="W861" s="1317"/>
      <c r="X861" s="1317"/>
      <c r="Y861" s="1317"/>
      <c r="Z861" s="1317"/>
      <c r="AA861" s="1313"/>
      <c r="AB861" s="1317"/>
      <c r="AC861" s="1317"/>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54"/>
    </row>
    <row r="862">
      <c r="A862" s="1181"/>
      <c r="B862" s="1313"/>
      <c r="C862" s="1314"/>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17"/>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39"/>
    </row>
    <row r="863">
      <c r="A863" s="1223"/>
      <c r="B863" s="1312"/>
      <c r="C863" s="1310"/>
      <c r="D863" s="1318"/>
      <c r="E863" s="1318"/>
      <c r="F863" s="1318"/>
      <c r="G863" s="1318"/>
      <c r="H863" s="1319"/>
      <c r="I863" s="1319"/>
      <c r="J863" s="1320"/>
      <c r="K863" s="1320"/>
      <c r="L863" s="1320"/>
      <c r="M863" s="1320"/>
      <c r="N863" s="1320"/>
      <c r="O863" s="1320"/>
      <c r="P863" s="1320"/>
      <c r="Q863" s="1321"/>
      <c r="R863" s="1321"/>
      <c r="S863" s="1321"/>
      <c r="T863" s="1321"/>
      <c r="U863" s="1321"/>
      <c r="V863" s="1321"/>
      <c r="W863" s="1317"/>
      <c r="X863" s="1317"/>
      <c r="Y863" s="1317"/>
      <c r="Z863" s="1317"/>
      <c r="AA863" s="1313"/>
      <c r="AB863" s="1317"/>
      <c r="AC863" s="1317"/>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54"/>
    </row>
    <row r="864">
      <c r="A864" s="1181"/>
      <c r="B864" s="1313"/>
      <c r="C864" s="1314"/>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17"/>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39"/>
    </row>
    <row r="865">
      <c r="A865" s="1223"/>
      <c r="B865" s="1312"/>
      <c r="C865" s="1310"/>
      <c r="D865" s="1318"/>
      <c r="E865" s="1318"/>
      <c r="F865" s="1318"/>
      <c r="G865" s="1318"/>
      <c r="H865" s="1319"/>
      <c r="I865" s="1319"/>
      <c r="J865" s="1320"/>
      <c r="K865" s="1320"/>
      <c r="L865" s="1320"/>
      <c r="M865" s="1320"/>
      <c r="N865" s="1320"/>
      <c r="O865" s="1320"/>
      <c r="P865" s="1320"/>
      <c r="Q865" s="1321"/>
      <c r="R865" s="1321"/>
      <c r="S865" s="1321"/>
      <c r="T865" s="1321"/>
      <c r="U865" s="1321"/>
      <c r="V865" s="1321"/>
      <c r="W865" s="1317"/>
      <c r="X865" s="1317"/>
      <c r="Y865" s="1317"/>
      <c r="Z865" s="1317"/>
      <c r="AA865" s="1313"/>
      <c r="AB865" s="1317"/>
      <c r="AC865" s="1317"/>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54"/>
    </row>
    <row r="866">
      <c r="A866" s="1181"/>
      <c r="B866" s="1313"/>
      <c r="C866" s="1314"/>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17"/>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39"/>
    </row>
    <row r="867">
      <c r="A867" s="1223"/>
      <c r="B867" s="1312"/>
      <c r="C867" s="1310"/>
      <c r="D867" s="1318"/>
      <c r="E867" s="1318"/>
      <c r="F867" s="1318"/>
      <c r="G867" s="1318"/>
      <c r="H867" s="1319"/>
      <c r="I867" s="1319"/>
      <c r="J867" s="1320"/>
      <c r="K867" s="1320"/>
      <c r="L867" s="1320"/>
      <c r="M867" s="1320"/>
      <c r="N867" s="1320"/>
      <c r="O867" s="1320"/>
      <c r="P867" s="1320"/>
      <c r="Q867" s="1321"/>
      <c r="R867" s="1321"/>
      <c r="S867" s="1321"/>
      <c r="T867" s="1321"/>
      <c r="U867" s="1321"/>
      <c r="V867" s="1321"/>
      <c r="W867" s="1317"/>
      <c r="X867" s="1317"/>
      <c r="Y867" s="1317"/>
      <c r="Z867" s="1317"/>
      <c r="AA867" s="1313"/>
      <c r="AB867" s="1317"/>
      <c r="AC867" s="1317"/>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54"/>
    </row>
    <row r="868">
      <c r="A868" s="1181"/>
      <c r="B868" s="1313"/>
      <c r="C868" s="1314"/>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17"/>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39"/>
    </row>
    <row r="869">
      <c r="A869" s="1223"/>
      <c r="B869" s="1312"/>
      <c r="C869" s="1310"/>
      <c r="D869" s="1318"/>
      <c r="E869" s="1318"/>
      <c r="F869" s="1318"/>
      <c r="G869" s="1318"/>
      <c r="H869" s="1319"/>
      <c r="I869" s="1319"/>
      <c r="J869" s="1320"/>
      <c r="K869" s="1320"/>
      <c r="L869" s="1320"/>
      <c r="M869" s="1320"/>
      <c r="N869" s="1320"/>
      <c r="O869" s="1320"/>
      <c r="P869" s="1320"/>
      <c r="Q869" s="1321"/>
      <c r="R869" s="1321"/>
      <c r="S869" s="1321"/>
      <c r="T869" s="1321"/>
      <c r="U869" s="1321"/>
      <c r="V869" s="1321"/>
      <c r="W869" s="1317"/>
      <c r="X869" s="1317"/>
      <c r="Y869" s="1317"/>
      <c r="Z869" s="1317"/>
      <c r="AA869" s="1313"/>
      <c r="AB869" s="1317"/>
      <c r="AC869" s="1317"/>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54"/>
    </row>
    <row r="870">
      <c r="A870" s="1181"/>
      <c r="B870" s="1313"/>
      <c r="C870" s="1314"/>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17"/>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39"/>
    </row>
    <row r="871">
      <c r="A871" s="1223"/>
      <c r="B871" s="1312"/>
      <c r="C871" s="1310"/>
      <c r="D871" s="1318"/>
      <c r="E871" s="1318"/>
      <c r="F871" s="1318"/>
      <c r="G871" s="1318"/>
      <c r="H871" s="1319"/>
      <c r="I871" s="1319"/>
      <c r="J871" s="1320"/>
      <c r="K871" s="1320"/>
      <c r="L871" s="1320"/>
      <c r="M871" s="1320"/>
      <c r="N871" s="1320"/>
      <c r="O871" s="1320"/>
      <c r="P871" s="1320"/>
      <c r="Q871" s="1321"/>
      <c r="R871" s="1321"/>
      <c r="S871" s="1321"/>
      <c r="T871" s="1321"/>
      <c r="U871" s="1321"/>
      <c r="V871" s="1321"/>
      <c r="W871" s="1317"/>
      <c r="X871" s="1317"/>
      <c r="Y871" s="1317"/>
      <c r="Z871" s="1317"/>
      <c r="AA871" s="1313"/>
      <c r="AB871" s="1317"/>
      <c r="AC871" s="1317"/>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54"/>
    </row>
    <row r="872">
      <c r="A872" s="1181"/>
      <c r="B872" s="1313"/>
      <c r="C872" s="1314"/>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17"/>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39"/>
    </row>
    <row r="873">
      <c r="A873" s="1223"/>
      <c r="B873" s="1312"/>
      <c r="C873" s="1310"/>
      <c r="D873" s="1318"/>
      <c r="E873" s="1318"/>
      <c r="F873" s="1318"/>
      <c r="G873" s="1318"/>
      <c r="H873" s="1319"/>
      <c r="I873" s="1319"/>
      <c r="J873" s="1320"/>
      <c r="K873" s="1320"/>
      <c r="L873" s="1320"/>
      <c r="M873" s="1320"/>
      <c r="N873" s="1320"/>
      <c r="O873" s="1320"/>
      <c r="P873" s="1320"/>
      <c r="Q873" s="1321"/>
      <c r="R873" s="1321"/>
      <c r="S873" s="1321"/>
      <c r="T873" s="1321"/>
      <c r="U873" s="1321"/>
      <c r="V873" s="1321"/>
      <c r="W873" s="1317"/>
      <c r="X873" s="1317"/>
      <c r="Y873" s="1317"/>
      <c r="Z873" s="1317"/>
      <c r="AA873" s="1313"/>
      <c r="AB873" s="1317"/>
      <c r="AC873" s="1317"/>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54"/>
    </row>
    <row r="874">
      <c r="A874" s="1181"/>
      <c r="B874" s="1313"/>
      <c r="C874" s="1314"/>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17"/>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39"/>
    </row>
    <row r="875">
      <c r="A875" s="1223"/>
      <c r="B875" s="1312"/>
      <c r="C875" s="1310"/>
      <c r="D875" s="1318"/>
      <c r="E875" s="1318"/>
      <c r="F875" s="1318"/>
      <c r="G875" s="1318"/>
      <c r="H875" s="1319"/>
      <c r="I875" s="1319"/>
      <c r="J875" s="1320"/>
      <c r="K875" s="1320"/>
      <c r="L875" s="1320"/>
      <c r="M875" s="1320"/>
      <c r="N875" s="1320"/>
      <c r="O875" s="1320"/>
      <c r="P875" s="1320"/>
      <c r="Q875" s="1321"/>
      <c r="R875" s="1321"/>
      <c r="S875" s="1321"/>
      <c r="T875" s="1321"/>
      <c r="U875" s="1321"/>
      <c r="V875" s="1321"/>
      <c r="W875" s="1317"/>
      <c r="X875" s="1317"/>
      <c r="Y875" s="1317"/>
      <c r="Z875" s="1317"/>
      <c r="AA875" s="1313"/>
      <c r="AB875" s="1317"/>
      <c r="AC875" s="1317"/>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54"/>
    </row>
    <row r="876">
      <c r="A876" s="1181"/>
      <c r="B876" s="1313"/>
      <c r="C876" s="1314"/>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17"/>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39"/>
    </row>
    <row r="877">
      <c r="A877" s="1223"/>
      <c r="B877" s="1312"/>
      <c r="C877" s="1310"/>
      <c r="D877" s="1318"/>
      <c r="E877" s="1318"/>
      <c r="F877" s="1318"/>
      <c r="G877" s="1318"/>
      <c r="H877" s="1319"/>
      <c r="I877" s="1319"/>
      <c r="J877" s="1320"/>
      <c r="K877" s="1320"/>
      <c r="L877" s="1320"/>
      <c r="M877" s="1320"/>
      <c r="N877" s="1320"/>
      <c r="O877" s="1320"/>
      <c r="P877" s="1320"/>
      <c r="Q877" s="1321"/>
      <c r="R877" s="1321"/>
      <c r="S877" s="1321"/>
      <c r="T877" s="1321"/>
      <c r="U877" s="1321"/>
      <c r="V877" s="1321"/>
      <c r="W877" s="1317"/>
      <c r="X877" s="1317"/>
      <c r="Y877" s="1317"/>
      <c r="Z877" s="1317"/>
      <c r="AA877" s="1313"/>
      <c r="AB877" s="1317"/>
      <c r="AC877" s="1317"/>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54"/>
    </row>
    <row r="878">
      <c r="A878" s="1181"/>
      <c r="B878" s="1313"/>
      <c r="C878" s="1314"/>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17"/>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39"/>
    </row>
    <row r="879">
      <c r="A879" s="1223"/>
      <c r="B879" s="1312"/>
      <c r="C879" s="1310"/>
      <c r="D879" s="1318"/>
      <c r="E879" s="1318"/>
      <c r="F879" s="1318"/>
      <c r="G879" s="1318"/>
      <c r="H879" s="1319"/>
      <c r="I879" s="1319"/>
      <c r="J879" s="1320"/>
      <c r="K879" s="1320"/>
      <c r="L879" s="1320"/>
      <c r="M879" s="1320"/>
      <c r="N879" s="1320"/>
      <c r="O879" s="1320"/>
      <c r="P879" s="1320"/>
      <c r="Q879" s="1321"/>
      <c r="R879" s="1321"/>
      <c r="S879" s="1321"/>
      <c r="T879" s="1321"/>
      <c r="U879" s="1321"/>
      <c r="V879" s="1321"/>
      <c r="W879" s="1317"/>
      <c r="X879" s="1317"/>
      <c r="Y879" s="1317"/>
      <c r="Z879" s="1317"/>
      <c r="AA879" s="1313"/>
      <c r="AB879" s="1317"/>
      <c r="AC879" s="1317"/>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54"/>
    </row>
    <row r="880">
      <c r="A880" s="1181"/>
      <c r="B880" s="1313"/>
      <c r="C880" s="1314"/>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17"/>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39"/>
    </row>
    <row r="881">
      <c r="A881" s="1223"/>
      <c r="B881" s="1312"/>
      <c r="C881" s="1310"/>
      <c r="D881" s="1318"/>
      <c r="E881" s="1318"/>
      <c r="F881" s="1318"/>
      <c r="G881" s="1318"/>
      <c r="H881" s="1319"/>
      <c r="I881" s="1319"/>
      <c r="J881" s="1320"/>
      <c r="K881" s="1320"/>
      <c r="L881" s="1320"/>
      <c r="M881" s="1320"/>
      <c r="N881" s="1320"/>
      <c r="O881" s="1320"/>
      <c r="P881" s="1320"/>
      <c r="Q881" s="1321"/>
      <c r="R881" s="1321"/>
      <c r="S881" s="1321"/>
      <c r="T881" s="1321"/>
      <c r="U881" s="1321"/>
      <c r="V881" s="1321"/>
      <c r="W881" s="1317"/>
      <c r="X881" s="1317"/>
      <c r="Y881" s="1317"/>
      <c r="Z881" s="1317"/>
      <c r="AA881" s="1313"/>
      <c r="AB881" s="1317"/>
      <c r="AC881" s="1317"/>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54"/>
    </row>
    <row r="882">
      <c r="A882" s="1181"/>
      <c r="B882" s="1313"/>
      <c r="C882" s="1314"/>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17"/>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39"/>
    </row>
    <row r="883">
      <c r="A883" s="1223"/>
      <c r="B883" s="1312"/>
      <c r="C883" s="1310"/>
      <c r="D883" s="1318"/>
      <c r="E883" s="1318"/>
      <c r="F883" s="1318"/>
      <c r="G883" s="1318"/>
      <c r="H883" s="1319"/>
      <c r="I883" s="1319"/>
      <c r="J883" s="1320"/>
      <c r="K883" s="1320"/>
      <c r="L883" s="1320"/>
      <c r="M883" s="1320"/>
      <c r="N883" s="1320"/>
      <c r="O883" s="1320"/>
      <c r="P883" s="1320"/>
      <c r="Q883" s="1321"/>
      <c r="R883" s="1321"/>
      <c r="S883" s="1321"/>
      <c r="T883" s="1321"/>
      <c r="U883" s="1321"/>
      <c r="V883" s="1321"/>
      <c r="W883" s="1317"/>
      <c r="X883" s="1317"/>
      <c r="Y883" s="1317"/>
      <c r="Z883" s="1317"/>
      <c r="AA883" s="1313"/>
      <c r="AB883" s="1317"/>
      <c r="AC883" s="1317"/>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54"/>
    </row>
    <row r="884">
      <c r="A884" s="1181"/>
      <c r="B884" s="1313"/>
      <c r="C884" s="1314"/>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17"/>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39"/>
    </row>
    <row r="885">
      <c r="A885" s="1223"/>
      <c r="B885" s="1312"/>
      <c r="C885" s="1310"/>
      <c r="D885" s="1318"/>
      <c r="E885" s="1318"/>
      <c r="F885" s="1318"/>
      <c r="G885" s="1318"/>
      <c r="H885" s="1319"/>
      <c r="I885" s="1319"/>
      <c r="J885" s="1320"/>
      <c r="K885" s="1320"/>
      <c r="L885" s="1320"/>
      <c r="M885" s="1320"/>
      <c r="N885" s="1320"/>
      <c r="O885" s="1320"/>
      <c r="P885" s="1320"/>
      <c r="Q885" s="1321"/>
      <c r="R885" s="1321"/>
      <c r="S885" s="1321"/>
      <c r="T885" s="1321"/>
      <c r="U885" s="1321"/>
      <c r="V885" s="1321"/>
      <c r="W885" s="1317"/>
      <c r="X885" s="1317"/>
      <c r="Y885" s="1317"/>
      <c r="Z885" s="1317"/>
      <c r="AA885" s="1313"/>
      <c r="AB885" s="1317"/>
      <c r="AC885" s="1317"/>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54"/>
    </row>
    <row r="886">
      <c r="A886" s="1181"/>
      <c r="B886" s="1313"/>
      <c r="C886" s="1314"/>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17"/>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39"/>
    </row>
    <row r="887">
      <c r="A887" s="1223"/>
      <c r="B887" s="1312"/>
      <c r="C887" s="1310"/>
      <c r="D887" s="1318"/>
      <c r="E887" s="1318"/>
      <c r="F887" s="1318"/>
      <c r="G887" s="1318"/>
      <c r="H887" s="1319"/>
      <c r="I887" s="1319"/>
      <c r="J887" s="1320"/>
      <c r="K887" s="1320"/>
      <c r="L887" s="1320"/>
      <c r="M887" s="1320"/>
      <c r="N887" s="1320"/>
      <c r="O887" s="1320"/>
      <c r="P887" s="1320"/>
      <c r="Q887" s="1321"/>
      <c r="R887" s="1321"/>
      <c r="S887" s="1321"/>
      <c r="T887" s="1321"/>
      <c r="U887" s="1321"/>
      <c r="V887" s="1321"/>
      <c r="W887" s="1317"/>
      <c r="X887" s="1317"/>
      <c r="Y887" s="1317"/>
      <c r="Z887" s="1317"/>
      <c r="AA887" s="1313"/>
      <c r="AB887" s="1317"/>
      <c r="AC887" s="1317"/>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54"/>
    </row>
    <row r="888">
      <c r="A888" s="1181"/>
      <c r="B888" s="1313"/>
      <c r="C888" s="1314"/>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17"/>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39"/>
    </row>
    <row r="889">
      <c r="A889" s="1223"/>
      <c r="B889" s="1312"/>
      <c r="C889" s="1310"/>
      <c r="D889" s="1318"/>
      <c r="E889" s="1318"/>
      <c r="F889" s="1318"/>
      <c r="G889" s="1318"/>
      <c r="H889" s="1319"/>
      <c r="I889" s="1319"/>
      <c r="J889" s="1320"/>
      <c r="K889" s="1320"/>
      <c r="L889" s="1320"/>
      <c r="M889" s="1320"/>
      <c r="N889" s="1320"/>
      <c r="O889" s="1320"/>
      <c r="P889" s="1320"/>
      <c r="Q889" s="1321"/>
      <c r="R889" s="1321"/>
      <c r="S889" s="1321"/>
      <c r="T889" s="1321"/>
      <c r="U889" s="1321"/>
      <c r="V889" s="1321"/>
      <c r="W889" s="1317"/>
      <c r="X889" s="1317"/>
      <c r="Y889" s="1317"/>
      <c r="Z889" s="1317"/>
      <c r="AA889" s="1313"/>
      <c r="AB889" s="1317"/>
      <c r="AC889" s="1317"/>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54"/>
    </row>
    <row r="890">
      <c r="A890" s="1181"/>
      <c r="B890" s="1313"/>
      <c r="C890" s="1314"/>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17"/>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39"/>
    </row>
    <row r="891">
      <c r="A891" s="1223"/>
      <c r="B891" s="1312"/>
      <c r="C891" s="1310"/>
      <c r="D891" s="1318"/>
      <c r="E891" s="1318"/>
      <c r="F891" s="1318"/>
      <c r="G891" s="1318"/>
      <c r="H891" s="1319"/>
      <c r="I891" s="1319"/>
      <c r="J891" s="1320"/>
      <c r="K891" s="1320"/>
      <c r="L891" s="1320"/>
      <c r="M891" s="1320"/>
      <c r="N891" s="1320"/>
      <c r="O891" s="1320"/>
      <c r="P891" s="1320"/>
      <c r="Q891" s="1321"/>
      <c r="R891" s="1321"/>
      <c r="S891" s="1321"/>
      <c r="T891" s="1321"/>
      <c r="U891" s="1321"/>
      <c r="V891" s="1321"/>
      <c r="W891" s="1317"/>
      <c r="X891" s="1317"/>
      <c r="Y891" s="1317"/>
      <c r="Z891" s="1317"/>
      <c r="AA891" s="1313"/>
      <c r="AB891" s="1317"/>
      <c r="AC891" s="1317"/>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54"/>
    </row>
    <row r="892">
      <c r="A892" s="1181"/>
      <c r="B892" s="1313"/>
      <c r="C892" s="1314"/>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17"/>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39"/>
    </row>
    <row r="893">
      <c r="A893" s="1223"/>
      <c r="B893" s="1312"/>
      <c r="C893" s="1310"/>
      <c r="D893" s="1318"/>
      <c r="E893" s="1318"/>
      <c r="F893" s="1318"/>
      <c r="G893" s="1318"/>
      <c r="H893" s="1319"/>
      <c r="I893" s="1319"/>
      <c r="J893" s="1320"/>
      <c r="K893" s="1320"/>
      <c r="L893" s="1320"/>
      <c r="M893" s="1320"/>
      <c r="N893" s="1320"/>
      <c r="O893" s="1320"/>
      <c r="P893" s="1320"/>
      <c r="Q893" s="1321"/>
      <c r="R893" s="1321"/>
      <c r="S893" s="1321"/>
      <c r="T893" s="1321"/>
      <c r="U893" s="1321"/>
      <c r="V893" s="1321"/>
      <c r="W893" s="1317"/>
      <c r="X893" s="1317"/>
      <c r="Y893" s="1317"/>
      <c r="Z893" s="1317"/>
      <c r="AA893" s="1313"/>
      <c r="AB893" s="1317"/>
      <c r="AC893" s="1317"/>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54"/>
    </row>
    <row r="894">
      <c r="A894" s="1181"/>
      <c r="B894" s="1313"/>
      <c r="C894" s="1314"/>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17"/>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39"/>
    </row>
    <row r="895">
      <c r="A895" s="1223"/>
      <c r="B895" s="1312"/>
      <c r="C895" s="1310"/>
      <c r="D895" s="1318"/>
      <c r="E895" s="1318"/>
      <c r="F895" s="1318"/>
      <c r="G895" s="1318"/>
      <c r="H895" s="1319"/>
      <c r="I895" s="1319"/>
      <c r="J895" s="1320"/>
      <c r="K895" s="1320"/>
      <c r="L895" s="1320"/>
      <c r="M895" s="1320"/>
      <c r="N895" s="1320"/>
      <c r="O895" s="1320"/>
      <c r="P895" s="1320"/>
      <c r="Q895" s="1321"/>
      <c r="R895" s="1321"/>
      <c r="S895" s="1321"/>
      <c r="T895" s="1321"/>
      <c r="U895" s="1321"/>
      <c r="V895" s="1321"/>
      <c r="W895" s="1317"/>
      <c r="X895" s="1317"/>
      <c r="Y895" s="1317"/>
      <c r="Z895" s="1317"/>
      <c r="AA895" s="1313"/>
      <c r="AB895" s="1317"/>
      <c r="AC895" s="1317"/>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54"/>
    </row>
    <row r="896">
      <c r="A896" s="1181"/>
      <c r="B896" s="1313"/>
      <c r="C896" s="1314"/>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17"/>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39"/>
    </row>
    <row r="897">
      <c r="A897" s="1223"/>
      <c r="B897" s="1312"/>
      <c r="C897" s="1310"/>
      <c r="D897" s="1318"/>
      <c r="E897" s="1318"/>
      <c r="F897" s="1318"/>
      <c r="G897" s="1318"/>
      <c r="H897" s="1319"/>
      <c r="I897" s="1319"/>
      <c r="J897" s="1320"/>
      <c r="K897" s="1320"/>
      <c r="L897" s="1320"/>
      <c r="M897" s="1320"/>
      <c r="N897" s="1320"/>
      <c r="O897" s="1320"/>
      <c r="P897" s="1320"/>
      <c r="Q897" s="1321"/>
      <c r="R897" s="1321"/>
      <c r="S897" s="1321"/>
      <c r="T897" s="1321"/>
      <c r="U897" s="1321"/>
      <c r="V897" s="1321"/>
      <c r="W897" s="1317"/>
      <c r="X897" s="1317"/>
      <c r="Y897" s="1317"/>
      <c r="Z897" s="1317"/>
      <c r="AA897" s="1313"/>
      <c r="AB897" s="1317"/>
      <c r="AC897" s="1317"/>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54"/>
    </row>
    <row r="898">
      <c r="A898" s="1181"/>
      <c r="B898" s="1313"/>
      <c r="C898" s="1314"/>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17"/>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39"/>
    </row>
    <row r="899">
      <c r="A899" s="1223"/>
      <c r="B899" s="1312"/>
      <c r="C899" s="1310"/>
      <c r="D899" s="1318"/>
      <c r="E899" s="1318"/>
      <c r="F899" s="1318"/>
      <c r="G899" s="1318"/>
      <c r="H899" s="1319"/>
      <c r="I899" s="1319"/>
      <c r="J899" s="1320"/>
      <c r="K899" s="1320"/>
      <c r="L899" s="1320"/>
      <c r="M899" s="1320"/>
      <c r="N899" s="1320"/>
      <c r="O899" s="1320"/>
      <c r="P899" s="1320"/>
      <c r="Q899" s="1321"/>
      <c r="R899" s="1321"/>
      <c r="S899" s="1321"/>
      <c r="T899" s="1321"/>
      <c r="U899" s="1321"/>
      <c r="V899" s="1321"/>
      <c r="W899" s="1317"/>
      <c r="X899" s="1317"/>
      <c r="Y899" s="1317"/>
      <c r="Z899" s="1317"/>
      <c r="AA899" s="1313"/>
      <c r="AB899" s="1317"/>
      <c r="AC899" s="1317"/>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54"/>
    </row>
    <row r="900">
      <c r="A900" s="1181"/>
      <c r="B900" s="1313"/>
      <c r="C900" s="1314"/>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17"/>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39"/>
    </row>
    <row r="901">
      <c r="A901" s="1223"/>
      <c r="B901" s="1312"/>
      <c r="C901" s="1310"/>
      <c r="D901" s="1318"/>
      <c r="E901" s="1318"/>
      <c r="F901" s="1318"/>
      <c r="G901" s="1318"/>
      <c r="H901" s="1319"/>
      <c r="I901" s="1319"/>
      <c r="J901" s="1320"/>
      <c r="K901" s="1320"/>
      <c r="L901" s="1320"/>
      <c r="M901" s="1320"/>
      <c r="N901" s="1320"/>
      <c r="O901" s="1320"/>
      <c r="P901" s="1320"/>
      <c r="Q901" s="1321"/>
      <c r="R901" s="1321"/>
      <c r="S901" s="1321"/>
      <c r="T901" s="1321"/>
      <c r="U901" s="1321"/>
      <c r="V901" s="1321"/>
      <c r="W901" s="1317"/>
      <c r="X901" s="1317"/>
      <c r="Y901" s="1317"/>
      <c r="Z901" s="1317"/>
      <c r="AA901" s="1313"/>
      <c r="AB901" s="1317"/>
      <c r="AC901" s="1317"/>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54"/>
    </row>
    <row r="902">
      <c r="A902" s="1181"/>
      <c r="B902" s="1313"/>
      <c r="C902" s="1314"/>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17"/>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39"/>
    </row>
    <row r="903">
      <c r="A903" s="1223"/>
      <c r="B903" s="1312"/>
      <c r="C903" s="1310"/>
      <c r="D903" s="1318"/>
      <c r="E903" s="1318"/>
      <c r="F903" s="1318"/>
      <c r="G903" s="1318"/>
      <c r="H903" s="1319"/>
      <c r="I903" s="1319"/>
      <c r="J903" s="1320"/>
      <c r="K903" s="1320"/>
      <c r="L903" s="1320"/>
      <c r="M903" s="1320"/>
      <c r="N903" s="1320"/>
      <c r="O903" s="1320"/>
      <c r="P903" s="1320"/>
      <c r="Q903" s="1321"/>
      <c r="R903" s="1321"/>
      <c r="S903" s="1321"/>
      <c r="T903" s="1321"/>
      <c r="U903" s="1321"/>
      <c r="V903" s="1321"/>
      <c r="W903" s="1317"/>
      <c r="X903" s="1317"/>
      <c r="Y903" s="1317"/>
      <c r="Z903" s="1317"/>
      <c r="AA903" s="1313"/>
      <c r="AB903" s="1317"/>
      <c r="AC903" s="1317"/>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54"/>
    </row>
    <row r="904">
      <c r="A904" s="1181"/>
      <c r="B904" s="1313"/>
      <c r="C904" s="1314"/>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17"/>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39"/>
    </row>
    <row r="905">
      <c r="A905" s="1223"/>
      <c r="B905" s="1312"/>
      <c r="C905" s="1310"/>
      <c r="D905" s="1318"/>
      <c r="E905" s="1318"/>
      <c r="F905" s="1318"/>
      <c r="G905" s="1318"/>
      <c r="H905" s="1319"/>
      <c r="I905" s="1319"/>
      <c r="J905" s="1320"/>
      <c r="K905" s="1320"/>
      <c r="L905" s="1320"/>
      <c r="M905" s="1320"/>
      <c r="N905" s="1320"/>
      <c r="O905" s="1320"/>
      <c r="P905" s="1320"/>
      <c r="Q905" s="1321"/>
      <c r="R905" s="1321"/>
      <c r="S905" s="1321"/>
      <c r="T905" s="1321"/>
      <c r="U905" s="1321"/>
      <c r="V905" s="1321"/>
      <c r="W905" s="1317"/>
      <c r="X905" s="1317"/>
      <c r="Y905" s="1317"/>
      <c r="Z905" s="1317"/>
      <c r="AA905" s="1313"/>
      <c r="AB905" s="1317"/>
      <c r="AC905" s="1317"/>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54"/>
    </row>
    <row r="906">
      <c r="A906" s="1181"/>
      <c r="B906" s="1313"/>
      <c r="C906" s="1314"/>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17"/>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39"/>
    </row>
    <row r="907">
      <c r="A907" s="1223"/>
      <c r="B907" s="1312"/>
      <c r="C907" s="1310"/>
      <c r="D907" s="1318"/>
      <c r="E907" s="1318"/>
      <c r="F907" s="1318"/>
      <c r="G907" s="1318"/>
      <c r="H907" s="1319"/>
      <c r="I907" s="1319"/>
      <c r="J907" s="1320"/>
      <c r="K907" s="1320"/>
      <c r="L907" s="1320"/>
      <c r="M907" s="1320"/>
      <c r="N907" s="1320"/>
      <c r="O907" s="1320"/>
      <c r="P907" s="1320"/>
      <c r="Q907" s="1321"/>
      <c r="R907" s="1321"/>
      <c r="S907" s="1321"/>
      <c r="T907" s="1321"/>
      <c r="U907" s="1321"/>
      <c r="V907" s="1321"/>
      <c r="W907" s="1317"/>
      <c r="X907" s="1317"/>
      <c r="Y907" s="1317"/>
      <c r="Z907" s="1317"/>
      <c r="AA907" s="1313"/>
      <c r="AB907" s="1317"/>
      <c r="AC907" s="1317"/>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54"/>
    </row>
    <row r="908">
      <c r="A908" s="1181"/>
      <c r="B908" s="1313"/>
      <c r="C908" s="1314"/>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17"/>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39"/>
    </row>
    <row r="909">
      <c r="A909" s="1223"/>
      <c r="B909" s="1312"/>
      <c r="C909" s="1310"/>
      <c r="D909" s="1318"/>
      <c r="E909" s="1318"/>
      <c r="F909" s="1318"/>
      <c r="G909" s="1318"/>
      <c r="H909" s="1319"/>
      <c r="I909" s="1319"/>
      <c r="J909" s="1320"/>
      <c r="K909" s="1320"/>
      <c r="L909" s="1320"/>
      <c r="M909" s="1320"/>
      <c r="N909" s="1320"/>
      <c r="O909" s="1320"/>
      <c r="P909" s="1320"/>
      <c r="Q909" s="1321"/>
      <c r="R909" s="1321"/>
      <c r="S909" s="1321"/>
      <c r="T909" s="1321"/>
      <c r="U909" s="1321"/>
      <c r="V909" s="1321"/>
      <c r="W909" s="1317"/>
      <c r="X909" s="1317"/>
      <c r="Y909" s="1317"/>
      <c r="Z909" s="1317"/>
      <c r="AA909" s="1313"/>
      <c r="AB909" s="1317"/>
      <c r="AC909" s="1317"/>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54"/>
    </row>
    <row r="910">
      <c r="A910" s="1181"/>
      <c r="B910" s="1313"/>
      <c r="C910" s="1314"/>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17"/>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39"/>
    </row>
    <row r="911">
      <c r="A911" s="1223"/>
      <c r="B911" s="1312"/>
      <c r="C911" s="1310"/>
      <c r="D911" s="1318"/>
      <c r="E911" s="1318"/>
      <c r="F911" s="1318"/>
      <c r="G911" s="1318"/>
      <c r="H911" s="1319"/>
      <c r="I911" s="1319"/>
      <c r="J911" s="1320"/>
      <c r="K911" s="1320"/>
      <c r="L911" s="1320"/>
      <c r="M911" s="1320"/>
      <c r="N911" s="1320"/>
      <c r="O911" s="1320"/>
      <c r="P911" s="1320"/>
      <c r="Q911" s="1321"/>
      <c r="R911" s="1321"/>
      <c r="S911" s="1321"/>
      <c r="T911" s="1321"/>
      <c r="U911" s="1321"/>
      <c r="V911" s="1321"/>
      <c r="W911" s="1317"/>
      <c r="X911" s="1317"/>
      <c r="Y911" s="1317"/>
      <c r="Z911" s="1317"/>
      <c r="AA911" s="1313"/>
      <c r="AB911" s="1317"/>
      <c r="AC911" s="1317"/>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54"/>
    </row>
    <row r="912">
      <c r="A912" s="1181"/>
      <c r="B912" s="1313"/>
      <c r="C912" s="1314"/>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17"/>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39"/>
    </row>
    <row r="913">
      <c r="A913" s="1223"/>
      <c r="B913" s="1312"/>
      <c r="C913" s="1310"/>
      <c r="D913" s="1318"/>
      <c r="E913" s="1318"/>
      <c r="F913" s="1318"/>
      <c r="G913" s="1318"/>
      <c r="H913" s="1319"/>
      <c r="I913" s="1319"/>
      <c r="J913" s="1320"/>
      <c r="K913" s="1320"/>
      <c r="L913" s="1320"/>
      <c r="M913" s="1320"/>
      <c r="N913" s="1320"/>
      <c r="O913" s="1320"/>
      <c r="P913" s="1320"/>
      <c r="Q913" s="1321"/>
      <c r="R913" s="1321"/>
      <c r="S913" s="1321"/>
      <c r="T913" s="1321"/>
      <c r="U913" s="1321"/>
      <c r="V913" s="1321"/>
      <c r="W913" s="1317"/>
      <c r="X913" s="1317"/>
      <c r="Y913" s="1317"/>
      <c r="Z913" s="1317"/>
      <c r="AA913" s="1313"/>
      <c r="AB913" s="1317"/>
      <c r="AC913" s="1317"/>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54"/>
    </row>
    <row r="914">
      <c r="A914" s="1181"/>
      <c r="B914" s="1313"/>
      <c r="C914" s="1314"/>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17"/>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39"/>
    </row>
    <row r="915">
      <c r="A915" s="1223"/>
      <c r="B915" s="1312"/>
      <c r="C915" s="1310"/>
      <c r="D915" s="1318"/>
      <c r="E915" s="1318"/>
      <c r="F915" s="1318"/>
      <c r="G915" s="1318"/>
      <c r="H915" s="1319"/>
      <c r="I915" s="1319"/>
      <c r="J915" s="1320"/>
      <c r="K915" s="1320"/>
      <c r="L915" s="1320"/>
      <c r="M915" s="1320"/>
      <c r="N915" s="1320"/>
      <c r="O915" s="1320"/>
      <c r="P915" s="1320"/>
      <c r="Q915" s="1321"/>
      <c r="R915" s="1321"/>
      <c r="S915" s="1321"/>
      <c r="T915" s="1321"/>
      <c r="U915" s="1321"/>
      <c r="V915" s="1321"/>
      <c r="W915" s="1317"/>
      <c r="X915" s="1317"/>
      <c r="Y915" s="1317"/>
      <c r="Z915" s="1317"/>
      <c r="AA915" s="1313"/>
      <c r="AB915" s="1317"/>
      <c r="AC915" s="1317"/>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54"/>
    </row>
    <row r="916">
      <c r="A916" s="1181"/>
      <c r="B916" s="1313"/>
      <c r="C916" s="1314"/>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17"/>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39"/>
    </row>
    <row r="917">
      <c r="A917" s="1223"/>
      <c r="B917" s="1312"/>
      <c r="C917" s="1310"/>
      <c r="D917" s="1318"/>
      <c r="E917" s="1318"/>
      <c r="F917" s="1318"/>
      <c r="G917" s="1318"/>
      <c r="H917" s="1319"/>
      <c r="I917" s="1319"/>
      <c r="J917" s="1320"/>
      <c r="K917" s="1320"/>
      <c r="L917" s="1320"/>
      <c r="M917" s="1320"/>
      <c r="N917" s="1320"/>
      <c r="O917" s="1320"/>
      <c r="P917" s="1320"/>
      <c r="Q917" s="1321"/>
      <c r="R917" s="1321"/>
      <c r="S917" s="1321"/>
      <c r="T917" s="1321"/>
      <c r="U917" s="1321"/>
      <c r="V917" s="1321"/>
      <c r="W917" s="1317"/>
      <c r="X917" s="1317"/>
      <c r="Y917" s="1317"/>
      <c r="Z917" s="1317"/>
      <c r="AA917" s="1313"/>
      <c r="AB917" s="1317"/>
      <c r="AC917" s="1317"/>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54"/>
    </row>
    <row r="918">
      <c r="A918" s="1181"/>
      <c r="B918" s="1313"/>
      <c r="C918" s="1314"/>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17"/>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39"/>
    </row>
    <row r="919">
      <c r="A919" s="1223"/>
      <c r="B919" s="1312"/>
      <c r="C919" s="1310"/>
      <c r="D919" s="1318"/>
      <c r="E919" s="1318"/>
      <c r="F919" s="1318"/>
      <c r="G919" s="1318"/>
      <c r="H919" s="1319"/>
      <c r="I919" s="1319"/>
      <c r="J919" s="1320"/>
      <c r="K919" s="1320"/>
      <c r="L919" s="1320"/>
      <c r="M919" s="1320"/>
      <c r="N919" s="1320"/>
      <c r="O919" s="1320"/>
      <c r="P919" s="1320"/>
      <c r="Q919" s="1321"/>
      <c r="R919" s="1321"/>
      <c r="S919" s="1321"/>
      <c r="T919" s="1321"/>
      <c r="U919" s="1321"/>
      <c r="V919" s="1321"/>
      <c r="W919" s="1317"/>
      <c r="X919" s="1317"/>
      <c r="Y919" s="1317"/>
      <c r="Z919" s="1317"/>
      <c r="AA919" s="1313"/>
      <c r="AB919" s="1317"/>
      <c r="AC919" s="1317"/>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54"/>
    </row>
    <row r="920">
      <c r="A920" s="1181"/>
      <c r="B920" s="1313"/>
      <c r="C920" s="1314"/>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17"/>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39"/>
    </row>
    <row r="921">
      <c r="A921" s="1223"/>
      <c r="B921" s="1312"/>
      <c r="C921" s="1310"/>
      <c r="D921" s="1318"/>
      <c r="E921" s="1318"/>
      <c r="F921" s="1318"/>
      <c r="G921" s="1318"/>
      <c r="H921" s="1319"/>
      <c r="I921" s="1319"/>
      <c r="J921" s="1320"/>
      <c r="K921" s="1320"/>
      <c r="L921" s="1320"/>
      <c r="M921" s="1320"/>
      <c r="N921" s="1320"/>
      <c r="O921" s="1320"/>
      <c r="P921" s="1320"/>
      <c r="Q921" s="1321"/>
      <c r="R921" s="1321"/>
      <c r="S921" s="1321"/>
      <c r="T921" s="1321"/>
      <c r="U921" s="1321"/>
      <c r="V921" s="1321"/>
      <c r="W921" s="1317"/>
      <c r="X921" s="1317"/>
      <c r="Y921" s="1317"/>
      <c r="Z921" s="1317"/>
      <c r="AA921" s="1313"/>
      <c r="AB921" s="1317"/>
      <c r="AC921" s="1317"/>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54"/>
    </row>
    <row r="922">
      <c r="A922" s="1181"/>
      <c r="B922" s="1313"/>
      <c r="C922" s="1314"/>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17"/>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39"/>
    </row>
    <row r="923">
      <c r="A923" s="1223"/>
      <c r="B923" s="1312"/>
      <c r="C923" s="1310"/>
      <c r="D923" s="1318"/>
      <c r="E923" s="1318"/>
      <c r="F923" s="1318"/>
      <c r="G923" s="1318"/>
      <c r="H923" s="1319"/>
      <c r="I923" s="1319"/>
      <c r="J923" s="1320"/>
      <c r="K923" s="1320"/>
      <c r="L923" s="1320"/>
      <c r="M923" s="1320"/>
      <c r="N923" s="1320"/>
      <c r="O923" s="1320"/>
      <c r="P923" s="1320"/>
      <c r="Q923" s="1321"/>
      <c r="R923" s="1321"/>
      <c r="S923" s="1321"/>
      <c r="T923" s="1321"/>
      <c r="U923" s="1321"/>
      <c r="V923" s="1321"/>
      <c r="W923" s="1317"/>
      <c r="X923" s="1317"/>
      <c r="Y923" s="1317"/>
      <c r="Z923" s="1317"/>
      <c r="AA923" s="1313"/>
      <c r="AB923" s="1317"/>
      <c r="AC923" s="1317"/>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54"/>
    </row>
    <row r="924">
      <c r="A924" s="1181"/>
      <c r="B924" s="1313"/>
      <c r="C924" s="1314"/>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17"/>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39"/>
    </row>
    <row r="925">
      <c r="A925" s="1223"/>
      <c r="B925" s="1312"/>
      <c r="C925" s="1310"/>
      <c r="D925" s="1318"/>
      <c r="E925" s="1318"/>
      <c r="F925" s="1318"/>
      <c r="G925" s="1318"/>
      <c r="H925" s="1319"/>
      <c r="I925" s="1319"/>
      <c r="J925" s="1320"/>
      <c r="K925" s="1320"/>
      <c r="L925" s="1320"/>
      <c r="M925" s="1320"/>
      <c r="N925" s="1320"/>
      <c r="O925" s="1320"/>
      <c r="P925" s="1320"/>
      <c r="Q925" s="1321"/>
      <c r="R925" s="1321"/>
      <c r="S925" s="1321"/>
      <c r="T925" s="1321"/>
      <c r="U925" s="1321"/>
      <c r="V925" s="1321"/>
      <c r="W925" s="1317"/>
      <c r="X925" s="1317"/>
      <c r="Y925" s="1317"/>
      <c r="Z925" s="1317"/>
      <c r="AA925" s="1313"/>
      <c r="AB925" s="1317"/>
      <c r="AC925" s="1317"/>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54"/>
    </row>
    <row r="926">
      <c r="A926" s="1181"/>
      <c r="B926" s="1313"/>
      <c r="C926" s="1314"/>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17"/>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39"/>
    </row>
    <row r="927">
      <c r="A927" s="1223"/>
      <c r="B927" s="1312"/>
      <c r="C927" s="1310"/>
      <c r="D927" s="1318"/>
      <c r="E927" s="1318"/>
      <c r="F927" s="1318"/>
      <c r="G927" s="1318"/>
      <c r="H927" s="1319"/>
      <c r="I927" s="1319"/>
      <c r="J927" s="1320"/>
      <c r="K927" s="1320"/>
      <c r="L927" s="1320"/>
      <c r="M927" s="1320"/>
      <c r="N927" s="1320"/>
      <c r="O927" s="1320"/>
      <c r="P927" s="1320"/>
      <c r="Q927" s="1321"/>
      <c r="R927" s="1321"/>
      <c r="S927" s="1321"/>
      <c r="T927" s="1321"/>
      <c r="U927" s="1321"/>
      <c r="V927" s="1321"/>
      <c r="W927" s="1317"/>
      <c r="X927" s="1317"/>
      <c r="Y927" s="1317"/>
      <c r="Z927" s="1317"/>
      <c r="AA927" s="1313"/>
      <c r="AB927" s="1317"/>
      <c r="AC927" s="1317"/>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54"/>
    </row>
    <row r="928">
      <c r="A928" s="1181"/>
      <c r="B928" s="1313"/>
      <c r="C928" s="1314"/>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17"/>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39"/>
    </row>
    <row r="929">
      <c r="A929" s="1223"/>
      <c r="B929" s="1312"/>
      <c r="C929" s="1310"/>
      <c r="D929" s="1318"/>
      <c r="E929" s="1318"/>
      <c r="F929" s="1318"/>
      <c r="G929" s="1318"/>
      <c r="H929" s="1319"/>
      <c r="I929" s="1319"/>
      <c r="J929" s="1320"/>
      <c r="K929" s="1320"/>
      <c r="L929" s="1320"/>
      <c r="M929" s="1320"/>
      <c r="N929" s="1320"/>
      <c r="O929" s="1320"/>
      <c r="P929" s="1320"/>
      <c r="Q929" s="1321"/>
      <c r="R929" s="1321"/>
      <c r="S929" s="1321"/>
      <c r="T929" s="1321"/>
      <c r="U929" s="1321"/>
      <c r="V929" s="1321"/>
      <c r="W929" s="1317"/>
      <c r="X929" s="1317"/>
      <c r="Y929" s="1317"/>
      <c r="Z929" s="1317"/>
      <c r="AA929" s="1313"/>
      <c r="AB929" s="1317"/>
      <c r="AC929" s="1317"/>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54"/>
    </row>
    <row r="930">
      <c r="A930" s="1181"/>
      <c r="B930" s="1313"/>
      <c r="C930" s="1314"/>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17"/>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39"/>
    </row>
    <row r="931">
      <c r="A931" s="1223"/>
      <c r="B931" s="1312"/>
      <c r="C931" s="1310"/>
      <c r="D931" s="1318"/>
      <c r="E931" s="1318"/>
      <c r="F931" s="1318"/>
      <c r="G931" s="1318"/>
      <c r="H931" s="1319"/>
      <c r="I931" s="1319"/>
      <c r="J931" s="1320"/>
      <c r="K931" s="1320"/>
      <c r="L931" s="1320"/>
      <c r="M931" s="1320"/>
      <c r="N931" s="1320"/>
      <c r="O931" s="1320"/>
      <c r="P931" s="1320"/>
      <c r="Q931" s="1321"/>
      <c r="R931" s="1321"/>
      <c r="S931" s="1321"/>
      <c r="T931" s="1321"/>
      <c r="U931" s="1321"/>
      <c r="V931" s="1321"/>
      <c r="W931" s="1317"/>
      <c r="X931" s="1317"/>
      <c r="Y931" s="1317"/>
      <c r="Z931" s="1317"/>
      <c r="AA931" s="1313"/>
      <c r="AB931" s="1317"/>
      <c r="AC931" s="1317"/>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54"/>
    </row>
    <row r="932">
      <c r="A932" s="1181"/>
      <c r="B932" s="1313"/>
      <c r="C932" s="1314"/>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17"/>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39"/>
    </row>
    <row r="933">
      <c r="A933" s="1223"/>
      <c r="B933" s="1312"/>
      <c r="C933" s="1310"/>
      <c r="D933" s="1318"/>
      <c r="E933" s="1318"/>
      <c r="F933" s="1318"/>
      <c r="G933" s="1318"/>
      <c r="H933" s="1319"/>
      <c r="I933" s="1319"/>
      <c r="J933" s="1320"/>
      <c r="K933" s="1320"/>
      <c r="L933" s="1320"/>
      <c r="M933" s="1320"/>
      <c r="N933" s="1320"/>
      <c r="O933" s="1320"/>
      <c r="P933" s="1320"/>
      <c r="Q933" s="1321"/>
      <c r="R933" s="1321"/>
      <c r="S933" s="1321"/>
      <c r="T933" s="1321"/>
      <c r="U933" s="1321"/>
      <c r="V933" s="1321"/>
      <c r="W933" s="1317"/>
      <c r="X933" s="1317"/>
      <c r="Y933" s="1317"/>
      <c r="Z933" s="1317"/>
      <c r="AA933" s="1313"/>
      <c r="AB933" s="1317"/>
      <c r="AC933" s="1317"/>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54"/>
    </row>
    <row r="934">
      <c r="A934" s="1181"/>
      <c r="B934" s="1313"/>
      <c r="C934" s="1314"/>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17"/>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39"/>
    </row>
    <row r="935">
      <c r="A935" s="1223"/>
      <c r="B935" s="1312"/>
      <c r="C935" s="1310"/>
      <c r="D935" s="1318"/>
      <c r="E935" s="1318"/>
      <c r="F935" s="1318"/>
      <c r="G935" s="1318"/>
      <c r="H935" s="1319"/>
      <c r="I935" s="1319"/>
      <c r="J935" s="1320"/>
      <c r="K935" s="1320"/>
      <c r="L935" s="1320"/>
      <c r="M935" s="1320"/>
      <c r="N935" s="1320"/>
      <c r="O935" s="1320"/>
      <c r="P935" s="1320"/>
      <c r="Q935" s="1321"/>
      <c r="R935" s="1321"/>
      <c r="S935" s="1321"/>
      <c r="T935" s="1321"/>
      <c r="U935" s="1321"/>
      <c r="V935" s="1321"/>
      <c r="W935" s="1317"/>
      <c r="X935" s="1317"/>
      <c r="Y935" s="1317"/>
      <c r="Z935" s="1317"/>
      <c r="AA935" s="1313"/>
      <c r="AB935" s="1317"/>
      <c r="AC935" s="1317"/>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54"/>
    </row>
    <row r="936">
      <c r="A936" s="1181"/>
      <c r="B936" s="1313"/>
      <c r="C936" s="1314"/>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17"/>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39"/>
    </row>
    <row r="937">
      <c r="A937" s="1223"/>
      <c r="B937" s="1312"/>
      <c r="C937" s="1310"/>
      <c r="D937" s="1318"/>
      <c r="E937" s="1318"/>
      <c r="F937" s="1318"/>
      <c r="G937" s="1318"/>
      <c r="H937" s="1319"/>
      <c r="I937" s="1319"/>
      <c r="J937" s="1320"/>
      <c r="K937" s="1320"/>
      <c r="L937" s="1320"/>
      <c r="M937" s="1320"/>
      <c r="N937" s="1320"/>
      <c r="O937" s="1320"/>
      <c r="P937" s="1320"/>
      <c r="Q937" s="1321"/>
      <c r="R937" s="1321"/>
      <c r="S937" s="1321"/>
      <c r="T937" s="1321"/>
      <c r="U937" s="1321"/>
      <c r="V937" s="1321"/>
      <c r="W937" s="1317"/>
      <c r="X937" s="1317"/>
      <c r="Y937" s="1317"/>
      <c r="Z937" s="1317"/>
      <c r="AA937" s="1313"/>
      <c r="AB937" s="1317"/>
      <c r="AC937" s="1317"/>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54"/>
    </row>
    <row r="938">
      <c r="A938" s="1181"/>
      <c r="B938" s="1313"/>
      <c r="C938" s="1314"/>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17"/>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39"/>
    </row>
    <row r="939">
      <c r="A939" s="1223"/>
      <c r="B939" s="1312"/>
      <c r="C939" s="1310"/>
      <c r="D939" s="1318"/>
      <c r="E939" s="1318"/>
      <c r="F939" s="1318"/>
      <c r="G939" s="1318"/>
      <c r="H939" s="1319"/>
      <c r="I939" s="1319"/>
      <c r="J939" s="1320"/>
      <c r="K939" s="1320"/>
      <c r="L939" s="1320"/>
      <c r="M939" s="1320"/>
      <c r="N939" s="1320"/>
      <c r="O939" s="1320"/>
      <c r="P939" s="1320"/>
      <c r="Q939" s="1321"/>
      <c r="R939" s="1321"/>
      <c r="S939" s="1321"/>
      <c r="T939" s="1321"/>
      <c r="U939" s="1321"/>
      <c r="V939" s="1321"/>
      <c r="W939" s="1317"/>
      <c r="X939" s="1317"/>
      <c r="Y939" s="1317"/>
      <c r="Z939" s="1317"/>
      <c r="AA939" s="1313"/>
      <c r="AB939" s="1317"/>
      <c r="AC939" s="1317"/>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54"/>
    </row>
    <row r="940">
      <c r="A940" s="1181"/>
      <c r="B940" s="1313"/>
      <c r="C940" s="1314"/>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17"/>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39"/>
    </row>
    <row r="941">
      <c r="A941" s="1223"/>
      <c r="B941" s="1312"/>
      <c r="C941" s="1310"/>
      <c r="D941" s="1318"/>
      <c r="E941" s="1318"/>
      <c r="F941" s="1318"/>
      <c r="G941" s="1318"/>
      <c r="H941" s="1319"/>
      <c r="I941" s="1319"/>
      <c r="J941" s="1320"/>
      <c r="K941" s="1320"/>
      <c r="L941" s="1320"/>
      <c r="M941" s="1320"/>
      <c r="N941" s="1320"/>
      <c r="O941" s="1320"/>
      <c r="P941" s="1320"/>
      <c r="Q941" s="1321"/>
      <c r="R941" s="1321"/>
      <c r="S941" s="1321"/>
      <c r="T941" s="1321"/>
      <c r="U941" s="1321"/>
      <c r="V941" s="1321"/>
      <c r="W941" s="1317"/>
      <c r="X941" s="1317"/>
      <c r="Y941" s="1317"/>
      <c r="Z941" s="1317"/>
      <c r="AA941" s="1313"/>
      <c r="AB941" s="1317"/>
      <c r="AC941" s="1317"/>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54"/>
    </row>
    <row r="942">
      <c r="A942" s="1181"/>
      <c r="B942" s="1313"/>
      <c r="C942" s="1314"/>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17"/>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39"/>
    </row>
    <row r="943">
      <c r="A943" s="1223"/>
      <c r="B943" s="1312"/>
      <c r="C943" s="1310"/>
      <c r="D943" s="1318"/>
      <c r="E943" s="1318"/>
      <c r="F943" s="1318"/>
      <c r="G943" s="1318"/>
      <c r="H943" s="1319"/>
      <c r="I943" s="1319"/>
      <c r="J943" s="1320"/>
      <c r="K943" s="1320"/>
      <c r="L943" s="1320"/>
      <c r="M943" s="1320"/>
      <c r="N943" s="1320"/>
      <c r="O943" s="1320"/>
      <c r="P943" s="1320"/>
      <c r="Q943" s="1321"/>
      <c r="R943" s="1321"/>
      <c r="S943" s="1321"/>
      <c r="T943" s="1321"/>
      <c r="U943" s="1321"/>
      <c r="V943" s="1321"/>
      <c r="W943" s="1317"/>
      <c r="X943" s="1317"/>
      <c r="Y943" s="1317"/>
      <c r="Z943" s="1317"/>
      <c r="AA943" s="1313"/>
      <c r="AB943" s="1317"/>
      <c r="AC943" s="1317"/>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54"/>
    </row>
    <row r="944">
      <c r="A944" s="1181"/>
      <c r="B944" s="1313"/>
      <c r="C944" s="1314"/>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17"/>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39"/>
    </row>
    <row r="945">
      <c r="A945" s="1223"/>
      <c r="B945" s="1312"/>
      <c r="C945" s="1310"/>
      <c r="D945" s="1318"/>
      <c r="E945" s="1318"/>
      <c r="F945" s="1318"/>
      <c r="G945" s="1318"/>
      <c r="H945" s="1319"/>
      <c r="I945" s="1319"/>
      <c r="J945" s="1320"/>
      <c r="K945" s="1320"/>
      <c r="L945" s="1320"/>
      <c r="M945" s="1320"/>
      <c r="N945" s="1320"/>
      <c r="O945" s="1320"/>
      <c r="P945" s="1320"/>
      <c r="Q945" s="1321"/>
      <c r="R945" s="1321"/>
      <c r="S945" s="1321"/>
      <c r="T945" s="1321"/>
      <c r="U945" s="1321"/>
      <c r="V945" s="1321"/>
      <c r="W945" s="1317"/>
      <c r="X945" s="1317"/>
      <c r="Y945" s="1317"/>
      <c r="Z945" s="1317"/>
      <c r="AA945" s="1313"/>
      <c r="AB945" s="1317"/>
      <c r="AC945" s="1317"/>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54"/>
    </row>
    <row r="946">
      <c r="A946" s="1181"/>
      <c r="B946" s="1313"/>
      <c r="C946" s="1314"/>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17"/>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39"/>
    </row>
    <row r="947">
      <c r="A947" s="1223"/>
      <c r="B947" s="1312"/>
      <c r="C947" s="1310"/>
      <c r="D947" s="1318"/>
      <c r="E947" s="1318"/>
      <c r="F947" s="1318"/>
      <c r="G947" s="1318"/>
      <c r="H947" s="1319"/>
      <c r="I947" s="1319"/>
      <c r="J947" s="1320"/>
      <c r="K947" s="1320"/>
      <c r="L947" s="1320"/>
      <c r="M947" s="1320"/>
      <c r="N947" s="1320"/>
      <c r="O947" s="1320"/>
      <c r="P947" s="1320"/>
      <c r="Q947" s="1321"/>
      <c r="R947" s="1321"/>
      <c r="S947" s="1321"/>
      <c r="T947" s="1321"/>
      <c r="U947" s="1321"/>
      <c r="V947" s="1321"/>
      <c r="W947" s="1317"/>
      <c r="X947" s="1317"/>
      <c r="Y947" s="1317"/>
      <c r="Z947" s="1317"/>
      <c r="AA947" s="1313"/>
      <c r="AB947" s="1317"/>
      <c r="AC947" s="1317"/>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54"/>
    </row>
    <row r="948">
      <c r="A948" s="1181"/>
      <c r="B948" s="1313"/>
      <c r="C948" s="1314"/>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17"/>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39"/>
    </row>
    <row r="949">
      <c r="A949" s="1223"/>
      <c r="B949" s="1312"/>
      <c r="C949" s="1310"/>
      <c r="D949" s="1318"/>
      <c r="E949" s="1318"/>
      <c r="F949" s="1318"/>
      <c r="G949" s="1318"/>
      <c r="H949" s="1319"/>
      <c r="I949" s="1319"/>
      <c r="J949" s="1320"/>
      <c r="K949" s="1320"/>
      <c r="L949" s="1320"/>
      <c r="M949" s="1320"/>
      <c r="N949" s="1320"/>
      <c r="O949" s="1320"/>
      <c r="P949" s="1320"/>
      <c r="Q949" s="1321"/>
      <c r="R949" s="1321"/>
      <c r="S949" s="1321"/>
      <c r="T949" s="1321"/>
      <c r="U949" s="1321"/>
      <c r="V949" s="1321"/>
      <c r="W949" s="1317"/>
      <c r="X949" s="1317"/>
      <c r="Y949" s="1317"/>
      <c r="Z949" s="1317"/>
      <c r="AA949" s="1313"/>
      <c r="AB949" s="1317"/>
      <c r="AC949" s="1317"/>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54"/>
    </row>
    <row r="950">
      <c r="A950" s="1181"/>
      <c r="B950" s="1313"/>
      <c r="C950" s="1314"/>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17"/>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39"/>
    </row>
    <row r="951">
      <c r="A951" s="1223"/>
      <c r="B951" s="1312"/>
      <c r="C951" s="1310"/>
      <c r="D951" s="1318"/>
      <c r="E951" s="1318"/>
      <c r="F951" s="1318"/>
      <c r="G951" s="1318"/>
      <c r="H951" s="1319"/>
      <c r="I951" s="1319"/>
      <c r="J951" s="1320"/>
      <c r="K951" s="1320"/>
      <c r="L951" s="1320"/>
      <c r="M951" s="1320"/>
      <c r="N951" s="1320"/>
      <c r="O951" s="1320"/>
      <c r="P951" s="1320"/>
      <c r="Q951" s="1321"/>
      <c r="R951" s="1321"/>
      <c r="S951" s="1321"/>
      <c r="T951" s="1321"/>
      <c r="U951" s="1321"/>
      <c r="V951" s="1321"/>
      <c r="W951" s="1317"/>
      <c r="X951" s="1317"/>
      <c r="Y951" s="1317"/>
      <c r="Z951" s="1317"/>
      <c r="AA951" s="1313"/>
      <c r="AB951" s="1317"/>
      <c r="AC951" s="1317"/>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54"/>
    </row>
    <row r="952">
      <c r="A952" s="1181"/>
      <c r="B952" s="1313"/>
      <c r="C952" s="1314"/>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17"/>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39"/>
    </row>
    <row r="953">
      <c r="A953" s="1223"/>
      <c r="B953" s="1312"/>
      <c r="C953" s="1310"/>
      <c r="D953" s="1318"/>
      <c r="E953" s="1318"/>
      <c r="F953" s="1318"/>
      <c r="G953" s="1318"/>
      <c r="H953" s="1319"/>
      <c r="I953" s="1319"/>
      <c r="J953" s="1320"/>
      <c r="K953" s="1320"/>
      <c r="L953" s="1320"/>
      <c r="M953" s="1320"/>
      <c r="N953" s="1320"/>
      <c r="O953" s="1320"/>
      <c r="P953" s="1320"/>
      <c r="Q953" s="1321"/>
      <c r="R953" s="1321"/>
      <c r="S953" s="1321"/>
      <c r="T953" s="1321"/>
      <c r="U953" s="1321"/>
      <c r="V953" s="1321"/>
      <c r="W953" s="1317"/>
      <c r="X953" s="1317"/>
      <c r="Y953" s="1317"/>
      <c r="Z953" s="1317"/>
      <c r="AA953" s="1313"/>
      <c r="AB953" s="1317"/>
      <c r="AC953" s="1317"/>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54"/>
    </row>
    <row r="954">
      <c r="A954" s="1181"/>
      <c r="B954" s="1313"/>
      <c r="C954" s="1314"/>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17"/>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39"/>
    </row>
    <row r="955">
      <c r="A955" s="1223"/>
      <c r="B955" s="1312"/>
      <c r="C955" s="1310"/>
      <c r="D955" s="1318"/>
      <c r="E955" s="1318"/>
      <c r="F955" s="1318"/>
      <c r="G955" s="1318"/>
      <c r="H955" s="1319"/>
      <c r="I955" s="1319"/>
      <c r="J955" s="1320"/>
      <c r="K955" s="1320"/>
      <c r="L955" s="1320"/>
      <c r="M955" s="1320"/>
      <c r="N955" s="1320"/>
      <c r="O955" s="1320"/>
      <c r="P955" s="1320"/>
      <c r="Q955" s="1321"/>
      <c r="R955" s="1321"/>
      <c r="S955" s="1321"/>
      <c r="T955" s="1321"/>
      <c r="U955" s="1321"/>
      <c r="V955" s="1321"/>
      <c r="W955" s="1317"/>
      <c r="X955" s="1317"/>
      <c r="Y955" s="1317"/>
      <c r="Z955" s="1317"/>
      <c r="AA955" s="1313"/>
      <c r="AB955" s="1317"/>
      <c r="AC955" s="1317"/>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54"/>
    </row>
    <row r="956">
      <c r="A956" s="1181"/>
      <c r="B956" s="1313"/>
      <c r="C956" s="1314"/>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17"/>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39"/>
    </row>
    <row r="957">
      <c r="A957" s="1223"/>
      <c r="B957" s="1312"/>
      <c r="C957" s="1310"/>
      <c r="D957" s="1318"/>
      <c r="E957" s="1318"/>
      <c r="F957" s="1318"/>
      <c r="G957" s="1318"/>
      <c r="H957" s="1319"/>
      <c r="I957" s="1319"/>
      <c r="J957" s="1320"/>
      <c r="K957" s="1320"/>
      <c r="L957" s="1320"/>
      <c r="M957" s="1320"/>
      <c r="N957" s="1320"/>
      <c r="O957" s="1320"/>
      <c r="P957" s="1320"/>
      <c r="Q957" s="1321"/>
      <c r="R957" s="1321"/>
      <c r="S957" s="1321"/>
      <c r="T957" s="1321"/>
      <c r="U957" s="1321"/>
      <c r="V957" s="1321"/>
      <c r="W957" s="1317"/>
      <c r="X957" s="1317"/>
      <c r="Y957" s="1317"/>
      <c r="Z957" s="1317"/>
      <c r="AA957" s="1313"/>
      <c r="AB957" s="1317"/>
      <c r="AC957" s="1317"/>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54"/>
    </row>
    <row r="958">
      <c r="A958" s="1181"/>
      <c r="B958" s="1313"/>
      <c r="C958" s="1314"/>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17"/>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39"/>
    </row>
    <row r="959">
      <c r="A959" s="1223"/>
      <c r="B959" s="1312"/>
      <c r="C959" s="1310"/>
      <c r="D959" s="1318"/>
      <c r="E959" s="1318"/>
      <c r="F959" s="1318"/>
      <c r="G959" s="1318"/>
      <c r="H959" s="1319"/>
      <c r="I959" s="1319"/>
      <c r="J959" s="1320"/>
      <c r="K959" s="1320"/>
      <c r="L959" s="1320"/>
      <c r="M959" s="1320"/>
      <c r="N959" s="1320"/>
      <c r="O959" s="1320"/>
      <c r="P959" s="1320"/>
      <c r="Q959" s="1321"/>
      <c r="R959" s="1321"/>
      <c r="S959" s="1321"/>
      <c r="T959" s="1321"/>
      <c r="U959" s="1321"/>
      <c r="V959" s="1321"/>
      <c r="W959" s="1317"/>
      <c r="X959" s="1317"/>
      <c r="Y959" s="1317"/>
      <c r="Z959" s="1317"/>
      <c r="AA959" s="1313"/>
      <c r="AB959" s="1317"/>
      <c r="AC959" s="1317"/>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54"/>
    </row>
    <row r="960">
      <c r="A960" s="1181"/>
      <c r="B960" s="1313"/>
      <c r="C960" s="1314"/>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17"/>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39"/>
    </row>
    <row r="961">
      <c r="A961" s="1223"/>
      <c r="B961" s="1312"/>
      <c r="C961" s="1310"/>
      <c r="D961" s="1318"/>
      <c r="E961" s="1318"/>
      <c r="F961" s="1318"/>
      <c r="G961" s="1318"/>
      <c r="H961" s="1319"/>
      <c r="I961" s="1319"/>
      <c r="J961" s="1320"/>
      <c r="K961" s="1320"/>
      <c r="L961" s="1320"/>
      <c r="M961" s="1320"/>
      <c r="N961" s="1320"/>
      <c r="O961" s="1320"/>
      <c r="P961" s="1320"/>
      <c r="Q961" s="1321"/>
      <c r="R961" s="1321"/>
      <c r="S961" s="1321"/>
      <c r="T961" s="1321"/>
      <c r="U961" s="1321"/>
      <c r="V961" s="1321"/>
      <c r="W961" s="1317"/>
      <c r="X961" s="1317"/>
      <c r="Y961" s="1317"/>
      <c r="Z961" s="1317"/>
      <c r="AA961" s="1313"/>
      <c r="AB961" s="1317"/>
      <c r="AC961" s="1317"/>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54"/>
    </row>
    <row r="962">
      <c r="A962" s="1181"/>
      <c r="B962" s="1313"/>
      <c r="C962" s="1314"/>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17"/>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39"/>
    </row>
    <row r="963">
      <c r="A963" s="1223"/>
      <c r="B963" s="1312"/>
      <c r="C963" s="1310"/>
      <c r="D963" s="1318"/>
      <c r="E963" s="1318"/>
      <c r="F963" s="1318"/>
      <c r="G963" s="1318"/>
      <c r="H963" s="1319"/>
      <c r="I963" s="1319"/>
      <c r="J963" s="1320"/>
      <c r="K963" s="1320"/>
      <c r="L963" s="1320"/>
      <c r="M963" s="1320"/>
      <c r="N963" s="1320"/>
      <c r="O963" s="1320"/>
      <c r="P963" s="1320"/>
      <c r="Q963" s="1321"/>
      <c r="R963" s="1321"/>
      <c r="S963" s="1321"/>
      <c r="T963" s="1321"/>
      <c r="U963" s="1321"/>
      <c r="V963" s="1321"/>
      <c r="W963" s="1317"/>
      <c r="X963" s="1317"/>
      <c r="Y963" s="1317"/>
      <c r="Z963" s="1317"/>
      <c r="AA963" s="1313"/>
      <c r="AB963" s="1317"/>
      <c r="AC963" s="1317"/>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54"/>
    </row>
    <row r="964">
      <c r="A964" s="1181"/>
      <c r="B964" s="1313"/>
      <c r="C964" s="1314"/>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17"/>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39"/>
    </row>
    <row r="965">
      <c r="A965" s="1223"/>
      <c r="B965" s="1312"/>
      <c r="C965" s="1310"/>
      <c r="D965" s="1318"/>
      <c r="E965" s="1318"/>
      <c r="F965" s="1318"/>
      <c r="G965" s="1318"/>
      <c r="H965" s="1319"/>
      <c r="I965" s="1319"/>
      <c r="J965" s="1320"/>
      <c r="K965" s="1320"/>
      <c r="L965" s="1320"/>
      <c r="M965" s="1320"/>
      <c r="N965" s="1320"/>
      <c r="O965" s="1320"/>
      <c r="P965" s="1320"/>
      <c r="Q965" s="1321"/>
      <c r="R965" s="1321"/>
      <c r="S965" s="1321"/>
      <c r="T965" s="1321"/>
      <c r="U965" s="1321"/>
      <c r="V965" s="1321"/>
      <c r="W965" s="1317"/>
      <c r="X965" s="1317"/>
      <c r="Y965" s="1317"/>
      <c r="Z965" s="1317"/>
      <c r="AA965" s="1313"/>
      <c r="AB965" s="1317"/>
      <c r="AC965" s="1317"/>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54"/>
    </row>
    <row r="966">
      <c r="A966" s="1181"/>
      <c r="B966" s="1313"/>
      <c r="C966" s="1314"/>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17"/>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39"/>
    </row>
    <row r="967">
      <c r="A967" s="1223"/>
      <c r="B967" s="1312"/>
      <c r="C967" s="1310"/>
      <c r="D967" s="1318"/>
      <c r="E967" s="1318"/>
      <c r="F967" s="1318"/>
      <c r="G967" s="1318"/>
      <c r="H967" s="1319"/>
      <c r="I967" s="1319"/>
      <c r="J967" s="1320"/>
      <c r="K967" s="1320"/>
      <c r="L967" s="1320"/>
      <c r="M967" s="1320"/>
      <c r="N967" s="1320"/>
      <c r="O967" s="1320"/>
      <c r="P967" s="1320"/>
      <c r="Q967" s="1321"/>
      <c r="R967" s="1321"/>
      <c r="S967" s="1321"/>
      <c r="T967" s="1321"/>
      <c r="U967" s="1321"/>
      <c r="V967" s="1321"/>
      <c r="W967" s="1317"/>
      <c r="X967" s="1317"/>
      <c r="Y967" s="1317"/>
      <c r="Z967" s="1317"/>
      <c r="AA967" s="1313"/>
      <c r="AB967" s="1317"/>
      <c r="AC967" s="1317"/>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54"/>
    </row>
    <row r="968">
      <c r="A968" s="1181"/>
      <c r="B968" s="1313"/>
      <c r="C968" s="1314"/>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17"/>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39"/>
    </row>
    <row r="969">
      <c r="A969" s="1223"/>
      <c r="B969" s="1312"/>
      <c r="C969" s="1310"/>
      <c r="D969" s="1318"/>
      <c r="E969" s="1318"/>
      <c r="F969" s="1318"/>
      <c r="G969" s="1318"/>
      <c r="H969" s="1319"/>
      <c r="I969" s="1319"/>
      <c r="J969" s="1320"/>
      <c r="K969" s="1320"/>
      <c r="L969" s="1320"/>
      <c r="M969" s="1320"/>
      <c r="N969" s="1320"/>
      <c r="O969" s="1320"/>
      <c r="P969" s="1320"/>
      <c r="Q969" s="1321"/>
      <c r="R969" s="1321"/>
      <c r="S969" s="1321"/>
      <c r="T969" s="1321"/>
      <c r="U969" s="1321"/>
      <c r="V969" s="1321"/>
      <c r="W969" s="1317"/>
      <c r="X969" s="1317"/>
      <c r="Y969" s="1317"/>
      <c r="Z969" s="1317"/>
      <c r="AA969" s="1313"/>
      <c r="AB969" s="1317"/>
      <c r="AC969" s="1317"/>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54"/>
    </row>
    <row r="970">
      <c r="A970" s="1181"/>
      <c r="B970" s="1313"/>
      <c r="C970" s="1314"/>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17"/>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39"/>
    </row>
    <row r="971">
      <c r="A971" s="1223"/>
      <c r="B971" s="1312"/>
      <c r="C971" s="1310"/>
      <c r="D971" s="1318"/>
      <c r="E971" s="1318"/>
      <c r="F971" s="1318"/>
      <c r="G971" s="1318"/>
      <c r="H971" s="1319"/>
      <c r="I971" s="1319"/>
      <c r="J971" s="1320"/>
      <c r="K971" s="1320"/>
      <c r="L971" s="1320"/>
      <c r="M971" s="1320"/>
      <c r="N971" s="1320"/>
      <c r="O971" s="1320"/>
      <c r="P971" s="1320"/>
      <c r="Q971" s="1321"/>
      <c r="R971" s="1321"/>
      <c r="S971" s="1321"/>
      <c r="T971" s="1321"/>
      <c r="U971" s="1321"/>
      <c r="V971" s="1321"/>
      <c r="W971" s="1317"/>
      <c r="X971" s="1317"/>
      <c r="Y971" s="1317"/>
      <c r="Z971" s="1317"/>
      <c r="AA971" s="1313"/>
      <c r="AB971" s="1317"/>
      <c r="AC971" s="1317"/>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54"/>
    </row>
    <row r="972">
      <c r="A972" s="1181"/>
      <c r="B972" s="1313"/>
      <c r="C972" s="1314"/>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17"/>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39"/>
    </row>
    <row r="973">
      <c r="A973" s="1223"/>
      <c r="B973" s="1312"/>
      <c r="C973" s="1310"/>
      <c r="D973" s="1318"/>
      <c r="E973" s="1318"/>
      <c r="F973" s="1318"/>
      <c r="G973" s="1318"/>
      <c r="H973" s="1319"/>
      <c r="I973" s="1319"/>
      <c r="J973" s="1320"/>
      <c r="K973" s="1320"/>
      <c r="L973" s="1320"/>
      <c r="M973" s="1320"/>
      <c r="N973" s="1320"/>
      <c r="O973" s="1320"/>
      <c r="P973" s="1320"/>
      <c r="Q973" s="1321"/>
      <c r="R973" s="1321"/>
      <c r="S973" s="1321"/>
      <c r="T973" s="1321"/>
      <c r="U973" s="1321"/>
      <c r="V973" s="1321"/>
      <c r="W973" s="1317"/>
      <c r="X973" s="1317"/>
      <c r="Y973" s="1317"/>
      <c r="Z973" s="1317"/>
      <c r="AA973" s="1313"/>
      <c r="AB973" s="1317"/>
      <c r="AC973" s="1317"/>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54"/>
    </row>
    <row r="974">
      <c r="A974" s="1181"/>
      <c r="B974" s="1313"/>
      <c r="C974" s="1314"/>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17"/>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39"/>
    </row>
    <row r="975">
      <c r="A975" s="1223"/>
      <c r="B975" s="1312"/>
      <c r="C975" s="1310"/>
      <c r="D975" s="1318"/>
      <c r="E975" s="1318"/>
      <c r="F975" s="1318"/>
      <c r="G975" s="1318"/>
      <c r="H975" s="1319"/>
      <c r="I975" s="1319"/>
      <c r="J975" s="1320"/>
      <c r="K975" s="1320"/>
      <c r="L975" s="1320"/>
      <c r="M975" s="1320"/>
      <c r="N975" s="1320"/>
      <c r="O975" s="1320"/>
      <c r="P975" s="1320"/>
      <c r="Q975" s="1321"/>
      <c r="R975" s="1321"/>
      <c r="S975" s="1321"/>
      <c r="T975" s="1321"/>
      <c r="U975" s="1321"/>
      <c r="V975" s="1321"/>
      <c r="W975" s="1317"/>
      <c r="X975" s="1317"/>
      <c r="Y975" s="1317"/>
      <c r="Z975" s="1317"/>
      <c r="AA975" s="1313"/>
      <c r="AB975" s="1317"/>
      <c r="AC975" s="1317"/>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54"/>
    </row>
    <row r="976">
      <c r="A976" s="1181"/>
      <c r="B976" s="1313"/>
      <c r="C976" s="1314"/>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17"/>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39"/>
    </row>
    <row r="977">
      <c r="A977" s="1223"/>
      <c r="B977" s="1312"/>
      <c r="C977" s="1310"/>
      <c r="D977" s="1318"/>
      <c r="E977" s="1318"/>
      <c r="F977" s="1318"/>
      <c r="G977" s="1318"/>
      <c r="H977" s="1319"/>
      <c r="I977" s="1319"/>
      <c r="J977" s="1320"/>
      <c r="K977" s="1320"/>
      <c r="L977" s="1320"/>
      <c r="M977" s="1320"/>
      <c r="N977" s="1320"/>
      <c r="O977" s="1320"/>
      <c r="P977" s="1320"/>
      <c r="Q977" s="1321"/>
      <c r="R977" s="1321"/>
      <c r="S977" s="1321"/>
      <c r="T977" s="1321"/>
      <c r="U977" s="1321"/>
      <c r="V977" s="1321"/>
      <c r="W977" s="1317"/>
      <c r="X977" s="1317"/>
      <c r="Y977" s="1317"/>
      <c r="Z977" s="1317"/>
      <c r="AA977" s="1313"/>
      <c r="AB977" s="1317"/>
      <c r="AC977" s="1317"/>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54"/>
    </row>
    <row r="978">
      <c r="A978" s="1181"/>
      <c r="B978" s="1313"/>
      <c r="C978" s="1314"/>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17"/>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39"/>
    </row>
    <row r="979">
      <c r="A979" s="1223"/>
      <c r="B979" s="1312"/>
      <c r="C979" s="1310"/>
      <c r="D979" s="1318"/>
      <c r="E979" s="1318"/>
      <c r="F979" s="1318"/>
      <c r="G979" s="1318"/>
      <c r="H979" s="1319"/>
      <c r="I979" s="1319"/>
      <c r="J979" s="1320"/>
      <c r="K979" s="1320"/>
      <c r="L979" s="1320"/>
      <c r="M979" s="1320"/>
      <c r="N979" s="1320"/>
      <c r="O979" s="1320"/>
      <c r="P979" s="1320"/>
      <c r="Q979" s="1321"/>
      <c r="R979" s="1321"/>
      <c r="S979" s="1321"/>
      <c r="T979" s="1321"/>
      <c r="U979" s="1321"/>
      <c r="V979" s="1321"/>
      <c r="W979" s="1317"/>
      <c r="X979" s="1317"/>
      <c r="Y979" s="1317"/>
      <c r="Z979" s="1317"/>
      <c r="AA979" s="1313"/>
      <c r="AB979" s="1317"/>
      <c r="AC979" s="1317"/>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54"/>
    </row>
    <row r="980">
      <c r="A980" s="1181"/>
      <c r="B980" s="1313"/>
      <c r="C980" s="1314"/>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17"/>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39"/>
    </row>
    <row r="981">
      <c r="A981" s="1223"/>
      <c r="B981" s="1312"/>
      <c r="C981" s="1310"/>
      <c r="D981" s="1318"/>
      <c r="E981" s="1318"/>
      <c r="F981" s="1318"/>
      <c r="G981" s="1318"/>
      <c r="H981" s="1319"/>
      <c r="I981" s="1319"/>
      <c r="J981" s="1320"/>
      <c r="K981" s="1320"/>
      <c r="L981" s="1320"/>
      <c r="M981" s="1320"/>
      <c r="N981" s="1320"/>
      <c r="O981" s="1320"/>
      <c r="P981" s="1320"/>
      <c r="Q981" s="1321"/>
      <c r="R981" s="1321"/>
      <c r="S981" s="1321"/>
      <c r="T981" s="1321"/>
      <c r="U981" s="1321"/>
      <c r="V981" s="1321"/>
      <c r="W981" s="1317"/>
      <c r="X981" s="1317"/>
      <c r="Y981" s="1317"/>
      <c r="Z981" s="1317"/>
      <c r="AA981" s="1313"/>
      <c r="AB981" s="1317"/>
      <c r="AC981" s="1317"/>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54"/>
    </row>
    <row r="982">
      <c r="A982" s="1181"/>
      <c r="B982" s="1313"/>
      <c r="C982" s="1314"/>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17"/>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39"/>
    </row>
    <row r="983">
      <c r="A983" s="1223"/>
      <c r="B983" s="1312"/>
      <c r="C983" s="1310"/>
      <c r="D983" s="1318"/>
      <c r="E983" s="1318"/>
      <c r="F983" s="1318"/>
      <c r="G983" s="1318"/>
      <c r="H983" s="1319"/>
      <c r="I983" s="1319"/>
      <c r="J983" s="1320"/>
      <c r="K983" s="1320"/>
      <c r="L983" s="1320"/>
      <c r="M983" s="1320"/>
      <c r="N983" s="1320"/>
      <c r="O983" s="1320"/>
      <c r="P983" s="1320"/>
      <c r="Q983" s="1321"/>
      <c r="R983" s="1321"/>
      <c r="S983" s="1321"/>
      <c r="T983" s="1321"/>
      <c r="U983" s="1321"/>
      <c r="V983" s="1321"/>
      <c r="W983" s="1317"/>
      <c r="X983" s="1317"/>
      <c r="Y983" s="1317"/>
      <c r="Z983" s="1317"/>
      <c r="AA983" s="1313"/>
      <c r="AB983" s="1317"/>
      <c r="AC983" s="1317"/>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54"/>
    </row>
    <row r="984">
      <c r="A984" s="1181"/>
      <c r="B984" s="1313"/>
      <c r="C984" s="1314"/>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17"/>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39"/>
    </row>
    <row r="985">
      <c r="A985" s="1223"/>
      <c r="B985" s="1312"/>
      <c r="C985" s="1310"/>
      <c r="D985" s="1318"/>
      <c r="E985" s="1318"/>
      <c r="F985" s="1318"/>
      <c r="G985" s="1318"/>
      <c r="H985" s="1319"/>
      <c r="I985" s="1319"/>
      <c r="J985" s="1320"/>
      <c r="K985" s="1320"/>
      <c r="L985" s="1320"/>
      <c r="M985" s="1320"/>
      <c r="N985" s="1320"/>
      <c r="O985" s="1320"/>
      <c r="P985" s="1320"/>
      <c r="Q985" s="1321"/>
      <c r="R985" s="1321"/>
      <c r="S985" s="1321"/>
      <c r="T985" s="1321"/>
      <c r="U985" s="1321"/>
      <c r="V985" s="1321"/>
      <c r="W985" s="1317"/>
      <c r="X985" s="1317"/>
      <c r="Y985" s="1317"/>
      <c r="Z985" s="1317"/>
      <c r="AA985" s="1313"/>
      <c r="AB985" s="1317"/>
      <c r="AC985" s="1317"/>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54"/>
    </row>
    <row r="986">
      <c r="A986" s="1181"/>
      <c r="B986" s="1313"/>
      <c r="C986" s="1314"/>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17"/>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39"/>
    </row>
    <row r="987">
      <c r="A987" s="1223"/>
      <c r="B987" s="1312"/>
      <c r="C987" s="1310"/>
      <c r="D987" s="1318"/>
      <c r="E987" s="1318"/>
      <c r="F987" s="1318"/>
      <c r="G987" s="1318"/>
      <c r="H987" s="1319"/>
      <c r="I987" s="1319"/>
      <c r="J987" s="1320"/>
      <c r="K987" s="1320"/>
      <c r="L987" s="1320"/>
      <c r="M987" s="1320"/>
      <c r="N987" s="1320"/>
      <c r="O987" s="1320"/>
      <c r="P987" s="1320"/>
      <c r="Q987" s="1321"/>
      <c r="R987" s="1321"/>
      <c r="S987" s="1321"/>
      <c r="T987" s="1321"/>
      <c r="U987" s="1321"/>
      <c r="V987" s="1321"/>
      <c r="W987" s="1317"/>
      <c r="X987" s="1317"/>
      <c r="Y987" s="1317"/>
      <c r="Z987" s="1317"/>
      <c r="AA987" s="1313"/>
      <c r="AB987" s="1317"/>
      <c r="AC987" s="1317"/>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54"/>
    </row>
    <row r="988">
      <c r="A988" s="1181"/>
      <c r="B988" s="1313"/>
      <c r="C988" s="1314"/>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17"/>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39"/>
    </row>
    <row r="989">
      <c r="A989" s="1223"/>
      <c r="B989" s="1312"/>
      <c r="C989" s="1310"/>
      <c r="D989" s="1318"/>
      <c r="E989" s="1318"/>
      <c r="F989" s="1318"/>
      <c r="G989" s="1318"/>
      <c r="H989" s="1319"/>
      <c r="I989" s="1319"/>
      <c r="J989" s="1320"/>
      <c r="K989" s="1320"/>
      <c r="L989" s="1320"/>
      <c r="M989" s="1320"/>
      <c r="N989" s="1320"/>
      <c r="O989" s="1320"/>
      <c r="P989" s="1320"/>
      <c r="Q989" s="1321"/>
      <c r="R989" s="1321"/>
      <c r="S989" s="1321"/>
      <c r="T989" s="1321"/>
      <c r="U989" s="1321"/>
      <c r="V989" s="1321"/>
      <c r="W989" s="1317"/>
      <c r="X989" s="1317"/>
      <c r="Y989" s="1317"/>
      <c r="Z989" s="1317"/>
      <c r="AA989" s="1313"/>
      <c r="AB989" s="1317"/>
      <c r="AC989" s="1317"/>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54"/>
    </row>
    <row r="990">
      <c r="A990" s="1181"/>
      <c r="B990" s="1313"/>
      <c r="C990" s="1314"/>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17"/>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39"/>
    </row>
    <row r="991">
      <c r="A991" s="1223"/>
      <c r="B991" s="1312"/>
      <c r="C991" s="1310"/>
      <c r="D991" s="1318"/>
      <c r="E991" s="1318"/>
      <c r="F991" s="1318"/>
      <c r="G991" s="1318"/>
      <c r="H991" s="1319"/>
      <c r="I991" s="1319"/>
      <c r="J991" s="1320"/>
      <c r="K991" s="1320"/>
      <c r="L991" s="1320"/>
      <c r="M991" s="1320"/>
      <c r="N991" s="1320"/>
      <c r="O991" s="1320"/>
      <c r="P991" s="1320"/>
      <c r="Q991" s="1321"/>
      <c r="R991" s="1321"/>
      <c r="S991" s="1321"/>
      <c r="T991" s="1321"/>
      <c r="U991" s="1321"/>
      <c r="V991" s="1321"/>
      <c r="W991" s="1317"/>
      <c r="X991" s="1317"/>
      <c r="Y991" s="1317"/>
      <c r="Z991" s="1317"/>
      <c r="AA991" s="1313"/>
      <c r="AB991" s="1317"/>
      <c r="AC991" s="1317"/>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54"/>
    </row>
    <row r="992">
      <c r="A992" s="1181"/>
      <c r="B992" s="1313"/>
      <c r="C992" s="1314"/>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17"/>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39"/>
    </row>
    <row r="993">
      <c r="A993" s="1223"/>
      <c r="B993" s="1312"/>
      <c r="C993" s="1310"/>
      <c r="D993" s="1318"/>
      <c r="E993" s="1318"/>
      <c r="F993" s="1318"/>
      <c r="G993" s="1318"/>
      <c r="H993" s="1319"/>
      <c r="I993" s="1319"/>
      <c r="J993" s="1320"/>
      <c r="K993" s="1320"/>
      <c r="L993" s="1320"/>
      <c r="M993" s="1320"/>
      <c r="N993" s="1320"/>
      <c r="O993" s="1320"/>
      <c r="P993" s="1320"/>
      <c r="Q993" s="1321"/>
      <c r="R993" s="1321"/>
      <c r="S993" s="1321"/>
      <c r="T993" s="1321"/>
      <c r="U993" s="1321"/>
      <c r="V993" s="1321"/>
      <c r="W993" s="1317"/>
      <c r="X993" s="1317"/>
      <c r="Y993" s="1317"/>
      <c r="Z993" s="1317"/>
      <c r="AA993" s="1313"/>
      <c r="AB993" s="1317"/>
      <c r="AC993" s="1317"/>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54"/>
    </row>
    <row r="994">
      <c r="A994" s="1181"/>
      <c r="B994" s="1313"/>
      <c r="C994" s="1314"/>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17"/>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39"/>
    </row>
    <row r="995">
      <c r="A995" s="1223"/>
      <c r="B995" s="1312"/>
      <c r="C995" s="1310"/>
      <c r="D995" s="1318"/>
      <c r="E995" s="1318"/>
      <c r="F995" s="1318"/>
      <c r="G995" s="1318"/>
      <c r="H995" s="1319"/>
      <c r="I995" s="1319"/>
      <c r="J995" s="1320"/>
      <c r="K995" s="1320"/>
      <c r="L995" s="1320"/>
      <c r="M995" s="1320"/>
      <c r="N995" s="1320"/>
      <c r="O995" s="1320"/>
      <c r="P995" s="1320"/>
      <c r="Q995" s="1321"/>
      <c r="R995" s="1321"/>
      <c r="S995" s="1321"/>
      <c r="T995" s="1321"/>
      <c r="U995" s="1321"/>
      <c r="V995" s="1321"/>
      <c r="W995" s="1317"/>
      <c r="X995" s="1317"/>
      <c r="Y995" s="1317"/>
      <c r="Z995" s="1317"/>
      <c r="AA995" s="1313"/>
      <c r="AB995" s="1317"/>
      <c r="AC995" s="1317"/>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54"/>
    </row>
    <row r="996">
      <c r="A996" s="1181"/>
      <c r="B996" s="1313"/>
      <c r="C996" s="1314"/>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17"/>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39"/>
    </row>
    <row r="997">
      <c r="A997" s="1223"/>
      <c r="B997" s="1312"/>
      <c r="C997" s="1310"/>
      <c r="D997" s="1318"/>
      <c r="E997" s="1318"/>
      <c r="F997" s="1318"/>
      <c r="G997" s="1318"/>
      <c r="H997" s="1319"/>
      <c r="I997" s="1319"/>
      <c r="J997" s="1320"/>
      <c r="K997" s="1320"/>
      <c r="L997" s="1320"/>
      <c r="M997" s="1320"/>
      <c r="N997" s="1320"/>
      <c r="O997" s="1320"/>
      <c r="P997" s="1320"/>
      <c r="Q997" s="1321"/>
      <c r="R997" s="1321"/>
      <c r="S997" s="1321"/>
      <c r="T997" s="1321"/>
      <c r="U997" s="1321"/>
      <c r="V997" s="1321"/>
      <c r="W997" s="1317"/>
      <c r="X997" s="1317"/>
      <c r="Y997" s="1317"/>
      <c r="Z997" s="1317"/>
      <c r="AA997" s="1313"/>
      <c r="AB997" s="1317"/>
      <c r="AC997" s="1317"/>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54"/>
    </row>
    <row r="998">
      <c r="A998" s="1181"/>
      <c r="B998" s="1313"/>
      <c r="C998" s="1314"/>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17"/>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39"/>
    </row>
    <row r="999">
      <c r="A999" s="1223"/>
      <c r="B999" s="1312"/>
      <c r="C999" s="1310"/>
      <c r="D999" s="1318"/>
      <c r="E999" s="1318"/>
      <c r="F999" s="1318"/>
      <c r="G999" s="1318"/>
      <c r="H999" s="1319"/>
      <c r="I999" s="1319"/>
      <c r="J999" s="1320"/>
      <c r="K999" s="1320"/>
      <c r="L999" s="1320"/>
      <c r="M999" s="1320"/>
      <c r="N999" s="1320"/>
      <c r="O999" s="1320"/>
      <c r="P999" s="1320"/>
      <c r="Q999" s="1321"/>
      <c r="R999" s="1321"/>
      <c r="S999" s="1321"/>
      <c r="T999" s="1321"/>
      <c r="U999" s="1321"/>
      <c r="V999" s="1321"/>
      <c r="W999" s="1317"/>
      <c r="X999" s="1317"/>
      <c r="Y999" s="1317"/>
      <c r="Z999" s="1317"/>
      <c r="AA999" s="1313"/>
      <c r="AB999" s="1317"/>
      <c r="AC999" s="1317"/>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54"/>
    </row>
    <row r="1000">
      <c r="A1000" s="1181"/>
      <c r="B1000" s="1313"/>
      <c r="C1000" s="1314"/>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17"/>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39"/>
    </row>
    <row r="1001">
      <c r="A1001" s="1223"/>
      <c r="B1001" s="1312"/>
      <c r="C1001" s="1310"/>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7"/>
      <c r="X1001" s="1317"/>
      <c r="Y1001" s="1317"/>
      <c r="Z1001" s="1317"/>
      <c r="AA1001" s="1313"/>
      <c r="AB1001" s="1317"/>
      <c r="AC1001" s="1317"/>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54"/>
    </row>
    <row r="1002">
      <c r="A1002" s="1181"/>
      <c r="B1002" s="1313"/>
      <c r="C1002" s="1314"/>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17"/>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39"/>
    </row>
    <row r="1003">
      <c r="A1003" s="1223"/>
      <c r="B1003" s="1312"/>
      <c r="C1003" s="1310"/>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7"/>
      <c r="X1003" s="1317"/>
      <c r="Y1003" s="1317"/>
      <c r="Z1003" s="1317"/>
      <c r="AA1003" s="1325"/>
      <c r="AB1003" s="1317"/>
      <c r="AC1003" s="1317"/>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5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6" t="s">
        <v>43</v>
      </c>
      <c r="B1" s="1326" t="s">
        <v>7218</v>
      </c>
      <c r="C1" s="1326" t="s">
        <v>7251</v>
      </c>
      <c r="D1" s="1327" t="s">
        <v>7219</v>
      </c>
      <c r="E1" s="1327" t="s">
        <v>6691</v>
      </c>
      <c r="F1" s="1327" t="s">
        <v>6692</v>
      </c>
      <c r="G1" s="1327" t="s">
        <v>7220</v>
      </c>
      <c r="H1" s="1328"/>
      <c r="I1" s="1329" t="s">
        <v>9392</v>
      </c>
      <c r="J1" s="1330" t="s">
        <v>7222</v>
      </c>
      <c r="K1" s="1328"/>
      <c r="L1" s="1331" t="s">
        <v>6703</v>
      </c>
      <c r="M1" s="1331" t="s">
        <v>7223</v>
      </c>
      <c r="N1" s="1331" t="s">
        <v>7224</v>
      </c>
      <c r="O1" s="1331" t="s">
        <v>7225</v>
      </c>
      <c r="P1" s="1331" t="s">
        <v>6764</v>
      </c>
      <c r="Q1" s="1331" t="s">
        <v>7226</v>
      </c>
      <c r="R1" s="1331" t="s">
        <v>7227</v>
      </c>
      <c r="S1" s="1328"/>
      <c r="T1" s="1332" t="s">
        <v>7228</v>
      </c>
      <c r="U1" s="1333" t="s">
        <v>6699</v>
      </c>
      <c r="V1" s="1333" t="s">
        <v>6757</v>
      </c>
      <c r="W1" s="1332" t="s">
        <v>7229</v>
      </c>
      <c r="X1" s="1332" t="s">
        <v>7230</v>
      </c>
      <c r="Y1" s="1333" t="s">
        <v>9393</v>
      </c>
      <c r="Z1" s="1332" t="s">
        <v>7231</v>
      </c>
      <c r="AA1" s="1332" t="s">
        <v>7232</v>
      </c>
      <c r="AB1" s="1328"/>
      <c r="AC1" s="1334" t="s">
        <v>76</v>
      </c>
      <c r="AD1" s="1335" t="s">
        <v>6693</v>
      </c>
      <c r="AE1" s="1335" t="s">
        <v>6694</v>
      </c>
      <c r="AF1" s="1335" t="s">
        <v>7233</v>
      </c>
      <c r="AG1" s="1335" t="s">
        <v>7234</v>
      </c>
      <c r="AH1" s="1335" t="s">
        <v>6696</v>
      </c>
      <c r="AI1" s="1335" t="s">
        <v>7235</v>
      </c>
      <c r="AJ1" s="1336" t="s">
        <v>7236</v>
      </c>
      <c r="AK1" s="1337"/>
      <c r="AL1" s="1327" t="s">
        <v>7237</v>
      </c>
      <c r="AM1" s="1327" t="s">
        <v>7238</v>
      </c>
      <c r="AN1" s="1337"/>
      <c r="AO1" s="1338" t="s">
        <v>6700</v>
      </c>
      <c r="AP1" s="1338" t="s">
        <v>7239</v>
      </c>
      <c r="AQ1" s="1338" t="s">
        <v>7240</v>
      </c>
      <c r="AR1" s="1338" t="s">
        <v>6701</v>
      </c>
      <c r="AS1" s="1338" t="s">
        <v>7241</v>
      </c>
      <c r="AT1" s="1338" t="s">
        <v>7242</v>
      </c>
      <c r="AU1" s="1338" t="s">
        <v>7243</v>
      </c>
      <c r="AV1" s="1328"/>
      <c r="AW1" s="1339" t="s">
        <v>6702</v>
      </c>
      <c r="AX1" s="1339" t="s">
        <v>7244</v>
      </c>
      <c r="AY1" s="1339" t="s">
        <v>7245</v>
      </c>
      <c r="AZ1" s="1339" t="s">
        <v>7246</v>
      </c>
      <c r="BA1" s="1339" t="s">
        <v>7247</v>
      </c>
      <c r="BB1" s="1339" t="s">
        <v>7248</v>
      </c>
      <c r="BC1" s="1339" t="s">
        <v>7249</v>
      </c>
      <c r="BD1" s="1340"/>
      <c r="BE1" s="1341" t="s">
        <v>7250</v>
      </c>
      <c r="BF1" s="1342" t="s">
        <v>9394</v>
      </c>
      <c r="BG1" s="1342" t="s">
        <v>9395</v>
      </c>
      <c r="BH1" s="1342" t="s">
        <v>6759</v>
      </c>
      <c r="BI1" s="1342" t="s">
        <v>9396</v>
      </c>
      <c r="BJ1" s="1343"/>
      <c r="BK1" s="1344" t="s">
        <v>9397</v>
      </c>
      <c r="BL1" s="1344" t="s">
        <v>9398</v>
      </c>
      <c r="BM1" s="1344" t="s">
        <v>9399</v>
      </c>
      <c r="BN1" s="1344" t="s">
        <v>9400</v>
      </c>
      <c r="BO1" s="1344" t="s">
        <v>9401</v>
      </c>
      <c r="BP1" s="1344" t="s">
        <v>9402</v>
      </c>
      <c r="BQ1" s="1344" t="s">
        <v>6698</v>
      </c>
      <c r="BR1" s="1344" t="s">
        <v>6697</v>
      </c>
      <c r="BS1" s="1344" t="s">
        <v>9403</v>
      </c>
      <c r="BT1" s="1334" t="s">
        <v>68</v>
      </c>
      <c r="BU1" s="1343"/>
      <c r="BV1" s="1345" t="s">
        <v>9404</v>
      </c>
      <c r="BW1" s="1345" t="s">
        <v>9405</v>
      </c>
      <c r="BX1" s="1345" t="s">
        <v>9406</v>
      </c>
      <c r="BY1" s="1345" t="s">
        <v>9407</v>
      </c>
      <c r="BZ1" s="1345" t="s">
        <v>6690</v>
      </c>
      <c r="CA1" s="1343"/>
      <c r="CB1" s="1346" t="s">
        <v>6758</v>
      </c>
      <c r="CC1" s="1347" t="s">
        <v>9408</v>
      </c>
      <c r="CD1" s="1347" t="s">
        <v>9409</v>
      </c>
      <c r="CE1" s="1334" t="s">
        <v>70</v>
      </c>
      <c r="CF1" s="1343"/>
      <c r="CG1" s="1348" t="s">
        <v>9410</v>
      </c>
      <c r="CH1" s="1348" t="s">
        <v>9411</v>
      </c>
      <c r="CI1" s="1348" t="s">
        <v>9412</v>
      </c>
      <c r="CJ1" s="1348" t="s">
        <v>6762</v>
      </c>
      <c r="CK1" s="1343"/>
      <c r="CL1" s="1349" t="s">
        <v>9413</v>
      </c>
      <c r="CM1" s="1349" t="s">
        <v>9414</v>
      </c>
      <c r="CN1" s="1349" t="s">
        <v>6761</v>
      </c>
      <c r="CO1" s="1349" t="s">
        <v>6760</v>
      </c>
      <c r="CP1" s="1343"/>
      <c r="CQ1" s="1334" t="s">
        <v>78</v>
      </c>
      <c r="CR1" s="1334" t="s">
        <v>81</v>
      </c>
      <c r="CS1" s="1334" t="s">
        <v>9415</v>
      </c>
      <c r="CT1" s="1334" t="s">
        <v>65</v>
      </c>
      <c r="CU1" s="1334" t="s">
        <v>9416</v>
      </c>
      <c r="CV1" s="1334" t="s">
        <v>74</v>
      </c>
      <c r="CW1" s="1350" t="s">
        <v>80</v>
      </c>
      <c r="CX1" s="1334" t="s">
        <v>75</v>
      </c>
      <c r="CY1" s="1334" t="s">
        <v>9417</v>
      </c>
      <c r="CZ1" s="1334" t="s">
        <v>84</v>
      </c>
      <c r="DA1" s="1334" t="s">
        <v>82</v>
      </c>
      <c r="DB1" s="1334" t="s">
        <v>6087</v>
      </c>
      <c r="DC1" s="1334" t="s">
        <v>9418</v>
      </c>
      <c r="DD1" s="1343"/>
      <c r="DE1" s="1351" t="s">
        <v>9419</v>
      </c>
      <c r="DF1" s="1352" t="s">
        <v>9420</v>
      </c>
      <c r="DG1" s="1352" t="s">
        <v>9421</v>
      </c>
      <c r="DH1" s="1336" t="s">
        <v>9422</v>
      </c>
      <c r="DI1" s="1353" t="s">
        <v>9423</v>
      </c>
    </row>
    <row r="2">
      <c r="A2" s="1354" t="s">
        <v>9424</v>
      </c>
      <c r="B2" s="1355" t="s">
        <v>9425</v>
      </c>
      <c r="C2" s="1356">
        <v>0.12115740740740741</v>
      </c>
      <c r="D2" s="1357" t="s">
        <v>9426</v>
      </c>
      <c r="E2" s="1357" t="s">
        <v>7384</v>
      </c>
      <c r="F2" s="1357" t="s">
        <v>8309</v>
      </c>
      <c r="G2" s="1357" t="s">
        <v>9427</v>
      </c>
      <c r="H2" s="1357"/>
      <c r="I2" s="1358" t="s">
        <v>9428</v>
      </c>
      <c r="J2" s="1357">
        <v>47.99</v>
      </c>
      <c r="K2" s="1357"/>
      <c r="L2" s="1357" t="s">
        <v>7386</v>
      </c>
      <c r="M2" s="1357" t="s">
        <v>3495</v>
      </c>
      <c r="N2" s="1357" t="s">
        <v>8875</v>
      </c>
      <c r="O2" s="1357" t="s">
        <v>7387</v>
      </c>
      <c r="P2" s="1358" t="s">
        <v>7357</v>
      </c>
      <c r="Q2" s="1358" t="s">
        <v>9429</v>
      </c>
      <c r="R2" s="1357">
        <v>56.72</v>
      </c>
      <c r="S2" s="1357"/>
      <c r="T2" s="1357" t="s">
        <v>9430</v>
      </c>
      <c r="U2" s="1357" t="s">
        <v>6195</v>
      </c>
      <c r="V2" s="1357" t="s">
        <v>9431</v>
      </c>
      <c r="W2" s="1357" t="s">
        <v>3984</v>
      </c>
      <c r="X2" s="1358" t="s">
        <v>7755</v>
      </c>
      <c r="Y2" s="1357" t="s">
        <v>9432</v>
      </c>
      <c r="Z2" s="1357" t="s">
        <v>9433</v>
      </c>
      <c r="AA2" s="1357" t="s">
        <v>9434</v>
      </c>
      <c r="AB2" s="1357"/>
      <c r="AC2" s="1357" t="s">
        <v>4051</v>
      </c>
      <c r="AD2" s="1358" t="s">
        <v>4118</v>
      </c>
      <c r="AE2" s="1357" t="s">
        <v>8422</v>
      </c>
      <c r="AF2" s="1357">
        <v>46.63</v>
      </c>
      <c r="AG2" s="1357" t="s">
        <v>2162</v>
      </c>
      <c r="AH2" s="1357" t="s">
        <v>7396</v>
      </c>
      <c r="AI2" s="1357" t="s">
        <v>7423</v>
      </c>
      <c r="AJ2" s="1359">
        <v>48.89</v>
      </c>
      <c r="AK2" s="1357"/>
      <c r="AL2" s="1357" t="s">
        <v>7397</v>
      </c>
      <c r="AM2" s="1357">
        <v>47.81</v>
      </c>
      <c r="AN2" s="1357"/>
      <c r="AO2" s="1357" t="s">
        <v>9435</v>
      </c>
      <c r="AP2" s="1357" t="s">
        <v>7272</v>
      </c>
      <c r="AQ2" s="1357">
        <v>57.09</v>
      </c>
      <c r="AR2" s="1357" t="s">
        <v>8127</v>
      </c>
      <c r="AS2" s="1357" t="s">
        <v>9436</v>
      </c>
      <c r="AT2" s="1358" t="s">
        <v>9437</v>
      </c>
      <c r="AU2" s="1357" t="s">
        <v>9438</v>
      </c>
      <c r="AV2" s="1357"/>
      <c r="AW2" s="1357" t="s">
        <v>9439</v>
      </c>
      <c r="AX2" s="1357" t="s">
        <v>9440</v>
      </c>
      <c r="AY2" s="1357" t="s">
        <v>4669</v>
      </c>
      <c r="AZ2" s="1357" t="s">
        <v>9441</v>
      </c>
      <c r="BA2" s="1357" t="s">
        <v>9442</v>
      </c>
      <c r="BB2" s="1357" t="s">
        <v>3882</v>
      </c>
      <c r="BC2" s="1357">
        <v>42.88</v>
      </c>
      <c r="BD2" s="1357"/>
      <c r="BE2" s="1357" t="s">
        <v>9443</v>
      </c>
      <c r="BF2" s="1358" t="s">
        <v>9444</v>
      </c>
      <c r="BG2" s="1357" t="s">
        <v>6519</v>
      </c>
      <c r="BH2" s="1358" t="s">
        <v>3999</v>
      </c>
      <c r="BI2" s="1357" t="s">
        <v>9445</v>
      </c>
      <c r="BJ2" s="1357"/>
      <c r="BK2" s="1357" t="s">
        <v>6428</v>
      </c>
      <c r="BL2" s="1357" t="s">
        <v>7624</v>
      </c>
      <c r="BM2" s="1358" t="s">
        <v>9446</v>
      </c>
      <c r="BN2" s="1357">
        <v>59.82</v>
      </c>
      <c r="BO2" s="1357" t="s">
        <v>9447</v>
      </c>
      <c r="BP2" s="1358" t="s">
        <v>9448</v>
      </c>
      <c r="BQ2" s="1357" t="s">
        <v>9449</v>
      </c>
      <c r="BR2" s="1357" t="s">
        <v>6573</v>
      </c>
      <c r="BS2" s="1358" t="s">
        <v>9450</v>
      </c>
      <c r="BT2" s="1357">
        <v>42.39</v>
      </c>
      <c r="BU2" s="1357"/>
      <c r="BV2" s="1358" t="s">
        <v>9322</v>
      </c>
      <c r="BW2" s="1357" t="s">
        <v>9451</v>
      </c>
      <c r="BX2" s="1357" t="s">
        <v>8542</v>
      </c>
      <c r="BY2" s="1358" t="s">
        <v>8751</v>
      </c>
      <c r="BZ2" s="1357" t="s">
        <v>3912</v>
      </c>
      <c r="CA2" s="1357"/>
      <c r="CB2" s="1357" t="s">
        <v>9452</v>
      </c>
      <c r="CC2" s="1357" t="s">
        <v>9453</v>
      </c>
      <c r="CD2" s="1357" t="s">
        <v>4263</v>
      </c>
      <c r="CE2" s="1357">
        <v>49.61</v>
      </c>
      <c r="CF2" s="1357"/>
      <c r="CG2" s="1360" t="s">
        <v>5016</v>
      </c>
      <c r="CH2" s="1357" t="s">
        <v>9454</v>
      </c>
      <c r="CI2" s="1357" t="s">
        <v>9455</v>
      </c>
      <c r="CJ2" s="1357" t="s">
        <v>9345</v>
      </c>
      <c r="CK2" s="1357"/>
      <c r="CL2" s="1357" t="s">
        <v>9456</v>
      </c>
      <c r="CM2" s="1357" t="s">
        <v>9457</v>
      </c>
      <c r="CN2" s="1357" t="s">
        <v>9458</v>
      </c>
      <c r="CO2" s="1357" t="s">
        <v>9459</v>
      </c>
      <c r="CP2" s="1357"/>
      <c r="CQ2" s="1357">
        <v>45.66</v>
      </c>
      <c r="CR2" s="1358">
        <v>45.81</v>
      </c>
      <c r="CS2" s="1358" t="s">
        <v>6929</v>
      </c>
      <c r="CT2" s="1357" t="s">
        <v>8893</v>
      </c>
      <c r="CU2" s="1357">
        <v>30.72</v>
      </c>
      <c r="CV2" s="1357">
        <v>23.86</v>
      </c>
      <c r="CW2" s="1357" t="s">
        <v>3468</v>
      </c>
      <c r="CX2" s="1357">
        <v>48.47</v>
      </c>
      <c r="CY2" s="1358">
        <v>56.62</v>
      </c>
      <c r="CZ2" s="1357">
        <v>17.76</v>
      </c>
      <c r="DA2" s="1357">
        <v>31.39</v>
      </c>
      <c r="DB2" s="1357">
        <v>54.55</v>
      </c>
      <c r="DC2" s="1360">
        <v>35.9</v>
      </c>
      <c r="DD2" s="1357"/>
      <c r="DE2" s="1357" t="s">
        <v>4120</v>
      </c>
      <c r="DF2" s="1357" t="s">
        <v>3891</v>
      </c>
      <c r="DG2" s="1358" t="s">
        <v>9460</v>
      </c>
      <c r="DH2" s="1357" t="s">
        <v>9461</v>
      </c>
      <c r="DI2" s="1357" t="s">
        <v>9462</v>
      </c>
    </row>
    <row r="3">
      <c r="A3" s="1361" t="s">
        <v>5576</v>
      </c>
      <c r="B3" s="1362" t="s">
        <v>9463</v>
      </c>
      <c r="C3" s="1363">
        <v>0.12115740740740741</v>
      </c>
      <c r="D3" s="1364" t="s">
        <v>9464</v>
      </c>
      <c r="E3" s="1364" t="s">
        <v>9465</v>
      </c>
      <c r="F3" s="1364" t="s">
        <v>9466</v>
      </c>
      <c r="G3" s="1364" t="s">
        <v>9467</v>
      </c>
      <c r="H3" s="1365"/>
      <c r="I3" s="1364" t="s">
        <v>9468</v>
      </c>
      <c r="J3" s="1366">
        <v>47.99</v>
      </c>
      <c r="K3" s="1365"/>
      <c r="L3" s="1364" t="s">
        <v>9469</v>
      </c>
      <c r="M3" s="1366" t="s">
        <v>3495</v>
      </c>
      <c r="N3" s="1366" t="s">
        <v>8875</v>
      </c>
      <c r="O3" s="1364" t="s">
        <v>5505</v>
      </c>
      <c r="P3" s="1366" t="s">
        <v>7357</v>
      </c>
      <c r="Q3" s="1366" t="s">
        <v>9429</v>
      </c>
      <c r="R3" s="1366">
        <v>56.72</v>
      </c>
      <c r="S3" s="1365"/>
      <c r="T3" s="1366" t="s">
        <v>9430</v>
      </c>
      <c r="U3" s="1364" t="s">
        <v>8439</v>
      </c>
      <c r="V3" s="1366" t="s">
        <v>9431</v>
      </c>
      <c r="W3" s="1366" t="s">
        <v>3984</v>
      </c>
      <c r="X3" s="1364" t="s">
        <v>9470</v>
      </c>
      <c r="Y3" s="1366" t="s">
        <v>9432</v>
      </c>
      <c r="Z3" s="1366" t="s">
        <v>9433</v>
      </c>
      <c r="AA3" s="1364" t="s">
        <v>9471</v>
      </c>
      <c r="AB3" s="1365"/>
      <c r="AC3" s="1367" t="s">
        <v>4051</v>
      </c>
      <c r="AD3" s="1364" t="s">
        <v>9472</v>
      </c>
      <c r="AE3" s="1366" t="s">
        <v>8422</v>
      </c>
      <c r="AF3" s="1364">
        <v>46.88</v>
      </c>
      <c r="AG3" s="1364" t="s">
        <v>9473</v>
      </c>
      <c r="AH3" s="1364" t="s">
        <v>9474</v>
      </c>
      <c r="AI3" s="1366" t="s">
        <v>7423</v>
      </c>
      <c r="AJ3" s="1364">
        <v>48.92</v>
      </c>
      <c r="AK3" s="1368"/>
      <c r="AL3" s="1369" t="s">
        <v>5783</v>
      </c>
      <c r="AM3" s="1370">
        <v>47.98</v>
      </c>
      <c r="AN3" s="1365"/>
      <c r="AO3" s="1371" t="s">
        <v>9475</v>
      </c>
      <c r="AP3" s="1372" t="s">
        <v>7864</v>
      </c>
      <c r="AQ3" s="1372">
        <v>57.35</v>
      </c>
      <c r="AR3" s="1373" t="s">
        <v>8127</v>
      </c>
      <c r="AS3" s="1373" t="s">
        <v>9436</v>
      </c>
      <c r="AT3" s="1372" t="s">
        <v>9476</v>
      </c>
      <c r="AU3" s="1373" t="s">
        <v>9438</v>
      </c>
      <c r="AV3" s="1368"/>
      <c r="AW3" s="1373" t="s">
        <v>9439</v>
      </c>
      <c r="AX3" s="1374" t="s">
        <v>9477</v>
      </c>
      <c r="AY3" s="1375" t="s">
        <v>4669</v>
      </c>
      <c r="AZ3" s="1375" t="s">
        <v>9441</v>
      </c>
      <c r="BA3" s="1374" t="s">
        <v>5498</v>
      </c>
      <c r="BB3" s="1374" t="s">
        <v>8473</v>
      </c>
      <c r="BC3" s="1375">
        <v>42.88</v>
      </c>
      <c r="BD3" s="1368"/>
      <c r="BE3" s="1374" t="s">
        <v>9478</v>
      </c>
      <c r="BF3" s="1375" t="s">
        <v>9444</v>
      </c>
      <c r="BG3" s="1376" t="s">
        <v>6519</v>
      </c>
      <c r="BH3" s="1376" t="s">
        <v>3999</v>
      </c>
      <c r="BI3" s="1377" t="s">
        <v>9479</v>
      </c>
      <c r="BJ3" s="1378"/>
      <c r="BK3" s="1371" t="s">
        <v>9480</v>
      </c>
      <c r="BL3" s="1379" t="s">
        <v>4700</v>
      </c>
      <c r="BM3" s="1379" t="s">
        <v>9481</v>
      </c>
      <c r="BN3" s="1380">
        <v>59.82</v>
      </c>
      <c r="BO3" s="1379" t="s">
        <v>9482</v>
      </c>
      <c r="BP3" s="1379" t="s">
        <v>9483</v>
      </c>
      <c r="BQ3" s="1379" t="s">
        <v>2145</v>
      </c>
      <c r="BR3" s="1379" t="s">
        <v>9484</v>
      </c>
      <c r="BS3" s="1379" t="s">
        <v>9485</v>
      </c>
      <c r="BT3" s="1379">
        <v>42.76</v>
      </c>
      <c r="BU3" s="1368"/>
      <c r="BV3" s="1381" t="s">
        <v>9322</v>
      </c>
      <c r="BW3" s="1382" t="s">
        <v>9486</v>
      </c>
      <c r="BX3" s="1383" t="s">
        <v>8542</v>
      </c>
      <c r="BY3" s="1382" t="s">
        <v>2860</v>
      </c>
      <c r="BZ3" s="1383" t="s">
        <v>3912</v>
      </c>
      <c r="CA3" s="1378"/>
      <c r="CB3" s="1377" t="s">
        <v>9487</v>
      </c>
      <c r="CC3" s="1384" t="s">
        <v>7493</v>
      </c>
      <c r="CD3" s="1384" t="s">
        <v>2540</v>
      </c>
      <c r="CE3" s="1384">
        <v>52.55</v>
      </c>
      <c r="CF3" s="1368"/>
      <c r="CG3" s="1383" t="s">
        <v>5016</v>
      </c>
      <c r="CH3" s="1374" t="s">
        <v>9488</v>
      </c>
      <c r="CI3" s="1375" t="s">
        <v>9455</v>
      </c>
      <c r="CJ3" s="1375" t="s">
        <v>9345</v>
      </c>
      <c r="CK3" s="1378"/>
      <c r="CL3" s="1371" t="s">
        <v>9489</v>
      </c>
      <c r="CM3" s="1373" t="s">
        <v>9457</v>
      </c>
      <c r="CN3" s="1372" t="s">
        <v>9490</v>
      </c>
      <c r="CO3" s="1372" t="s">
        <v>9447</v>
      </c>
      <c r="CP3" s="1368"/>
      <c r="CQ3" s="1373">
        <v>45.66</v>
      </c>
      <c r="CR3" s="1385">
        <v>45.81</v>
      </c>
      <c r="CS3" s="1371" t="s">
        <v>4668</v>
      </c>
      <c r="CT3" s="1371" t="s">
        <v>8638</v>
      </c>
      <c r="CU3" s="1381">
        <v>30.72</v>
      </c>
      <c r="CV3" s="1381">
        <v>23.86</v>
      </c>
      <c r="CW3" s="1386" t="s">
        <v>3468</v>
      </c>
      <c r="CX3" s="1371">
        <v>48.96</v>
      </c>
      <c r="CY3" s="1381">
        <v>56.62</v>
      </c>
      <c r="CZ3" s="1371">
        <v>18.63</v>
      </c>
      <c r="DA3" s="1381">
        <v>31.39</v>
      </c>
      <c r="DB3" s="1381">
        <v>54.55</v>
      </c>
      <c r="DC3" s="1381">
        <v>35.9</v>
      </c>
      <c r="DD3" s="1378"/>
      <c r="DE3" s="1371" t="s">
        <v>5852</v>
      </c>
      <c r="DF3" s="1387" t="s">
        <v>3891</v>
      </c>
      <c r="DG3" s="1387" t="s">
        <v>9460</v>
      </c>
      <c r="DH3" s="1366" t="s">
        <v>9461</v>
      </c>
      <c r="DI3" s="1385" t="s">
        <v>9462</v>
      </c>
    </row>
    <row r="4">
      <c r="A4" s="1388" t="s">
        <v>327</v>
      </c>
      <c r="B4" s="1362" t="s">
        <v>9491</v>
      </c>
      <c r="C4" s="1362" t="s">
        <v>9492</v>
      </c>
      <c r="D4" s="1366" t="s">
        <v>9426</v>
      </c>
      <c r="E4" s="1364" t="s">
        <v>3163</v>
      </c>
      <c r="F4" s="1366" t="s">
        <v>8309</v>
      </c>
      <c r="G4" s="1364" t="s">
        <v>9493</v>
      </c>
      <c r="H4" s="1389"/>
      <c r="I4" s="1366" t="s">
        <v>9428</v>
      </c>
      <c r="J4" s="1364">
        <v>48.33</v>
      </c>
      <c r="K4" s="1390"/>
      <c r="L4" s="1391" t="s">
        <v>9494</v>
      </c>
      <c r="M4" s="1392" t="s">
        <v>2040</v>
      </c>
      <c r="N4" s="1392" t="s">
        <v>8875</v>
      </c>
      <c r="O4" s="1392" t="s">
        <v>4237</v>
      </c>
      <c r="P4" s="1391" t="s">
        <v>3878</v>
      </c>
      <c r="Q4" s="1392" t="s">
        <v>9495</v>
      </c>
      <c r="R4" s="1392">
        <v>56.35</v>
      </c>
      <c r="S4" s="1392" t="s">
        <v>9496</v>
      </c>
      <c r="T4" s="1391" t="s">
        <v>9496</v>
      </c>
      <c r="U4" s="1392" t="s">
        <v>7613</v>
      </c>
      <c r="V4" s="1392" t="s">
        <v>9497</v>
      </c>
      <c r="W4" s="1392" t="s">
        <v>2549</v>
      </c>
      <c r="X4" s="1392" t="s">
        <v>6336</v>
      </c>
      <c r="Y4" s="1392" t="s">
        <v>9189</v>
      </c>
      <c r="Z4" s="1392" t="s">
        <v>9498</v>
      </c>
      <c r="AA4" s="1393" t="s">
        <v>9434</v>
      </c>
      <c r="AB4" s="1392">
        <v>53.53</v>
      </c>
      <c r="AC4" s="1394" t="s">
        <v>4051</v>
      </c>
      <c r="AD4" s="1393" t="s">
        <v>4118</v>
      </c>
      <c r="AE4" s="1392" t="s">
        <v>8924</v>
      </c>
      <c r="AF4" s="1392">
        <v>46.78</v>
      </c>
      <c r="AG4" s="1392" t="s">
        <v>9473</v>
      </c>
      <c r="AH4" s="1392" t="s">
        <v>8488</v>
      </c>
      <c r="AI4" s="1392" t="s">
        <v>991</v>
      </c>
      <c r="AJ4" s="1392">
        <v>48.65</v>
      </c>
      <c r="AK4" s="1392" t="s">
        <v>8121</v>
      </c>
      <c r="AL4" s="1395" t="s">
        <v>9499</v>
      </c>
      <c r="AM4" s="1396">
        <v>47.9</v>
      </c>
      <c r="AN4" s="1392" t="s">
        <v>7994</v>
      </c>
      <c r="AO4" s="1391" t="s">
        <v>7994</v>
      </c>
      <c r="AP4" s="1392" t="s">
        <v>7574</v>
      </c>
      <c r="AQ4" s="1392">
        <v>56.99</v>
      </c>
      <c r="AR4" s="1392" t="s">
        <v>3111</v>
      </c>
      <c r="AS4" s="1392" t="s">
        <v>9500</v>
      </c>
      <c r="AT4" s="1392" t="s">
        <v>9501</v>
      </c>
      <c r="AU4" s="1392" t="s">
        <v>8121</v>
      </c>
      <c r="AV4" s="1392" t="s">
        <v>7188</v>
      </c>
      <c r="AW4" s="1391" t="s">
        <v>7188</v>
      </c>
      <c r="AX4" s="1392" t="s">
        <v>9502</v>
      </c>
      <c r="AY4" s="1392" t="s">
        <v>7927</v>
      </c>
      <c r="AZ4" s="1392" t="s">
        <v>9503</v>
      </c>
      <c r="BA4" s="1392" t="s">
        <v>7835</v>
      </c>
      <c r="BB4" s="1392" t="s">
        <v>9504</v>
      </c>
      <c r="BC4" s="1392">
        <v>47.08</v>
      </c>
      <c r="BD4" s="1392" t="s">
        <v>9505</v>
      </c>
      <c r="BE4" s="1393" t="s">
        <v>9443</v>
      </c>
      <c r="BF4" s="1392" t="s">
        <v>5349</v>
      </c>
      <c r="BG4" s="1395" t="s">
        <v>9505</v>
      </c>
      <c r="BH4" s="1395" t="s">
        <v>9506</v>
      </c>
      <c r="BI4" s="1392" t="s">
        <v>9507</v>
      </c>
      <c r="BJ4" s="1392" t="s">
        <v>7624</v>
      </c>
      <c r="BK4" s="1395" t="s">
        <v>9508</v>
      </c>
      <c r="BL4" s="1394" t="s">
        <v>7624</v>
      </c>
      <c r="BM4" s="1394" t="s">
        <v>9446</v>
      </c>
      <c r="BN4" s="1395" t="s">
        <v>9509</v>
      </c>
      <c r="BO4" s="1395" t="s">
        <v>9510</v>
      </c>
      <c r="BP4" s="1394" t="s">
        <v>9448</v>
      </c>
      <c r="BQ4" s="1395" t="s">
        <v>9511</v>
      </c>
      <c r="BR4" s="1395" t="s">
        <v>9512</v>
      </c>
      <c r="BS4" s="1395" t="s">
        <v>9513</v>
      </c>
      <c r="BT4" s="1395">
        <v>42.4</v>
      </c>
      <c r="BU4" s="1392">
        <v>17.88</v>
      </c>
      <c r="BV4" s="1395" t="s">
        <v>9514</v>
      </c>
      <c r="BW4" s="1394" t="s">
        <v>9451</v>
      </c>
      <c r="BX4" s="1397" t="s">
        <v>9515</v>
      </c>
      <c r="BY4" s="1395" t="s">
        <v>1999</v>
      </c>
      <c r="BZ4" s="1395" t="s">
        <v>9516</v>
      </c>
      <c r="CA4" s="1392" t="s">
        <v>1999</v>
      </c>
      <c r="CB4" s="1395" t="s">
        <v>9517</v>
      </c>
      <c r="CC4" s="1395" t="s">
        <v>9518</v>
      </c>
      <c r="CD4" s="1392" t="s">
        <v>9519</v>
      </c>
      <c r="CE4" s="1395">
        <v>53.53</v>
      </c>
      <c r="CF4" s="1392" t="s">
        <v>8575</v>
      </c>
      <c r="CG4" s="1392" t="s">
        <v>7328</v>
      </c>
      <c r="CH4" s="1395" t="s">
        <v>9520</v>
      </c>
      <c r="CI4" s="1395" t="s">
        <v>9521</v>
      </c>
      <c r="CJ4" s="1395" t="s">
        <v>9522</v>
      </c>
      <c r="CK4" s="1392" t="s">
        <v>9523</v>
      </c>
      <c r="CL4" s="1394" t="s">
        <v>9456</v>
      </c>
      <c r="CM4" s="1395" t="s">
        <v>2766</v>
      </c>
      <c r="CN4" s="1395" t="s">
        <v>9524</v>
      </c>
      <c r="CO4" s="1395" t="s">
        <v>9523</v>
      </c>
      <c r="CP4" s="1392">
        <v>47.79</v>
      </c>
      <c r="CQ4" s="1395">
        <v>45.72</v>
      </c>
      <c r="CR4" s="1395">
        <v>47.79</v>
      </c>
      <c r="CS4" s="1395" t="s">
        <v>9525</v>
      </c>
      <c r="CT4" s="1394" t="s">
        <v>8893</v>
      </c>
      <c r="CU4" s="1395">
        <v>31.05</v>
      </c>
      <c r="CV4" s="1395">
        <v>24.4</v>
      </c>
      <c r="CW4" s="1395" t="s">
        <v>9512</v>
      </c>
      <c r="CX4" s="1364">
        <v>48.89</v>
      </c>
      <c r="CY4" s="1364">
        <v>58.86</v>
      </c>
      <c r="CZ4" s="1364">
        <v>17.88</v>
      </c>
      <c r="DA4" s="1364">
        <v>33.04</v>
      </c>
      <c r="DB4" s="1364">
        <v>55.43</v>
      </c>
      <c r="DC4" s="1364">
        <v>36.52</v>
      </c>
      <c r="DD4" s="1390"/>
      <c r="DE4" s="1364" t="s">
        <v>9526</v>
      </c>
      <c r="DF4" s="1364" t="s">
        <v>194</v>
      </c>
      <c r="DG4" s="1364" t="s">
        <v>9527</v>
      </c>
      <c r="DH4" s="1364" t="s">
        <v>1348</v>
      </c>
      <c r="DI4" s="1364" t="s">
        <v>9528</v>
      </c>
    </row>
    <row r="5">
      <c r="A5" s="1388" t="s">
        <v>1115</v>
      </c>
      <c r="B5" s="1362" t="s">
        <v>9529</v>
      </c>
      <c r="C5" s="1362" t="s">
        <v>9530</v>
      </c>
      <c r="D5" s="1364" t="s">
        <v>9531</v>
      </c>
      <c r="E5" s="1364" t="s">
        <v>7285</v>
      </c>
      <c r="F5" s="1364" t="s">
        <v>7317</v>
      </c>
      <c r="G5" s="1398" t="s">
        <v>9532</v>
      </c>
      <c r="H5" s="1365"/>
      <c r="I5" s="1399" t="str">
        <f>HYPERLINK("https://youtu.be/lEL8m2E01nU?t=682","2:32.55")</f>
        <v>2:32.55</v>
      </c>
      <c r="J5" s="1364">
        <v>49.91</v>
      </c>
      <c r="K5" s="1365"/>
      <c r="L5" s="1364" t="s">
        <v>7588</v>
      </c>
      <c r="M5" s="1364" t="s">
        <v>1876</v>
      </c>
      <c r="N5" s="1364" t="s">
        <v>2595</v>
      </c>
      <c r="O5" s="1364" t="s">
        <v>1095</v>
      </c>
      <c r="P5" s="1399" t="str">
        <f>HYPERLINK("https://youtu.be/qa1JlaDaizA","1:27.27")</f>
        <v>1:27.27</v>
      </c>
      <c r="Q5" s="1399" t="s">
        <v>9533</v>
      </c>
      <c r="R5" s="1364">
        <v>57.89</v>
      </c>
      <c r="S5" s="1390"/>
      <c r="T5" s="1364" t="s">
        <v>1495</v>
      </c>
      <c r="U5" s="1364" t="s">
        <v>9534</v>
      </c>
      <c r="V5" s="1364" t="s">
        <v>3645</v>
      </c>
      <c r="W5" s="1364" t="s">
        <v>9535</v>
      </c>
      <c r="X5" s="1400" t="str">
        <f>HYPERLINK("https://www.twitch.tv/videos/536217404","1:24.99")</f>
        <v>1:24.99</v>
      </c>
      <c r="Y5" s="1364" t="s">
        <v>9536</v>
      </c>
      <c r="Z5" s="1364" t="s">
        <v>9537</v>
      </c>
      <c r="AA5" s="1364" t="s">
        <v>9538</v>
      </c>
      <c r="AB5" s="1390"/>
      <c r="AC5" s="1364" t="s">
        <v>4384</v>
      </c>
      <c r="AD5" s="1401" t="s">
        <v>9539</v>
      </c>
      <c r="AE5" s="1364" t="s">
        <v>928</v>
      </c>
      <c r="AF5" s="1364">
        <v>47.74</v>
      </c>
      <c r="AG5" s="1364" t="s">
        <v>7594</v>
      </c>
      <c r="AH5" s="1364" t="s">
        <v>7272</v>
      </c>
      <c r="AI5" s="1364" t="s">
        <v>7833</v>
      </c>
      <c r="AJ5" s="1402">
        <v>49.3</v>
      </c>
      <c r="AK5" s="1390"/>
      <c r="AL5" s="1364" t="s">
        <v>9540</v>
      </c>
      <c r="AM5" s="1364">
        <v>47.88</v>
      </c>
      <c r="AN5" s="1390"/>
      <c r="AO5" s="1364" t="s">
        <v>9541</v>
      </c>
      <c r="AP5" s="1364" t="s">
        <v>8857</v>
      </c>
      <c r="AQ5" s="1364">
        <v>58.25</v>
      </c>
      <c r="AR5" s="1364" t="s">
        <v>8431</v>
      </c>
      <c r="AS5" s="1364" t="s">
        <v>9542</v>
      </c>
      <c r="AT5" s="1401" t="s">
        <v>9543</v>
      </c>
      <c r="AU5" s="1364" t="s">
        <v>9544</v>
      </c>
      <c r="AV5" s="1365"/>
      <c r="AW5" s="1364" t="s">
        <v>9545</v>
      </c>
      <c r="AX5" s="1364" t="s">
        <v>2719</v>
      </c>
      <c r="AY5" s="1364" t="s">
        <v>9546</v>
      </c>
      <c r="AZ5" s="1364" t="s">
        <v>9547</v>
      </c>
      <c r="BA5" s="1366" t="s">
        <v>9442</v>
      </c>
      <c r="BB5" s="1364" t="s">
        <v>7605</v>
      </c>
      <c r="BC5" s="1364">
        <v>46.45</v>
      </c>
      <c r="BD5" s="1365"/>
      <c r="BE5" s="1364" t="s">
        <v>9548</v>
      </c>
      <c r="BF5" s="1401" t="s">
        <v>9549</v>
      </c>
      <c r="BG5" s="1364" t="s">
        <v>9550</v>
      </c>
      <c r="BH5" s="1399" t="str">
        <f>HYPERLINK("https://youtu.be/lEL8m2E01nU?t=5227","1:36.16")</f>
        <v>1:36.16</v>
      </c>
      <c r="BI5" s="1366" t="s">
        <v>9445</v>
      </c>
      <c r="BJ5" s="1365"/>
      <c r="BK5" s="1366" t="s">
        <v>6428</v>
      </c>
      <c r="BL5" s="1364" t="s">
        <v>9551</v>
      </c>
      <c r="BM5" s="1401" t="s">
        <v>9552</v>
      </c>
      <c r="BN5" s="1364" t="s">
        <v>8489</v>
      </c>
      <c r="BO5" s="1364" t="s">
        <v>9553</v>
      </c>
      <c r="BP5" s="1399" t="str">
        <f>HYPERLINK("https://youtu.be/_zkEZrJiLkI?t=6208","1:52.30")</f>
        <v>1:52.30</v>
      </c>
      <c r="BQ5" s="1364" t="s">
        <v>2361</v>
      </c>
      <c r="BR5" s="1366" t="s">
        <v>6573</v>
      </c>
      <c r="BS5" s="1403" t="s">
        <v>9450</v>
      </c>
      <c r="BT5" s="1366">
        <v>42.39</v>
      </c>
      <c r="BU5" s="1365"/>
      <c r="BV5" s="1401" t="s">
        <v>9554</v>
      </c>
      <c r="BW5" s="1364" t="s">
        <v>9555</v>
      </c>
      <c r="BX5" s="1364" t="s">
        <v>9556</v>
      </c>
      <c r="BY5" s="1403" t="s">
        <v>8751</v>
      </c>
      <c r="BZ5" s="1364" t="s">
        <v>9557</v>
      </c>
      <c r="CA5" s="1365"/>
      <c r="CB5" s="1364" t="s">
        <v>9558</v>
      </c>
      <c r="CC5" s="1364" t="s">
        <v>9559</v>
      </c>
      <c r="CD5" s="1364" t="s">
        <v>9560</v>
      </c>
      <c r="CE5" s="1364">
        <v>51.68</v>
      </c>
      <c r="CF5" s="1365"/>
      <c r="CG5" s="1404" t="s">
        <v>7904</v>
      </c>
      <c r="CH5" s="1364" t="s">
        <v>9561</v>
      </c>
      <c r="CI5" s="1364" t="s">
        <v>9562</v>
      </c>
      <c r="CJ5" s="1364" t="s">
        <v>6404</v>
      </c>
      <c r="CK5" s="1390"/>
      <c r="CL5" s="1364" t="s">
        <v>9563</v>
      </c>
      <c r="CM5" s="1364" t="s">
        <v>857</v>
      </c>
      <c r="CN5" s="1364" t="s">
        <v>9564</v>
      </c>
      <c r="CO5" s="1364" t="s">
        <v>9565</v>
      </c>
      <c r="CP5" s="1390"/>
      <c r="CQ5" s="1364">
        <v>45.92</v>
      </c>
      <c r="CR5" s="1401">
        <v>46.94</v>
      </c>
      <c r="CS5" s="1401" t="s">
        <v>9566</v>
      </c>
      <c r="CT5" s="1364" t="s">
        <v>9567</v>
      </c>
      <c r="CU5" s="1364">
        <v>30.94</v>
      </c>
      <c r="CV5" s="1364">
        <v>23.92</v>
      </c>
      <c r="CW5" s="1364" t="s">
        <v>1295</v>
      </c>
      <c r="CX5" s="1366">
        <v>48.47</v>
      </c>
      <c r="CY5" s="1399" t="str">
        <f>HYPERLINK("https://www.twitch.tv/videos/536198396","57.14")</f>
        <v>57.14</v>
      </c>
      <c r="CZ5" s="1366">
        <v>17.76</v>
      </c>
      <c r="DA5" s="1364">
        <v>32.43</v>
      </c>
      <c r="DB5" s="1364">
        <v>57.15</v>
      </c>
      <c r="DC5" s="1404" t="s">
        <v>3608</v>
      </c>
      <c r="DD5" s="1365"/>
      <c r="DE5" s="1364" t="s">
        <v>8968</v>
      </c>
      <c r="DF5" s="1364" t="s">
        <v>1106</v>
      </c>
      <c r="DG5" s="1399" t="str">
        <f>HYPERLINK("https://youtu.be/_zkEZrJiLkI?t=9955","3:51.51")</f>
        <v>3:51.51</v>
      </c>
      <c r="DH5" s="1364" t="s">
        <v>9092</v>
      </c>
      <c r="DI5" s="1364" t="s">
        <v>9568</v>
      </c>
    </row>
    <row r="6">
      <c r="A6" s="1361" t="s">
        <v>6298</v>
      </c>
      <c r="B6" s="1362" t="s">
        <v>9569</v>
      </c>
      <c r="C6" s="1362" t="s">
        <v>9570</v>
      </c>
      <c r="D6" s="1405" t="s">
        <v>9571</v>
      </c>
      <c r="E6" s="1406" t="s">
        <v>9572</v>
      </c>
      <c r="F6" s="1407" t="s">
        <v>9573</v>
      </c>
      <c r="G6" s="1406" t="s">
        <v>9574</v>
      </c>
      <c r="H6" s="1365"/>
      <c r="I6" s="1406" t="s">
        <v>9575</v>
      </c>
      <c r="J6" s="1407">
        <v>50.26</v>
      </c>
      <c r="K6" s="1365"/>
      <c r="L6" s="1407" t="s">
        <v>9576</v>
      </c>
      <c r="M6" s="1407" t="s">
        <v>9577</v>
      </c>
      <c r="N6" s="1407" t="s">
        <v>5461</v>
      </c>
      <c r="O6" s="1407" t="s">
        <v>9578</v>
      </c>
      <c r="P6" s="1406" t="s">
        <v>9579</v>
      </c>
      <c r="Q6" s="1407" t="s">
        <v>9580</v>
      </c>
      <c r="R6" s="1407">
        <v>58.29</v>
      </c>
      <c r="S6" s="1390"/>
      <c r="T6" s="1407" t="s">
        <v>9581</v>
      </c>
      <c r="U6" s="1406" t="s">
        <v>9582</v>
      </c>
      <c r="V6" s="1407" t="s">
        <v>1031</v>
      </c>
      <c r="W6" s="1407" t="s">
        <v>9583</v>
      </c>
      <c r="X6" s="1364" t="s">
        <v>5875</v>
      </c>
      <c r="Y6" s="1407" t="s">
        <v>9584</v>
      </c>
      <c r="Z6" s="1407" t="s">
        <v>9585</v>
      </c>
      <c r="AA6" s="1364" t="s">
        <v>9586</v>
      </c>
      <c r="AB6" s="1390"/>
      <c r="AC6" s="1407" t="s">
        <v>9587</v>
      </c>
      <c r="AD6" s="1364" t="s">
        <v>9588</v>
      </c>
      <c r="AE6" s="1407" t="s">
        <v>8202</v>
      </c>
      <c r="AF6" s="1407">
        <v>47.72</v>
      </c>
      <c r="AG6" s="1407" t="s">
        <v>9589</v>
      </c>
      <c r="AH6" s="1407" t="s">
        <v>6344</v>
      </c>
      <c r="AI6" s="1407" t="s">
        <v>7795</v>
      </c>
      <c r="AJ6" s="1407">
        <v>49.87</v>
      </c>
      <c r="AK6" s="1408"/>
      <c r="AL6" s="1369" t="s">
        <v>9590</v>
      </c>
      <c r="AM6" s="1409">
        <v>47.9</v>
      </c>
      <c r="AN6" s="1390"/>
      <c r="AO6" s="1407" t="s">
        <v>9591</v>
      </c>
      <c r="AP6" s="1407" t="s">
        <v>9113</v>
      </c>
      <c r="AQ6" s="1407">
        <v>58.92</v>
      </c>
      <c r="AR6" s="1407" t="s">
        <v>3844</v>
      </c>
      <c r="AS6" s="1407" t="s">
        <v>9592</v>
      </c>
      <c r="AT6" s="1407" t="s">
        <v>9593</v>
      </c>
      <c r="AU6" s="1410" t="s">
        <v>9594</v>
      </c>
      <c r="AV6" s="1368"/>
      <c r="AW6" s="1407" t="s">
        <v>9595</v>
      </c>
      <c r="AX6" s="1407" t="s">
        <v>3833</v>
      </c>
      <c r="AY6" s="1407" t="s">
        <v>9596</v>
      </c>
      <c r="AZ6" s="1406" t="s">
        <v>9597</v>
      </c>
      <c r="BA6" s="1407" t="s">
        <v>6188</v>
      </c>
      <c r="BB6" s="1411" t="s">
        <v>8279</v>
      </c>
      <c r="BC6" s="1412">
        <v>43.36</v>
      </c>
      <c r="BD6" s="1368"/>
      <c r="BE6" s="1407" t="s">
        <v>9598</v>
      </c>
      <c r="BF6" s="1406" t="s">
        <v>163</v>
      </c>
      <c r="BG6" s="1407" t="s">
        <v>9550</v>
      </c>
      <c r="BH6" s="1407" t="s">
        <v>1058</v>
      </c>
      <c r="BI6" s="1377"/>
      <c r="BJ6" s="1378"/>
      <c r="BK6" s="1413" t="s">
        <v>9599</v>
      </c>
      <c r="BL6" s="1407" t="s">
        <v>7417</v>
      </c>
      <c r="BM6" s="1407" t="s">
        <v>9600</v>
      </c>
      <c r="BN6" s="1407" t="s">
        <v>4610</v>
      </c>
      <c r="BO6" s="1407" t="s">
        <v>5360</v>
      </c>
      <c r="BP6" s="1407" t="s">
        <v>9601</v>
      </c>
      <c r="BQ6" s="1414" t="s">
        <v>9449</v>
      </c>
      <c r="BR6" s="1407" t="s">
        <v>9602</v>
      </c>
      <c r="BS6" s="1407" t="s">
        <v>8127</v>
      </c>
      <c r="BT6" s="1407">
        <v>42.84</v>
      </c>
      <c r="BU6" s="1368"/>
      <c r="BV6" s="1407" t="s">
        <v>9603</v>
      </c>
      <c r="BW6" s="1407" t="s">
        <v>9604</v>
      </c>
      <c r="BX6" s="1407" t="s">
        <v>9605</v>
      </c>
      <c r="BY6" s="1407" t="s">
        <v>770</v>
      </c>
      <c r="BZ6" s="1407" t="s">
        <v>5164</v>
      </c>
      <c r="CA6" s="1378"/>
      <c r="CB6" s="1407" t="s">
        <v>9606</v>
      </c>
      <c r="CC6" s="1407" t="s">
        <v>9607</v>
      </c>
      <c r="CD6" s="1407" t="s">
        <v>9608</v>
      </c>
      <c r="CE6" s="1407">
        <v>55.04</v>
      </c>
      <c r="CF6" s="1368"/>
      <c r="CG6" s="1407" t="s">
        <v>1929</v>
      </c>
      <c r="CH6" s="1406" t="s">
        <v>9609</v>
      </c>
      <c r="CI6" s="1406" t="s">
        <v>6424</v>
      </c>
      <c r="CJ6" s="1407" t="s">
        <v>9610</v>
      </c>
      <c r="CK6" s="1415"/>
      <c r="CL6" s="1407" t="s">
        <v>9611</v>
      </c>
      <c r="CM6" s="1407" t="s">
        <v>9612</v>
      </c>
      <c r="CN6" s="1407" t="s">
        <v>9437</v>
      </c>
      <c r="CO6" s="1407" t="s">
        <v>9613</v>
      </c>
      <c r="CP6" s="1408"/>
      <c r="CQ6" s="1407">
        <v>46.44</v>
      </c>
      <c r="CR6" s="1407">
        <v>48.87</v>
      </c>
      <c r="CS6" s="1407" t="s">
        <v>9614</v>
      </c>
      <c r="CT6" s="1371" t="s">
        <v>1876</v>
      </c>
      <c r="CU6" s="1371">
        <v>31.23</v>
      </c>
      <c r="CV6" s="1416">
        <v>25.02</v>
      </c>
      <c r="CW6" s="1407" t="s">
        <v>1879</v>
      </c>
      <c r="CX6" s="1407">
        <v>49.13</v>
      </c>
      <c r="CY6" s="1407">
        <v>58.26</v>
      </c>
      <c r="CZ6" s="1407">
        <v>18.33</v>
      </c>
      <c r="DA6" s="1407">
        <v>33.5</v>
      </c>
      <c r="DB6" s="1407">
        <v>59.19</v>
      </c>
      <c r="DC6" s="1407">
        <v>37.45</v>
      </c>
      <c r="DD6" s="1378"/>
      <c r="DE6" s="1407" t="s">
        <v>9615</v>
      </c>
      <c r="DF6" s="1407" t="s">
        <v>2590</v>
      </c>
      <c r="DG6" s="1407" t="s">
        <v>9616</v>
      </c>
      <c r="DH6" s="1407" t="s">
        <v>9617</v>
      </c>
      <c r="DI6" s="1417" t="s">
        <v>9618</v>
      </c>
    </row>
    <row r="7">
      <c r="A7" s="1388" t="s">
        <v>6269</v>
      </c>
      <c r="B7" s="1362" t="s">
        <v>9619</v>
      </c>
      <c r="C7" s="1362" t="s">
        <v>9620</v>
      </c>
      <c r="D7" s="1364" t="s">
        <v>9621</v>
      </c>
      <c r="E7" s="1366" t="s">
        <v>7384</v>
      </c>
      <c r="F7" s="1364" t="s">
        <v>8813</v>
      </c>
      <c r="G7" s="1364" t="s">
        <v>9622</v>
      </c>
      <c r="H7" s="1390"/>
      <c r="I7" s="1404" t="s">
        <v>9623</v>
      </c>
      <c r="J7" s="1418">
        <v>48.47</v>
      </c>
      <c r="K7" s="1390"/>
      <c r="L7" s="1366" t="s">
        <v>7386</v>
      </c>
      <c r="M7" s="1364" t="s">
        <v>9624</v>
      </c>
      <c r="N7" s="1364" t="s">
        <v>9625</v>
      </c>
      <c r="O7" s="1366" t="s">
        <v>7387</v>
      </c>
      <c r="P7" s="1364" t="s">
        <v>7414</v>
      </c>
      <c r="Q7" s="1364" t="s">
        <v>9626</v>
      </c>
      <c r="R7" s="1364">
        <v>57.34</v>
      </c>
      <c r="S7" s="1390"/>
      <c r="T7" s="1364" t="s">
        <v>9627</v>
      </c>
      <c r="U7" s="1399" t="str">
        <f>HYPERLINK("https://www.twitch.tv/videos/525613330","1:56.00")</f>
        <v>1:56.00</v>
      </c>
      <c r="V7" s="1364" t="s">
        <v>9628</v>
      </c>
      <c r="W7" s="1364" t="s">
        <v>9629</v>
      </c>
      <c r="X7" s="1364" t="s">
        <v>7391</v>
      </c>
      <c r="Y7" s="1364" t="s">
        <v>9630</v>
      </c>
      <c r="Z7" s="1419" t="s">
        <v>9631</v>
      </c>
      <c r="AA7" s="1364" t="s">
        <v>9632</v>
      </c>
      <c r="AB7" s="1390"/>
      <c r="AC7" s="1364" t="s">
        <v>8176</v>
      </c>
      <c r="AD7" s="1364" t="s">
        <v>9633</v>
      </c>
      <c r="AE7" s="1364" t="s">
        <v>9634</v>
      </c>
      <c r="AF7" s="1420">
        <v>46.63</v>
      </c>
      <c r="AG7" s="1366" t="s">
        <v>2162</v>
      </c>
      <c r="AH7" s="1366" t="s">
        <v>7396</v>
      </c>
      <c r="AI7" s="1399" t="str">
        <f>HYPERLINK("https://www.twitch.tv/videos/538066633","1:22.49")</f>
        <v>1:22.49</v>
      </c>
      <c r="AJ7" s="1366">
        <v>48.89</v>
      </c>
      <c r="AK7" s="1421"/>
      <c r="AL7" s="1366" t="s">
        <v>7397</v>
      </c>
      <c r="AM7" s="1364">
        <v>47.96</v>
      </c>
      <c r="AN7" s="1390"/>
      <c r="AO7" s="1364" t="s">
        <v>9541</v>
      </c>
      <c r="AP7" s="1366" t="s">
        <v>7272</v>
      </c>
      <c r="AQ7" s="1366">
        <v>57.09</v>
      </c>
      <c r="AR7" s="1419" t="s">
        <v>770</v>
      </c>
      <c r="AS7" s="1364" t="s">
        <v>9635</v>
      </c>
      <c r="AT7" s="1400" t="str">
        <f>HYPERLINK("https://www.twitch.tv/videos/524838524","1:44.46")</f>
        <v>1:44.46</v>
      </c>
      <c r="AU7" s="1364" t="s">
        <v>4469</v>
      </c>
      <c r="AV7" s="1390"/>
      <c r="AW7" s="1364" t="s">
        <v>9636</v>
      </c>
      <c r="AX7" s="1399" t="str">
        <f>HYPERLINK("https://www.twitch.tv/videos/540841909","1:02.08")</f>
        <v>1:02.08</v>
      </c>
      <c r="AY7" s="1364" t="s">
        <v>7359</v>
      </c>
      <c r="AZ7" s="1364" t="s">
        <v>9637</v>
      </c>
      <c r="BA7" s="1364" t="s">
        <v>9638</v>
      </c>
      <c r="BB7" s="1422" t="s">
        <v>3882</v>
      </c>
      <c r="BC7" s="1364">
        <v>46.35</v>
      </c>
      <c r="BD7" s="1390"/>
      <c r="BE7" s="1364" t="s">
        <v>5148</v>
      </c>
      <c r="BF7" s="1364" t="s">
        <v>8630</v>
      </c>
      <c r="BG7" s="1364" t="s">
        <v>9639</v>
      </c>
      <c r="BH7" s="1364" t="s">
        <v>1761</v>
      </c>
      <c r="BI7" s="1364" t="s">
        <v>9640</v>
      </c>
      <c r="BJ7" s="1390"/>
      <c r="BK7" s="1364" t="s">
        <v>5179</v>
      </c>
      <c r="BL7" s="1407" t="s">
        <v>3659</v>
      </c>
      <c r="BM7" s="1364" t="s">
        <v>9641</v>
      </c>
      <c r="BN7" s="1364">
        <v>59.88</v>
      </c>
      <c r="BO7" s="1364" t="s">
        <v>3953</v>
      </c>
      <c r="BP7" s="1364" t="s">
        <v>9642</v>
      </c>
      <c r="BQ7" s="1364" t="s">
        <v>9643</v>
      </c>
      <c r="BR7" s="1364" t="s">
        <v>8642</v>
      </c>
      <c r="BS7" s="1364" t="s">
        <v>4595</v>
      </c>
      <c r="BT7" s="1364">
        <v>42.82</v>
      </c>
      <c r="BU7" s="1390"/>
      <c r="BV7" s="1364" t="s">
        <v>9644</v>
      </c>
      <c r="BW7" s="1364"/>
      <c r="BX7" s="1364"/>
      <c r="BY7" s="1364"/>
      <c r="BZ7" s="1364" t="s">
        <v>3523</v>
      </c>
      <c r="CA7" s="1390"/>
      <c r="CB7" s="1364" t="s">
        <v>9645</v>
      </c>
      <c r="CC7" s="1364" t="s">
        <v>9646</v>
      </c>
      <c r="CD7" s="1364" t="s">
        <v>9647</v>
      </c>
      <c r="CE7" s="1407">
        <v>50.09</v>
      </c>
      <c r="CF7" s="1390"/>
      <c r="CG7" s="1364" t="s">
        <v>7968</v>
      </c>
      <c r="CH7" s="1364" t="s">
        <v>9648</v>
      </c>
      <c r="CI7" s="1364" t="s">
        <v>9649</v>
      </c>
      <c r="CJ7" s="1364" t="s">
        <v>9142</v>
      </c>
      <c r="CK7" s="1390"/>
      <c r="CL7" s="1364" t="s">
        <v>9650</v>
      </c>
      <c r="CM7" s="1364" t="s">
        <v>9651</v>
      </c>
      <c r="CN7" s="1364" t="s">
        <v>6540</v>
      </c>
      <c r="CO7" s="1366" t="s">
        <v>9459</v>
      </c>
      <c r="CP7" s="1390"/>
      <c r="CQ7" s="1404" t="s">
        <v>4010</v>
      </c>
      <c r="CR7" s="1364">
        <v>50.42</v>
      </c>
      <c r="CS7" s="1364" t="s">
        <v>9652</v>
      </c>
      <c r="CT7" s="1364" t="s">
        <v>8294</v>
      </c>
      <c r="CU7" s="1402">
        <v>31.06</v>
      </c>
      <c r="CV7" s="1364">
        <v>30.53</v>
      </c>
      <c r="CW7" s="1423" t="s">
        <v>7790</v>
      </c>
      <c r="CX7" s="1402">
        <v>51.4</v>
      </c>
      <c r="CY7" s="1402">
        <v>57.8</v>
      </c>
      <c r="CZ7" s="1399" t="str">
        <f>HYPERLINK("https://clips.twitch.tv/ClearHardFlyCharlietheUnicorn","17.94")</f>
        <v>17.94</v>
      </c>
      <c r="DA7" s="1364">
        <v>32.63</v>
      </c>
      <c r="DB7" s="1364">
        <v>58.53</v>
      </c>
      <c r="DC7" s="1364">
        <v>35.99</v>
      </c>
      <c r="DD7" s="1390"/>
      <c r="DE7" s="1366" t="s">
        <v>4120</v>
      </c>
      <c r="DF7" s="1364" t="s">
        <v>4606</v>
      </c>
      <c r="DG7" s="1364" t="s">
        <v>9653</v>
      </c>
      <c r="DH7" s="1364" t="s">
        <v>8061</v>
      </c>
      <c r="DI7" s="1364" t="s">
        <v>9654</v>
      </c>
    </row>
    <row r="8">
      <c r="A8" s="1388" t="s">
        <v>5436</v>
      </c>
      <c r="B8" s="1362" t="s">
        <v>9655</v>
      </c>
      <c r="C8" s="1362" t="s">
        <v>9656</v>
      </c>
      <c r="D8" s="1424" t="s">
        <v>9657</v>
      </c>
      <c r="E8" s="1424" t="s">
        <v>8410</v>
      </c>
      <c r="F8" s="1364" t="s">
        <v>6382</v>
      </c>
      <c r="G8" s="1364" t="s">
        <v>9658</v>
      </c>
      <c r="H8" s="1365"/>
      <c r="I8" s="1364" t="s">
        <v>9659</v>
      </c>
      <c r="J8" s="1364">
        <v>50.47</v>
      </c>
      <c r="K8" s="1365"/>
      <c r="L8" s="1364" t="s">
        <v>4615</v>
      </c>
      <c r="M8" s="1364" t="s">
        <v>2179</v>
      </c>
      <c r="N8" s="1364" t="s">
        <v>9603</v>
      </c>
      <c r="O8" s="1364" t="s">
        <v>9155</v>
      </c>
      <c r="P8" s="1364" t="s">
        <v>8953</v>
      </c>
      <c r="Q8" s="1364" t="s">
        <v>9660</v>
      </c>
      <c r="R8" s="1364">
        <v>58.16</v>
      </c>
      <c r="S8" s="1390"/>
      <c r="T8" s="1364"/>
      <c r="U8" s="1364" t="s">
        <v>9661</v>
      </c>
      <c r="V8" s="1364" t="s">
        <v>9662</v>
      </c>
      <c r="W8" s="1425" t="s">
        <v>9663</v>
      </c>
      <c r="X8" s="1364" t="s">
        <v>9664</v>
      </c>
      <c r="Y8" s="1364" t="s">
        <v>9665</v>
      </c>
      <c r="Z8" s="1364" t="s">
        <v>9666</v>
      </c>
      <c r="AA8" s="1364" t="s">
        <v>9667</v>
      </c>
      <c r="AB8" s="1390"/>
      <c r="AC8" s="1364" t="s">
        <v>9668</v>
      </c>
      <c r="AD8" s="1364" t="s">
        <v>9669</v>
      </c>
      <c r="AE8" s="1364" t="s">
        <v>9670</v>
      </c>
      <c r="AF8" s="1364">
        <v>48.54</v>
      </c>
      <c r="AG8" s="1364" t="s">
        <v>9671</v>
      </c>
      <c r="AH8" s="1364" t="s">
        <v>8042</v>
      </c>
      <c r="AI8" s="1364" t="s">
        <v>7571</v>
      </c>
      <c r="AJ8" s="1364">
        <v>49.57</v>
      </c>
      <c r="AK8" s="1390"/>
      <c r="AL8" s="1364" t="s">
        <v>9672</v>
      </c>
      <c r="AM8" s="1364">
        <v>47.96</v>
      </c>
      <c r="AN8" s="1390"/>
      <c r="AO8" s="1364" t="s">
        <v>9673</v>
      </c>
      <c r="AP8" s="1364" t="s">
        <v>6297</v>
      </c>
      <c r="AQ8" s="1364">
        <v>58.86</v>
      </c>
      <c r="AR8" s="1364" t="s">
        <v>9674</v>
      </c>
      <c r="AS8" s="1364" t="s">
        <v>9675</v>
      </c>
      <c r="AT8" s="1364" t="s">
        <v>9676</v>
      </c>
      <c r="AU8" s="1364" t="s">
        <v>9677</v>
      </c>
      <c r="AV8" s="1365"/>
      <c r="AW8" s="1364" t="s">
        <v>9678</v>
      </c>
      <c r="AX8" s="1364" t="s">
        <v>9679</v>
      </c>
      <c r="AY8" s="1364" t="s">
        <v>7589</v>
      </c>
      <c r="AZ8" s="1364" t="s">
        <v>1153</v>
      </c>
      <c r="BA8" s="1364" t="s">
        <v>9680</v>
      </c>
      <c r="BB8" s="1364" t="s">
        <v>9681</v>
      </c>
      <c r="BC8" s="1364">
        <v>43.48</v>
      </c>
      <c r="BD8" s="1365"/>
      <c r="BE8" s="1364" t="s">
        <v>9682</v>
      </c>
      <c r="BF8" s="1364" t="s">
        <v>9683</v>
      </c>
      <c r="BG8" s="1364" t="s">
        <v>9684</v>
      </c>
      <c r="BH8" s="1364" t="s">
        <v>9685</v>
      </c>
      <c r="BI8" s="1364" t="s">
        <v>9686</v>
      </c>
      <c r="BJ8" s="1389"/>
      <c r="BK8" s="1364" t="s">
        <v>9687</v>
      </c>
      <c r="BL8" s="1364" t="s">
        <v>9688</v>
      </c>
      <c r="BM8" s="1364" t="s">
        <v>9689</v>
      </c>
      <c r="BN8" s="1364" t="s">
        <v>8121</v>
      </c>
      <c r="BO8" s="1364" t="s">
        <v>9690</v>
      </c>
      <c r="BP8" s="1364" t="s">
        <v>9691</v>
      </c>
      <c r="BQ8" s="1364" t="s">
        <v>9692</v>
      </c>
      <c r="BR8" s="1364" t="s">
        <v>9693</v>
      </c>
      <c r="BS8" s="1364" t="s">
        <v>1165</v>
      </c>
      <c r="BT8" s="1364">
        <v>42.95</v>
      </c>
      <c r="BU8" s="1365"/>
      <c r="BV8" s="1364" t="s">
        <v>7645</v>
      </c>
      <c r="BW8" s="1364" t="s">
        <v>9694</v>
      </c>
      <c r="BX8" s="1364" t="s">
        <v>9695</v>
      </c>
      <c r="BY8" s="1364" t="s">
        <v>5765</v>
      </c>
      <c r="BZ8" s="1364" t="s">
        <v>9696</v>
      </c>
      <c r="CA8" s="1365"/>
      <c r="CB8" s="1364" t="s">
        <v>9697</v>
      </c>
      <c r="CC8" s="1364" t="s">
        <v>8277</v>
      </c>
      <c r="CD8" s="1366" t="s">
        <v>4263</v>
      </c>
      <c r="CE8" s="1364" t="s">
        <v>7877</v>
      </c>
      <c r="CF8" s="1365"/>
      <c r="CG8" s="1404" t="s">
        <v>9698</v>
      </c>
      <c r="CH8" s="1364" t="s">
        <v>8872</v>
      </c>
      <c r="CI8" s="1364" t="s">
        <v>9699</v>
      </c>
      <c r="CJ8" s="1364" t="s">
        <v>9700</v>
      </c>
      <c r="CK8" s="1390"/>
      <c r="CL8" s="1364" t="s">
        <v>9701</v>
      </c>
      <c r="CM8" s="1364" t="s">
        <v>2195</v>
      </c>
      <c r="CN8" s="1366" t="s">
        <v>9458</v>
      </c>
      <c r="CO8" s="1364" t="s">
        <v>9702</v>
      </c>
      <c r="CP8" s="1390"/>
      <c r="CQ8" s="1364" t="s">
        <v>9703</v>
      </c>
      <c r="CR8" s="1364">
        <v>48.47</v>
      </c>
      <c r="CS8" s="1364" t="s">
        <v>357</v>
      </c>
      <c r="CT8" s="1423" t="str">
        <f>HYPERLINK("https://youtu.be/Oh88dv14xO0?t=5767","1:31.46")</f>
        <v>1:31.46</v>
      </c>
      <c r="CU8" s="1364">
        <v>31.55</v>
      </c>
      <c r="CV8" s="1364">
        <v>25.22</v>
      </c>
      <c r="CW8" s="1364" t="s">
        <v>9443</v>
      </c>
      <c r="CX8" s="1364">
        <v>49.16</v>
      </c>
      <c r="CY8" s="1364">
        <v>58.92</v>
      </c>
      <c r="CZ8" s="1364">
        <v>18.39</v>
      </c>
      <c r="DA8" s="1364">
        <v>34.67</v>
      </c>
      <c r="DB8" s="1364" t="s">
        <v>9704</v>
      </c>
      <c r="DC8" s="1364">
        <v>37.8</v>
      </c>
      <c r="DD8" s="1365"/>
      <c r="DE8" s="1364" t="s">
        <v>9705</v>
      </c>
      <c r="DF8" s="1364" t="s">
        <v>8179</v>
      </c>
      <c r="DG8" s="1364" t="s">
        <v>9706</v>
      </c>
      <c r="DH8" s="1364" t="s">
        <v>9707</v>
      </c>
      <c r="DI8" s="1404" t="s">
        <v>9708</v>
      </c>
    </row>
    <row r="9">
      <c r="A9" s="1426" t="s">
        <v>9709</v>
      </c>
      <c r="B9" s="1362" t="s">
        <v>9710</v>
      </c>
      <c r="C9" s="1362" t="s">
        <v>9711</v>
      </c>
      <c r="D9" s="1424" t="s">
        <v>9712</v>
      </c>
      <c r="E9" s="1424" t="s">
        <v>9713</v>
      </c>
      <c r="F9" s="1364" t="s">
        <v>9714</v>
      </c>
      <c r="G9" s="1366" t="s">
        <v>9427</v>
      </c>
      <c r="H9" s="1365"/>
      <c r="I9" s="1364" t="s">
        <v>9715</v>
      </c>
      <c r="J9" s="1364">
        <v>49.6</v>
      </c>
      <c r="K9" s="1365"/>
      <c r="L9" s="1364" t="s">
        <v>9716</v>
      </c>
      <c r="M9" s="1364" t="s">
        <v>9717</v>
      </c>
      <c r="N9" s="1364" t="s">
        <v>9718</v>
      </c>
      <c r="O9" s="1364" t="s">
        <v>9719</v>
      </c>
      <c r="P9" s="1399" t="str">
        <f>HYPERLINK("https://youtu.be/h57IX5GPya0","1:28.21")</f>
        <v>1:28.21</v>
      </c>
      <c r="Q9" s="1364" t="s">
        <v>9720</v>
      </c>
      <c r="R9" s="1364">
        <v>57.5</v>
      </c>
      <c r="S9" s="1390"/>
      <c r="T9" s="1364" t="s">
        <v>9721</v>
      </c>
      <c r="U9" s="1400" t="s">
        <v>6195</v>
      </c>
      <c r="V9" s="1364" t="s">
        <v>9722</v>
      </c>
      <c r="W9" s="1364" t="s">
        <v>9723</v>
      </c>
      <c r="X9" s="1364" t="s">
        <v>9724</v>
      </c>
      <c r="Y9" s="1364" t="s">
        <v>9725</v>
      </c>
      <c r="Z9" s="1364" t="s">
        <v>9726</v>
      </c>
      <c r="AA9" s="1364" t="s">
        <v>9727</v>
      </c>
      <c r="AB9" s="1390"/>
      <c r="AC9" s="1364" t="s">
        <v>9719</v>
      </c>
      <c r="AD9" s="1364" t="s">
        <v>9728</v>
      </c>
      <c r="AE9" s="1364" t="s">
        <v>9729</v>
      </c>
      <c r="AF9" s="1364">
        <v>48.7</v>
      </c>
      <c r="AG9" s="1364" t="s">
        <v>9730</v>
      </c>
      <c r="AH9" s="1364" t="s">
        <v>9731</v>
      </c>
      <c r="AI9" s="1364" t="s">
        <v>9722</v>
      </c>
      <c r="AJ9" s="1364">
        <v>49.6</v>
      </c>
      <c r="AK9" s="1421"/>
      <c r="AL9" s="1364" t="s">
        <v>9732</v>
      </c>
      <c r="AM9" s="1364">
        <v>48.0</v>
      </c>
      <c r="AN9" s="1421"/>
      <c r="AO9" s="1400" t="str">
        <f>HYPERLINK("https://youtu.be/L8ezWAWF-o8","2:34.80")</f>
        <v>2:34.80</v>
      </c>
      <c r="AP9" s="1364" t="s">
        <v>9733</v>
      </c>
      <c r="AQ9" s="1364">
        <v>59.2</v>
      </c>
      <c r="AR9" s="1364" t="s">
        <v>9734</v>
      </c>
      <c r="AS9" s="1364" t="s">
        <v>9735</v>
      </c>
      <c r="AT9" s="1364" t="s">
        <v>9736</v>
      </c>
      <c r="AU9" s="1399" t="str">
        <f>HYPERLINK("https://youtu.be/i6TTYmFcTP4","1:03.40")</f>
        <v>1:03.40</v>
      </c>
      <c r="AV9" s="1427"/>
      <c r="AW9" s="1364" t="s">
        <v>9737</v>
      </c>
      <c r="AX9" s="1364" t="s">
        <v>9738</v>
      </c>
      <c r="AY9" s="1364" t="s">
        <v>9739</v>
      </c>
      <c r="AZ9" s="1364" t="s">
        <v>9740</v>
      </c>
      <c r="BA9" s="1364" t="s">
        <v>9741</v>
      </c>
      <c r="BB9" s="1364" t="s">
        <v>9742</v>
      </c>
      <c r="BC9" s="1364">
        <v>47.0</v>
      </c>
      <c r="BD9" s="1365"/>
      <c r="BE9" s="1364" t="s">
        <v>9743</v>
      </c>
      <c r="BF9" s="1364" t="s">
        <v>9744</v>
      </c>
      <c r="BG9" s="1399" t="str">
        <f>HYPERLINK("https://youtu.be/EhBiOMAiPUY","2:06.10*")</f>
        <v>2:06.10*</v>
      </c>
      <c r="BH9" s="1364" t="s">
        <v>9745</v>
      </c>
      <c r="BI9" s="1364" t="s">
        <v>9746</v>
      </c>
      <c r="BJ9" s="1365"/>
      <c r="BK9" s="1364" t="s">
        <v>9747</v>
      </c>
      <c r="BL9" s="1364" t="s">
        <v>9748</v>
      </c>
      <c r="BM9" s="1364" t="s">
        <v>9749</v>
      </c>
      <c r="BN9" s="1364" t="s">
        <v>9750</v>
      </c>
      <c r="BO9" s="1364" t="s">
        <v>9751</v>
      </c>
      <c r="BP9" s="1364" t="s">
        <v>9752</v>
      </c>
      <c r="BQ9" s="1364" t="s">
        <v>9753</v>
      </c>
      <c r="BR9" s="1364" t="s">
        <v>9754</v>
      </c>
      <c r="BS9" s="1364" t="s">
        <v>9755</v>
      </c>
      <c r="BT9" s="1364">
        <v>42.7</v>
      </c>
      <c r="BU9" s="1389"/>
      <c r="BV9" s="1364" t="s">
        <v>9756</v>
      </c>
      <c r="BW9" s="1364" t="s">
        <v>9757</v>
      </c>
      <c r="BX9" s="1364" t="s">
        <v>9758</v>
      </c>
      <c r="BY9" s="1364" t="s">
        <v>9759</v>
      </c>
      <c r="BZ9" s="1364" t="s">
        <v>9760</v>
      </c>
      <c r="CA9" s="1365"/>
      <c r="CB9" s="1364" t="s">
        <v>9761</v>
      </c>
      <c r="CC9" s="1364" t="s">
        <v>9762</v>
      </c>
      <c r="CD9" s="1364" t="s">
        <v>9763</v>
      </c>
      <c r="CE9" s="1364" t="s">
        <v>7877</v>
      </c>
      <c r="CF9" s="1365"/>
      <c r="CG9" s="1364" t="s">
        <v>9764</v>
      </c>
      <c r="CH9" s="1364" t="s">
        <v>9765</v>
      </c>
      <c r="CI9" s="1364" t="s">
        <v>9766</v>
      </c>
      <c r="CJ9" s="1364" t="s">
        <v>9767</v>
      </c>
      <c r="CK9" s="1390"/>
      <c r="CL9" s="1364" t="s">
        <v>9768</v>
      </c>
      <c r="CM9" s="1364" t="s">
        <v>9769</v>
      </c>
      <c r="CN9" s="1364" t="s">
        <v>9770</v>
      </c>
      <c r="CO9" s="1364" t="s">
        <v>9771</v>
      </c>
      <c r="CP9" s="1390"/>
      <c r="CQ9" s="1364" t="s">
        <v>9772</v>
      </c>
      <c r="CR9" s="1364">
        <v>47.7</v>
      </c>
      <c r="CS9" s="1399" t="str">
        <f>HYPERLINK("https://youtu.be/HFv0OOopKOY","1:56.89")</f>
        <v>1:56.89</v>
      </c>
      <c r="CT9" s="1364" t="s">
        <v>9773</v>
      </c>
      <c r="CU9" s="1364">
        <v>31.2</v>
      </c>
      <c r="CV9" s="1364">
        <v>25.1</v>
      </c>
      <c r="CW9" s="1399" t="s">
        <v>9774</v>
      </c>
      <c r="CX9" s="1364">
        <v>50.1</v>
      </c>
      <c r="CY9" s="1364">
        <v>58.6</v>
      </c>
      <c r="CZ9" s="1364">
        <v>18.4</v>
      </c>
      <c r="DA9" s="1364">
        <v>33.9</v>
      </c>
      <c r="DB9" s="1364" t="s">
        <v>9775</v>
      </c>
      <c r="DC9" s="1364">
        <v>37.5</v>
      </c>
      <c r="DD9" s="1365"/>
      <c r="DE9" s="1364" t="s">
        <v>9776</v>
      </c>
      <c r="DF9" s="1364" t="s">
        <v>9777</v>
      </c>
      <c r="DG9" s="1399" t="str">
        <f>HYPERLINK("https://youtu.be/mRW2v9jUe24","3:49.77")</f>
        <v>3:49.77</v>
      </c>
      <c r="DH9" s="1399" t="str">
        <f>HYPERLINK("https://youtu.be/i_jGbWqSTcU","1:40.01")</f>
        <v>1:40.01</v>
      </c>
      <c r="DI9" s="1364" t="s">
        <v>9778</v>
      </c>
    </row>
    <row r="10">
      <c r="A10" s="1428" t="s">
        <v>6496</v>
      </c>
      <c r="B10" s="1404" t="s">
        <v>9779</v>
      </c>
      <c r="C10" s="1404" t="s">
        <v>9780</v>
      </c>
      <c r="D10" s="1424" t="s">
        <v>9781</v>
      </c>
      <c r="E10" s="1407" t="s">
        <v>1632</v>
      </c>
      <c r="F10" s="1407" t="s">
        <v>9782</v>
      </c>
      <c r="G10" s="1407" t="s">
        <v>9783</v>
      </c>
      <c r="H10" s="1429"/>
      <c r="I10" s="1407" t="s">
        <v>9784</v>
      </c>
      <c r="J10" s="1407" t="s">
        <v>9785</v>
      </c>
      <c r="K10" s="1429"/>
      <c r="L10" s="1407" t="s">
        <v>3684</v>
      </c>
      <c r="M10" s="1407" t="s">
        <v>9786</v>
      </c>
      <c r="N10" s="1407" t="s">
        <v>9787</v>
      </c>
      <c r="O10" s="1364" t="s">
        <v>9788</v>
      </c>
      <c r="P10" s="1407" t="s">
        <v>8472</v>
      </c>
      <c r="Q10" s="1407" t="s">
        <v>9789</v>
      </c>
      <c r="R10" s="1407">
        <v>58.44</v>
      </c>
      <c r="S10" s="1429"/>
      <c r="T10" s="1407" t="s">
        <v>9790</v>
      </c>
      <c r="U10" s="1430" t="str">
        <f>HYPERLINK("https://youtu.be/6RSPdezftqQ","1:54.77")</f>
        <v>1:54.77</v>
      </c>
      <c r="V10" s="1430" t="str">
        <f>HYPERLINK("https://www.youtube.com/watch?v=hnYmjafMZr0","1:17.04")</f>
        <v>1:17.04</v>
      </c>
      <c r="W10" s="1407" t="s">
        <v>9791</v>
      </c>
      <c r="X10" s="1407" t="s">
        <v>7717</v>
      </c>
      <c r="Y10" s="1407" t="s">
        <v>9792</v>
      </c>
      <c r="Z10" s="1407" t="s">
        <v>9793</v>
      </c>
      <c r="AA10" s="1407" t="s">
        <v>9677</v>
      </c>
      <c r="AB10" s="1429"/>
      <c r="AC10" s="1407" t="s">
        <v>9794</v>
      </c>
      <c r="AD10" s="1364" t="s">
        <v>9795</v>
      </c>
      <c r="AE10" s="1407" t="s">
        <v>9055</v>
      </c>
      <c r="AF10" s="1407">
        <v>48.01</v>
      </c>
      <c r="AG10" s="1407" t="s">
        <v>540</v>
      </c>
      <c r="AH10" s="1407" t="s">
        <v>9796</v>
      </c>
      <c r="AI10" s="1407" t="s">
        <v>9797</v>
      </c>
      <c r="AJ10" s="1407">
        <v>49.7</v>
      </c>
      <c r="AK10" s="1429"/>
      <c r="AL10" s="1364" t="s">
        <v>9798</v>
      </c>
      <c r="AM10" s="1364">
        <v>47.91</v>
      </c>
      <c r="AN10" s="1429"/>
      <c r="AO10" s="1407" t="s">
        <v>9799</v>
      </c>
      <c r="AP10" s="1407" t="s">
        <v>8273</v>
      </c>
      <c r="AQ10" s="1407">
        <v>59.24</v>
      </c>
      <c r="AR10" s="1430" t="str">
        <f>HYPERLINK("https://www.youtube.com/watch?v=Nzzlh5o-lN4","1:33.09")</f>
        <v>1:33.09</v>
      </c>
      <c r="AS10" s="1407" t="s">
        <v>9800</v>
      </c>
      <c r="AT10" s="1407" t="s">
        <v>9801</v>
      </c>
      <c r="AU10" s="1407" t="s">
        <v>9802</v>
      </c>
      <c r="AV10" s="1424"/>
      <c r="AW10" s="1407" t="s">
        <v>3090</v>
      </c>
      <c r="AX10" s="1407" t="s">
        <v>9803</v>
      </c>
      <c r="AY10" s="1407" t="s">
        <v>1076</v>
      </c>
      <c r="AZ10" s="1407" t="s">
        <v>9804</v>
      </c>
      <c r="BA10" s="1407" t="s">
        <v>6398</v>
      </c>
      <c r="BB10" s="1407" t="s">
        <v>9805</v>
      </c>
      <c r="BC10" s="1407">
        <v>47.0</v>
      </c>
      <c r="BD10" s="1429"/>
      <c r="BE10" s="1407" t="s">
        <v>9806</v>
      </c>
      <c r="BF10" s="1364" t="s">
        <v>9807</v>
      </c>
      <c r="BG10" s="1407" t="s">
        <v>9808</v>
      </c>
      <c r="BH10" s="1407" t="s">
        <v>9809</v>
      </c>
      <c r="BI10" s="1407" t="s">
        <v>9810</v>
      </c>
      <c r="BJ10" s="1429"/>
      <c r="BK10" s="1407" t="s">
        <v>9811</v>
      </c>
      <c r="BL10" s="1364" t="s">
        <v>9812</v>
      </c>
      <c r="BM10" s="1430" t="s">
        <v>9813</v>
      </c>
      <c r="BN10" s="1407" t="s">
        <v>9814</v>
      </c>
      <c r="BO10" s="1431" t="str">
        <f>HYPERLINK("https://www.youtube.com/watch?v=Tc8Wb_X0dBU","1:41.36")</f>
        <v>1:41.36</v>
      </c>
      <c r="BP10" s="1407" t="s">
        <v>8596</v>
      </c>
      <c r="BQ10" s="1407" t="s">
        <v>9815</v>
      </c>
      <c r="BR10" s="1407" t="s">
        <v>9816</v>
      </c>
      <c r="BS10" s="1407" t="s">
        <v>8474</v>
      </c>
      <c r="BT10" s="1407">
        <v>42.8</v>
      </c>
      <c r="BU10" s="1429"/>
      <c r="BV10" s="1407" t="s">
        <v>9817</v>
      </c>
      <c r="BW10" s="1407" t="s">
        <v>9818</v>
      </c>
      <c r="BX10" s="1407" t="s">
        <v>9819</v>
      </c>
      <c r="BY10" s="1407" t="s">
        <v>8431</v>
      </c>
      <c r="BZ10" s="1407" t="s">
        <v>6366</v>
      </c>
      <c r="CA10" s="1429"/>
      <c r="CB10" s="1422" t="s">
        <v>9452</v>
      </c>
      <c r="CC10" s="1431" t="s">
        <v>9453</v>
      </c>
      <c r="CD10" s="1407" t="s">
        <v>9820</v>
      </c>
      <c r="CE10" s="1422">
        <v>49.61</v>
      </c>
      <c r="CF10" s="1429"/>
      <c r="CG10" s="1404" t="s">
        <v>9821</v>
      </c>
      <c r="CH10" s="1407" t="s">
        <v>9822</v>
      </c>
      <c r="CI10" s="1407" t="s">
        <v>9823</v>
      </c>
      <c r="CJ10" s="1364" t="s">
        <v>9824</v>
      </c>
      <c r="CK10" s="1429"/>
      <c r="CL10" s="1407" t="s">
        <v>9825</v>
      </c>
      <c r="CM10" s="1407" t="s">
        <v>7100</v>
      </c>
      <c r="CN10" s="1407" t="s">
        <v>1334</v>
      </c>
      <c r="CO10" s="1407" t="s">
        <v>9826</v>
      </c>
      <c r="CP10" s="1429"/>
      <c r="CQ10" s="1407" t="s">
        <v>9827</v>
      </c>
      <c r="CR10" s="1407">
        <v>49.24</v>
      </c>
      <c r="CS10" s="1364" t="s">
        <v>7877</v>
      </c>
      <c r="CT10" s="1364" t="s">
        <v>9828</v>
      </c>
      <c r="CU10" s="1407">
        <v>31.54</v>
      </c>
      <c r="CV10" s="1407">
        <v>24.99</v>
      </c>
      <c r="CW10" s="1407" t="s">
        <v>9829</v>
      </c>
      <c r="CX10" s="1407">
        <v>49.53</v>
      </c>
      <c r="CY10" s="1407">
        <v>58.76</v>
      </c>
      <c r="CZ10" s="1407">
        <v>18.73</v>
      </c>
      <c r="DA10" s="1407">
        <v>33.98</v>
      </c>
      <c r="DB10" s="1407" t="s">
        <v>9830</v>
      </c>
      <c r="DC10" s="1407">
        <v>37.39</v>
      </c>
      <c r="DD10" s="1429"/>
      <c r="DE10" s="1407" t="s">
        <v>9831</v>
      </c>
      <c r="DF10" s="1407" t="s">
        <v>8695</v>
      </c>
      <c r="DG10" s="1407" t="s">
        <v>9832</v>
      </c>
      <c r="DH10" s="1407" t="s">
        <v>2019</v>
      </c>
      <c r="DI10" s="1407" t="s">
        <v>9833</v>
      </c>
    </row>
    <row r="11">
      <c r="A11" s="1361" t="s">
        <v>6340</v>
      </c>
      <c r="B11" s="1362" t="s">
        <v>9834</v>
      </c>
      <c r="C11" s="1362" t="s">
        <v>9835</v>
      </c>
      <c r="D11" s="1424" t="s">
        <v>9836</v>
      </c>
      <c r="E11" s="1424" t="s">
        <v>9837</v>
      </c>
      <c r="F11" s="1364" t="s">
        <v>9838</v>
      </c>
      <c r="G11" s="1364" t="s">
        <v>6543</v>
      </c>
      <c r="H11" s="1365"/>
      <c r="I11" s="1364" t="s">
        <v>9839</v>
      </c>
      <c r="J11" s="1364">
        <v>50.83</v>
      </c>
      <c r="K11" s="1365"/>
      <c r="L11" s="1364" t="s">
        <v>9840</v>
      </c>
      <c r="M11" s="1364" t="s">
        <v>8161</v>
      </c>
      <c r="N11" s="1364" t="s">
        <v>9841</v>
      </c>
      <c r="O11" s="1364" t="s">
        <v>6573</v>
      </c>
      <c r="P11" s="1364" t="s">
        <v>9842</v>
      </c>
      <c r="Q11" s="1364" t="s">
        <v>9843</v>
      </c>
      <c r="R11" s="1364">
        <v>58.83</v>
      </c>
      <c r="S11" s="1390"/>
      <c r="T11" s="1364" t="s">
        <v>9844</v>
      </c>
      <c r="U11" s="1364" t="s">
        <v>9845</v>
      </c>
      <c r="V11" s="1364" t="s">
        <v>9846</v>
      </c>
      <c r="W11" s="1364" t="s">
        <v>9847</v>
      </c>
      <c r="X11" s="1364" t="s">
        <v>6646</v>
      </c>
      <c r="Y11" s="1364" t="s">
        <v>9848</v>
      </c>
      <c r="Z11" s="1364" t="s">
        <v>9849</v>
      </c>
      <c r="AA11" s="1364" t="s">
        <v>9850</v>
      </c>
      <c r="AB11" s="1390"/>
      <c r="AC11" s="1364" t="s">
        <v>2124</v>
      </c>
      <c r="AD11" s="1364" t="s">
        <v>9851</v>
      </c>
      <c r="AE11" s="1364" t="s">
        <v>9852</v>
      </c>
      <c r="AF11" s="1364">
        <v>47.98</v>
      </c>
      <c r="AG11" s="1364" t="s">
        <v>9853</v>
      </c>
      <c r="AH11" s="1364" t="s">
        <v>8064</v>
      </c>
      <c r="AI11" s="1364" t="s">
        <v>9213</v>
      </c>
      <c r="AJ11" s="1364">
        <v>49.34</v>
      </c>
      <c r="AK11" s="1390"/>
      <c r="AL11" s="1364" t="s">
        <v>9854</v>
      </c>
      <c r="AM11" s="1364">
        <v>48.09</v>
      </c>
      <c r="AN11" s="1390"/>
      <c r="AO11" s="1364" t="s">
        <v>9855</v>
      </c>
      <c r="AP11" s="1364" t="s">
        <v>9856</v>
      </c>
      <c r="AQ11" s="1364">
        <v>58.76</v>
      </c>
      <c r="AR11" s="1364" t="s">
        <v>1149</v>
      </c>
      <c r="AS11" s="1364" t="s">
        <v>9857</v>
      </c>
      <c r="AT11" s="1364" t="s">
        <v>9858</v>
      </c>
      <c r="AU11" s="1364" t="s">
        <v>9632</v>
      </c>
      <c r="AV11" s="1365"/>
      <c r="AW11" s="1364" t="s">
        <v>9859</v>
      </c>
      <c r="AX11" s="1364" t="s">
        <v>781</v>
      </c>
      <c r="AY11" s="1364" t="s">
        <v>7588</v>
      </c>
      <c r="AZ11" s="1364" t="s">
        <v>7280</v>
      </c>
      <c r="BA11" s="1364" t="s">
        <v>9860</v>
      </c>
      <c r="BB11" s="1364" t="s">
        <v>7344</v>
      </c>
      <c r="BC11" s="1364">
        <v>47.25</v>
      </c>
      <c r="BD11" s="1365"/>
      <c r="BE11" s="1364" t="s">
        <v>9861</v>
      </c>
      <c r="BF11" s="1364" t="s">
        <v>9862</v>
      </c>
      <c r="BG11" s="1364" t="s">
        <v>7711</v>
      </c>
      <c r="BH11" s="1364" t="s">
        <v>9863</v>
      </c>
      <c r="BI11" s="1364" t="s">
        <v>9864</v>
      </c>
      <c r="BJ11" s="1365"/>
      <c r="BK11" s="1364" t="s">
        <v>9865</v>
      </c>
      <c r="BL11" s="1364" t="s">
        <v>9866</v>
      </c>
      <c r="BM11" s="1364" t="s">
        <v>9867</v>
      </c>
      <c r="BN11" s="1364" t="s">
        <v>9868</v>
      </c>
      <c r="BO11" s="1364" t="s">
        <v>4395</v>
      </c>
      <c r="BP11" s="1364" t="s">
        <v>9869</v>
      </c>
      <c r="BQ11" s="1364" t="s">
        <v>9870</v>
      </c>
      <c r="BR11" s="1364" t="s">
        <v>9871</v>
      </c>
      <c r="BS11" s="1364" t="s">
        <v>9141</v>
      </c>
      <c r="BT11" s="1364">
        <v>43.02</v>
      </c>
      <c r="BU11" s="1365"/>
      <c r="BV11" s="1364" t="s">
        <v>7466</v>
      </c>
      <c r="BW11" s="1364" t="s">
        <v>9872</v>
      </c>
      <c r="BX11" s="1364" t="s">
        <v>9873</v>
      </c>
      <c r="BY11" s="1364">
        <v>1.0</v>
      </c>
      <c r="BZ11" s="1364">
        <v>1.0</v>
      </c>
      <c r="CA11" s="1365"/>
      <c r="CB11" s="1364" t="s">
        <v>9874</v>
      </c>
      <c r="CC11" s="1364" t="s">
        <v>9875</v>
      </c>
      <c r="CD11" s="1364" t="s">
        <v>2803</v>
      </c>
      <c r="CE11" s="1364" t="s">
        <v>7877</v>
      </c>
      <c r="CF11" s="1365"/>
      <c r="CG11" s="1364" t="s">
        <v>8781</v>
      </c>
      <c r="CH11" s="1364" t="s">
        <v>9876</v>
      </c>
      <c r="CI11" s="1364" t="s">
        <v>9877</v>
      </c>
      <c r="CJ11" s="1364" t="s">
        <v>9878</v>
      </c>
      <c r="CK11" s="1390"/>
      <c r="CL11" s="1364" t="s">
        <v>9879</v>
      </c>
      <c r="CM11" s="1364" t="s">
        <v>9880</v>
      </c>
      <c r="CN11" s="1364" t="s">
        <v>9881</v>
      </c>
      <c r="CO11" s="1364" t="s">
        <v>9882</v>
      </c>
      <c r="CP11" s="1390"/>
      <c r="CQ11" s="1364" t="s">
        <v>9883</v>
      </c>
      <c r="CR11" s="1364">
        <v>48.29</v>
      </c>
      <c r="CS11" s="1364" t="s">
        <v>4198</v>
      </c>
      <c r="CT11" s="1364" t="s">
        <v>8649</v>
      </c>
      <c r="CU11" s="1364">
        <v>31.61</v>
      </c>
      <c r="CV11" s="1364">
        <v>25.3</v>
      </c>
      <c r="CW11" s="1364" t="s">
        <v>9884</v>
      </c>
      <c r="CX11" s="1364">
        <v>49.98</v>
      </c>
      <c r="CY11" s="1364">
        <v>59.24</v>
      </c>
      <c r="CZ11" s="1364">
        <v>18.47</v>
      </c>
      <c r="DA11" s="1364">
        <v>33.91</v>
      </c>
      <c r="DB11" s="1364" t="s">
        <v>9885</v>
      </c>
      <c r="DC11" s="1364">
        <v>37.05</v>
      </c>
      <c r="DD11" s="1389"/>
      <c r="DE11" s="1364" t="s">
        <v>9886</v>
      </c>
      <c r="DF11" s="1364" t="s">
        <v>9887</v>
      </c>
      <c r="DG11" s="1364" t="s">
        <v>9888</v>
      </c>
      <c r="DH11" s="1364" t="s">
        <v>9889</v>
      </c>
      <c r="DI11" s="1364" t="s">
        <v>9890</v>
      </c>
    </row>
    <row r="12">
      <c r="A12" s="1361" t="s">
        <v>9891</v>
      </c>
      <c r="B12" s="1362" t="s">
        <v>9892</v>
      </c>
      <c r="C12" s="1362" t="s">
        <v>9893</v>
      </c>
      <c r="D12" s="1424" t="s">
        <v>9894</v>
      </c>
      <c r="E12" s="1424" t="s">
        <v>7638</v>
      </c>
      <c r="F12" s="1364" t="s">
        <v>9895</v>
      </c>
      <c r="G12" s="1364" t="s">
        <v>9896</v>
      </c>
      <c r="H12" s="1365"/>
      <c r="I12" s="1364" t="s">
        <v>9897</v>
      </c>
      <c r="J12" s="1432" t="s">
        <v>9898</v>
      </c>
      <c r="K12" s="1365"/>
      <c r="L12" s="1364" t="s">
        <v>9213</v>
      </c>
      <c r="M12" s="1364" t="s">
        <v>7463</v>
      </c>
      <c r="N12" s="1364" t="s">
        <v>9899</v>
      </c>
      <c r="O12" s="1364" t="s">
        <v>9900</v>
      </c>
      <c r="P12" s="1364" t="s">
        <v>4959</v>
      </c>
      <c r="Q12" s="1364" t="s">
        <v>9901</v>
      </c>
      <c r="R12" s="1364">
        <v>58.5</v>
      </c>
      <c r="S12" s="1390"/>
      <c r="T12" s="1364" t="s">
        <v>2891</v>
      </c>
      <c r="U12" s="1364" t="s">
        <v>9902</v>
      </c>
      <c r="V12" s="1364" t="s">
        <v>7477</v>
      </c>
      <c r="W12" s="1364" t="s">
        <v>8561</v>
      </c>
      <c r="X12" s="1364" t="s">
        <v>3256</v>
      </c>
      <c r="Y12" s="1364" t="s">
        <v>9903</v>
      </c>
      <c r="Z12" s="1364" t="s">
        <v>9904</v>
      </c>
      <c r="AA12" s="1364" t="s">
        <v>9905</v>
      </c>
      <c r="AB12" s="1390"/>
      <c r="AC12" s="1364" t="s">
        <v>9906</v>
      </c>
      <c r="AD12" s="1364" t="s">
        <v>9907</v>
      </c>
      <c r="AE12" s="1364" t="s">
        <v>9908</v>
      </c>
      <c r="AF12" s="1364">
        <v>48.48</v>
      </c>
      <c r="AG12" s="1364" t="s">
        <v>2305</v>
      </c>
      <c r="AH12" s="1364" t="s">
        <v>5970</v>
      </c>
      <c r="AI12" s="1364" t="s">
        <v>8716</v>
      </c>
      <c r="AJ12" s="1364">
        <v>49.4</v>
      </c>
      <c r="AK12" s="1390"/>
      <c r="AL12" s="1364" t="s">
        <v>9909</v>
      </c>
      <c r="AM12" s="1364">
        <v>48.12</v>
      </c>
      <c r="AN12" s="1390"/>
      <c r="AO12" s="1364" t="s">
        <v>9910</v>
      </c>
      <c r="AP12" s="1364" t="s">
        <v>9911</v>
      </c>
      <c r="AQ12" s="1364">
        <v>59.16</v>
      </c>
      <c r="AR12" s="1364" t="s">
        <v>9912</v>
      </c>
      <c r="AS12" s="1364" t="s">
        <v>9913</v>
      </c>
      <c r="AT12" s="1364" t="s">
        <v>9914</v>
      </c>
      <c r="AU12" s="1364" t="s">
        <v>9915</v>
      </c>
      <c r="AV12" s="1365"/>
      <c r="AW12" s="1364" t="s">
        <v>9916</v>
      </c>
      <c r="AX12" s="1364" t="s">
        <v>5789</v>
      </c>
      <c r="AY12" s="1364" t="s">
        <v>8341</v>
      </c>
      <c r="AZ12" s="1364" t="s">
        <v>9637</v>
      </c>
      <c r="BA12" s="1364" t="s">
        <v>9917</v>
      </c>
      <c r="BB12" s="1364" t="s">
        <v>2040</v>
      </c>
      <c r="BC12" s="1364">
        <v>47.11</v>
      </c>
      <c r="BD12" s="1365"/>
      <c r="BE12" s="1364" t="s">
        <v>9918</v>
      </c>
      <c r="BF12" s="1364" t="s">
        <v>9919</v>
      </c>
      <c r="BG12" s="1364" t="s">
        <v>9920</v>
      </c>
      <c r="BH12" s="1364" t="s">
        <v>9921</v>
      </c>
      <c r="BI12" s="1364" t="s">
        <v>9922</v>
      </c>
      <c r="BJ12" s="1365"/>
      <c r="BK12" s="1364" t="s">
        <v>9923</v>
      </c>
      <c r="BL12" s="1364" t="s">
        <v>9924</v>
      </c>
      <c r="BM12" s="1364" t="s">
        <v>9925</v>
      </c>
      <c r="BN12" s="1364" t="s">
        <v>8439</v>
      </c>
      <c r="BO12" s="1364" t="s">
        <v>9926</v>
      </c>
      <c r="BP12" s="1364" t="s">
        <v>8581</v>
      </c>
      <c r="BQ12" s="1364" t="s">
        <v>9927</v>
      </c>
      <c r="BR12" s="1364" t="s">
        <v>2785</v>
      </c>
      <c r="BS12" s="1364" t="s">
        <v>8537</v>
      </c>
      <c r="BT12" s="1364">
        <v>42.79</v>
      </c>
      <c r="BU12" s="1365"/>
      <c r="BV12" s="1364" t="s">
        <v>9928</v>
      </c>
      <c r="BW12" s="1364" t="s">
        <v>9929</v>
      </c>
      <c r="BX12" s="1364" t="s">
        <v>9930</v>
      </c>
      <c r="BY12" s="1364" t="s">
        <v>9931</v>
      </c>
      <c r="BZ12" s="1364" t="s">
        <v>1023</v>
      </c>
      <c r="CA12" s="1365"/>
      <c r="CB12" s="1364" t="s">
        <v>9932</v>
      </c>
      <c r="CC12" s="1364" t="s">
        <v>4740</v>
      </c>
      <c r="CD12" s="1364" t="s">
        <v>2074</v>
      </c>
      <c r="CE12" s="1364" t="s">
        <v>7877</v>
      </c>
      <c r="CF12" s="1365"/>
      <c r="CG12" s="1364" t="s">
        <v>9933</v>
      </c>
      <c r="CH12" s="1366" t="s">
        <v>9454</v>
      </c>
      <c r="CI12" s="1364" t="s">
        <v>9934</v>
      </c>
      <c r="CJ12" s="1364" t="s">
        <v>9935</v>
      </c>
      <c r="CK12" s="1390"/>
      <c r="CL12" s="1364" t="s">
        <v>9936</v>
      </c>
      <c r="CM12" s="1364" t="s">
        <v>9937</v>
      </c>
      <c r="CN12" s="1364" t="s">
        <v>9938</v>
      </c>
      <c r="CO12" s="1364" t="s">
        <v>4877</v>
      </c>
      <c r="CP12" s="1390"/>
      <c r="CQ12" s="1364" t="s">
        <v>9939</v>
      </c>
      <c r="CR12" s="1364">
        <v>48.19</v>
      </c>
      <c r="CS12" s="1400" t="str">
        <f>HYPERLINK("https://www.youtube.com/watch?v=ULSYbWi59rw","1:54.11")</f>
        <v>1:54.11</v>
      </c>
      <c r="CT12" s="1364" t="s">
        <v>8516</v>
      </c>
      <c r="CU12" s="1364">
        <v>31.53</v>
      </c>
      <c r="CV12" s="1364">
        <v>25.35</v>
      </c>
      <c r="CW12" s="1364" t="s">
        <v>4011</v>
      </c>
      <c r="CX12" s="1364">
        <v>50.39</v>
      </c>
      <c r="CY12" s="1364">
        <v>58.75</v>
      </c>
      <c r="CZ12" s="1364">
        <v>18.5</v>
      </c>
      <c r="DA12" s="1364">
        <v>33.67</v>
      </c>
      <c r="DB12" s="1364" t="s">
        <v>9940</v>
      </c>
      <c r="DC12" s="1364">
        <v>37.76</v>
      </c>
      <c r="DD12" s="1365"/>
      <c r="DE12" s="1364" t="s">
        <v>9941</v>
      </c>
      <c r="DF12" s="1364" t="s">
        <v>3844</v>
      </c>
      <c r="DG12" s="1364" t="s">
        <v>9942</v>
      </c>
      <c r="DH12" s="1364" t="s">
        <v>9943</v>
      </c>
      <c r="DI12" s="1364" t="s">
        <v>9944</v>
      </c>
    </row>
    <row r="13">
      <c r="A13" s="1388" t="s">
        <v>7703</v>
      </c>
      <c r="B13" s="1432" t="s">
        <v>9945</v>
      </c>
      <c r="C13" s="1362" t="s">
        <v>9946</v>
      </c>
      <c r="D13" s="1424" t="s">
        <v>9947</v>
      </c>
      <c r="E13" s="1424" t="s">
        <v>314</v>
      </c>
      <c r="F13" s="1364" t="s">
        <v>6480</v>
      </c>
      <c r="G13" s="1364" t="s">
        <v>9948</v>
      </c>
      <c r="H13" s="1365"/>
      <c r="I13" s="1364" t="s">
        <v>9949</v>
      </c>
      <c r="J13" s="1364">
        <v>52.24</v>
      </c>
      <c r="K13" s="1365"/>
      <c r="L13" s="1364" t="s">
        <v>8485</v>
      </c>
      <c r="M13" s="1364" t="s">
        <v>8882</v>
      </c>
      <c r="N13" s="1364" t="s">
        <v>9950</v>
      </c>
      <c r="O13" s="1364" t="s">
        <v>9951</v>
      </c>
      <c r="P13" s="1364" t="s">
        <v>9952</v>
      </c>
      <c r="Q13" s="1364" t="s">
        <v>9953</v>
      </c>
      <c r="R13" s="1364">
        <v>58.93</v>
      </c>
      <c r="S13" s="1390"/>
      <c r="T13" s="1364" t="s">
        <v>9954</v>
      </c>
      <c r="U13" s="1364" t="s">
        <v>9955</v>
      </c>
      <c r="V13" s="1364" t="s">
        <v>6452</v>
      </c>
      <c r="W13" s="1364" t="s">
        <v>9956</v>
      </c>
      <c r="X13" s="1364" t="s">
        <v>1910</v>
      </c>
      <c r="Y13" s="1364" t="s">
        <v>9957</v>
      </c>
      <c r="Z13" s="1364" t="s">
        <v>9958</v>
      </c>
      <c r="AA13" s="1364" t="s">
        <v>9959</v>
      </c>
      <c r="AB13" s="1390"/>
      <c r="AC13" s="1364" t="s">
        <v>1876</v>
      </c>
      <c r="AD13" s="1364" t="s">
        <v>9960</v>
      </c>
      <c r="AE13" s="1364" t="s">
        <v>9961</v>
      </c>
      <c r="AF13" s="1364">
        <v>49.08</v>
      </c>
      <c r="AG13" s="1364" t="s">
        <v>3912</v>
      </c>
      <c r="AH13" s="1364" t="s">
        <v>173</v>
      </c>
      <c r="AI13" s="1364" t="s">
        <v>8774</v>
      </c>
      <c r="AJ13" s="1364">
        <v>53.54</v>
      </c>
      <c r="AK13" s="1390"/>
      <c r="AL13" s="1364" t="s">
        <v>8190</v>
      </c>
      <c r="AM13" s="1364">
        <v>50.17</v>
      </c>
      <c r="AN13" s="1390"/>
      <c r="AO13" s="1364" t="s">
        <v>9962</v>
      </c>
      <c r="AP13" s="1364" t="s">
        <v>4854</v>
      </c>
      <c r="AQ13" s="1364">
        <v>59.52</v>
      </c>
      <c r="AR13" s="1364" t="s">
        <v>9963</v>
      </c>
      <c r="AS13" s="1364" t="s">
        <v>9964</v>
      </c>
      <c r="AT13" s="1364" t="s">
        <v>9965</v>
      </c>
      <c r="AU13" s="1364" t="s">
        <v>6447</v>
      </c>
      <c r="AV13" s="1365"/>
      <c r="AW13" s="1364" t="s">
        <v>9966</v>
      </c>
      <c r="AX13" s="1364" t="s">
        <v>1961</v>
      </c>
      <c r="AY13" s="1364" t="s">
        <v>8369</v>
      </c>
      <c r="AZ13" s="1364" t="s">
        <v>9967</v>
      </c>
      <c r="BA13" s="1364" t="s">
        <v>8621</v>
      </c>
      <c r="BB13" s="1364" t="s">
        <v>2918</v>
      </c>
      <c r="BC13" s="1364">
        <v>47.09</v>
      </c>
      <c r="BD13" s="1365"/>
      <c r="BE13" s="1364" t="s">
        <v>9968</v>
      </c>
      <c r="BF13" s="1364" t="s">
        <v>9969</v>
      </c>
      <c r="BG13" s="1364" t="s">
        <v>9970</v>
      </c>
      <c r="BH13" s="1364" t="s">
        <v>9971</v>
      </c>
      <c r="BI13" s="1364" t="s">
        <v>9972</v>
      </c>
      <c r="BJ13" s="1365"/>
      <c r="BK13" s="1364" t="s">
        <v>9973</v>
      </c>
      <c r="BL13" s="1364" t="s">
        <v>9974</v>
      </c>
      <c r="BM13" s="1364" t="s">
        <v>9975</v>
      </c>
      <c r="BN13" s="1364" t="s">
        <v>7905</v>
      </c>
      <c r="BO13" s="1364" t="s">
        <v>9976</v>
      </c>
      <c r="BP13" s="1364" t="s">
        <v>5092</v>
      </c>
      <c r="BQ13" s="1364" t="s">
        <v>9977</v>
      </c>
      <c r="BR13" s="1364" t="s">
        <v>1432</v>
      </c>
      <c r="BS13" s="1364" t="s">
        <v>9978</v>
      </c>
      <c r="BT13" s="1364">
        <v>43.23</v>
      </c>
      <c r="BU13" s="1365"/>
      <c r="BV13" s="1364" t="s">
        <v>9979</v>
      </c>
      <c r="BW13" s="1364" t="s">
        <v>7877</v>
      </c>
      <c r="BX13" s="1364" t="s">
        <v>7877</v>
      </c>
      <c r="BY13" s="1364" t="s">
        <v>9980</v>
      </c>
      <c r="BZ13" s="1364" t="s">
        <v>9596</v>
      </c>
      <c r="CA13" s="1365"/>
      <c r="CB13" s="1364" t="s">
        <v>9981</v>
      </c>
      <c r="CC13" s="1364" t="s">
        <v>9982</v>
      </c>
      <c r="CD13" s="1364" t="s">
        <v>9983</v>
      </c>
      <c r="CE13" s="1364" t="s">
        <v>7877</v>
      </c>
      <c r="CF13" s="1365"/>
      <c r="CG13" s="1404" t="s">
        <v>6092</v>
      </c>
      <c r="CH13" s="1364" t="s">
        <v>9984</v>
      </c>
      <c r="CI13" s="1364" t="s">
        <v>9985</v>
      </c>
      <c r="CJ13" s="1364" t="s">
        <v>9986</v>
      </c>
      <c r="CK13" s="1390"/>
      <c r="CL13" s="1364" t="s">
        <v>9987</v>
      </c>
      <c r="CM13" s="1364" t="s">
        <v>7300</v>
      </c>
      <c r="CN13" s="1364" t="s">
        <v>9988</v>
      </c>
      <c r="CO13" s="1364" t="s">
        <v>9989</v>
      </c>
      <c r="CP13" s="1390"/>
      <c r="CQ13" s="1364" t="s">
        <v>9990</v>
      </c>
      <c r="CR13" s="1364" t="s">
        <v>5130</v>
      </c>
      <c r="CS13" s="1364" t="s">
        <v>9991</v>
      </c>
      <c r="CT13" s="1364" t="s">
        <v>9992</v>
      </c>
      <c r="CU13" s="1364">
        <v>32.81</v>
      </c>
      <c r="CV13" s="1364">
        <v>26.89</v>
      </c>
      <c r="CW13" s="1364" t="s">
        <v>9993</v>
      </c>
      <c r="CX13" s="1364">
        <v>52.07</v>
      </c>
      <c r="CY13" s="1364">
        <v>59.35</v>
      </c>
      <c r="CZ13" s="1364">
        <v>18.82</v>
      </c>
      <c r="DA13" s="1364">
        <v>34.76</v>
      </c>
      <c r="DB13" s="1364" t="s">
        <v>9994</v>
      </c>
      <c r="DC13" s="1364">
        <v>37.87</v>
      </c>
      <c r="DD13" s="1365"/>
      <c r="DE13" s="1364" t="s">
        <v>7582</v>
      </c>
      <c r="DF13" s="1364" t="s">
        <v>9995</v>
      </c>
      <c r="DG13" s="1364" t="s">
        <v>9996</v>
      </c>
      <c r="DH13" s="1364" t="s">
        <v>9016</v>
      </c>
      <c r="DI13" s="1364" t="s">
        <v>9997</v>
      </c>
    </row>
    <row r="14">
      <c r="A14" s="1361" t="s">
        <v>5394</v>
      </c>
      <c r="B14" s="1362" t="s">
        <v>9998</v>
      </c>
      <c r="C14" s="1362" t="s">
        <v>9999</v>
      </c>
      <c r="D14" s="1407" t="s">
        <v>10000</v>
      </c>
      <c r="E14" s="1407" t="s">
        <v>8913</v>
      </c>
      <c r="F14" s="1407" t="s">
        <v>10001</v>
      </c>
      <c r="G14" s="1407" t="s">
        <v>10002</v>
      </c>
      <c r="H14" s="1365"/>
      <c r="I14" s="1407" t="s">
        <v>10003</v>
      </c>
      <c r="J14" s="1407">
        <v>51.19</v>
      </c>
      <c r="K14" s="1365"/>
      <c r="L14" s="1407" t="s">
        <v>4674</v>
      </c>
      <c r="M14" s="1407" t="s">
        <v>10004</v>
      </c>
      <c r="N14" s="1407" t="s">
        <v>10005</v>
      </c>
      <c r="O14" s="1407" t="s">
        <v>8419</v>
      </c>
      <c r="P14" s="1407" t="s">
        <v>10006</v>
      </c>
      <c r="Q14" s="1407" t="s">
        <v>10007</v>
      </c>
      <c r="R14" s="1407">
        <v>59.16</v>
      </c>
      <c r="S14" s="1390"/>
      <c r="T14" s="1407" t="s">
        <v>2649</v>
      </c>
      <c r="U14" s="1407" t="s">
        <v>10008</v>
      </c>
      <c r="V14" s="1407" t="s">
        <v>7823</v>
      </c>
      <c r="W14" s="1407" t="s">
        <v>3107</v>
      </c>
      <c r="X14" s="1407" t="s">
        <v>4752</v>
      </c>
      <c r="Y14" s="1407" t="s">
        <v>10009</v>
      </c>
      <c r="Z14" s="1407" t="s">
        <v>10010</v>
      </c>
      <c r="AA14" s="1407" t="s">
        <v>10011</v>
      </c>
      <c r="AB14" s="1365"/>
      <c r="AC14" s="1407" t="s">
        <v>6375</v>
      </c>
      <c r="AD14" s="1407" t="s">
        <v>7302</v>
      </c>
      <c r="AE14" s="1407" t="s">
        <v>2529</v>
      </c>
      <c r="AF14" s="1407">
        <v>49.53</v>
      </c>
      <c r="AG14" s="1407" t="s">
        <v>8753</v>
      </c>
      <c r="AH14" s="1407" t="s">
        <v>10012</v>
      </c>
      <c r="AI14" s="1407" t="s">
        <v>4203</v>
      </c>
      <c r="AJ14" s="1407">
        <v>49.63</v>
      </c>
      <c r="AK14" s="1408"/>
      <c r="AL14" s="1407" t="s">
        <v>8880</v>
      </c>
      <c r="AM14" s="1364">
        <v>48.28</v>
      </c>
      <c r="AN14" s="1390"/>
      <c r="AO14" s="1407" t="s">
        <v>10013</v>
      </c>
      <c r="AP14" s="1372" t="s">
        <v>3988</v>
      </c>
      <c r="AQ14" s="1407">
        <v>59.39</v>
      </c>
      <c r="AR14" s="1407" t="s">
        <v>10014</v>
      </c>
      <c r="AS14" s="1407" t="s">
        <v>10015</v>
      </c>
      <c r="AT14" s="1407" t="s">
        <v>10016</v>
      </c>
      <c r="AU14" s="1407" t="s">
        <v>10017</v>
      </c>
      <c r="AV14" s="1368"/>
      <c r="AW14" s="1407" t="s">
        <v>4575</v>
      </c>
      <c r="AX14" s="1407" t="s">
        <v>9667</v>
      </c>
      <c r="AY14" s="1407" t="s">
        <v>3878</v>
      </c>
      <c r="AZ14" s="1407" t="s">
        <v>8495</v>
      </c>
      <c r="BA14" s="1407" t="s">
        <v>7866</v>
      </c>
      <c r="BB14" s="1407" t="s">
        <v>10018</v>
      </c>
      <c r="BC14" s="1407">
        <v>47.02</v>
      </c>
      <c r="BD14" s="1368"/>
      <c r="BE14" s="1407" t="s">
        <v>10019</v>
      </c>
      <c r="BF14" s="1407" t="s">
        <v>10020</v>
      </c>
      <c r="BG14" s="1407" t="s">
        <v>10021</v>
      </c>
      <c r="BH14" s="1407" t="s">
        <v>10022</v>
      </c>
      <c r="BI14" s="1407" t="s">
        <v>5671</v>
      </c>
      <c r="BJ14" s="1378"/>
      <c r="BK14" s="1407" t="s">
        <v>10023</v>
      </c>
      <c r="BL14" s="1407" t="s">
        <v>8200</v>
      </c>
      <c r="BM14" s="1407" t="s">
        <v>10024</v>
      </c>
      <c r="BN14" s="1407" t="s">
        <v>10025</v>
      </c>
      <c r="BO14" s="1407" t="s">
        <v>10026</v>
      </c>
      <c r="BP14" s="1407" t="s">
        <v>10027</v>
      </c>
      <c r="BQ14" s="1407" t="s">
        <v>10028</v>
      </c>
      <c r="BR14" s="1407" t="s">
        <v>1432</v>
      </c>
      <c r="BS14" s="1407" t="s">
        <v>8692</v>
      </c>
      <c r="BT14" s="1407">
        <v>43.21</v>
      </c>
      <c r="BU14" s="1368"/>
      <c r="BV14" s="1407" t="s">
        <v>10029</v>
      </c>
      <c r="BW14" s="1407" t="s">
        <v>10030</v>
      </c>
      <c r="BX14" s="1407" t="s">
        <v>10031</v>
      </c>
      <c r="BY14" s="1407" t="s">
        <v>6411</v>
      </c>
      <c r="BZ14" s="1407" t="s">
        <v>8530</v>
      </c>
      <c r="CA14" s="1378"/>
      <c r="CB14" s="1407" t="s">
        <v>10032</v>
      </c>
      <c r="CC14" s="1407" t="s">
        <v>10033</v>
      </c>
      <c r="CD14" s="1407" t="s">
        <v>10034</v>
      </c>
      <c r="CE14" s="1407" t="s">
        <v>7877</v>
      </c>
      <c r="CF14" s="1368"/>
      <c r="CG14" s="1407" t="s">
        <v>3016</v>
      </c>
      <c r="CH14" s="1407" t="s">
        <v>10035</v>
      </c>
      <c r="CI14" s="1407" t="s">
        <v>10036</v>
      </c>
      <c r="CJ14" s="1407" t="s">
        <v>8211</v>
      </c>
      <c r="CK14" s="1378"/>
      <c r="CL14" s="1407" t="s">
        <v>10037</v>
      </c>
      <c r="CM14" s="1407" t="s">
        <v>10038</v>
      </c>
      <c r="CN14" s="1407" t="s">
        <v>10039</v>
      </c>
      <c r="CO14" s="1407" t="s">
        <v>10040</v>
      </c>
      <c r="CP14" s="1368"/>
      <c r="CQ14" s="1407">
        <v>47.26</v>
      </c>
      <c r="CR14" s="1407">
        <v>53.29</v>
      </c>
      <c r="CS14" s="1407" t="s">
        <v>10041</v>
      </c>
      <c r="CT14" s="1407" t="s">
        <v>10042</v>
      </c>
      <c r="CU14" s="1407">
        <v>31.4</v>
      </c>
      <c r="CV14" s="1407">
        <v>26.15</v>
      </c>
      <c r="CW14" s="1407" t="s">
        <v>10043</v>
      </c>
      <c r="CX14" s="1407">
        <v>50.76</v>
      </c>
      <c r="CY14" s="1407">
        <v>59.63</v>
      </c>
      <c r="CZ14" s="1407">
        <v>18.29</v>
      </c>
      <c r="DA14" s="1407">
        <v>33.84</v>
      </c>
      <c r="DB14" s="1407" t="s">
        <v>8928</v>
      </c>
      <c r="DC14" s="1407">
        <v>38.46</v>
      </c>
      <c r="DD14" s="1378"/>
      <c r="DE14" s="1407" t="s">
        <v>10044</v>
      </c>
      <c r="DF14" s="1407" t="s">
        <v>2022</v>
      </c>
      <c r="DG14" s="1407" t="s">
        <v>10045</v>
      </c>
      <c r="DH14" s="1407" t="s">
        <v>10046</v>
      </c>
      <c r="DI14" s="1407" t="s">
        <v>6799</v>
      </c>
    </row>
    <row r="15">
      <c r="A15" s="1361" t="s">
        <v>2556</v>
      </c>
      <c r="B15" s="1362" t="s">
        <v>9711</v>
      </c>
      <c r="C15" s="1362" t="s">
        <v>10047</v>
      </c>
      <c r="D15" s="1364" t="s">
        <v>10048</v>
      </c>
      <c r="E15" s="1424" t="s">
        <v>10049</v>
      </c>
      <c r="F15" s="1364" t="s">
        <v>4794</v>
      </c>
      <c r="G15" s="1364" t="s">
        <v>10050</v>
      </c>
      <c r="H15" s="1365"/>
      <c r="I15" s="1364" t="s">
        <v>9575</v>
      </c>
      <c r="J15" s="1364">
        <v>48.56</v>
      </c>
      <c r="K15" s="1389"/>
      <c r="L15" s="1364" t="s">
        <v>2246</v>
      </c>
      <c r="M15" s="1364" t="s">
        <v>8661</v>
      </c>
      <c r="N15" s="1364" t="s">
        <v>10051</v>
      </c>
      <c r="O15" s="1364" t="s">
        <v>8788</v>
      </c>
      <c r="P15" s="1364" t="s">
        <v>3949</v>
      </c>
      <c r="Q15" s="1364" t="s">
        <v>3680</v>
      </c>
      <c r="R15" s="1364">
        <v>59.14</v>
      </c>
      <c r="S15" s="1390"/>
      <c r="T15" s="1364" t="s">
        <v>10052</v>
      </c>
      <c r="U15" s="1364" t="s">
        <v>4633</v>
      </c>
      <c r="V15" s="1364" t="s">
        <v>1111</v>
      </c>
      <c r="W15" s="1364" t="s">
        <v>10053</v>
      </c>
      <c r="X15" s="1364" t="s">
        <v>7759</v>
      </c>
      <c r="Y15" s="1407" t="s">
        <v>10054</v>
      </c>
      <c r="Z15" s="1364" t="s">
        <v>10055</v>
      </c>
      <c r="AA15" s="1364" t="s">
        <v>10056</v>
      </c>
      <c r="AB15" s="1390"/>
      <c r="AC15" s="1364" t="s">
        <v>8132</v>
      </c>
      <c r="AD15" s="1364" t="s">
        <v>10057</v>
      </c>
      <c r="AE15" s="1364" t="s">
        <v>10058</v>
      </c>
      <c r="AF15" s="1364">
        <v>47.39</v>
      </c>
      <c r="AG15" s="1364" t="s">
        <v>10059</v>
      </c>
      <c r="AH15" s="1364" t="s">
        <v>10060</v>
      </c>
      <c r="AI15" s="1364" t="s">
        <v>10061</v>
      </c>
      <c r="AJ15" s="1407">
        <v>49.56</v>
      </c>
      <c r="AK15" s="1390"/>
      <c r="AL15" s="1364" t="s">
        <v>10062</v>
      </c>
      <c r="AM15" s="1364">
        <v>48.31</v>
      </c>
      <c r="AN15" s="1390"/>
      <c r="AO15" s="1364" t="s">
        <v>10063</v>
      </c>
      <c r="AP15" s="1407" t="s">
        <v>7419</v>
      </c>
      <c r="AQ15" s="1364">
        <v>57.62</v>
      </c>
      <c r="AR15" s="1407" t="s">
        <v>10064</v>
      </c>
      <c r="AS15" s="1407" t="s">
        <v>10065</v>
      </c>
      <c r="AT15" s="1407" t="s">
        <v>10066</v>
      </c>
      <c r="AU15" s="1407" t="s">
        <v>2212</v>
      </c>
      <c r="AV15" s="1365"/>
      <c r="AW15" s="1407" t="s">
        <v>10067</v>
      </c>
      <c r="AX15" s="1364" t="s">
        <v>5481</v>
      </c>
      <c r="AY15" s="1407" t="s">
        <v>9797</v>
      </c>
      <c r="AZ15" s="1407" t="s">
        <v>3570</v>
      </c>
      <c r="BA15" s="1407" t="s">
        <v>10068</v>
      </c>
      <c r="BB15" s="1407" t="s">
        <v>2583</v>
      </c>
      <c r="BC15" s="1364">
        <v>42.96</v>
      </c>
      <c r="BD15" s="1389"/>
      <c r="BE15" s="1364" t="s">
        <v>9541</v>
      </c>
      <c r="BF15" s="1364" t="s">
        <v>10069</v>
      </c>
      <c r="BG15" s="1364" t="s">
        <v>10070</v>
      </c>
      <c r="BH15" s="1364" t="s">
        <v>10071</v>
      </c>
      <c r="BI15" s="1364" t="s">
        <v>4078</v>
      </c>
      <c r="BJ15" s="1365"/>
      <c r="BK15" s="1364" t="s">
        <v>10072</v>
      </c>
      <c r="BL15" s="1364" t="s">
        <v>10073</v>
      </c>
      <c r="BM15" s="1364" t="s">
        <v>10074</v>
      </c>
      <c r="BN15" s="1364" t="s">
        <v>3275</v>
      </c>
      <c r="BO15" s="1364" t="s">
        <v>10075</v>
      </c>
      <c r="BP15" s="1364" t="s">
        <v>10076</v>
      </c>
      <c r="BQ15" s="1364" t="s">
        <v>7280</v>
      </c>
      <c r="BR15" s="1364" t="s">
        <v>10077</v>
      </c>
      <c r="BS15" s="1364" t="s">
        <v>9101</v>
      </c>
      <c r="BT15" s="1364">
        <v>44.22</v>
      </c>
      <c r="BU15" s="1365"/>
      <c r="BV15" s="1364" t="s">
        <v>10078</v>
      </c>
      <c r="BW15" s="1364" t="s">
        <v>10079</v>
      </c>
      <c r="BX15" s="1364" t="s">
        <v>10080</v>
      </c>
      <c r="BY15" s="1364" t="s">
        <v>10081</v>
      </c>
      <c r="BZ15" s="1364" t="s">
        <v>10082</v>
      </c>
      <c r="CA15" s="1365"/>
      <c r="CB15" s="1364" t="s">
        <v>10083</v>
      </c>
      <c r="CC15" s="1364" t="s">
        <v>10084</v>
      </c>
      <c r="CD15" s="1364" t="s">
        <v>10085</v>
      </c>
      <c r="CE15" s="1364" t="s">
        <v>7877</v>
      </c>
      <c r="CF15" s="1365"/>
      <c r="CG15" s="1364" t="s">
        <v>8947</v>
      </c>
      <c r="CH15" s="1364" t="s">
        <v>10086</v>
      </c>
      <c r="CI15" s="1364" t="s">
        <v>10087</v>
      </c>
      <c r="CJ15" s="1364" t="s">
        <v>10088</v>
      </c>
      <c r="CK15" s="1390"/>
      <c r="CL15" s="1364" t="s">
        <v>10089</v>
      </c>
      <c r="CM15" s="1364" t="s">
        <v>9020</v>
      </c>
      <c r="CN15" s="1364" t="s">
        <v>4513</v>
      </c>
      <c r="CO15" s="1364" t="s">
        <v>8729</v>
      </c>
      <c r="CP15" s="1390"/>
      <c r="CQ15" s="1364" t="s">
        <v>10090</v>
      </c>
      <c r="CR15" s="1364">
        <v>54.12</v>
      </c>
      <c r="CS15" s="1364" t="s">
        <v>10091</v>
      </c>
      <c r="CT15" s="1364" t="s">
        <v>10092</v>
      </c>
      <c r="CU15" s="1364">
        <v>31.49</v>
      </c>
      <c r="CV15" s="1364">
        <v>24.9</v>
      </c>
      <c r="CW15" s="1364" t="s">
        <v>10093</v>
      </c>
      <c r="CX15" s="1364">
        <v>53.93</v>
      </c>
      <c r="CY15" s="1364" t="s">
        <v>10094</v>
      </c>
      <c r="CZ15" s="1364">
        <v>18.72</v>
      </c>
      <c r="DA15" s="1364">
        <v>35.39</v>
      </c>
      <c r="DB15" s="1364" t="s">
        <v>10095</v>
      </c>
      <c r="DC15" s="1364">
        <v>38.28</v>
      </c>
      <c r="DD15" s="1365"/>
      <c r="DE15" s="1364" t="s">
        <v>9286</v>
      </c>
      <c r="DF15" s="1364" t="s">
        <v>9355</v>
      </c>
      <c r="DG15" s="1364" t="s">
        <v>10096</v>
      </c>
      <c r="DH15" s="1407" t="s">
        <v>10097</v>
      </c>
      <c r="DI15" s="1364" t="s">
        <v>4500</v>
      </c>
    </row>
    <row r="16">
      <c r="A16" s="1361" t="s">
        <v>1612</v>
      </c>
      <c r="B16" s="1363">
        <v>0.12564814814814815</v>
      </c>
      <c r="C16" s="1363">
        <v>0.13260416666666666</v>
      </c>
      <c r="D16" s="1364" t="s">
        <v>10098</v>
      </c>
      <c r="E16" s="1364" t="s">
        <v>4149</v>
      </c>
      <c r="F16" s="1364" t="s">
        <v>10099</v>
      </c>
      <c r="G16" s="1364" t="s">
        <v>10100</v>
      </c>
      <c r="H16" s="1365"/>
      <c r="I16" s="1364" t="s">
        <v>10101</v>
      </c>
      <c r="J16" s="1364" t="s">
        <v>10102</v>
      </c>
      <c r="K16" s="1365"/>
      <c r="L16" s="1364" t="s">
        <v>10103</v>
      </c>
      <c r="M16" s="1364" t="s">
        <v>3841</v>
      </c>
      <c r="N16" s="1364" t="s">
        <v>10104</v>
      </c>
      <c r="O16" s="1364" t="s">
        <v>10105</v>
      </c>
      <c r="P16" s="1364" t="s">
        <v>10106</v>
      </c>
      <c r="Q16" s="1364" t="s">
        <v>10107</v>
      </c>
      <c r="R16" s="1364">
        <v>59.7</v>
      </c>
      <c r="S16" s="1390"/>
      <c r="T16" s="1364" t="s">
        <v>10108</v>
      </c>
      <c r="U16" s="1364" t="s">
        <v>7930</v>
      </c>
      <c r="V16" s="1364" t="s">
        <v>4494</v>
      </c>
      <c r="W16" s="1364" t="s">
        <v>10109</v>
      </c>
      <c r="X16" s="1364" t="s">
        <v>10110</v>
      </c>
      <c r="Y16" s="1364" t="s">
        <v>10111</v>
      </c>
      <c r="Z16" s="1364" t="s">
        <v>10112</v>
      </c>
      <c r="AA16" s="1364" t="s">
        <v>10113</v>
      </c>
      <c r="AB16" s="1365"/>
      <c r="AC16" s="1384" t="s">
        <v>7817</v>
      </c>
      <c r="AD16" s="1364" t="s">
        <v>10114</v>
      </c>
      <c r="AE16" s="1364" t="s">
        <v>10115</v>
      </c>
      <c r="AF16" s="1364">
        <v>48.08</v>
      </c>
      <c r="AG16" s="1364" t="s">
        <v>719</v>
      </c>
      <c r="AH16" s="1364" t="s">
        <v>8537</v>
      </c>
      <c r="AI16" s="1364" t="s">
        <v>10116</v>
      </c>
      <c r="AJ16" s="1364">
        <v>49.94</v>
      </c>
      <c r="AK16" s="1368"/>
      <c r="AL16" s="1369" t="s">
        <v>10117</v>
      </c>
      <c r="AM16" s="1370">
        <v>48.08</v>
      </c>
      <c r="AN16" s="1365"/>
      <c r="AO16" s="1371" t="s">
        <v>10118</v>
      </c>
      <c r="AP16" s="1372" t="s">
        <v>9933</v>
      </c>
      <c r="AQ16" s="1372">
        <v>59.42</v>
      </c>
      <c r="AR16" s="1372" t="s">
        <v>10119</v>
      </c>
      <c r="AS16" s="1372" t="s">
        <v>10120</v>
      </c>
      <c r="AT16" s="1372" t="s">
        <v>6262</v>
      </c>
      <c r="AU16" s="1372" t="s">
        <v>10121</v>
      </c>
      <c r="AV16" s="1368"/>
      <c r="AW16" s="1372" t="s">
        <v>10122</v>
      </c>
      <c r="AX16" s="1374" t="s">
        <v>10123</v>
      </c>
      <c r="AY16" s="1374" t="s">
        <v>7414</v>
      </c>
      <c r="AZ16" s="1374" t="s">
        <v>10124</v>
      </c>
      <c r="BA16" s="1374" t="s">
        <v>10125</v>
      </c>
      <c r="BB16" s="1374" t="s">
        <v>10126</v>
      </c>
      <c r="BC16" s="1374">
        <v>47.14</v>
      </c>
      <c r="BD16" s="1368"/>
      <c r="BE16" s="1374" t="s">
        <v>10127</v>
      </c>
      <c r="BF16" s="1374" t="s">
        <v>10128</v>
      </c>
      <c r="BG16" s="1377" t="s">
        <v>10129</v>
      </c>
      <c r="BH16" s="1377" t="s">
        <v>10130</v>
      </c>
      <c r="BI16" s="1377" t="s">
        <v>10131</v>
      </c>
      <c r="BJ16" s="1378"/>
      <c r="BK16" s="1371" t="s">
        <v>10132</v>
      </c>
      <c r="BL16" s="1379" t="s">
        <v>10133</v>
      </c>
      <c r="BM16" s="1379" t="s">
        <v>10134</v>
      </c>
      <c r="BN16" s="1379" t="s">
        <v>9438</v>
      </c>
      <c r="BO16" s="1379" t="s">
        <v>8070</v>
      </c>
      <c r="BP16" s="1379" t="s">
        <v>10135</v>
      </c>
      <c r="BQ16" s="1379" t="s">
        <v>10136</v>
      </c>
      <c r="BR16" s="1379" t="s">
        <v>7434</v>
      </c>
      <c r="BS16" s="1379" t="s">
        <v>4192</v>
      </c>
      <c r="BT16" s="1379">
        <v>44.04</v>
      </c>
      <c r="BU16" s="1368"/>
      <c r="BV16" s="1371" t="s">
        <v>7786</v>
      </c>
      <c r="BW16" s="1382" t="s">
        <v>10137</v>
      </c>
      <c r="BX16" s="1382" t="s">
        <v>10138</v>
      </c>
      <c r="BY16" s="1382" t="s">
        <v>1598</v>
      </c>
      <c r="BZ16" s="1382" t="s">
        <v>10139</v>
      </c>
      <c r="CA16" s="1378"/>
      <c r="CB16" s="1377" t="s">
        <v>10140</v>
      </c>
      <c r="CC16" s="1384" t="s">
        <v>10141</v>
      </c>
      <c r="CD16" s="1384" t="s">
        <v>9462</v>
      </c>
      <c r="CE16" s="1384">
        <v>53.69</v>
      </c>
      <c r="CF16" s="1368"/>
      <c r="CG16" s="1382" t="s">
        <v>3168</v>
      </c>
      <c r="CH16" s="1374" t="s">
        <v>9139</v>
      </c>
      <c r="CI16" s="1374" t="s">
        <v>10142</v>
      </c>
      <c r="CJ16" s="1374" t="s">
        <v>8663</v>
      </c>
      <c r="CK16" s="1378"/>
      <c r="CL16" s="1371" t="s">
        <v>10143</v>
      </c>
      <c r="CM16" s="1372" t="s">
        <v>10144</v>
      </c>
      <c r="CN16" s="1372" t="s">
        <v>10145</v>
      </c>
      <c r="CO16" s="1372" t="s">
        <v>9926</v>
      </c>
      <c r="CP16" s="1368"/>
      <c r="CQ16" s="1372">
        <v>47.93</v>
      </c>
      <c r="CR16" s="1417">
        <v>51.75</v>
      </c>
      <c r="CS16" s="1371" t="s">
        <v>369</v>
      </c>
      <c r="CT16" s="1371" t="s">
        <v>515</v>
      </c>
      <c r="CU16" s="1371">
        <v>33.53</v>
      </c>
      <c r="CV16" s="1371">
        <v>25.44</v>
      </c>
      <c r="CW16" s="1370" t="s">
        <v>10146</v>
      </c>
      <c r="CX16" s="1371">
        <v>49.79</v>
      </c>
      <c r="CY16" s="1371">
        <v>59.13</v>
      </c>
      <c r="CZ16" s="1371">
        <v>18.33</v>
      </c>
      <c r="DA16" s="1371">
        <v>33.76</v>
      </c>
      <c r="DB16" s="1371" t="s">
        <v>10147</v>
      </c>
      <c r="DC16" s="1371">
        <v>37.63</v>
      </c>
      <c r="DD16" s="1378"/>
      <c r="DE16" s="1371" t="s">
        <v>6415</v>
      </c>
      <c r="DF16" s="1369" t="s">
        <v>1910</v>
      </c>
      <c r="DG16" s="1369" t="s">
        <v>10148</v>
      </c>
      <c r="DH16" s="1364" t="s">
        <v>8174</v>
      </c>
      <c r="DI16" s="1417" t="s">
        <v>4411</v>
      </c>
    </row>
    <row r="17">
      <c r="A17" s="1388" t="s">
        <v>5550</v>
      </c>
      <c r="B17" s="1362" t="s">
        <v>10149</v>
      </c>
      <c r="C17" s="1362" t="s">
        <v>10150</v>
      </c>
      <c r="D17" s="1364" t="s">
        <v>10151</v>
      </c>
      <c r="E17" s="1407" t="s">
        <v>7387</v>
      </c>
      <c r="F17" s="1407" t="s">
        <v>9534</v>
      </c>
      <c r="G17" s="1364" t="s">
        <v>10152</v>
      </c>
      <c r="H17" s="1365"/>
      <c r="I17" s="1364" t="s">
        <v>10153</v>
      </c>
      <c r="J17" s="1364">
        <v>50.41</v>
      </c>
      <c r="K17" s="1365"/>
      <c r="L17" s="1364" t="s">
        <v>10154</v>
      </c>
      <c r="M17" s="1364" t="s">
        <v>3623</v>
      </c>
      <c r="N17" s="1364" t="s">
        <v>10155</v>
      </c>
      <c r="O17" s="1407" t="s">
        <v>10156</v>
      </c>
      <c r="P17" s="1364" t="s">
        <v>10157</v>
      </c>
      <c r="Q17" s="1364" t="s">
        <v>10158</v>
      </c>
      <c r="R17" s="1364">
        <v>58.97</v>
      </c>
      <c r="S17" s="1390"/>
      <c r="T17" s="1364" t="s">
        <v>10159</v>
      </c>
      <c r="U17" s="1364" t="s">
        <v>3780</v>
      </c>
      <c r="V17" s="1407" t="s">
        <v>8145</v>
      </c>
      <c r="W17" s="1407" t="s">
        <v>10160</v>
      </c>
      <c r="X17" s="1407" t="s">
        <v>7960</v>
      </c>
      <c r="Y17" s="1407" t="s">
        <v>10161</v>
      </c>
      <c r="Z17" s="1364"/>
      <c r="AA17" s="1364"/>
      <c r="AB17" s="1365"/>
      <c r="AC17" s="1407" t="s">
        <v>5354</v>
      </c>
      <c r="AD17" s="1407" t="s">
        <v>10162</v>
      </c>
      <c r="AE17" s="1407" t="s">
        <v>9670</v>
      </c>
      <c r="AF17" s="1407">
        <v>47.24</v>
      </c>
      <c r="AG17" s="1407" t="s">
        <v>1174</v>
      </c>
      <c r="AH17" s="1407" t="s">
        <v>7962</v>
      </c>
      <c r="AI17" s="1364" t="s">
        <v>1363</v>
      </c>
      <c r="AJ17" s="1407">
        <v>49.92</v>
      </c>
      <c r="AK17" s="1408"/>
      <c r="AL17" s="1407" t="s">
        <v>10163</v>
      </c>
      <c r="AM17" s="1414">
        <v>47.81</v>
      </c>
      <c r="AN17" s="1390"/>
      <c r="AO17" s="1407" t="s">
        <v>10164</v>
      </c>
      <c r="AP17" s="1407" t="s">
        <v>8472</v>
      </c>
      <c r="AQ17" s="1407">
        <v>58.95</v>
      </c>
      <c r="AR17" s="1372" t="s">
        <v>732</v>
      </c>
      <c r="AS17" s="1407" t="s">
        <v>10165</v>
      </c>
      <c r="AT17" s="1372" t="s">
        <v>10166</v>
      </c>
      <c r="AU17" s="1407" t="s">
        <v>2212</v>
      </c>
      <c r="AV17" s="1368"/>
      <c r="AW17" s="1407" t="s">
        <v>10167</v>
      </c>
      <c r="AX17" s="1374" t="s">
        <v>10168</v>
      </c>
      <c r="AY17" s="1407" t="s">
        <v>1076</v>
      </c>
      <c r="AZ17" s="1407" t="s">
        <v>10169</v>
      </c>
      <c r="BA17" s="1407" t="s">
        <v>6356</v>
      </c>
      <c r="BB17" s="1407" t="s">
        <v>7833</v>
      </c>
      <c r="BC17" s="1407">
        <v>47.03</v>
      </c>
      <c r="BD17" s="1368"/>
      <c r="BE17" s="1407" t="s">
        <v>10170</v>
      </c>
      <c r="BF17" s="1407" t="s">
        <v>10171</v>
      </c>
      <c r="BG17" s="1407" t="s">
        <v>10172</v>
      </c>
      <c r="BH17" s="1377" t="s">
        <v>840</v>
      </c>
      <c r="BI17" s="1377" t="s">
        <v>10173</v>
      </c>
      <c r="BJ17" s="1378"/>
      <c r="BK17" s="1371" t="s">
        <v>10174</v>
      </c>
      <c r="BL17" s="1379" t="s">
        <v>5175</v>
      </c>
      <c r="BM17" s="1407" t="s">
        <v>10175</v>
      </c>
      <c r="BN17" s="1379" t="s">
        <v>8350</v>
      </c>
      <c r="BO17" s="1379" t="s">
        <v>10176</v>
      </c>
      <c r="BP17" s="1379" t="s">
        <v>10177</v>
      </c>
      <c r="BQ17" s="1379" t="s">
        <v>10178</v>
      </c>
      <c r="BR17" s="1407" t="s">
        <v>1233</v>
      </c>
      <c r="BS17" s="1379" t="s">
        <v>10179</v>
      </c>
      <c r="BT17" s="1379">
        <v>43.28</v>
      </c>
      <c r="BU17" s="1368"/>
      <c r="BV17" s="1371" t="s">
        <v>10180</v>
      </c>
      <c r="BW17" s="1382"/>
      <c r="BX17" s="1382"/>
      <c r="BY17" s="1382"/>
      <c r="BZ17" s="1382" t="s">
        <v>10181</v>
      </c>
      <c r="CA17" s="1378"/>
      <c r="CB17" s="1377"/>
      <c r="CC17" s="1384" t="s">
        <v>1939</v>
      </c>
      <c r="CD17" s="1384"/>
      <c r="CE17" s="1433">
        <v>53.3</v>
      </c>
      <c r="CF17" s="1368"/>
      <c r="CG17" s="1382" t="s">
        <v>3697</v>
      </c>
      <c r="CH17" s="1374" t="s">
        <v>9150</v>
      </c>
      <c r="CI17" s="1407" t="s">
        <v>10182</v>
      </c>
      <c r="CJ17" s="1374" t="s">
        <v>10183</v>
      </c>
      <c r="CK17" s="1378"/>
      <c r="CL17" s="1407" t="s">
        <v>10184</v>
      </c>
      <c r="CM17" s="1372" t="s">
        <v>10185</v>
      </c>
      <c r="CN17" s="1407" t="s">
        <v>8125</v>
      </c>
      <c r="CO17" s="1407" t="s">
        <v>5487</v>
      </c>
      <c r="CP17" s="1368"/>
      <c r="CQ17" s="1407">
        <v>52.79</v>
      </c>
      <c r="CR17" s="1407" t="s">
        <v>3568</v>
      </c>
      <c r="CS17" s="1406" t="s">
        <v>10186</v>
      </c>
      <c r="CT17" s="1371" t="s">
        <v>8999</v>
      </c>
      <c r="CU17" s="1371">
        <v>33.06</v>
      </c>
      <c r="CV17" s="1407">
        <v>24.78</v>
      </c>
      <c r="CW17" s="1407" t="s">
        <v>8160</v>
      </c>
      <c r="CX17" s="1371">
        <v>51.72</v>
      </c>
      <c r="CY17" s="1407">
        <v>59.46</v>
      </c>
      <c r="CZ17" s="1434">
        <v>19.0</v>
      </c>
      <c r="DA17" s="1435">
        <v>33.3</v>
      </c>
      <c r="DB17" s="1407" t="s">
        <v>10187</v>
      </c>
      <c r="DC17" s="1371">
        <v>37.62</v>
      </c>
      <c r="DD17" s="1378"/>
      <c r="DE17" s="1407" t="s">
        <v>273</v>
      </c>
      <c r="DF17" s="1407" t="s">
        <v>5971</v>
      </c>
      <c r="DG17" s="1369" t="s">
        <v>10188</v>
      </c>
      <c r="DH17" s="1407" t="s">
        <v>8621</v>
      </c>
      <c r="DI17" s="1407" t="s">
        <v>10189</v>
      </c>
    </row>
    <row r="18">
      <c r="A18" s="1361"/>
      <c r="B18" s="1363"/>
      <c r="C18" s="1436"/>
      <c r="D18" s="1364"/>
      <c r="E18" s="1364"/>
      <c r="F18" s="1364"/>
      <c r="G18" s="1364"/>
      <c r="H18" s="1365"/>
      <c r="I18" s="1364"/>
      <c r="J18" s="1364"/>
      <c r="K18" s="1365"/>
      <c r="L18" s="1364"/>
      <c r="M18" s="1364"/>
      <c r="N18" s="1364"/>
      <c r="O18" s="1364"/>
      <c r="P18" s="1364"/>
      <c r="Q18" s="1364"/>
      <c r="R18" s="1364"/>
      <c r="S18" s="1365"/>
      <c r="T18" s="1364"/>
      <c r="U18" s="1364"/>
      <c r="V18" s="1364"/>
      <c r="W18" s="1364"/>
      <c r="X18" s="1364"/>
      <c r="Y18" s="1364"/>
      <c r="Z18" s="1364"/>
      <c r="AA18" s="1364"/>
      <c r="AB18" s="1365"/>
      <c r="AC18" s="1437"/>
      <c r="AD18" s="1364"/>
      <c r="AE18" s="1364"/>
      <c r="AF18" s="1364"/>
      <c r="AG18" s="1364"/>
      <c r="AH18" s="1364"/>
      <c r="AI18" s="1364"/>
      <c r="AJ18" s="1364"/>
      <c r="AK18" s="1368"/>
      <c r="AL18" s="1438"/>
      <c r="AM18" s="1439"/>
      <c r="AN18" s="1365"/>
      <c r="AO18" s="1440"/>
      <c r="AP18" s="1441"/>
      <c r="AQ18" s="1441"/>
      <c r="AR18" s="1441"/>
      <c r="AS18" s="1441"/>
      <c r="AT18" s="1441"/>
      <c r="AU18" s="1441"/>
      <c r="AV18" s="1368"/>
      <c r="AW18" s="1441"/>
      <c r="AX18" s="1442"/>
      <c r="AY18" s="1442"/>
      <c r="AZ18" s="1442"/>
      <c r="BA18" s="1442"/>
      <c r="BB18" s="1442"/>
      <c r="BC18" s="1442"/>
      <c r="BD18" s="1368"/>
      <c r="BE18" s="1442"/>
      <c r="BF18" s="1374"/>
      <c r="BG18" s="1443"/>
      <c r="BH18" s="1443"/>
      <c r="BI18" s="1377"/>
      <c r="BJ18" s="1378"/>
      <c r="BK18" s="1371"/>
      <c r="BL18" s="1379"/>
      <c r="BM18" s="1379"/>
      <c r="BN18" s="1379"/>
      <c r="BO18" s="1379"/>
      <c r="BP18" s="1379"/>
      <c r="BQ18" s="1379"/>
      <c r="BR18" s="1379"/>
      <c r="BS18" s="1379"/>
      <c r="BT18" s="1444"/>
      <c r="BU18" s="1368"/>
      <c r="BV18" s="1371"/>
      <c r="BW18" s="1382"/>
      <c r="BX18" s="1382"/>
      <c r="BY18" s="1382"/>
      <c r="BZ18" s="1382"/>
      <c r="CA18" s="1378"/>
      <c r="CB18" s="1443"/>
      <c r="CC18" s="1437"/>
      <c r="CD18" s="1437"/>
      <c r="CE18" s="1437"/>
      <c r="CF18" s="1368"/>
      <c r="CG18" s="1445"/>
      <c r="CH18" s="1374"/>
      <c r="CI18" s="1374"/>
      <c r="CJ18" s="1374"/>
      <c r="CK18" s="1378"/>
      <c r="CL18" s="1371"/>
      <c r="CM18" s="1372"/>
      <c r="CN18" s="1372"/>
      <c r="CO18" s="1372"/>
      <c r="CP18" s="1368"/>
      <c r="CQ18" s="1441"/>
      <c r="CR18" s="1417"/>
      <c r="CS18" s="1371"/>
      <c r="CT18" s="1371"/>
      <c r="CU18" s="1371"/>
      <c r="CV18" s="1371"/>
      <c r="CW18" s="1439"/>
      <c r="CX18" s="1371"/>
      <c r="CY18" s="1371"/>
      <c r="CZ18" s="1371"/>
      <c r="DA18" s="1371"/>
      <c r="DB18" s="1371"/>
      <c r="DC18" s="1371"/>
      <c r="DD18" s="1378"/>
      <c r="DE18" s="1440"/>
      <c r="DF18" s="1438"/>
      <c r="DG18" s="1438"/>
      <c r="DH18" s="1364"/>
      <c r="DI18" s="1446"/>
    </row>
    <row r="19">
      <c r="A19" s="1361"/>
      <c r="B19" s="1363"/>
      <c r="C19" s="1436"/>
      <c r="D19" s="1364"/>
      <c r="E19" s="1364"/>
      <c r="F19" s="1364"/>
      <c r="G19" s="1364"/>
      <c r="H19" s="1365"/>
      <c r="I19" s="1364"/>
      <c r="J19" s="1364"/>
      <c r="K19" s="1365"/>
      <c r="L19" s="1364"/>
      <c r="M19" s="1364"/>
      <c r="N19" s="1364"/>
      <c r="O19" s="1364"/>
      <c r="P19" s="1364"/>
      <c r="Q19" s="1364"/>
      <c r="R19" s="1364"/>
      <c r="S19" s="1365"/>
      <c r="T19" s="1364"/>
      <c r="U19" s="1364"/>
      <c r="V19" s="1364"/>
      <c r="W19" s="1364"/>
      <c r="X19" s="1364"/>
      <c r="Y19" s="1364"/>
      <c r="Z19" s="1364"/>
      <c r="AA19" s="1364"/>
      <c r="AB19" s="1365"/>
      <c r="AC19" s="1437"/>
      <c r="AD19" s="1364"/>
      <c r="AE19" s="1364"/>
      <c r="AF19" s="1364"/>
      <c r="AG19" s="1364"/>
      <c r="AH19" s="1364"/>
      <c r="AI19" s="1364"/>
      <c r="AJ19" s="1364"/>
      <c r="AK19" s="1368"/>
      <c r="AL19" s="1438"/>
      <c r="AM19" s="1439"/>
      <c r="AN19" s="1365"/>
      <c r="AO19" s="1440"/>
      <c r="AP19" s="1441"/>
      <c r="AQ19" s="1441"/>
      <c r="AR19" s="1441"/>
      <c r="AS19" s="1441"/>
      <c r="AT19" s="1441"/>
      <c r="AU19" s="1441"/>
      <c r="AV19" s="1368"/>
      <c r="AW19" s="1441"/>
      <c r="AX19" s="1442"/>
      <c r="AY19" s="1442"/>
      <c r="AZ19" s="1442"/>
      <c r="BA19" s="1442"/>
      <c r="BB19" s="1442"/>
      <c r="BC19" s="1442"/>
      <c r="BD19" s="1368"/>
      <c r="BE19" s="1442"/>
      <c r="BF19" s="1374"/>
      <c r="BG19" s="1443"/>
      <c r="BH19" s="1443"/>
      <c r="BI19" s="1377"/>
      <c r="BJ19" s="1378"/>
      <c r="BK19" s="1371"/>
      <c r="BL19" s="1379"/>
      <c r="BM19" s="1379"/>
      <c r="BN19" s="1379"/>
      <c r="BO19" s="1379"/>
      <c r="BP19" s="1379"/>
      <c r="BQ19" s="1379"/>
      <c r="BR19" s="1379"/>
      <c r="BS19" s="1379"/>
      <c r="BT19" s="1444"/>
      <c r="BU19" s="1368"/>
      <c r="BV19" s="1371"/>
      <c r="BW19" s="1382"/>
      <c r="BX19" s="1382"/>
      <c r="BY19" s="1382"/>
      <c r="BZ19" s="1382"/>
      <c r="CA19" s="1378"/>
      <c r="CB19" s="1443"/>
      <c r="CC19" s="1437"/>
      <c r="CD19" s="1437"/>
      <c r="CE19" s="1437"/>
      <c r="CF19" s="1368"/>
      <c r="CG19" s="1445"/>
      <c r="CH19" s="1374"/>
      <c r="CI19" s="1374"/>
      <c r="CJ19" s="1374"/>
      <c r="CK19" s="1378"/>
      <c r="CL19" s="1371"/>
      <c r="CM19" s="1372"/>
      <c r="CN19" s="1372"/>
      <c r="CO19" s="1372"/>
      <c r="CP19" s="1368"/>
      <c r="CQ19" s="1441"/>
      <c r="CR19" s="1417"/>
      <c r="CS19" s="1371"/>
      <c r="CT19" s="1371"/>
      <c r="CU19" s="1371"/>
      <c r="CV19" s="1371"/>
      <c r="CW19" s="1439"/>
      <c r="CX19" s="1371"/>
      <c r="CY19" s="1371"/>
      <c r="CZ19" s="1371"/>
      <c r="DA19" s="1371"/>
      <c r="DB19" s="1371"/>
      <c r="DC19" s="1371"/>
      <c r="DD19" s="1378"/>
      <c r="DE19" s="1440"/>
      <c r="DF19" s="1438"/>
      <c r="DG19" s="1438"/>
      <c r="DH19" s="1364"/>
      <c r="DI19" s="1446"/>
    </row>
    <row r="20">
      <c r="A20" s="1361"/>
      <c r="B20" s="1363"/>
      <c r="C20" s="1436"/>
      <c r="D20" s="1364"/>
      <c r="E20" s="1364"/>
      <c r="F20" s="1364"/>
      <c r="G20" s="1364"/>
      <c r="H20" s="1365"/>
      <c r="I20" s="1364"/>
      <c r="J20" s="1364"/>
      <c r="K20" s="1365"/>
      <c r="L20" s="1364"/>
      <c r="M20" s="1364"/>
      <c r="N20" s="1364"/>
      <c r="O20" s="1364"/>
      <c r="P20" s="1364"/>
      <c r="Q20" s="1364"/>
      <c r="R20" s="1364"/>
      <c r="S20" s="1365"/>
      <c r="T20" s="1364"/>
      <c r="U20" s="1364"/>
      <c r="V20" s="1364"/>
      <c r="W20" s="1364"/>
      <c r="X20" s="1364"/>
      <c r="Y20" s="1364"/>
      <c r="Z20" s="1364"/>
      <c r="AA20" s="1364"/>
      <c r="AB20" s="1365"/>
      <c r="AC20" s="1437"/>
      <c r="AD20" s="1364"/>
      <c r="AE20" s="1364"/>
      <c r="AF20" s="1364"/>
      <c r="AG20" s="1364"/>
      <c r="AH20" s="1364"/>
      <c r="AI20" s="1364"/>
      <c r="AJ20" s="1364"/>
      <c r="AK20" s="1368"/>
      <c r="AL20" s="1438"/>
      <c r="AM20" s="1439"/>
      <c r="AN20" s="1365"/>
      <c r="AO20" s="1440"/>
      <c r="AP20" s="1441"/>
      <c r="AQ20" s="1441"/>
      <c r="AR20" s="1441"/>
      <c r="AS20" s="1441"/>
      <c r="AT20" s="1441"/>
      <c r="AU20" s="1441"/>
      <c r="AV20" s="1368"/>
      <c r="AW20" s="1441"/>
      <c r="AX20" s="1442"/>
      <c r="AY20" s="1442"/>
      <c r="AZ20" s="1442"/>
      <c r="BA20" s="1442"/>
      <c r="BB20" s="1442"/>
      <c r="BC20" s="1442"/>
      <c r="BD20" s="1368"/>
      <c r="BE20" s="1442"/>
      <c r="BF20" s="1374"/>
      <c r="BG20" s="1443"/>
      <c r="BH20" s="1443"/>
      <c r="BI20" s="1377"/>
      <c r="BJ20" s="1378"/>
      <c r="BK20" s="1371"/>
      <c r="BL20" s="1379"/>
      <c r="BM20" s="1379"/>
      <c r="BN20" s="1379"/>
      <c r="BO20" s="1379"/>
      <c r="BP20" s="1379"/>
      <c r="BQ20" s="1379"/>
      <c r="BR20" s="1379"/>
      <c r="BS20" s="1379"/>
      <c r="BT20" s="1444"/>
      <c r="BU20" s="1368"/>
      <c r="BV20" s="1371"/>
      <c r="BW20" s="1382"/>
      <c r="BX20" s="1382"/>
      <c r="BY20" s="1382"/>
      <c r="BZ20" s="1382"/>
      <c r="CA20" s="1378"/>
      <c r="CB20" s="1443"/>
      <c r="CC20" s="1437"/>
      <c r="CD20" s="1437"/>
      <c r="CE20" s="1437"/>
      <c r="CF20" s="1368"/>
      <c r="CG20" s="1445"/>
      <c r="CH20" s="1374"/>
      <c r="CI20" s="1374"/>
      <c r="CJ20" s="1374"/>
      <c r="CK20" s="1378"/>
      <c r="CL20" s="1371"/>
      <c r="CM20" s="1372"/>
      <c r="CN20" s="1372"/>
      <c r="CO20" s="1372"/>
      <c r="CP20" s="1368"/>
      <c r="CQ20" s="1441"/>
      <c r="CR20" s="1417"/>
      <c r="CS20" s="1371"/>
      <c r="CT20" s="1371"/>
      <c r="CU20" s="1371"/>
      <c r="CV20" s="1371"/>
      <c r="CW20" s="1439"/>
      <c r="CX20" s="1371"/>
      <c r="CY20" s="1371"/>
      <c r="CZ20" s="1371"/>
      <c r="DA20" s="1371"/>
      <c r="DB20" s="1371"/>
      <c r="DC20" s="1371"/>
      <c r="DD20" s="1378"/>
      <c r="DE20" s="1440"/>
      <c r="DF20" s="1438"/>
      <c r="DG20" s="1438"/>
      <c r="DH20" s="1364"/>
      <c r="DI20" s="1446"/>
    </row>
    <row r="21">
      <c r="A21" s="1361"/>
      <c r="B21" s="1363"/>
      <c r="C21" s="1436"/>
      <c r="D21" s="1364"/>
      <c r="E21" s="1364"/>
      <c r="F21" s="1364"/>
      <c r="G21" s="1364"/>
      <c r="H21" s="1365"/>
      <c r="I21" s="1364"/>
      <c r="J21" s="1364"/>
      <c r="K21" s="1365"/>
      <c r="L21" s="1364"/>
      <c r="M21" s="1364"/>
      <c r="N21" s="1364"/>
      <c r="O21" s="1364"/>
      <c r="P21" s="1364"/>
      <c r="Q21" s="1364"/>
      <c r="R21" s="1364"/>
      <c r="S21" s="1365"/>
      <c r="T21" s="1364"/>
      <c r="U21" s="1364"/>
      <c r="V21" s="1364"/>
      <c r="W21" s="1364"/>
      <c r="X21" s="1364"/>
      <c r="Y21" s="1364"/>
      <c r="Z21" s="1364"/>
      <c r="AA21" s="1364"/>
      <c r="AB21" s="1365"/>
      <c r="AC21" s="1437"/>
      <c r="AD21" s="1364"/>
      <c r="AE21" s="1364"/>
      <c r="AF21" s="1364"/>
      <c r="AG21" s="1364"/>
      <c r="AH21" s="1364"/>
      <c r="AI21" s="1364"/>
      <c r="AJ21" s="1364"/>
      <c r="AK21" s="1368"/>
      <c r="AL21" s="1438"/>
      <c r="AM21" s="1439"/>
      <c r="AN21" s="1365"/>
      <c r="AO21" s="1440"/>
      <c r="AP21" s="1441"/>
      <c r="AQ21" s="1441"/>
      <c r="AR21" s="1441"/>
      <c r="AS21" s="1441"/>
      <c r="AT21" s="1441"/>
      <c r="AU21" s="1441"/>
      <c r="AV21" s="1368"/>
      <c r="AW21" s="1441"/>
      <c r="AX21" s="1442"/>
      <c r="AY21" s="1442"/>
      <c r="AZ21" s="1442"/>
      <c r="BA21" s="1442"/>
      <c r="BB21" s="1442"/>
      <c r="BC21" s="1442"/>
      <c r="BD21" s="1368"/>
      <c r="BE21" s="1442"/>
      <c r="BF21" s="1374"/>
      <c r="BG21" s="1443"/>
      <c r="BH21" s="1443"/>
      <c r="BI21" s="1377"/>
      <c r="BJ21" s="1378"/>
      <c r="BK21" s="1371"/>
      <c r="BL21" s="1379"/>
      <c r="BM21" s="1379"/>
      <c r="BN21" s="1379"/>
      <c r="BO21" s="1379"/>
      <c r="BP21" s="1379"/>
      <c r="BQ21" s="1379"/>
      <c r="BR21" s="1379"/>
      <c r="BS21" s="1379"/>
      <c r="BT21" s="1444"/>
      <c r="BU21" s="1368"/>
      <c r="BV21" s="1371"/>
      <c r="BW21" s="1382"/>
      <c r="BX21" s="1382"/>
      <c r="BY21" s="1382"/>
      <c r="BZ21" s="1382"/>
      <c r="CA21" s="1378"/>
      <c r="CB21" s="1443"/>
      <c r="CC21" s="1437"/>
      <c r="CD21" s="1437"/>
      <c r="CE21" s="1437"/>
      <c r="CF21" s="1368"/>
      <c r="CG21" s="1445"/>
      <c r="CH21" s="1374"/>
      <c r="CI21" s="1374"/>
      <c r="CJ21" s="1374"/>
      <c r="CK21" s="1378"/>
      <c r="CL21" s="1371"/>
      <c r="CM21" s="1372"/>
      <c r="CN21" s="1372"/>
      <c r="CO21" s="1372"/>
      <c r="CP21" s="1368"/>
      <c r="CQ21" s="1441"/>
      <c r="CR21" s="1417"/>
      <c r="CS21" s="1371"/>
      <c r="CT21" s="1371"/>
      <c r="CU21" s="1371"/>
      <c r="CV21" s="1371"/>
      <c r="CW21" s="1439"/>
      <c r="CX21" s="1371"/>
      <c r="CY21" s="1371"/>
      <c r="CZ21" s="1371"/>
      <c r="DA21" s="1371"/>
      <c r="DB21" s="1371"/>
      <c r="DC21" s="1371"/>
      <c r="DD21" s="1378"/>
      <c r="DE21" s="1440"/>
      <c r="DF21" s="1438"/>
      <c r="DG21" s="1438"/>
      <c r="DH21" s="1364"/>
      <c r="DI21" s="1446"/>
    </row>
    <row r="22">
      <c r="A22" s="1361"/>
      <c r="B22" s="1363"/>
      <c r="C22" s="1436"/>
      <c r="D22" s="1364"/>
      <c r="E22" s="1364"/>
      <c r="F22" s="1364"/>
      <c r="G22" s="1364"/>
      <c r="H22" s="1365"/>
      <c r="I22" s="1364"/>
      <c r="J22" s="1364"/>
      <c r="K22" s="1365"/>
      <c r="L22" s="1364"/>
      <c r="M22" s="1364"/>
      <c r="N22" s="1364"/>
      <c r="O22" s="1364"/>
      <c r="P22" s="1364"/>
      <c r="Q22" s="1364"/>
      <c r="R22" s="1364"/>
      <c r="S22" s="1365"/>
      <c r="T22" s="1364"/>
      <c r="U22" s="1364"/>
      <c r="V22" s="1364"/>
      <c r="W22" s="1364"/>
      <c r="X22" s="1364"/>
      <c r="Y22" s="1364"/>
      <c r="Z22" s="1364"/>
      <c r="AA22" s="1364"/>
      <c r="AB22" s="1365"/>
      <c r="AC22" s="1437"/>
      <c r="AD22" s="1364"/>
      <c r="AE22" s="1364"/>
      <c r="AF22" s="1364"/>
      <c r="AG22" s="1364"/>
      <c r="AH22" s="1364"/>
      <c r="AI22" s="1364"/>
      <c r="AJ22" s="1364"/>
      <c r="AK22" s="1368"/>
      <c r="AL22" s="1438"/>
      <c r="AM22" s="1439"/>
      <c r="AN22" s="1365"/>
      <c r="AO22" s="1440"/>
      <c r="AP22" s="1441"/>
      <c r="AQ22" s="1441"/>
      <c r="AR22" s="1441"/>
      <c r="AS22" s="1441"/>
      <c r="AT22" s="1441"/>
      <c r="AU22" s="1441"/>
      <c r="AV22" s="1368"/>
      <c r="AW22" s="1441"/>
      <c r="AX22" s="1442"/>
      <c r="AY22" s="1442"/>
      <c r="AZ22" s="1442"/>
      <c r="BA22" s="1442"/>
      <c r="BB22" s="1442"/>
      <c r="BC22" s="1442"/>
      <c r="BD22" s="1368"/>
      <c r="BE22" s="1442"/>
      <c r="BF22" s="1374"/>
      <c r="BG22" s="1443"/>
      <c r="BH22" s="1443"/>
      <c r="BI22" s="1377"/>
      <c r="BJ22" s="1378"/>
      <c r="BK22" s="1371"/>
      <c r="BL22" s="1379"/>
      <c r="BM22" s="1379"/>
      <c r="BN22" s="1379"/>
      <c r="BO22" s="1379"/>
      <c r="BP22" s="1379"/>
      <c r="BQ22" s="1379"/>
      <c r="BR22" s="1379"/>
      <c r="BS22" s="1379"/>
      <c r="BT22" s="1444"/>
      <c r="BU22" s="1368"/>
      <c r="BV22" s="1371"/>
      <c r="BW22" s="1382"/>
      <c r="BX22" s="1382"/>
      <c r="BY22" s="1382"/>
      <c r="BZ22" s="1382"/>
      <c r="CA22" s="1378"/>
      <c r="CB22" s="1443"/>
      <c r="CC22" s="1437"/>
      <c r="CD22" s="1437"/>
      <c r="CE22" s="1437"/>
      <c r="CF22" s="1368"/>
      <c r="CG22" s="1445"/>
      <c r="CH22" s="1374"/>
      <c r="CI22" s="1374"/>
      <c r="CJ22" s="1374"/>
      <c r="CK22" s="1378"/>
      <c r="CL22" s="1371"/>
      <c r="CM22" s="1372"/>
      <c r="CN22" s="1372"/>
      <c r="CO22" s="1372"/>
      <c r="CP22" s="1368"/>
      <c r="CQ22" s="1441"/>
      <c r="CR22" s="1417"/>
      <c r="CS22" s="1371"/>
      <c r="CT22" s="1371"/>
      <c r="CU22" s="1371"/>
      <c r="CV22" s="1371"/>
      <c r="CW22" s="1439"/>
      <c r="CX22" s="1371"/>
      <c r="CY22" s="1371"/>
      <c r="CZ22" s="1371"/>
      <c r="DA22" s="1371"/>
      <c r="DB22" s="1371"/>
      <c r="DC22" s="1371"/>
      <c r="DD22" s="1378"/>
      <c r="DE22" s="1440"/>
      <c r="DF22" s="1438"/>
      <c r="DG22" s="1438"/>
      <c r="DH22" s="1364"/>
      <c r="DI22" s="1446"/>
    </row>
    <row r="23">
      <c r="A23" s="1361"/>
      <c r="B23" s="1363"/>
      <c r="C23" s="1436"/>
      <c r="D23" s="1364"/>
      <c r="E23" s="1364"/>
      <c r="F23" s="1364"/>
      <c r="G23" s="1364"/>
      <c r="H23" s="1365"/>
      <c r="I23" s="1364"/>
      <c r="J23" s="1364"/>
      <c r="K23" s="1365"/>
      <c r="L23" s="1364"/>
      <c r="M23" s="1364"/>
      <c r="N23" s="1364"/>
      <c r="O23" s="1364"/>
      <c r="P23" s="1364"/>
      <c r="Q23" s="1364"/>
      <c r="R23" s="1364"/>
      <c r="S23" s="1365"/>
      <c r="T23" s="1364"/>
      <c r="U23" s="1364"/>
      <c r="V23" s="1364"/>
      <c r="W23" s="1364"/>
      <c r="X23" s="1364"/>
      <c r="Y23" s="1364"/>
      <c r="Z23" s="1364"/>
      <c r="AA23" s="1364"/>
      <c r="AB23" s="1365"/>
      <c r="AC23" s="1437"/>
      <c r="AD23" s="1364"/>
      <c r="AE23" s="1364"/>
      <c r="AF23" s="1364"/>
      <c r="AG23" s="1364"/>
      <c r="AH23" s="1364"/>
      <c r="AI23" s="1364"/>
      <c r="AJ23" s="1364"/>
      <c r="AK23" s="1368"/>
      <c r="AL23" s="1438"/>
      <c r="AM23" s="1439"/>
      <c r="AN23" s="1365"/>
      <c r="AO23" s="1440"/>
      <c r="AP23" s="1441"/>
      <c r="AQ23" s="1441"/>
      <c r="AR23" s="1441"/>
      <c r="AS23" s="1441"/>
      <c r="AT23" s="1441"/>
      <c r="AU23" s="1441"/>
      <c r="AV23" s="1368"/>
      <c r="AW23" s="1441"/>
      <c r="AX23" s="1442"/>
      <c r="AY23" s="1442"/>
      <c r="AZ23" s="1442"/>
      <c r="BA23" s="1442"/>
      <c r="BB23" s="1442"/>
      <c r="BC23" s="1442"/>
      <c r="BD23" s="1368"/>
      <c r="BE23" s="1442"/>
      <c r="BF23" s="1374"/>
      <c r="BG23" s="1443"/>
      <c r="BH23" s="1443"/>
      <c r="BI23" s="1377"/>
      <c r="BJ23" s="1378"/>
      <c r="BK23" s="1371"/>
      <c r="BL23" s="1379"/>
      <c r="BM23" s="1379"/>
      <c r="BN23" s="1379"/>
      <c r="BO23" s="1379"/>
      <c r="BP23" s="1379"/>
      <c r="BQ23" s="1379"/>
      <c r="BR23" s="1379"/>
      <c r="BS23" s="1379"/>
      <c r="BT23" s="1444"/>
      <c r="BU23" s="1368"/>
      <c r="BV23" s="1371"/>
      <c r="BW23" s="1382"/>
      <c r="BX23" s="1382"/>
      <c r="BY23" s="1382"/>
      <c r="BZ23" s="1382"/>
      <c r="CA23" s="1378"/>
      <c r="CB23" s="1443"/>
      <c r="CC23" s="1437"/>
      <c r="CD23" s="1437"/>
      <c r="CE23" s="1437"/>
      <c r="CF23" s="1368"/>
      <c r="CG23" s="1445"/>
      <c r="CH23" s="1374"/>
      <c r="CI23" s="1374"/>
      <c r="CJ23" s="1374"/>
      <c r="CK23" s="1378"/>
      <c r="CL23" s="1371"/>
      <c r="CM23" s="1372"/>
      <c r="CN23" s="1372"/>
      <c r="CO23" s="1372"/>
      <c r="CP23" s="1368"/>
      <c r="CQ23" s="1441"/>
      <c r="CR23" s="1417"/>
      <c r="CS23" s="1371"/>
      <c r="CT23" s="1371"/>
      <c r="CU23" s="1371"/>
      <c r="CV23" s="1371"/>
      <c r="CW23" s="1439"/>
      <c r="CX23" s="1371"/>
      <c r="CY23" s="1371"/>
      <c r="CZ23" s="1371"/>
      <c r="DA23" s="1371"/>
      <c r="DB23" s="1371"/>
      <c r="DC23" s="1371"/>
      <c r="DD23" s="1378"/>
      <c r="DE23" s="1440"/>
      <c r="DF23" s="1438"/>
      <c r="DG23" s="1438"/>
      <c r="DH23" s="1364"/>
      <c r="DI23" s="1446"/>
    </row>
    <row r="24">
      <c r="A24" s="1361"/>
      <c r="B24" s="1363"/>
      <c r="C24" s="1436"/>
      <c r="D24" s="1364"/>
      <c r="E24" s="1364"/>
      <c r="F24" s="1364"/>
      <c r="G24" s="1364"/>
      <c r="H24" s="1365"/>
      <c r="I24" s="1364"/>
      <c r="J24" s="1364"/>
      <c r="K24" s="1365"/>
      <c r="L24" s="1364"/>
      <c r="M24" s="1364"/>
      <c r="N24" s="1364"/>
      <c r="O24" s="1364"/>
      <c r="P24" s="1364"/>
      <c r="Q24" s="1364"/>
      <c r="R24" s="1364"/>
      <c r="S24" s="1365"/>
      <c r="T24" s="1364"/>
      <c r="U24" s="1364"/>
      <c r="V24" s="1364"/>
      <c r="W24" s="1364"/>
      <c r="X24" s="1364"/>
      <c r="Y24" s="1364"/>
      <c r="Z24" s="1364"/>
      <c r="AA24" s="1364"/>
      <c r="AB24" s="1365"/>
      <c r="AC24" s="1437"/>
      <c r="AD24" s="1364"/>
      <c r="AE24" s="1364"/>
      <c r="AF24" s="1364"/>
      <c r="AG24" s="1364"/>
      <c r="AH24" s="1364"/>
      <c r="AI24" s="1364"/>
      <c r="AJ24" s="1364"/>
      <c r="AK24" s="1368"/>
      <c r="AL24" s="1438"/>
      <c r="AM24" s="1439"/>
      <c r="AN24" s="1365"/>
      <c r="AO24" s="1440"/>
      <c r="AP24" s="1441"/>
      <c r="AQ24" s="1441"/>
      <c r="AR24" s="1441"/>
      <c r="AS24" s="1441"/>
      <c r="AT24" s="1441"/>
      <c r="AU24" s="1441"/>
      <c r="AV24" s="1368"/>
      <c r="AW24" s="1441"/>
      <c r="AX24" s="1442"/>
      <c r="AY24" s="1442"/>
      <c r="AZ24" s="1442"/>
      <c r="BA24" s="1442"/>
      <c r="BB24" s="1442"/>
      <c r="BC24" s="1442"/>
      <c r="BD24" s="1368"/>
      <c r="BE24" s="1442"/>
      <c r="BF24" s="1374"/>
      <c r="BG24" s="1443"/>
      <c r="BH24" s="1443"/>
      <c r="BI24" s="1377"/>
      <c r="BJ24" s="1378"/>
      <c r="BK24" s="1371"/>
      <c r="BL24" s="1379"/>
      <c r="BM24" s="1379"/>
      <c r="BN24" s="1379"/>
      <c r="BO24" s="1379"/>
      <c r="BP24" s="1379"/>
      <c r="BQ24" s="1379"/>
      <c r="BR24" s="1379"/>
      <c r="BS24" s="1379"/>
      <c r="BT24" s="1444"/>
      <c r="BU24" s="1368"/>
      <c r="BV24" s="1371"/>
      <c r="BW24" s="1382"/>
      <c r="BX24" s="1382"/>
      <c r="BY24" s="1382"/>
      <c r="BZ24" s="1382"/>
      <c r="CA24" s="1378"/>
      <c r="CB24" s="1443"/>
      <c r="CC24" s="1437"/>
      <c r="CD24" s="1437"/>
      <c r="CE24" s="1437"/>
      <c r="CF24" s="1368"/>
      <c r="CG24" s="1445"/>
      <c r="CH24" s="1374"/>
      <c r="CI24" s="1374"/>
      <c r="CJ24" s="1374"/>
      <c r="CK24" s="1378"/>
      <c r="CL24" s="1371"/>
      <c r="CM24" s="1372"/>
      <c r="CN24" s="1372"/>
      <c r="CO24" s="1372"/>
      <c r="CP24" s="1368"/>
      <c r="CQ24" s="1441"/>
      <c r="CR24" s="1417"/>
      <c r="CS24" s="1371"/>
      <c r="CT24" s="1371"/>
      <c r="CU24" s="1371"/>
      <c r="CV24" s="1371"/>
      <c r="CW24" s="1439"/>
      <c r="CX24" s="1371"/>
      <c r="CY24" s="1371"/>
      <c r="CZ24" s="1371"/>
      <c r="DA24" s="1371"/>
      <c r="DB24" s="1371"/>
      <c r="DC24" s="1371"/>
      <c r="DD24" s="1378"/>
      <c r="DE24" s="1440"/>
      <c r="DF24" s="1438"/>
      <c r="DG24" s="1438"/>
      <c r="DH24" s="1364"/>
      <c r="DI24" s="1446"/>
    </row>
    <row r="25">
      <c r="A25" s="1361"/>
      <c r="B25" s="1363"/>
      <c r="C25" s="1436"/>
      <c r="D25" s="1364"/>
      <c r="E25" s="1364"/>
      <c r="F25" s="1364"/>
      <c r="G25" s="1364"/>
      <c r="H25" s="1365"/>
      <c r="I25" s="1364"/>
      <c r="J25" s="1364"/>
      <c r="K25" s="1365"/>
      <c r="L25" s="1364"/>
      <c r="M25" s="1364"/>
      <c r="N25" s="1364"/>
      <c r="O25" s="1364"/>
      <c r="P25" s="1364"/>
      <c r="Q25" s="1364"/>
      <c r="R25" s="1364"/>
      <c r="S25" s="1365"/>
      <c r="T25" s="1364"/>
      <c r="U25" s="1364"/>
      <c r="V25" s="1364"/>
      <c r="W25" s="1364"/>
      <c r="X25" s="1364"/>
      <c r="Y25" s="1364"/>
      <c r="Z25" s="1364"/>
      <c r="AA25" s="1364"/>
      <c r="AB25" s="1365"/>
      <c r="AC25" s="1437"/>
      <c r="AD25" s="1364"/>
      <c r="AE25" s="1364"/>
      <c r="AF25" s="1364"/>
      <c r="AG25" s="1364"/>
      <c r="AH25" s="1364"/>
      <c r="AI25" s="1364"/>
      <c r="AJ25" s="1364"/>
      <c r="AK25" s="1368"/>
      <c r="AL25" s="1438"/>
      <c r="AM25" s="1439"/>
      <c r="AN25" s="1365"/>
      <c r="AO25" s="1440"/>
      <c r="AP25" s="1441"/>
      <c r="AQ25" s="1441"/>
      <c r="AR25" s="1441"/>
      <c r="AS25" s="1441"/>
      <c r="AT25" s="1441"/>
      <c r="AU25" s="1441"/>
      <c r="AV25" s="1368"/>
      <c r="AW25" s="1441"/>
      <c r="AX25" s="1442"/>
      <c r="AY25" s="1442"/>
      <c r="AZ25" s="1442"/>
      <c r="BA25" s="1442"/>
      <c r="BB25" s="1442"/>
      <c r="BC25" s="1442"/>
      <c r="BD25" s="1368"/>
      <c r="BE25" s="1442"/>
      <c r="BF25" s="1374"/>
      <c r="BG25" s="1443"/>
      <c r="BH25" s="1443"/>
      <c r="BI25" s="1377"/>
      <c r="BJ25" s="1378"/>
      <c r="BK25" s="1371"/>
      <c r="BL25" s="1379"/>
      <c r="BM25" s="1379"/>
      <c r="BN25" s="1379"/>
      <c r="BO25" s="1379"/>
      <c r="BP25" s="1379"/>
      <c r="BQ25" s="1379"/>
      <c r="BR25" s="1379"/>
      <c r="BS25" s="1379"/>
      <c r="BT25" s="1444"/>
      <c r="BU25" s="1368"/>
      <c r="BV25" s="1371"/>
      <c r="BW25" s="1382"/>
      <c r="BX25" s="1382"/>
      <c r="BY25" s="1382"/>
      <c r="BZ25" s="1382"/>
      <c r="CA25" s="1378"/>
      <c r="CB25" s="1443"/>
      <c r="CC25" s="1437"/>
      <c r="CD25" s="1437"/>
      <c r="CE25" s="1437"/>
      <c r="CF25" s="1368"/>
      <c r="CG25" s="1445"/>
      <c r="CH25" s="1374"/>
      <c r="CI25" s="1374"/>
      <c r="CJ25" s="1374"/>
      <c r="CK25" s="1378"/>
      <c r="CL25" s="1371"/>
      <c r="CM25" s="1372"/>
      <c r="CN25" s="1372"/>
      <c r="CO25" s="1372"/>
      <c r="CP25" s="1368"/>
      <c r="CQ25" s="1441"/>
      <c r="CR25" s="1417"/>
      <c r="CS25" s="1371"/>
      <c r="CT25" s="1371"/>
      <c r="CU25" s="1371"/>
      <c r="CV25" s="1371"/>
      <c r="CW25" s="1439"/>
      <c r="CX25" s="1371"/>
      <c r="CY25" s="1371"/>
      <c r="CZ25" s="1371"/>
      <c r="DA25" s="1371"/>
      <c r="DB25" s="1371"/>
      <c r="DC25" s="1371"/>
      <c r="DD25" s="1378"/>
      <c r="DE25" s="1440"/>
      <c r="DF25" s="1438"/>
      <c r="DG25" s="1438"/>
      <c r="DH25" s="1364"/>
      <c r="DI25" s="1446"/>
    </row>
    <row r="26">
      <c r="A26" s="1361"/>
      <c r="B26" s="1363"/>
      <c r="C26" s="1436"/>
      <c r="D26" s="1364"/>
      <c r="E26" s="1364"/>
      <c r="F26" s="1364"/>
      <c r="G26" s="1364"/>
      <c r="H26" s="1365"/>
      <c r="I26" s="1364"/>
      <c r="J26" s="1364"/>
      <c r="K26" s="1365"/>
      <c r="L26" s="1364"/>
      <c r="M26" s="1364"/>
      <c r="N26" s="1364"/>
      <c r="O26" s="1364"/>
      <c r="P26" s="1364"/>
      <c r="Q26" s="1364"/>
      <c r="R26" s="1364"/>
      <c r="S26" s="1365"/>
      <c r="T26" s="1364"/>
      <c r="U26" s="1364"/>
      <c r="V26" s="1364"/>
      <c r="W26" s="1364"/>
      <c r="X26" s="1364"/>
      <c r="Y26" s="1364"/>
      <c r="Z26" s="1364"/>
      <c r="AA26" s="1364"/>
      <c r="AB26" s="1365"/>
      <c r="AC26" s="1437"/>
      <c r="AD26" s="1364"/>
      <c r="AE26" s="1364"/>
      <c r="AF26" s="1364"/>
      <c r="AG26" s="1364"/>
      <c r="AH26" s="1364"/>
      <c r="AI26" s="1364"/>
      <c r="AJ26" s="1364"/>
      <c r="AK26" s="1368"/>
      <c r="AL26" s="1438"/>
      <c r="AM26" s="1439"/>
      <c r="AN26" s="1365"/>
      <c r="AO26" s="1440"/>
      <c r="AP26" s="1441"/>
      <c r="AQ26" s="1441"/>
      <c r="AR26" s="1441"/>
      <c r="AS26" s="1441"/>
      <c r="AT26" s="1441"/>
      <c r="AU26" s="1441"/>
      <c r="AV26" s="1368"/>
      <c r="AW26" s="1441"/>
      <c r="AX26" s="1442"/>
      <c r="AY26" s="1442"/>
      <c r="AZ26" s="1442"/>
      <c r="BA26" s="1442"/>
      <c r="BB26" s="1442"/>
      <c r="BC26" s="1442"/>
      <c r="BD26" s="1368"/>
      <c r="BE26" s="1442"/>
      <c r="BF26" s="1374"/>
      <c r="BG26" s="1443"/>
      <c r="BH26" s="1443"/>
      <c r="BI26" s="1377"/>
      <c r="BJ26" s="1378"/>
      <c r="BK26" s="1371"/>
      <c r="BL26" s="1379"/>
      <c r="BM26" s="1379"/>
      <c r="BN26" s="1379"/>
      <c r="BO26" s="1379"/>
      <c r="BP26" s="1379"/>
      <c r="BQ26" s="1379"/>
      <c r="BR26" s="1379"/>
      <c r="BS26" s="1379"/>
      <c r="BT26" s="1444"/>
      <c r="BU26" s="1368"/>
      <c r="BV26" s="1371"/>
      <c r="BW26" s="1382"/>
      <c r="BX26" s="1382"/>
      <c r="BY26" s="1382"/>
      <c r="BZ26" s="1382"/>
      <c r="CA26" s="1378"/>
      <c r="CB26" s="1443"/>
      <c r="CC26" s="1437"/>
      <c r="CD26" s="1437"/>
      <c r="CE26" s="1437"/>
      <c r="CF26" s="1368"/>
      <c r="CG26" s="1445"/>
      <c r="CH26" s="1374"/>
      <c r="CI26" s="1374"/>
      <c r="CJ26" s="1374"/>
      <c r="CK26" s="1378"/>
      <c r="CL26" s="1371"/>
      <c r="CM26" s="1372"/>
      <c r="CN26" s="1372"/>
      <c r="CO26" s="1372"/>
      <c r="CP26" s="1368"/>
      <c r="CQ26" s="1441"/>
      <c r="CR26" s="1417"/>
      <c r="CS26" s="1371"/>
      <c r="CT26" s="1371"/>
      <c r="CU26" s="1371"/>
      <c r="CV26" s="1371"/>
      <c r="CW26" s="1439"/>
      <c r="CX26" s="1371"/>
      <c r="CY26" s="1371"/>
      <c r="CZ26" s="1371"/>
      <c r="DA26" s="1371"/>
      <c r="DB26" s="1371"/>
      <c r="DC26" s="1371"/>
      <c r="DD26" s="1378"/>
      <c r="DE26" s="1440"/>
      <c r="DF26" s="1438"/>
      <c r="DG26" s="1438"/>
      <c r="DH26" s="1364"/>
      <c r="DI26" s="1446"/>
    </row>
    <row r="27">
      <c r="A27" s="1361"/>
      <c r="B27" s="1363"/>
      <c r="C27" s="1436"/>
      <c r="D27" s="1364"/>
      <c r="E27" s="1364"/>
      <c r="F27" s="1364"/>
      <c r="G27" s="1364"/>
      <c r="H27" s="1365"/>
      <c r="I27" s="1364"/>
      <c r="J27" s="1364"/>
      <c r="K27" s="1365"/>
      <c r="L27" s="1364"/>
      <c r="M27" s="1364"/>
      <c r="N27" s="1364"/>
      <c r="O27" s="1364"/>
      <c r="P27" s="1364"/>
      <c r="Q27" s="1364"/>
      <c r="R27" s="1364"/>
      <c r="S27" s="1365"/>
      <c r="T27" s="1364"/>
      <c r="U27" s="1364"/>
      <c r="V27" s="1364"/>
      <c r="W27" s="1364"/>
      <c r="X27" s="1364"/>
      <c r="Y27" s="1364"/>
      <c r="Z27" s="1364"/>
      <c r="AA27" s="1364"/>
      <c r="AB27" s="1365"/>
      <c r="AC27" s="1437"/>
      <c r="AD27" s="1364"/>
      <c r="AE27" s="1364"/>
      <c r="AF27" s="1364"/>
      <c r="AG27" s="1364"/>
      <c r="AH27" s="1364"/>
      <c r="AI27" s="1364"/>
      <c r="AJ27" s="1364"/>
      <c r="AK27" s="1368"/>
      <c r="AL27" s="1438"/>
      <c r="AM27" s="1439"/>
      <c r="AN27" s="1365"/>
      <c r="AO27" s="1440"/>
      <c r="AP27" s="1441"/>
      <c r="AQ27" s="1441"/>
      <c r="AR27" s="1441"/>
      <c r="AS27" s="1441"/>
      <c r="AT27" s="1441"/>
      <c r="AU27" s="1441"/>
      <c r="AV27" s="1368"/>
      <c r="AW27" s="1441"/>
      <c r="AX27" s="1442"/>
      <c r="AY27" s="1442"/>
      <c r="AZ27" s="1442"/>
      <c r="BA27" s="1442"/>
      <c r="BB27" s="1442"/>
      <c r="BC27" s="1442"/>
      <c r="BD27" s="1368"/>
      <c r="BE27" s="1442"/>
      <c r="BF27" s="1374"/>
      <c r="BG27" s="1443"/>
      <c r="BH27" s="1443"/>
      <c r="BI27" s="1377"/>
      <c r="BJ27" s="1378"/>
      <c r="BK27" s="1371"/>
      <c r="BL27" s="1379"/>
      <c r="BM27" s="1379"/>
      <c r="BN27" s="1379"/>
      <c r="BO27" s="1379"/>
      <c r="BP27" s="1379"/>
      <c r="BQ27" s="1379"/>
      <c r="BR27" s="1379"/>
      <c r="BS27" s="1379"/>
      <c r="BT27" s="1444"/>
      <c r="BU27" s="1368"/>
      <c r="BV27" s="1371"/>
      <c r="BW27" s="1382"/>
      <c r="BX27" s="1382"/>
      <c r="BY27" s="1382"/>
      <c r="BZ27" s="1382"/>
      <c r="CA27" s="1378"/>
      <c r="CB27" s="1443"/>
      <c r="CC27" s="1437"/>
      <c r="CD27" s="1437"/>
      <c r="CE27" s="1437"/>
      <c r="CF27" s="1368"/>
      <c r="CG27" s="1445"/>
      <c r="CH27" s="1374"/>
      <c r="CI27" s="1374"/>
      <c r="CJ27" s="1374"/>
      <c r="CK27" s="1378"/>
      <c r="CL27" s="1371"/>
      <c r="CM27" s="1372"/>
      <c r="CN27" s="1372"/>
      <c r="CO27" s="1372"/>
      <c r="CP27" s="1368"/>
      <c r="CQ27" s="1441"/>
      <c r="CR27" s="1417"/>
      <c r="CS27" s="1371"/>
      <c r="CT27" s="1371"/>
      <c r="CU27" s="1371"/>
      <c r="CV27" s="1371"/>
      <c r="CW27" s="1439"/>
      <c r="CX27" s="1371"/>
      <c r="CY27" s="1371"/>
      <c r="CZ27" s="1371"/>
      <c r="DA27" s="1371"/>
      <c r="DB27" s="1371"/>
      <c r="DC27" s="1371"/>
      <c r="DD27" s="1378"/>
      <c r="DE27" s="1440"/>
      <c r="DF27" s="1438"/>
      <c r="DG27" s="1438"/>
      <c r="DH27" s="1364"/>
      <c r="DI27" s="1446"/>
    </row>
    <row r="28">
      <c r="A28" s="1361"/>
      <c r="B28" s="1363"/>
      <c r="C28" s="1436"/>
      <c r="D28" s="1364"/>
      <c r="E28" s="1364"/>
      <c r="F28" s="1364"/>
      <c r="G28" s="1364"/>
      <c r="H28" s="1365"/>
      <c r="I28" s="1364"/>
      <c r="J28" s="1364"/>
      <c r="K28" s="1365"/>
      <c r="L28" s="1364"/>
      <c r="M28" s="1364"/>
      <c r="N28" s="1364"/>
      <c r="O28" s="1364"/>
      <c r="P28" s="1364"/>
      <c r="Q28" s="1364"/>
      <c r="R28" s="1364"/>
      <c r="S28" s="1365"/>
      <c r="T28" s="1364"/>
      <c r="U28" s="1364"/>
      <c r="V28" s="1364"/>
      <c r="W28" s="1364"/>
      <c r="X28" s="1364"/>
      <c r="Y28" s="1364"/>
      <c r="Z28" s="1364"/>
      <c r="AA28" s="1364"/>
      <c r="AB28" s="1365"/>
      <c r="AC28" s="1437"/>
      <c r="AD28" s="1364"/>
      <c r="AE28" s="1364"/>
      <c r="AF28" s="1364"/>
      <c r="AG28" s="1364"/>
      <c r="AH28" s="1364"/>
      <c r="AI28" s="1364"/>
      <c r="AJ28" s="1364"/>
      <c r="AK28" s="1368"/>
      <c r="AL28" s="1438"/>
      <c r="AM28" s="1439"/>
      <c r="AN28" s="1365"/>
      <c r="AO28" s="1440"/>
      <c r="AP28" s="1441"/>
      <c r="AQ28" s="1441"/>
      <c r="AR28" s="1441"/>
      <c r="AS28" s="1441"/>
      <c r="AT28" s="1441"/>
      <c r="AU28" s="1441"/>
      <c r="AV28" s="1368"/>
      <c r="AW28" s="1441"/>
      <c r="AX28" s="1442"/>
      <c r="AY28" s="1442"/>
      <c r="AZ28" s="1442"/>
      <c r="BA28" s="1442"/>
      <c r="BB28" s="1442"/>
      <c r="BC28" s="1442"/>
      <c r="BD28" s="1368"/>
      <c r="BE28" s="1442"/>
      <c r="BF28" s="1374"/>
      <c r="BG28" s="1443"/>
      <c r="BH28" s="1443"/>
      <c r="BI28" s="1377"/>
      <c r="BJ28" s="1378"/>
      <c r="BK28" s="1371"/>
      <c r="BL28" s="1379"/>
      <c r="BM28" s="1379"/>
      <c r="BN28" s="1379"/>
      <c r="BO28" s="1379"/>
      <c r="BP28" s="1379"/>
      <c r="BQ28" s="1379"/>
      <c r="BR28" s="1379"/>
      <c r="BS28" s="1379"/>
      <c r="BT28" s="1444"/>
      <c r="BU28" s="1368"/>
      <c r="BV28" s="1371"/>
      <c r="BW28" s="1382"/>
      <c r="BX28" s="1382"/>
      <c r="BY28" s="1382"/>
      <c r="BZ28" s="1382"/>
      <c r="CA28" s="1378"/>
      <c r="CB28" s="1443"/>
      <c r="CC28" s="1437"/>
      <c r="CD28" s="1437"/>
      <c r="CE28" s="1437"/>
      <c r="CF28" s="1368"/>
      <c r="CG28" s="1445"/>
      <c r="CH28" s="1374"/>
      <c r="CI28" s="1374"/>
      <c r="CJ28" s="1374"/>
      <c r="CK28" s="1378"/>
      <c r="CL28" s="1371"/>
      <c r="CM28" s="1372"/>
      <c r="CN28" s="1372"/>
      <c r="CO28" s="1372"/>
      <c r="CP28" s="1368"/>
      <c r="CQ28" s="1441"/>
      <c r="CR28" s="1417"/>
      <c r="CS28" s="1371"/>
      <c r="CT28" s="1371"/>
      <c r="CU28" s="1371"/>
      <c r="CV28" s="1371"/>
      <c r="CW28" s="1439"/>
      <c r="CX28" s="1371"/>
      <c r="CY28" s="1371"/>
      <c r="CZ28" s="1371"/>
      <c r="DA28" s="1371"/>
      <c r="DB28" s="1371"/>
      <c r="DC28" s="1371"/>
      <c r="DD28" s="1378"/>
      <c r="DE28" s="1440"/>
      <c r="DF28" s="1438"/>
      <c r="DG28" s="1438"/>
      <c r="DH28" s="1364"/>
      <c r="DI28" s="1446"/>
    </row>
    <row r="29">
      <c r="A29" s="1361"/>
      <c r="B29" s="1363"/>
      <c r="C29" s="1436"/>
      <c r="D29" s="1364"/>
      <c r="E29" s="1364"/>
      <c r="F29" s="1364"/>
      <c r="G29" s="1364"/>
      <c r="H29" s="1365"/>
      <c r="I29" s="1364"/>
      <c r="J29" s="1364"/>
      <c r="K29" s="1365"/>
      <c r="L29" s="1364"/>
      <c r="M29" s="1364"/>
      <c r="N29" s="1364"/>
      <c r="O29" s="1364"/>
      <c r="P29" s="1364"/>
      <c r="Q29" s="1364"/>
      <c r="R29" s="1364"/>
      <c r="S29" s="1365"/>
      <c r="T29" s="1364"/>
      <c r="U29" s="1364"/>
      <c r="V29" s="1364"/>
      <c r="W29" s="1364"/>
      <c r="X29" s="1364"/>
      <c r="Y29" s="1364"/>
      <c r="Z29" s="1364"/>
      <c r="AA29" s="1364"/>
      <c r="AB29" s="1365"/>
      <c r="AC29" s="1437"/>
      <c r="AD29" s="1364"/>
      <c r="AE29" s="1364"/>
      <c r="AF29" s="1364"/>
      <c r="AG29" s="1364"/>
      <c r="AH29" s="1364"/>
      <c r="AI29" s="1364"/>
      <c r="AJ29" s="1364"/>
      <c r="AK29" s="1368"/>
      <c r="AL29" s="1438"/>
      <c r="AM29" s="1439"/>
      <c r="AN29" s="1365"/>
      <c r="AO29" s="1440"/>
      <c r="AP29" s="1441"/>
      <c r="AQ29" s="1441"/>
      <c r="AR29" s="1441"/>
      <c r="AS29" s="1441"/>
      <c r="AT29" s="1441"/>
      <c r="AU29" s="1441"/>
      <c r="AV29" s="1368"/>
      <c r="AW29" s="1441"/>
      <c r="AX29" s="1442"/>
      <c r="AY29" s="1442"/>
      <c r="AZ29" s="1442"/>
      <c r="BA29" s="1442"/>
      <c r="BB29" s="1442"/>
      <c r="BC29" s="1442"/>
      <c r="BD29" s="1368"/>
      <c r="BE29" s="1442"/>
      <c r="BF29" s="1374"/>
      <c r="BG29" s="1443"/>
      <c r="BH29" s="1443"/>
      <c r="BI29" s="1377"/>
      <c r="BJ29" s="1378"/>
      <c r="BK29" s="1371"/>
      <c r="BL29" s="1379"/>
      <c r="BM29" s="1379"/>
      <c r="BN29" s="1379"/>
      <c r="BO29" s="1379"/>
      <c r="BP29" s="1379"/>
      <c r="BQ29" s="1379"/>
      <c r="BR29" s="1379"/>
      <c r="BS29" s="1379"/>
      <c r="BT29" s="1444"/>
      <c r="BU29" s="1368"/>
      <c r="BV29" s="1371"/>
      <c r="BW29" s="1382"/>
      <c r="BX29" s="1382"/>
      <c r="BY29" s="1382"/>
      <c r="BZ29" s="1382"/>
      <c r="CA29" s="1378"/>
      <c r="CB29" s="1443"/>
      <c r="CC29" s="1437"/>
      <c r="CD29" s="1437"/>
      <c r="CE29" s="1437"/>
      <c r="CF29" s="1368"/>
      <c r="CG29" s="1445"/>
      <c r="CH29" s="1374"/>
      <c r="CI29" s="1374"/>
      <c r="CJ29" s="1374"/>
      <c r="CK29" s="1378"/>
      <c r="CL29" s="1371"/>
      <c r="CM29" s="1372"/>
      <c r="CN29" s="1372"/>
      <c r="CO29" s="1372"/>
      <c r="CP29" s="1368"/>
      <c r="CQ29" s="1441"/>
      <c r="CR29" s="1417"/>
      <c r="CS29" s="1371"/>
      <c r="CT29" s="1371"/>
      <c r="CU29" s="1371"/>
      <c r="CV29" s="1371"/>
      <c r="CW29" s="1439"/>
      <c r="CX29" s="1371"/>
      <c r="CY29" s="1371"/>
      <c r="CZ29" s="1371"/>
      <c r="DA29" s="1371"/>
      <c r="DB29" s="1371"/>
      <c r="DC29" s="1371"/>
      <c r="DD29" s="1378"/>
      <c r="DE29" s="1440"/>
      <c r="DF29" s="1438"/>
      <c r="DG29" s="1438"/>
      <c r="DH29" s="1364"/>
      <c r="DI29" s="1446"/>
    </row>
    <row r="30">
      <c r="A30" s="1361"/>
      <c r="B30" s="1363"/>
      <c r="C30" s="1436"/>
      <c r="D30" s="1364"/>
      <c r="E30" s="1364"/>
      <c r="F30" s="1364"/>
      <c r="G30" s="1364"/>
      <c r="H30" s="1365"/>
      <c r="I30" s="1364"/>
      <c r="J30" s="1364"/>
      <c r="K30" s="1365"/>
      <c r="L30" s="1364"/>
      <c r="M30" s="1364"/>
      <c r="N30" s="1364"/>
      <c r="O30" s="1364"/>
      <c r="P30" s="1364"/>
      <c r="Q30" s="1364"/>
      <c r="R30" s="1364"/>
      <c r="S30" s="1365"/>
      <c r="T30" s="1364"/>
      <c r="U30" s="1364"/>
      <c r="V30" s="1364"/>
      <c r="W30" s="1364"/>
      <c r="X30" s="1364"/>
      <c r="Y30" s="1364"/>
      <c r="Z30" s="1364"/>
      <c r="AA30" s="1364"/>
      <c r="AB30" s="1365"/>
      <c r="AC30" s="1437"/>
      <c r="AD30" s="1364"/>
      <c r="AE30" s="1364"/>
      <c r="AF30" s="1364"/>
      <c r="AG30" s="1364"/>
      <c r="AH30" s="1364"/>
      <c r="AI30" s="1364"/>
      <c r="AJ30" s="1364"/>
      <c r="AK30" s="1368"/>
      <c r="AL30" s="1438"/>
      <c r="AM30" s="1439"/>
      <c r="AN30" s="1365"/>
      <c r="AO30" s="1440"/>
      <c r="AP30" s="1441"/>
      <c r="AQ30" s="1441"/>
      <c r="AR30" s="1441"/>
      <c r="AS30" s="1441"/>
      <c r="AT30" s="1441"/>
      <c r="AU30" s="1441"/>
      <c r="AV30" s="1368"/>
      <c r="AW30" s="1441"/>
      <c r="AX30" s="1442"/>
      <c r="AY30" s="1442"/>
      <c r="AZ30" s="1442"/>
      <c r="BA30" s="1442"/>
      <c r="BB30" s="1442"/>
      <c r="BC30" s="1442"/>
      <c r="BD30" s="1368"/>
      <c r="BE30" s="1442"/>
      <c r="BF30" s="1374"/>
      <c r="BG30" s="1443"/>
      <c r="BH30" s="1443"/>
      <c r="BI30" s="1377"/>
      <c r="BJ30" s="1378"/>
      <c r="BK30" s="1371"/>
      <c r="BL30" s="1379"/>
      <c r="BM30" s="1379"/>
      <c r="BN30" s="1379"/>
      <c r="BO30" s="1379"/>
      <c r="BP30" s="1379"/>
      <c r="BQ30" s="1379"/>
      <c r="BR30" s="1379"/>
      <c r="BS30" s="1379"/>
      <c r="BT30" s="1444"/>
      <c r="BU30" s="1368"/>
      <c r="BV30" s="1371"/>
      <c r="BW30" s="1382"/>
      <c r="BX30" s="1382"/>
      <c r="BY30" s="1382"/>
      <c r="BZ30" s="1382"/>
      <c r="CA30" s="1378"/>
      <c r="CB30" s="1443"/>
      <c r="CC30" s="1437"/>
      <c r="CD30" s="1437"/>
      <c r="CE30" s="1437"/>
      <c r="CF30" s="1368"/>
      <c r="CG30" s="1445"/>
      <c r="CH30" s="1374"/>
      <c r="CI30" s="1374"/>
      <c r="CJ30" s="1374"/>
      <c r="CK30" s="1378"/>
      <c r="CL30" s="1371"/>
      <c r="CM30" s="1372"/>
      <c r="CN30" s="1372"/>
      <c r="CO30" s="1372"/>
      <c r="CP30" s="1368"/>
      <c r="CQ30" s="1441"/>
      <c r="CR30" s="1417"/>
      <c r="CS30" s="1371"/>
      <c r="CT30" s="1371"/>
      <c r="CU30" s="1371"/>
      <c r="CV30" s="1371"/>
      <c r="CW30" s="1439"/>
      <c r="CX30" s="1371"/>
      <c r="CY30" s="1371"/>
      <c r="CZ30" s="1371"/>
      <c r="DA30" s="1371"/>
      <c r="DB30" s="1371"/>
      <c r="DC30" s="1371"/>
      <c r="DD30" s="1378"/>
      <c r="DE30" s="1440"/>
      <c r="DF30" s="1438"/>
      <c r="DG30" s="1438"/>
      <c r="DH30" s="1364"/>
      <c r="DI30" s="1446"/>
    </row>
    <row r="31">
      <c r="A31" s="1361"/>
      <c r="B31" s="1363"/>
      <c r="C31" s="1436"/>
      <c r="D31" s="1364"/>
      <c r="E31" s="1364"/>
      <c r="F31" s="1364"/>
      <c r="G31" s="1364"/>
      <c r="H31" s="1365"/>
      <c r="I31" s="1364"/>
      <c r="J31" s="1364"/>
      <c r="K31" s="1365"/>
      <c r="L31" s="1364"/>
      <c r="M31" s="1364"/>
      <c r="N31" s="1364"/>
      <c r="O31" s="1364"/>
      <c r="P31" s="1364"/>
      <c r="Q31" s="1364"/>
      <c r="R31" s="1364"/>
      <c r="S31" s="1365"/>
      <c r="T31" s="1364"/>
      <c r="U31" s="1364"/>
      <c r="V31" s="1364"/>
      <c r="W31" s="1364"/>
      <c r="X31" s="1364"/>
      <c r="Y31" s="1364"/>
      <c r="Z31" s="1364"/>
      <c r="AA31" s="1364"/>
      <c r="AB31" s="1365"/>
      <c r="AC31" s="1437"/>
      <c r="AD31" s="1364"/>
      <c r="AE31" s="1364"/>
      <c r="AF31" s="1364"/>
      <c r="AG31" s="1364"/>
      <c r="AH31" s="1364"/>
      <c r="AI31" s="1364"/>
      <c r="AJ31" s="1364"/>
      <c r="AK31" s="1368"/>
      <c r="AL31" s="1438"/>
      <c r="AM31" s="1439"/>
      <c r="AN31" s="1365"/>
      <c r="AO31" s="1440"/>
      <c r="AP31" s="1441"/>
      <c r="AQ31" s="1441"/>
      <c r="AR31" s="1441"/>
      <c r="AS31" s="1441"/>
      <c r="AT31" s="1441"/>
      <c r="AU31" s="1441"/>
      <c r="AV31" s="1368"/>
      <c r="AW31" s="1441"/>
      <c r="AX31" s="1442"/>
      <c r="AY31" s="1442"/>
      <c r="AZ31" s="1442"/>
      <c r="BA31" s="1442"/>
      <c r="BB31" s="1442"/>
      <c r="BC31" s="1442"/>
      <c r="BD31" s="1368"/>
      <c r="BE31" s="1442"/>
      <c r="BF31" s="1374"/>
      <c r="BG31" s="1443"/>
      <c r="BH31" s="1443"/>
      <c r="BI31" s="1377"/>
      <c r="BJ31" s="1378"/>
      <c r="BK31" s="1371"/>
      <c r="BL31" s="1379"/>
      <c r="BM31" s="1379"/>
      <c r="BN31" s="1379"/>
      <c r="BO31" s="1379"/>
      <c r="BP31" s="1379"/>
      <c r="BQ31" s="1379"/>
      <c r="BR31" s="1379"/>
      <c r="BS31" s="1379"/>
      <c r="BT31" s="1444"/>
      <c r="BU31" s="1368"/>
      <c r="BV31" s="1371"/>
      <c r="BW31" s="1382"/>
      <c r="BX31" s="1382"/>
      <c r="BY31" s="1382"/>
      <c r="BZ31" s="1382"/>
      <c r="CA31" s="1378"/>
      <c r="CB31" s="1443"/>
      <c r="CC31" s="1437"/>
      <c r="CD31" s="1437"/>
      <c r="CE31" s="1437"/>
      <c r="CF31" s="1368"/>
      <c r="CG31" s="1445"/>
      <c r="CH31" s="1374"/>
      <c r="CI31" s="1374"/>
      <c r="CJ31" s="1374"/>
      <c r="CK31" s="1378"/>
      <c r="CL31" s="1371"/>
      <c r="CM31" s="1372"/>
      <c r="CN31" s="1372"/>
      <c r="CO31" s="1372"/>
      <c r="CP31" s="1368"/>
      <c r="CQ31" s="1441"/>
      <c r="CR31" s="1417"/>
      <c r="CS31" s="1371"/>
      <c r="CT31" s="1371"/>
      <c r="CU31" s="1371"/>
      <c r="CV31" s="1371"/>
      <c r="CW31" s="1439"/>
      <c r="CX31" s="1371"/>
      <c r="CY31" s="1371"/>
      <c r="CZ31" s="1371"/>
      <c r="DA31" s="1371"/>
      <c r="DB31" s="1371"/>
      <c r="DC31" s="1371"/>
      <c r="DD31" s="1378"/>
      <c r="DE31" s="1440"/>
      <c r="DF31" s="1438"/>
      <c r="DG31" s="1438"/>
      <c r="DH31" s="1364"/>
      <c r="DI31" s="1446"/>
    </row>
    <row r="32">
      <c r="A32" s="1361"/>
      <c r="B32" s="1363"/>
      <c r="C32" s="1436"/>
      <c r="D32" s="1364"/>
      <c r="E32" s="1364"/>
      <c r="F32" s="1364"/>
      <c r="G32" s="1364"/>
      <c r="H32" s="1365"/>
      <c r="I32" s="1364"/>
      <c r="J32" s="1364"/>
      <c r="K32" s="1365"/>
      <c r="L32" s="1364"/>
      <c r="M32" s="1364"/>
      <c r="N32" s="1364"/>
      <c r="O32" s="1364"/>
      <c r="P32" s="1364"/>
      <c r="Q32" s="1364"/>
      <c r="R32" s="1364"/>
      <c r="S32" s="1365"/>
      <c r="T32" s="1364"/>
      <c r="U32" s="1364"/>
      <c r="V32" s="1364"/>
      <c r="W32" s="1364"/>
      <c r="X32" s="1364"/>
      <c r="Y32" s="1364"/>
      <c r="Z32" s="1364"/>
      <c r="AA32" s="1364"/>
      <c r="AB32" s="1365"/>
      <c r="AC32" s="1437"/>
      <c r="AD32" s="1364"/>
      <c r="AE32" s="1364"/>
      <c r="AF32" s="1364"/>
      <c r="AG32" s="1364"/>
      <c r="AH32" s="1364"/>
      <c r="AI32" s="1364"/>
      <c r="AJ32" s="1364"/>
      <c r="AK32" s="1368"/>
      <c r="AL32" s="1438"/>
      <c r="AM32" s="1439"/>
      <c r="AN32" s="1365"/>
      <c r="AO32" s="1440"/>
      <c r="AP32" s="1441"/>
      <c r="AQ32" s="1441"/>
      <c r="AR32" s="1441"/>
      <c r="AS32" s="1441"/>
      <c r="AT32" s="1441"/>
      <c r="AU32" s="1441"/>
      <c r="AV32" s="1368"/>
      <c r="AW32" s="1441"/>
      <c r="AX32" s="1442"/>
      <c r="AY32" s="1442"/>
      <c r="AZ32" s="1442"/>
      <c r="BA32" s="1442"/>
      <c r="BB32" s="1442"/>
      <c r="BC32" s="1442"/>
      <c r="BD32" s="1368"/>
      <c r="BE32" s="1442"/>
      <c r="BF32" s="1374"/>
      <c r="BG32" s="1443"/>
      <c r="BH32" s="1443"/>
      <c r="BI32" s="1377"/>
      <c r="BJ32" s="1378"/>
      <c r="BK32" s="1371"/>
      <c r="BL32" s="1379"/>
      <c r="BM32" s="1379"/>
      <c r="BN32" s="1379"/>
      <c r="BO32" s="1379"/>
      <c r="BP32" s="1379"/>
      <c r="BQ32" s="1379"/>
      <c r="BR32" s="1379"/>
      <c r="BS32" s="1379"/>
      <c r="BT32" s="1444"/>
      <c r="BU32" s="1368"/>
      <c r="BV32" s="1371"/>
      <c r="BW32" s="1382"/>
      <c r="BX32" s="1382"/>
      <c r="BY32" s="1382"/>
      <c r="BZ32" s="1382"/>
      <c r="CA32" s="1378"/>
      <c r="CB32" s="1443"/>
      <c r="CC32" s="1437"/>
      <c r="CD32" s="1437"/>
      <c r="CE32" s="1437"/>
      <c r="CF32" s="1368"/>
      <c r="CG32" s="1445"/>
      <c r="CH32" s="1374"/>
      <c r="CI32" s="1374"/>
      <c r="CJ32" s="1374"/>
      <c r="CK32" s="1378"/>
      <c r="CL32" s="1371"/>
      <c r="CM32" s="1372"/>
      <c r="CN32" s="1372"/>
      <c r="CO32" s="1372"/>
      <c r="CP32" s="1368"/>
      <c r="CQ32" s="1441"/>
      <c r="CR32" s="1417"/>
      <c r="CS32" s="1371"/>
      <c r="CT32" s="1371"/>
      <c r="CU32" s="1371"/>
      <c r="CV32" s="1371"/>
      <c r="CW32" s="1439"/>
      <c r="CX32" s="1371"/>
      <c r="CY32" s="1371"/>
      <c r="CZ32" s="1371"/>
      <c r="DA32" s="1371"/>
      <c r="DB32" s="1371"/>
      <c r="DC32" s="1371"/>
      <c r="DD32" s="1378"/>
      <c r="DE32" s="1440"/>
      <c r="DF32" s="1438"/>
      <c r="DG32" s="1438"/>
      <c r="DH32" s="1364"/>
      <c r="DI32" s="1446"/>
    </row>
    <row r="33">
      <c r="A33" s="1361"/>
      <c r="B33" s="1363"/>
      <c r="C33" s="1436"/>
      <c r="D33" s="1364"/>
      <c r="E33" s="1364"/>
      <c r="F33" s="1364"/>
      <c r="G33" s="1364"/>
      <c r="H33" s="1365"/>
      <c r="I33" s="1364"/>
      <c r="J33" s="1364"/>
      <c r="K33" s="1365"/>
      <c r="L33" s="1364"/>
      <c r="M33" s="1364"/>
      <c r="N33" s="1364"/>
      <c r="O33" s="1364"/>
      <c r="P33" s="1364"/>
      <c r="Q33" s="1364"/>
      <c r="R33" s="1364"/>
      <c r="S33" s="1365"/>
      <c r="T33" s="1364"/>
      <c r="U33" s="1364"/>
      <c r="V33" s="1364"/>
      <c r="W33" s="1364"/>
      <c r="X33" s="1364"/>
      <c r="Y33" s="1364"/>
      <c r="Z33" s="1364"/>
      <c r="AA33" s="1364"/>
      <c r="AB33" s="1365"/>
      <c r="AC33" s="1437"/>
      <c r="AD33" s="1364"/>
      <c r="AE33" s="1364"/>
      <c r="AF33" s="1364"/>
      <c r="AG33" s="1364"/>
      <c r="AH33" s="1364"/>
      <c r="AI33" s="1364"/>
      <c r="AJ33" s="1364"/>
      <c r="AK33" s="1368"/>
      <c r="AL33" s="1438"/>
      <c r="AM33" s="1439"/>
      <c r="AN33" s="1365"/>
      <c r="AO33" s="1440"/>
      <c r="AP33" s="1441"/>
      <c r="AQ33" s="1441"/>
      <c r="AR33" s="1441"/>
      <c r="AS33" s="1441"/>
      <c r="AT33" s="1441"/>
      <c r="AU33" s="1441"/>
      <c r="AV33" s="1368"/>
      <c r="AW33" s="1441"/>
      <c r="AX33" s="1442"/>
      <c r="AY33" s="1442"/>
      <c r="AZ33" s="1442"/>
      <c r="BA33" s="1442"/>
      <c r="BB33" s="1442"/>
      <c r="BC33" s="1442"/>
      <c r="BD33" s="1368"/>
      <c r="BE33" s="1442"/>
      <c r="BF33" s="1374"/>
      <c r="BG33" s="1443"/>
      <c r="BH33" s="1443"/>
      <c r="BI33" s="1377"/>
      <c r="BJ33" s="1378"/>
      <c r="BK33" s="1371"/>
      <c r="BL33" s="1379"/>
      <c r="BM33" s="1379"/>
      <c r="BN33" s="1379"/>
      <c r="BO33" s="1379"/>
      <c r="BP33" s="1379"/>
      <c r="BQ33" s="1379"/>
      <c r="BR33" s="1379"/>
      <c r="BS33" s="1379"/>
      <c r="BT33" s="1444"/>
      <c r="BU33" s="1368"/>
      <c r="BV33" s="1371"/>
      <c r="BW33" s="1382"/>
      <c r="BX33" s="1382"/>
      <c r="BY33" s="1382"/>
      <c r="BZ33" s="1382"/>
      <c r="CA33" s="1378"/>
      <c r="CB33" s="1443"/>
      <c r="CC33" s="1437"/>
      <c r="CD33" s="1437"/>
      <c r="CE33" s="1437"/>
      <c r="CF33" s="1368"/>
      <c r="CG33" s="1445"/>
      <c r="CH33" s="1374"/>
      <c r="CI33" s="1374"/>
      <c r="CJ33" s="1374"/>
      <c r="CK33" s="1378"/>
      <c r="CL33" s="1371"/>
      <c r="CM33" s="1372"/>
      <c r="CN33" s="1372"/>
      <c r="CO33" s="1372"/>
      <c r="CP33" s="1368"/>
      <c r="CQ33" s="1441"/>
      <c r="CR33" s="1417"/>
      <c r="CS33" s="1371"/>
      <c r="CT33" s="1371"/>
      <c r="CU33" s="1371"/>
      <c r="CV33" s="1371"/>
      <c r="CW33" s="1439"/>
      <c r="CX33" s="1371"/>
      <c r="CY33" s="1371"/>
      <c r="CZ33" s="1371"/>
      <c r="DA33" s="1371"/>
      <c r="DB33" s="1371"/>
      <c r="DC33" s="1371"/>
      <c r="DD33" s="1378"/>
      <c r="DE33" s="1440"/>
      <c r="DF33" s="1438"/>
      <c r="DG33" s="1438"/>
      <c r="DH33" s="1364"/>
      <c r="DI33" s="1446"/>
    </row>
    <row r="34">
      <c r="A34" s="1361"/>
      <c r="B34" s="1363"/>
      <c r="C34" s="1436"/>
      <c r="D34" s="1364"/>
      <c r="E34" s="1364"/>
      <c r="F34" s="1364"/>
      <c r="G34" s="1364"/>
      <c r="H34" s="1365"/>
      <c r="I34" s="1364"/>
      <c r="J34" s="1364"/>
      <c r="K34" s="1365"/>
      <c r="L34" s="1364"/>
      <c r="M34" s="1364"/>
      <c r="N34" s="1364"/>
      <c r="O34" s="1364"/>
      <c r="P34" s="1364"/>
      <c r="Q34" s="1364"/>
      <c r="R34" s="1364"/>
      <c r="S34" s="1365"/>
      <c r="T34" s="1364"/>
      <c r="U34" s="1364"/>
      <c r="V34" s="1364"/>
      <c r="W34" s="1364"/>
      <c r="X34" s="1364"/>
      <c r="Y34" s="1364"/>
      <c r="Z34" s="1364"/>
      <c r="AA34" s="1364"/>
      <c r="AB34" s="1365"/>
      <c r="AC34" s="1437"/>
      <c r="AD34" s="1364"/>
      <c r="AE34" s="1364"/>
      <c r="AF34" s="1364"/>
      <c r="AG34" s="1364"/>
      <c r="AH34" s="1364"/>
      <c r="AI34" s="1364"/>
      <c r="AJ34" s="1364"/>
      <c r="AK34" s="1368"/>
      <c r="AL34" s="1438"/>
      <c r="AM34" s="1439"/>
      <c r="AN34" s="1365"/>
      <c r="AO34" s="1440"/>
      <c r="AP34" s="1441"/>
      <c r="AQ34" s="1441"/>
      <c r="AR34" s="1441"/>
      <c r="AS34" s="1441"/>
      <c r="AT34" s="1441"/>
      <c r="AU34" s="1441"/>
      <c r="AV34" s="1368"/>
      <c r="AW34" s="1441"/>
      <c r="AX34" s="1442"/>
      <c r="AY34" s="1442"/>
      <c r="AZ34" s="1442"/>
      <c r="BA34" s="1442"/>
      <c r="BB34" s="1442"/>
      <c r="BC34" s="1442"/>
      <c r="BD34" s="1368"/>
      <c r="BE34" s="1442"/>
      <c r="BF34" s="1374"/>
      <c r="BG34" s="1443"/>
      <c r="BH34" s="1443"/>
      <c r="BI34" s="1377"/>
      <c r="BJ34" s="1378"/>
      <c r="BK34" s="1371"/>
      <c r="BL34" s="1379"/>
      <c r="BM34" s="1379"/>
      <c r="BN34" s="1379"/>
      <c r="BO34" s="1379"/>
      <c r="BP34" s="1379"/>
      <c r="BQ34" s="1379"/>
      <c r="BR34" s="1379"/>
      <c r="BS34" s="1379"/>
      <c r="BT34" s="1444"/>
      <c r="BU34" s="1368"/>
      <c r="BV34" s="1371"/>
      <c r="BW34" s="1382"/>
      <c r="BX34" s="1382"/>
      <c r="BY34" s="1382"/>
      <c r="BZ34" s="1382"/>
      <c r="CA34" s="1378"/>
      <c r="CB34" s="1443"/>
      <c r="CC34" s="1437"/>
      <c r="CD34" s="1437"/>
      <c r="CE34" s="1437"/>
      <c r="CF34" s="1368"/>
      <c r="CG34" s="1445"/>
      <c r="CH34" s="1374"/>
      <c r="CI34" s="1374"/>
      <c r="CJ34" s="1374"/>
      <c r="CK34" s="1378"/>
      <c r="CL34" s="1371"/>
      <c r="CM34" s="1372"/>
      <c r="CN34" s="1372"/>
      <c r="CO34" s="1372"/>
      <c r="CP34" s="1368"/>
      <c r="CQ34" s="1441"/>
      <c r="CR34" s="1417"/>
      <c r="CS34" s="1371"/>
      <c r="CT34" s="1371"/>
      <c r="CU34" s="1371"/>
      <c r="CV34" s="1371"/>
      <c r="CW34" s="1439"/>
      <c r="CX34" s="1371"/>
      <c r="CY34" s="1371"/>
      <c r="CZ34" s="1371"/>
      <c r="DA34" s="1371"/>
      <c r="DB34" s="1371"/>
      <c r="DC34" s="1371"/>
      <c r="DD34" s="1378"/>
      <c r="DE34" s="1440"/>
      <c r="DF34" s="1438"/>
      <c r="DG34" s="1438"/>
      <c r="DH34" s="1364"/>
      <c r="DI34" s="1446"/>
    </row>
    <row r="35">
      <c r="A35" s="1361"/>
      <c r="B35" s="1363"/>
      <c r="C35" s="1436"/>
      <c r="D35" s="1364"/>
      <c r="E35" s="1364"/>
      <c r="F35" s="1364"/>
      <c r="G35" s="1364"/>
      <c r="H35" s="1365"/>
      <c r="I35" s="1364"/>
      <c r="J35" s="1364"/>
      <c r="K35" s="1365"/>
      <c r="L35" s="1364"/>
      <c r="M35" s="1364"/>
      <c r="N35" s="1364"/>
      <c r="O35" s="1364"/>
      <c r="P35" s="1364"/>
      <c r="Q35" s="1364"/>
      <c r="R35" s="1364"/>
      <c r="S35" s="1365"/>
      <c r="T35" s="1364"/>
      <c r="U35" s="1364"/>
      <c r="V35" s="1364"/>
      <c r="W35" s="1364"/>
      <c r="X35" s="1364"/>
      <c r="Y35" s="1364"/>
      <c r="Z35" s="1364"/>
      <c r="AA35" s="1364"/>
      <c r="AB35" s="1365"/>
      <c r="AC35" s="1437"/>
      <c r="AD35" s="1364"/>
      <c r="AE35" s="1364"/>
      <c r="AF35" s="1364"/>
      <c r="AG35" s="1364"/>
      <c r="AH35" s="1364"/>
      <c r="AI35" s="1364"/>
      <c r="AJ35" s="1364"/>
      <c r="AK35" s="1368"/>
      <c r="AL35" s="1438"/>
      <c r="AM35" s="1439"/>
      <c r="AN35" s="1365"/>
      <c r="AO35" s="1440"/>
      <c r="AP35" s="1441"/>
      <c r="AQ35" s="1441"/>
      <c r="AR35" s="1441"/>
      <c r="AS35" s="1441"/>
      <c r="AT35" s="1441"/>
      <c r="AU35" s="1441"/>
      <c r="AV35" s="1368"/>
      <c r="AW35" s="1441"/>
      <c r="AX35" s="1442"/>
      <c r="AY35" s="1442"/>
      <c r="AZ35" s="1442"/>
      <c r="BA35" s="1442"/>
      <c r="BB35" s="1442"/>
      <c r="BC35" s="1442"/>
      <c r="BD35" s="1368"/>
      <c r="BE35" s="1442"/>
      <c r="BF35" s="1374"/>
      <c r="BG35" s="1443"/>
      <c r="BH35" s="1443"/>
      <c r="BI35" s="1377"/>
      <c r="BJ35" s="1378"/>
      <c r="BK35" s="1371"/>
      <c r="BL35" s="1379"/>
      <c r="BM35" s="1379"/>
      <c r="BN35" s="1379"/>
      <c r="BO35" s="1379"/>
      <c r="BP35" s="1379"/>
      <c r="BQ35" s="1379"/>
      <c r="BR35" s="1379"/>
      <c r="BS35" s="1379"/>
      <c r="BT35" s="1444"/>
      <c r="BU35" s="1368"/>
      <c r="BV35" s="1371"/>
      <c r="BW35" s="1382"/>
      <c r="BX35" s="1382"/>
      <c r="BY35" s="1382"/>
      <c r="BZ35" s="1382"/>
      <c r="CA35" s="1378"/>
      <c r="CB35" s="1443"/>
      <c r="CC35" s="1437"/>
      <c r="CD35" s="1437"/>
      <c r="CE35" s="1437"/>
      <c r="CF35" s="1368"/>
      <c r="CG35" s="1445"/>
      <c r="CH35" s="1374"/>
      <c r="CI35" s="1374"/>
      <c r="CJ35" s="1374"/>
      <c r="CK35" s="1378"/>
      <c r="CL35" s="1371"/>
      <c r="CM35" s="1372"/>
      <c r="CN35" s="1372"/>
      <c r="CO35" s="1372"/>
      <c r="CP35" s="1368"/>
      <c r="CQ35" s="1441"/>
      <c r="CR35" s="1417"/>
      <c r="CS35" s="1371"/>
      <c r="CT35" s="1371"/>
      <c r="CU35" s="1371"/>
      <c r="CV35" s="1371"/>
      <c r="CW35" s="1439"/>
      <c r="CX35" s="1371"/>
      <c r="CY35" s="1371"/>
      <c r="CZ35" s="1371"/>
      <c r="DA35" s="1371"/>
      <c r="DB35" s="1371"/>
      <c r="DC35" s="1371"/>
      <c r="DD35" s="1378"/>
      <c r="DE35" s="1440"/>
      <c r="DF35" s="1438"/>
      <c r="DG35" s="1438"/>
      <c r="DH35" s="1364"/>
      <c r="DI35" s="1446"/>
    </row>
    <row r="36">
      <c r="A36" s="1361"/>
      <c r="B36" s="1363"/>
      <c r="C36" s="1436"/>
      <c r="D36" s="1364"/>
      <c r="E36" s="1364"/>
      <c r="F36" s="1364"/>
      <c r="G36" s="1364"/>
      <c r="H36" s="1365"/>
      <c r="I36" s="1364"/>
      <c r="J36" s="1364"/>
      <c r="K36" s="1365"/>
      <c r="L36" s="1364"/>
      <c r="M36" s="1364"/>
      <c r="N36" s="1364"/>
      <c r="O36" s="1364"/>
      <c r="P36" s="1364"/>
      <c r="Q36" s="1364"/>
      <c r="R36" s="1364"/>
      <c r="S36" s="1365"/>
      <c r="T36" s="1364"/>
      <c r="U36" s="1364"/>
      <c r="V36" s="1364"/>
      <c r="W36" s="1364"/>
      <c r="X36" s="1364"/>
      <c r="Y36" s="1364"/>
      <c r="Z36" s="1364"/>
      <c r="AA36" s="1364"/>
      <c r="AB36" s="1365"/>
      <c r="AC36" s="1437"/>
      <c r="AD36" s="1364"/>
      <c r="AE36" s="1364"/>
      <c r="AF36" s="1364"/>
      <c r="AG36" s="1364"/>
      <c r="AH36" s="1364"/>
      <c r="AI36" s="1364"/>
      <c r="AJ36" s="1364"/>
      <c r="AK36" s="1368"/>
      <c r="AL36" s="1438"/>
      <c r="AM36" s="1439"/>
      <c r="AN36" s="1365"/>
      <c r="AO36" s="1440"/>
      <c r="AP36" s="1441"/>
      <c r="AQ36" s="1441"/>
      <c r="AR36" s="1441"/>
      <c r="AS36" s="1441"/>
      <c r="AT36" s="1441"/>
      <c r="AU36" s="1441"/>
      <c r="AV36" s="1368"/>
      <c r="AW36" s="1441"/>
      <c r="AX36" s="1442"/>
      <c r="AY36" s="1442"/>
      <c r="AZ36" s="1442"/>
      <c r="BA36" s="1442"/>
      <c r="BB36" s="1442"/>
      <c r="BC36" s="1442"/>
      <c r="BD36" s="1368"/>
      <c r="BE36" s="1442"/>
      <c r="BF36" s="1374"/>
      <c r="BG36" s="1443"/>
      <c r="BH36" s="1443"/>
      <c r="BI36" s="1377"/>
      <c r="BJ36" s="1378"/>
      <c r="BK36" s="1371"/>
      <c r="BL36" s="1379"/>
      <c r="BM36" s="1379"/>
      <c r="BN36" s="1379"/>
      <c r="BO36" s="1379"/>
      <c r="BP36" s="1379"/>
      <c r="BQ36" s="1379"/>
      <c r="BR36" s="1379"/>
      <c r="BS36" s="1379"/>
      <c r="BT36" s="1444"/>
      <c r="BU36" s="1368"/>
      <c r="BV36" s="1371"/>
      <c r="BW36" s="1382"/>
      <c r="BX36" s="1382"/>
      <c r="BY36" s="1382"/>
      <c r="BZ36" s="1382"/>
      <c r="CA36" s="1378"/>
      <c r="CB36" s="1443"/>
      <c r="CC36" s="1437"/>
      <c r="CD36" s="1437"/>
      <c r="CE36" s="1437"/>
      <c r="CF36" s="1368"/>
      <c r="CG36" s="1445"/>
      <c r="CH36" s="1374"/>
      <c r="CI36" s="1374"/>
      <c r="CJ36" s="1374"/>
      <c r="CK36" s="1378"/>
      <c r="CL36" s="1371"/>
      <c r="CM36" s="1372"/>
      <c r="CN36" s="1372"/>
      <c r="CO36" s="1372"/>
      <c r="CP36" s="1368"/>
      <c r="CQ36" s="1441"/>
      <c r="CR36" s="1417"/>
      <c r="CS36" s="1371"/>
      <c r="CT36" s="1371"/>
      <c r="CU36" s="1371"/>
      <c r="CV36" s="1371"/>
      <c r="CW36" s="1439"/>
      <c r="CX36" s="1371"/>
      <c r="CY36" s="1371"/>
      <c r="CZ36" s="1371"/>
      <c r="DA36" s="1371"/>
      <c r="DB36" s="1371"/>
      <c r="DC36" s="1371"/>
      <c r="DD36" s="1378"/>
      <c r="DE36" s="1440"/>
      <c r="DF36" s="1438"/>
      <c r="DG36" s="1438"/>
      <c r="DH36" s="1364"/>
      <c r="DI36" s="1446"/>
    </row>
    <row r="37">
      <c r="A37" s="1361"/>
      <c r="B37" s="1363"/>
      <c r="C37" s="1436"/>
      <c r="D37" s="1364"/>
      <c r="E37" s="1364"/>
      <c r="F37" s="1364"/>
      <c r="G37" s="1364"/>
      <c r="H37" s="1365"/>
      <c r="I37" s="1364"/>
      <c r="J37" s="1364"/>
      <c r="K37" s="1365"/>
      <c r="L37" s="1364"/>
      <c r="M37" s="1364"/>
      <c r="N37" s="1364"/>
      <c r="O37" s="1364"/>
      <c r="P37" s="1364"/>
      <c r="Q37" s="1364"/>
      <c r="R37" s="1364"/>
      <c r="S37" s="1365"/>
      <c r="T37" s="1364"/>
      <c r="U37" s="1364"/>
      <c r="V37" s="1364"/>
      <c r="W37" s="1364"/>
      <c r="X37" s="1364"/>
      <c r="Y37" s="1364"/>
      <c r="Z37" s="1364"/>
      <c r="AA37" s="1364"/>
      <c r="AB37" s="1365"/>
      <c r="AC37" s="1437"/>
      <c r="AD37" s="1364"/>
      <c r="AE37" s="1364"/>
      <c r="AF37" s="1364"/>
      <c r="AG37" s="1364"/>
      <c r="AH37" s="1364"/>
      <c r="AI37" s="1364"/>
      <c r="AJ37" s="1364"/>
      <c r="AK37" s="1368"/>
      <c r="AL37" s="1438"/>
      <c r="AM37" s="1439"/>
      <c r="AN37" s="1365"/>
      <c r="AO37" s="1440"/>
      <c r="AP37" s="1441"/>
      <c r="AQ37" s="1441"/>
      <c r="AR37" s="1441"/>
      <c r="AS37" s="1441"/>
      <c r="AT37" s="1441"/>
      <c r="AU37" s="1441"/>
      <c r="AV37" s="1368"/>
      <c r="AW37" s="1441"/>
      <c r="AX37" s="1442"/>
      <c r="AY37" s="1442"/>
      <c r="AZ37" s="1442"/>
      <c r="BA37" s="1442"/>
      <c r="BB37" s="1442"/>
      <c r="BC37" s="1442"/>
      <c r="BD37" s="1368"/>
      <c r="BE37" s="1442"/>
      <c r="BF37" s="1374"/>
      <c r="BG37" s="1443"/>
      <c r="BH37" s="1443"/>
      <c r="BI37" s="1377"/>
      <c r="BJ37" s="1378"/>
      <c r="BK37" s="1371"/>
      <c r="BL37" s="1379"/>
      <c r="BM37" s="1379"/>
      <c r="BN37" s="1379"/>
      <c r="BO37" s="1379"/>
      <c r="BP37" s="1379"/>
      <c r="BQ37" s="1379"/>
      <c r="BR37" s="1379"/>
      <c r="BS37" s="1379"/>
      <c r="BT37" s="1444"/>
      <c r="BU37" s="1368"/>
      <c r="BV37" s="1371"/>
      <c r="BW37" s="1382"/>
      <c r="BX37" s="1382"/>
      <c r="BY37" s="1382"/>
      <c r="BZ37" s="1382"/>
      <c r="CA37" s="1378"/>
      <c r="CB37" s="1443"/>
      <c r="CC37" s="1437"/>
      <c r="CD37" s="1437"/>
      <c r="CE37" s="1437"/>
      <c r="CF37" s="1368"/>
      <c r="CG37" s="1445"/>
      <c r="CH37" s="1374"/>
      <c r="CI37" s="1374"/>
      <c r="CJ37" s="1374"/>
      <c r="CK37" s="1378"/>
      <c r="CL37" s="1371"/>
      <c r="CM37" s="1372"/>
      <c r="CN37" s="1372"/>
      <c r="CO37" s="1372"/>
      <c r="CP37" s="1368"/>
      <c r="CQ37" s="1441"/>
      <c r="CR37" s="1417"/>
      <c r="CS37" s="1371"/>
      <c r="CT37" s="1371"/>
      <c r="CU37" s="1371"/>
      <c r="CV37" s="1371"/>
      <c r="CW37" s="1439"/>
      <c r="CX37" s="1371"/>
      <c r="CY37" s="1371"/>
      <c r="CZ37" s="1371"/>
      <c r="DA37" s="1371"/>
      <c r="DB37" s="1371"/>
      <c r="DC37" s="1371"/>
      <c r="DD37" s="1378"/>
      <c r="DE37" s="1440"/>
      <c r="DF37" s="1438"/>
      <c r="DG37" s="1438"/>
      <c r="DH37" s="1364"/>
      <c r="DI37" s="1446"/>
    </row>
    <row r="38">
      <c r="A38" s="1361"/>
      <c r="B38" s="1363"/>
      <c r="C38" s="1436"/>
      <c r="D38" s="1364"/>
      <c r="E38" s="1364"/>
      <c r="F38" s="1364"/>
      <c r="G38" s="1364"/>
      <c r="H38" s="1365"/>
      <c r="I38" s="1364"/>
      <c r="J38" s="1364"/>
      <c r="K38" s="1365"/>
      <c r="L38" s="1364"/>
      <c r="M38" s="1364"/>
      <c r="N38" s="1364"/>
      <c r="O38" s="1364"/>
      <c r="P38" s="1364"/>
      <c r="Q38" s="1364"/>
      <c r="R38" s="1364"/>
      <c r="S38" s="1365"/>
      <c r="T38" s="1364"/>
      <c r="U38" s="1364"/>
      <c r="V38" s="1364"/>
      <c r="W38" s="1364"/>
      <c r="X38" s="1364"/>
      <c r="Y38" s="1364"/>
      <c r="Z38" s="1364"/>
      <c r="AA38" s="1364"/>
      <c r="AB38" s="1365"/>
      <c r="AC38" s="1437"/>
      <c r="AD38" s="1364"/>
      <c r="AE38" s="1364"/>
      <c r="AF38" s="1364"/>
      <c r="AG38" s="1364"/>
      <c r="AH38" s="1364"/>
      <c r="AI38" s="1364"/>
      <c r="AJ38" s="1364"/>
      <c r="AK38" s="1368"/>
      <c r="AL38" s="1438"/>
      <c r="AM38" s="1439"/>
      <c r="AN38" s="1365"/>
      <c r="AO38" s="1440"/>
      <c r="AP38" s="1441"/>
      <c r="AQ38" s="1441"/>
      <c r="AR38" s="1441"/>
      <c r="AS38" s="1441"/>
      <c r="AT38" s="1441"/>
      <c r="AU38" s="1441"/>
      <c r="AV38" s="1368"/>
      <c r="AW38" s="1441"/>
      <c r="AX38" s="1442"/>
      <c r="AY38" s="1442"/>
      <c r="AZ38" s="1442"/>
      <c r="BA38" s="1442"/>
      <c r="BB38" s="1442"/>
      <c r="BC38" s="1442"/>
      <c r="BD38" s="1368"/>
      <c r="BE38" s="1442"/>
      <c r="BF38" s="1374"/>
      <c r="BG38" s="1443"/>
      <c r="BH38" s="1443"/>
      <c r="BI38" s="1377"/>
      <c r="BJ38" s="1378"/>
      <c r="BK38" s="1371"/>
      <c r="BL38" s="1379"/>
      <c r="BM38" s="1379"/>
      <c r="BN38" s="1379"/>
      <c r="BO38" s="1379"/>
      <c r="BP38" s="1379"/>
      <c r="BQ38" s="1379"/>
      <c r="BR38" s="1379"/>
      <c r="BS38" s="1379"/>
      <c r="BT38" s="1444"/>
      <c r="BU38" s="1368"/>
      <c r="BV38" s="1371"/>
      <c r="BW38" s="1382"/>
      <c r="BX38" s="1382"/>
      <c r="BY38" s="1382"/>
      <c r="BZ38" s="1382"/>
      <c r="CA38" s="1378"/>
      <c r="CB38" s="1443"/>
      <c r="CC38" s="1437"/>
      <c r="CD38" s="1437"/>
      <c r="CE38" s="1437"/>
      <c r="CF38" s="1368"/>
      <c r="CG38" s="1445"/>
      <c r="CH38" s="1374"/>
      <c r="CI38" s="1374"/>
      <c r="CJ38" s="1374"/>
      <c r="CK38" s="1378"/>
      <c r="CL38" s="1371"/>
      <c r="CM38" s="1372"/>
      <c r="CN38" s="1372"/>
      <c r="CO38" s="1372"/>
      <c r="CP38" s="1368"/>
      <c r="CQ38" s="1441"/>
      <c r="CR38" s="1417"/>
      <c r="CS38" s="1371"/>
      <c r="CT38" s="1371"/>
      <c r="CU38" s="1371"/>
      <c r="CV38" s="1371"/>
      <c r="CW38" s="1439"/>
      <c r="CX38" s="1371"/>
      <c r="CY38" s="1371"/>
      <c r="CZ38" s="1371"/>
      <c r="DA38" s="1371"/>
      <c r="DB38" s="1371"/>
      <c r="DC38" s="1371"/>
      <c r="DD38" s="1378"/>
      <c r="DE38" s="1440"/>
      <c r="DF38" s="1438"/>
      <c r="DG38" s="1438"/>
      <c r="DH38" s="1364"/>
      <c r="DI38" s="1446"/>
    </row>
    <row r="39">
      <c r="A39" s="1361"/>
      <c r="B39" s="1363"/>
      <c r="C39" s="1436"/>
      <c r="D39" s="1364"/>
      <c r="E39" s="1364"/>
      <c r="F39" s="1364"/>
      <c r="G39" s="1364"/>
      <c r="H39" s="1365"/>
      <c r="I39" s="1364"/>
      <c r="J39" s="1364"/>
      <c r="K39" s="1365"/>
      <c r="L39" s="1364"/>
      <c r="M39" s="1364"/>
      <c r="N39" s="1364"/>
      <c r="O39" s="1364"/>
      <c r="P39" s="1364"/>
      <c r="Q39" s="1364"/>
      <c r="R39" s="1364"/>
      <c r="S39" s="1365"/>
      <c r="T39" s="1364"/>
      <c r="U39" s="1364"/>
      <c r="V39" s="1364"/>
      <c r="W39" s="1364"/>
      <c r="X39" s="1364"/>
      <c r="Y39" s="1364"/>
      <c r="Z39" s="1364"/>
      <c r="AA39" s="1364"/>
      <c r="AB39" s="1365"/>
      <c r="AC39" s="1437"/>
      <c r="AD39" s="1364"/>
      <c r="AE39" s="1364"/>
      <c r="AF39" s="1364"/>
      <c r="AG39" s="1364"/>
      <c r="AH39" s="1364"/>
      <c r="AI39" s="1364"/>
      <c r="AJ39" s="1364"/>
      <c r="AK39" s="1368"/>
      <c r="AL39" s="1438"/>
      <c r="AM39" s="1439"/>
      <c r="AN39" s="1365"/>
      <c r="AO39" s="1440"/>
      <c r="AP39" s="1441"/>
      <c r="AQ39" s="1441"/>
      <c r="AR39" s="1441"/>
      <c r="AS39" s="1441"/>
      <c r="AT39" s="1441"/>
      <c r="AU39" s="1441"/>
      <c r="AV39" s="1368"/>
      <c r="AW39" s="1441"/>
      <c r="AX39" s="1442"/>
      <c r="AY39" s="1442"/>
      <c r="AZ39" s="1442"/>
      <c r="BA39" s="1442"/>
      <c r="BB39" s="1442"/>
      <c r="BC39" s="1442"/>
      <c r="BD39" s="1368"/>
      <c r="BE39" s="1442"/>
      <c r="BF39" s="1374"/>
      <c r="BG39" s="1443"/>
      <c r="BH39" s="1443"/>
      <c r="BI39" s="1377"/>
      <c r="BJ39" s="1378"/>
      <c r="BK39" s="1371"/>
      <c r="BL39" s="1379"/>
      <c r="BM39" s="1379"/>
      <c r="BN39" s="1379"/>
      <c r="BO39" s="1379"/>
      <c r="BP39" s="1379"/>
      <c r="BQ39" s="1379"/>
      <c r="BR39" s="1379"/>
      <c r="BS39" s="1379"/>
      <c r="BT39" s="1444"/>
      <c r="BU39" s="1368"/>
      <c r="BV39" s="1371"/>
      <c r="BW39" s="1382"/>
      <c r="BX39" s="1382"/>
      <c r="BY39" s="1382"/>
      <c r="BZ39" s="1382"/>
      <c r="CA39" s="1378"/>
      <c r="CB39" s="1443"/>
      <c r="CC39" s="1437"/>
      <c r="CD39" s="1437"/>
      <c r="CE39" s="1437"/>
      <c r="CF39" s="1368"/>
      <c r="CG39" s="1445"/>
      <c r="CH39" s="1374"/>
      <c r="CI39" s="1374"/>
      <c r="CJ39" s="1374"/>
      <c r="CK39" s="1378"/>
      <c r="CL39" s="1371"/>
      <c r="CM39" s="1372"/>
      <c r="CN39" s="1372"/>
      <c r="CO39" s="1372"/>
      <c r="CP39" s="1368"/>
      <c r="CQ39" s="1441"/>
      <c r="CR39" s="1417"/>
      <c r="CS39" s="1371"/>
      <c r="CT39" s="1371"/>
      <c r="CU39" s="1371"/>
      <c r="CV39" s="1371"/>
      <c r="CW39" s="1439"/>
      <c r="CX39" s="1371"/>
      <c r="CY39" s="1371"/>
      <c r="CZ39" s="1371"/>
      <c r="DA39" s="1371"/>
      <c r="DB39" s="1371"/>
      <c r="DC39" s="1371"/>
      <c r="DD39" s="1378"/>
      <c r="DE39" s="1440"/>
      <c r="DF39" s="1438"/>
      <c r="DG39" s="1438"/>
      <c r="DH39" s="1364"/>
      <c r="DI39" s="1446"/>
    </row>
    <row r="40">
      <c r="A40" s="1361"/>
      <c r="B40" s="1363"/>
      <c r="C40" s="1436"/>
      <c r="D40" s="1364"/>
      <c r="E40" s="1364"/>
      <c r="F40" s="1364"/>
      <c r="G40" s="1364"/>
      <c r="H40" s="1365"/>
      <c r="I40" s="1364"/>
      <c r="J40" s="1364"/>
      <c r="K40" s="1365"/>
      <c r="L40" s="1364"/>
      <c r="M40" s="1364"/>
      <c r="N40" s="1364"/>
      <c r="O40" s="1364"/>
      <c r="P40" s="1364"/>
      <c r="Q40" s="1364"/>
      <c r="R40" s="1364"/>
      <c r="S40" s="1365"/>
      <c r="T40" s="1364"/>
      <c r="U40" s="1364"/>
      <c r="V40" s="1364"/>
      <c r="W40" s="1364"/>
      <c r="X40" s="1364"/>
      <c r="Y40" s="1364"/>
      <c r="Z40" s="1364"/>
      <c r="AA40" s="1364"/>
      <c r="AB40" s="1365"/>
      <c r="AC40" s="1437"/>
      <c r="AD40" s="1364"/>
      <c r="AE40" s="1364"/>
      <c r="AF40" s="1364"/>
      <c r="AG40" s="1364"/>
      <c r="AH40" s="1364"/>
      <c r="AI40" s="1364"/>
      <c r="AJ40" s="1364"/>
      <c r="AK40" s="1368"/>
      <c r="AL40" s="1438"/>
      <c r="AM40" s="1439"/>
      <c r="AN40" s="1365"/>
      <c r="AO40" s="1440"/>
      <c r="AP40" s="1441"/>
      <c r="AQ40" s="1441"/>
      <c r="AR40" s="1441"/>
      <c r="AS40" s="1441"/>
      <c r="AT40" s="1441"/>
      <c r="AU40" s="1441"/>
      <c r="AV40" s="1368"/>
      <c r="AW40" s="1441"/>
      <c r="AX40" s="1442"/>
      <c r="AY40" s="1442"/>
      <c r="AZ40" s="1442"/>
      <c r="BA40" s="1442"/>
      <c r="BB40" s="1442"/>
      <c r="BC40" s="1442"/>
      <c r="BD40" s="1368"/>
      <c r="BE40" s="1442"/>
      <c r="BF40" s="1374"/>
      <c r="BG40" s="1443"/>
      <c r="BH40" s="1443"/>
      <c r="BI40" s="1377"/>
      <c r="BJ40" s="1378"/>
      <c r="BK40" s="1371"/>
      <c r="BL40" s="1379"/>
      <c r="BM40" s="1379"/>
      <c r="BN40" s="1379"/>
      <c r="BO40" s="1379"/>
      <c r="BP40" s="1379"/>
      <c r="BQ40" s="1379"/>
      <c r="BR40" s="1379"/>
      <c r="BS40" s="1379"/>
      <c r="BT40" s="1444"/>
      <c r="BU40" s="1368"/>
      <c r="BV40" s="1371"/>
      <c r="BW40" s="1382"/>
      <c r="BX40" s="1382"/>
      <c r="BY40" s="1382"/>
      <c r="BZ40" s="1382"/>
      <c r="CA40" s="1378"/>
      <c r="CB40" s="1443"/>
      <c r="CC40" s="1437"/>
      <c r="CD40" s="1437"/>
      <c r="CE40" s="1437"/>
      <c r="CF40" s="1368"/>
      <c r="CG40" s="1445"/>
      <c r="CH40" s="1374"/>
      <c r="CI40" s="1374"/>
      <c r="CJ40" s="1374"/>
      <c r="CK40" s="1378"/>
      <c r="CL40" s="1371"/>
      <c r="CM40" s="1372"/>
      <c r="CN40" s="1372"/>
      <c r="CO40" s="1372"/>
      <c r="CP40" s="1368"/>
      <c r="CQ40" s="1441"/>
      <c r="CR40" s="1417"/>
      <c r="CS40" s="1371"/>
      <c r="CT40" s="1371"/>
      <c r="CU40" s="1371"/>
      <c r="CV40" s="1371"/>
      <c r="CW40" s="1439"/>
      <c r="CX40" s="1371"/>
      <c r="CY40" s="1371"/>
      <c r="CZ40" s="1371"/>
      <c r="DA40" s="1371"/>
      <c r="DB40" s="1371"/>
      <c r="DC40" s="1371"/>
      <c r="DD40" s="1378"/>
      <c r="DE40" s="1440"/>
      <c r="DF40" s="1438"/>
      <c r="DG40" s="1438"/>
      <c r="DH40" s="1364"/>
      <c r="DI40" s="1446"/>
    </row>
    <row r="41">
      <c r="A41" s="1361"/>
      <c r="B41" s="1363"/>
      <c r="C41" s="1436"/>
      <c r="D41" s="1364"/>
      <c r="E41" s="1364"/>
      <c r="F41" s="1364"/>
      <c r="G41" s="1364"/>
      <c r="H41" s="1365"/>
      <c r="I41" s="1364"/>
      <c r="J41" s="1364"/>
      <c r="K41" s="1365"/>
      <c r="L41" s="1364"/>
      <c r="M41" s="1364"/>
      <c r="N41" s="1364"/>
      <c r="O41" s="1364"/>
      <c r="P41" s="1364"/>
      <c r="Q41" s="1364"/>
      <c r="R41" s="1364"/>
      <c r="S41" s="1365"/>
      <c r="T41" s="1364"/>
      <c r="U41" s="1364"/>
      <c r="V41" s="1364"/>
      <c r="W41" s="1364"/>
      <c r="X41" s="1364"/>
      <c r="Y41" s="1364"/>
      <c r="Z41" s="1364"/>
      <c r="AA41" s="1364"/>
      <c r="AB41" s="1365"/>
      <c r="AC41" s="1437"/>
      <c r="AD41" s="1364"/>
      <c r="AE41" s="1364"/>
      <c r="AF41" s="1364"/>
      <c r="AG41" s="1364"/>
      <c r="AH41" s="1364"/>
      <c r="AI41" s="1364"/>
      <c r="AJ41" s="1364"/>
      <c r="AK41" s="1368"/>
      <c r="AL41" s="1438"/>
      <c r="AM41" s="1439"/>
      <c r="AN41" s="1365"/>
      <c r="AO41" s="1440"/>
      <c r="AP41" s="1441"/>
      <c r="AQ41" s="1441"/>
      <c r="AR41" s="1441"/>
      <c r="AS41" s="1441"/>
      <c r="AT41" s="1441"/>
      <c r="AU41" s="1441"/>
      <c r="AV41" s="1368"/>
      <c r="AW41" s="1441"/>
      <c r="AX41" s="1442"/>
      <c r="AY41" s="1442"/>
      <c r="AZ41" s="1442"/>
      <c r="BA41" s="1442"/>
      <c r="BB41" s="1442"/>
      <c r="BC41" s="1442"/>
      <c r="BD41" s="1368"/>
      <c r="BE41" s="1442"/>
      <c r="BF41" s="1374"/>
      <c r="BG41" s="1443"/>
      <c r="BH41" s="1443"/>
      <c r="BI41" s="1377"/>
      <c r="BJ41" s="1378"/>
      <c r="BK41" s="1371"/>
      <c r="BL41" s="1379"/>
      <c r="BM41" s="1379"/>
      <c r="BN41" s="1379"/>
      <c r="BO41" s="1379"/>
      <c r="BP41" s="1379"/>
      <c r="BQ41" s="1379"/>
      <c r="BR41" s="1379"/>
      <c r="BS41" s="1379"/>
      <c r="BT41" s="1444"/>
      <c r="BU41" s="1368"/>
      <c r="BV41" s="1371"/>
      <c r="BW41" s="1382"/>
      <c r="BX41" s="1382"/>
      <c r="BY41" s="1382"/>
      <c r="BZ41" s="1382"/>
      <c r="CA41" s="1378"/>
      <c r="CB41" s="1443"/>
      <c r="CC41" s="1437"/>
      <c r="CD41" s="1437"/>
      <c r="CE41" s="1437"/>
      <c r="CF41" s="1368"/>
      <c r="CG41" s="1445"/>
      <c r="CH41" s="1374"/>
      <c r="CI41" s="1374"/>
      <c r="CJ41" s="1374"/>
      <c r="CK41" s="1378"/>
      <c r="CL41" s="1371"/>
      <c r="CM41" s="1372"/>
      <c r="CN41" s="1372"/>
      <c r="CO41" s="1372"/>
      <c r="CP41" s="1368"/>
      <c r="CQ41" s="1441"/>
      <c r="CR41" s="1417"/>
      <c r="CS41" s="1371"/>
      <c r="CT41" s="1371"/>
      <c r="CU41" s="1371"/>
      <c r="CV41" s="1371"/>
      <c r="CW41" s="1439"/>
      <c r="CX41" s="1371"/>
      <c r="CY41" s="1371"/>
      <c r="CZ41" s="1371"/>
      <c r="DA41" s="1371"/>
      <c r="DB41" s="1371"/>
      <c r="DC41" s="1371"/>
      <c r="DD41" s="1378"/>
      <c r="DE41" s="1440"/>
      <c r="DF41" s="1438"/>
      <c r="DG41" s="1438"/>
      <c r="DH41" s="1364"/>
      <c r="DI41" s="1446"/>
    </row>
    <row r="42">
      <c r="A42" s="1361"/>
      <c r="B42" s="1363"/>
      <c r="C42" s="1436"/>
      <c r="D42" s="1364"/>
      <c r="E42" s="1364"/>
      <c r="F42" s="1364"/>
      <c r="G42" s="1364"/>
      <c r="H42" s="1365"/>
      <c r="I42" s="1364"/>
      <c r="J42" s="1364"/>
      <c r="K42" s="1365"/>
      <c r="L42" s="1364"/>
      <c r="M42" s="1364"/>
      <c r="N42" s="1364"/>
      <c r="O42" s="1364"/>
      <c r="P42" s="1364"/>
      <c r="Q42" s="1364"/>
      <c r="R42" s="1364"/>
      <c r="S42" s="1365"/>
      <c r="T42" s="1364"/>
      <c r="U42" s="1364"/>
      <c r="V42" s="1364"/>
      <c r="W42" s="1364"/>
      <c r="X42" s="1364"/>
      <c r="Y42" s="1364"/>
      <c r="Z42" s="1364"/>
      <c r="AA42" s="1364"/>
      <c r="AB42" s="1365"/>
      <c r="AC42" s="1437"/>
      <c r="AD42" s="1364"/>
      <c r="AE42" s="1364"/>
      <c r="AF42" s="1364"/>
      <c r="AG42" s="1364"/>
      <c r="AH42" s="1364"/>
      <c r="AI42" s="1364"/>
      <c r="AJ42" s="1364"/>
      <c r="AK42" s="1368"/>
      <c r="AL42" s="1438"/>
      <c r="AM42" s="1439"/>
      <c r="AN42" s="1365"/>
      <c r="AO42" s="1440"/>
      <c r="AP42" s="1441"/>
      <c r="AQ42" s="1441"/>
      <c r="AR42" s="1441"/>
      <c r="AS42" s="1441"/>
      <c r="AT42" s="1441"/>
      <c r="AU42" s="1441"/>
      <c r="AV42" s="1368"/>
      <c r="AW42" s="1441"/>
      <c r="AX42" s="1442"/>
      <c r="AY42" s="1442"/>
      <c r="AZ42" s="1442"/>
      <c r="BA42" s="1442"/>
      <c r="BB42" s="1442"/>
      <c r="BC42" s="1442"/>
      <c r="BD42" s="1368"/>
      <c r="BE42" s="1442"/>
      <c r="BF42" s="1374"/>
      <c r="BG42" s="1443"/>
      <c r="BH42" s="1443"/>
      <c r="BI42" s="1377"/>
      <c r="BJ42" s="1378"/>
      <c r="BK42" s="1371"/>
      <c r="BL42" s="1379"/>
      <c r="BM42" s="1379"/>
      <c r="BN42" s="1379"/>
      <c r="BO42" s="1379"/>
      <c r="BP42" s="1379"/>
      <c r="BQ42" s="1379"/>
      <c r="BR42" s="1379"/>
      <c r="BS42" s="1379"/>
      <c r="BT42" s="1444"/>
      <c r="BU42" s="1368"/>
      <c r="BV42" s="1371"/>
      <c r="BW42" s="1382"/>
      <c r="BX42" s="1382"/>
      <c r="BY42" s="1382"/>
      <c r="BZ42" s="1382"/>
      <c r="CA42" s="1378"/>
      <c r="CB42" s="1443"/>
      <c r="CC42" s="1437"/>
      <c r="CD42" s="1437"/>
      <c r="CE42" s="1437"/>
      <c r="CF42" s="1368"/>
      <c r="CG42" s="1445"/>
      <c r="CH42" s="1374"/>
      <c r="CI42" s="1374"/>
      <c r="CJ42" s="1374"/>
      <c r="CK42" s="1378"/>
      <c r="CL42" s="1371"/>
      <c r="CM42" s="1372"/>
      <c r="CN42" s="1372"/>
      <c r="CO42" s="1372"/>
      <c r="CP42" s="1368"/>
      <c r="CQ42" s="1441"/>
      <c r="CR42" s="1417"/>
      <c r="CS42" s="1371"/>
      <c r="CT42" s="1371"/>
      <c r="CU42" s="1371"/>
      <c r="CV42" s="1371"/>
      <c r="CW42" s="1439"/>
      <c r="CX42" s="1371"/>
      <c r="CY42" s="1371"/>
      <c r="CZ42" s="1371"/>
      <c r="DA42" s="1371"/>
      <c r="DB42" s="1371"/>
      <c r="DC42" s="1371"/>
      <c r="DD42" s="1378"/>
      <c r="DE42" s="1440"/>
      <c r="DF42" s="1438"/>
      <c r="DG42" s="1438"/>
      <c r="DH42" s="1364"/>
      <c r="DI42" s="1446"/>
    </row>
    <row r="43">
      <c r="A43" s="1361"/>
      <c r="B43" s="1363"/>
      <c r="C43" s="1436"/>
      <c r="D43" s="1364"/>
      <c r="E43" s="1364"/>
      <c r="F43" s="1364"/>
      <c r="G43" s="1364"/>
      <c r="H43" s="1365"/>
      <c r="I43" s="1364"/>
      <c r="J43" s="1364"/>
      <c r="K43" s="1365"/>
      <c r="L43" s="1364"/>
      <c r="M43" s="1364"/>
      <c r="N43" s="1364"/>
      <c r="O43" s="1364"/>
      <c r="P43" s="1364"/>
      <c r="Q43" s="1364"/>
      <c r="R43" s="1364"/>
      <c r="S43" s="1365"/>
      <c r="T43" s="1364"/>
      <c r="U43" s="1364"/>
      <c r="V43" s="1364"/>
      <c r="W43" s="1364"/>
      <c r="X43" s="1364"/>
      <c r="Y43" s="1364"/>
      <c r="Z43" s="1364"/>
      <c r="AA43" s="1364"/>
      <c r="AB43" s="1365"/>
      <c r="AC43" s="1437"/>
      <c r="AD43" s="1364"/>
      <c r="AE43" s="1364"/>
      <c r="AF43" s="1364"/>
      <c r="AG43" s="1364"/>
      <c r="AH43" s="1364"/>
      <c r="AI43" s="1364"/>
      <c r="AJ43" s="1364"/>
      <c r="AK43" s="1368"/>
      <c r="AL43" s="1438"/>
      <c r="AM43" s="1439"/>
      <c r="AN43" s="1365"/>
      <c r="AO43" s="1440"/>
      <c r="AP43" s="1441"/>
      <c r="AQ43" s="1441"/>
      <c r="AR43" s="1441"/>
      <c r="AS43" s="1441"/>
      <c r="AT43" s="1441"/>
      <c r="AU43" s="1441"/>
      <c r="AV43" s="1368"/>
      <c r="AW43" s="1441"/>
      <c r="AX43" s="1442"/>
      <c r="AY43" s="1442"/>
      <c r="AZ43" s="1442"/>
      <c r="BA43" s="1442"/>
      <c r="BB43" s="1442"/>
      <c r="BC43" s="1442"/>
      <c r="BD43" s="1368"/>
      <c r="BE43" s="1442"/>
      <c r="BF43" s="1374"/>
      <c r="BG43" s="1443"/>
      <c r="BH43" s="1443"/>
      <c r="BI43" s="1377"/>
      <c r="BJ43" s="1378"/>
      <c r="BK43" s="1371"/>
      <c r="BL43" s="1379"/>
      <c r="BM43" s="1379"/>
      <c r="BN43" s="1379"/>
      <c r="BO43" s="1379"/>
      <c r="BP43" s="1379"/>
      <c r="BQ43" s="1379"/>
      <c r="BR43" s="1379"/>
      <c r="BS43" s="1379"/>
      <c r="BT43" s="1444"/>
      <c r="BU43" s="1368"/>
      <c r="BV43" s="1371"/>
      <c r="BW43" s="1382"/>
      <c r="BX43" s="1382"/>
      <c r="BY43" s="1382"/>
      <c r="BZ43" s="1382"/>
      <c r="CA43" s="1378"/>
      <c r="CB43" s="1443"/>
      <c r="CC43" s="1437"/>
      <c r="CD43" s="1437"/>
      <c r="CE43" s="1437"/>
      <c r="CF43" s="1368"/>
      <c r="CG43" s="1445"/>
      <c r="CH43" s="1374"/>
      <c r="CI43" s="1374"/>
      <c r="CJ43" s="1374"/>
      <c r="CK43" s="1378"/>
      <c r="CL43" s="1371"/>
      <c r="CM43" s="1372"/>
      <c r="CN43" s="1372"/>
      <c r="CO43" s="1372"/>
      <c r="CP43" s="1368"/>
      <c r="CQ43" s="1441"/>
      <c r="CR43" s="1417"/>
      <c r="CS43" s="1371"/>
      <c r="CT43" s="1371"/>
      <c r="CU43" s="1371"/>
      <c r="CV43" s="1371"/>
      <c r="CW43" s="1439"/>
      <c r="CX43" s="1371"/>
      <c r="CY43" s="1371"/>
      <c r="CZ43" s="1371"/>
      <c r="DA43" s="1371"/>
      <c r="DB43" s="1371"/>
      <c r="DC43" s="1371"/>
      <c r="DD43" s="1378"/>
      <c r="DE43" s="1440"/>
      <c r="DF43" s="1438"/>
      <c r="DG43" s="1438"/>
      <c r="DH43" s="1364"/>
      <c r="DI43" s="1446"/>
    </row>
    <row r="44">
      <c r="A44" s="1361"/>
      <c r="B44" s="1363"/>
      <c r="C44" s="1436"/>
      <c r="D44" s="1364"/>
      <c r="E44" s="1364"/>
      <c r="F44" s="1364"/>
      <c r="G44" s="1364"/>
      <c r="H44" s="1365"/>
      <c r="I44" s="1364"/>
      <c r="J44" s="1364"/>
      <c r="K44" s="1365"/>
      <c r="L44" s="1364"/>
      <c r="M44" s="1364"/>
      <c r="N44" s="1364"/>
      <c r="O44" s="1364"/>
      <c r="P44" s="1364"/>
      <c r="Q44" s="1364"/>
      <c r="R44" s="1364"/>
      <c r="S44" s="1365"/>
      <c r="T44" s="1364"/>
      <c r="U44" s="1364"/>
      <c r="V44" s="1364"/>
      <c r="W44" s="1364"/>
      <c r="X44" s="1364"/>
      <c r="Y44" s="1364"/>
      <c r="Z44" s="1364"/>
      <c r="AA44" s="1364"/>
      <c r="AB44" s="1365"/>
      <c r="AC44" s="1437"/>
      <c r="AD44" s="1364"/>
      <c r="AE44" s="1364"/>
      <c r="AF44" s="1364"/>
      <c r="AG44" s="1364"/>
      <c r="AH44" s="1364"/>
      <c r="AI44" s="1364"/>
      <c r="AJ44" s="1364"/>
      <c r="AK44" s="1368"/>
      <c r="AL44" s="1438"/>
      <c r="AM44" s="1439"/>
      <c r="AN44" s="1365"/>
      <c r="AO44" s="1440"/>
      <c r="AP44" s="1441"/>
      <c r="AQ44" s="1441"/>
      <c r="AR44" s="1441"/>
      <c r="AS44" s="1441"/>
      <c r="AT44" s="1441"/>
      <c r="AU44" s="1441"/>
      <c r="AV44" s="1368"/>
      <c r="AW44" s="1441"/>
      <c r="AX44" s="1442"/>
      <c r="AY44" s="1442"/>
      <c r="AZ44" s="1442"/>
      <c r="BA44" s="1442"/>
      <c r="BB44" s="1442"/>
      <c r="BC44" s="1442"/>
      <c r="BD44" s="1368"/>
      <c r="BE44" s="1442"/>
      <c r="BF44" s="1374"/>
      <c r="BG44" s="1443"/>
      <c r="BH44" s="1443"/>
      <c r="BI44" s="1377"/>
      <c r="BJ44" s="1378"/>
      <c r="BK44" s="1371"/>
      <c r="BL44" s="1379"/>
      <c r="BM44" s="1379"/>
      <c r="BN44" s="1379"/>
      <c r="BO44" s="1379"/>
      <c r="BP44" s="1379"/>
      <c r="BQ44" s="1379"/>
      <c r="BR44" s="1379"/>
      <c r="BS44" s="1379"/>
      <c r="BT44" s="1444"/>
      <c r="BU44" s="1368"/>
      <c r="BV44" s="1371"/>
      <c r="BW44" s="1382"/>
      <c r="BX44" s="1382"/>
      <c r="BY44" s="1382"/>
      <c r="BZ44" s="1382"/>
      <c r="CA44" s="1378"/>
      <c r="CB44" s="1443"/>
      <c r="CC44" s="1437"/>
      <c r="CD44" s="1437"/>
      <c r="CE44" s="1437"/>
      <c r="CF44" s="1368"/>
      <c r="CG44" s="1445"/>
      <c r="CH44" s="1374"/>
      <c r="CI44" s="1374"/>
      <c r="CJ44" s="1374"/>
      <c r="CK44" s="1378"/>
      <c r="CL44" s="1371"/>
      <c r="CM44" s="1372"/>
      <c r="CN44" s="1372"/>
      <c r="CO44" s="1372"/>
      <c r="CP44" s="1368"/>
      <c r="CQ44" s="1441"/>
      <c r="CR44" s="1417"/>
      <c r="CS44" s="1371"/>
      <c r="CT44" s="1371"/>
      <c r="CU44" s="1371"/>
      <c r="CV44" s="1371"/>
      <c r="CW44" s="1439"/>
      <c r="CX44" s="1371"/>
      <c r="CY44" s="1371"/>
      <c r="CZ44" s="1371"/>
      <c r="DA44" s="1371"/>
      <c r="DB44" s="1371"/>
      <c r="DC44" s="1371"/>
      <c r="DD44" s="1378"/>
      <c r="DE44" s="1440"/>
      <c r="DF44" s="1438"/>
      <c r="DG44" s="1438"/>
      <c r="DH44" s="1364"/>
      <c r="DI44" s="1446"/>
    </row>
    <row r="45">
      <c r="A45" s="1361"/>
      <c r="B45" s="1363"/>
      <c r="C45" s="1436"/>
      <c r="D45" s="1364"/>
      <c r="E45" s="1364"/>
      <c r="F45" s="1364"/>
      <c r="G45" s="1364"/>
      <c r="H45" s="1365"/>
      <c r="I45" s="1364"/>
      <c r="J45" s="1364"/>
      <c r="K45" s="1365"/>
      <c r="L45" s="1364"/>
      <c r="M45" s="1364"/>
      <c r="N45" s="1364"/>
      <c r="O45" s="1364"/>
      <c r="P45" s="1364"/>
      <c r="Q45" s="1364"/>
      <c r="R45" s="1364"/>
      <c r="S45" s="1365"/>
      <c r="T45" s="1364"/>
      <c r="U45" s="1364"/>
      <c r="V45" s="1364"/>
      <c r="W45" s="1364"/>
      <c r="X45" s="1364"/>
      <c r="Y45" s="1364"/>
      <c r="Z45" s="1364"/>
      <c r="AA45" s="1364"/>
      <c r="AB45" s="1365"/>
      <c r="AC45" s="1437"/>
      <c r="AD45" s="1364"/>
      <c r="AE45" s="1364"/>
      <c r="AF45" s="1364"/>
      <c r="AG45" s="1364"/>
      <c r="AH45" s="1364"/>
      <c r="AI45" s="1364"/>
      <c r="AJ45" s="1364"/>
      <c r="AK45" s="1368"/>
      <c r="AL45" s="1438"/>
      <c r="AM45" s="1439"/>
      <c r="AN45" s="1365"/>
      <c r="AO45" s="1440"/>
      <c r="AP45" s="1441"/>
      <c r="AQ45" s="1441"/>
      <c r="AR45" s="1441"/>
      <c r="AS45" s="1441"/>
      <c r="AT45" s="1441"/>
      <c r="AU45" s="1441"/>
      <c r="AV45" s="1368"/>
      <c r="AW45" s="1441"/>
      <c r="AX45" s="1442"/>
      <c r="AY45" s="1442"/>
      <c r="AZ45" s="1442"/>
      <c r="BA45" s="1442"/>
      <c r="BB45" s="1442"/>
      <c r="BC45" s="1442"/>
      <c r="BD45" s="1368"/>
      <c r="BE45" s="1442"/>
      <c r="BF45" s="1374"/>
      <c r="BG45" s="1443"/>
      <c r="BH45" s="1443"/>
      <c r="BI45" s="1377"/>
      <c r="BJ45" s="1378"/>
      <c r="BK45" s="1371"/>
      <c r="BL45" s="1379"/>
      <c r="BM45" s="1379"/>
      <c r="BN45" s="1379"/>
      <c r="BO45" s="1379"/>
      <c r="BP45" s="1379"/>
      <c r="BQ45" s="1379"/>
      <c r="BR45" s="1379"/>
      <c r="BS45" s="1379"/>
      <c r="BT45" s="1444"/>
      <c r="BU45" s="1368"/>
      <c r="BV45" s="1371"/>
      <c r="BW45" s="1382"/>
      <c r="BX45" s="1382"/>
      <c r="BY45" s="1382"/>
      <c r="BZ45" s="1382"/>
      <c r="CA45" s="1378"/>
      <c r="CB45" s="1443"/>
      <c r="CC45" s="1437"/>
      <c r="CD45" s="1437"/>
      <c r="CE45" s="1437"/>
      <c r="CF45" s="1368"/>
      <c r="CG45" s="1445"/>
      <c r="CH45" s="1374"/>
      <c r="CI45" s="1374"/>
      <c r="CJ45" s="1374"/>
      <c r="CK45" s="1378"/>
      <c r="CL45" s="1371"/>
      <c r="CM45" s="1372"/>
      <c r="CN45" s="1372"/>
      <c r="CO45" s="1372"/>
      <c r="CP45" s="1368"/>
      <c r="CQ45" s="1441"/>
      <c r="CR45" s="1417"/>
      <c r="CS45" s="1371"/>
      <c r="CT45" s="1371"/>
      <c r="CU45" s="1371"/>
      <c r="CV45" s="1371"/>
      <c r="CW45" s="1439"/>
      <c r="CX45" s="1371"/>
      <c r="CY45" s="1371"/>
      <c r="CZ45" s="1371"/>
      <c r="DA45" s="1371"/>
      <c r="DB45" s="1371"/>
      <c r="DC45" s="1371"/>
      <c r="DD45" s="1378"/>
      <c r="DE45" s="1440"/>
      <c r="DF45" s="1438"/>
      <c r="DG45" s="1438"/>
      <c r="DH45" s="1364"/>
      <c r="DI45" s="1446"/>
    </row>
    <row r="46">
      <c r="A46" s="1361"/>
      <c r="B46" s="1363"/>
      <c r="C46" s="1436"/>
      <c r="D46" s="1364"/>
      <c r="E46" s="1364"/>
      <c r="F46" s="1364"/>
      <c r="G46" s="1364"/>
      <c r="H46" s="1365"/>
      <c r="I46" s="1364"/>
      <c r="J46" s="1364"/>
      <c r="K46" s="1365"/>
      <c r="L46" s="1364"/>
      <c r="M46" s="1364"/>
      <c r="N46" s="1364"/>
      <c r="O46" s="1364"/>
      <c r="P46" s="1364"/>
      <c r="Q46" s="1364"/>
      <c r="R46" s="1364"/>
      <c r="S46" s="1365"/>
      <c r="T46" s="1364"/>
      <c r="U46" s="1364"/>
      <c r="V46" s="1364"/>
      <c r="W46" s="1364"/>
      <c r="X46" s="1364"/>
      <c r="Y46" s="1364"/>
      <c r="Z46" s="1364"/>
      <c r="AA46" s="1364"/>
      <c r="AB46" s="1365"/>
      <c r="AC46" s="1437"/>
      <c r="AD46" s="1364"/>
      <c r="AE46" s="1364"/>
      <c r="AF46" s="1364"/>
      <c r="AG46" s="1364"/>
      <c r="AH46" s="1364"/>
      <c r="AI46" s="1364"/>
      <c r="AJ46" s="1364"/>
      <c r="AK46" s="1368"/>
      <c r="AL46" s="1438"/>
      <c r="AM46" s="1439"/>
      <c r="AN46" s="1365"/>
      <c r="AO46" s="1440"/>
      <c r="AP46" s="1441"/>
      <c r="AQ46" s="1441"/>
      <c r="AR46" s="1441"/>
      <c r="AS46" s="1441"/>
      <c r="AT46" s="1441"/>
      <c r="AU46" s="1441"/>
      <c r="AV46" s="1368"/>
      <c r="AW46" s="1441"/>
      <c r="AX46" s="1442"/>
      <c r="AY46" s="1442"/>
      <c r="AZ46" s="1442"/>
      <c r="BA46" s="1442"/>
      <c r="BB46" s="1442"/>
      <c r="BC46" s="1442"/>
      <c r="BD46" s="1368"/>
      <c r="BE46" s="1442"/>
      <c r="BF46" s="1374"/>
      <c r="BG46" s="1443"/>
      <c r="BH46" s="1443"/>
      <c r="BI46" s="1377"/>
      <c r="BJ46" s="1378"/>
      <c r="BK46" s="1371"/>
      <c r="BL46" s="1379"/>
      <c r="BM46" s="1379"/>
      <c r="BN46" s="1379"/>
      <c r="BO46" s="1379"/>
      <c r="BP46" s="1379"/>
      <c r="BQ46" s="1379"/>
      <c r="BR46" s="1379"/>
      <c r="BS46" s="1379"/>
      <c r="BT46" s="1444"/>
      <c r="BU46" s="1368"/>
      <c r="BV46" s="1371"/>
      <c r="BW46" s="1382"/>
      <c r="BX46" s="1382"/>
      <c r="BY46" s="1382"/>
      <c r="BZ46" s="1382"/>
      <c r="CA46" s="1378"/>
      <c r="CB46" s="1443"/>
      <c r="CC46" s="1437"/>
      <c r="CD46" s="1437"/>
      <c r="CE46" s="1437"/>
      <c r="CF46" s="1368"/>
      <c r="CG46" s="1445"/>
      <c r="CH46" s="1374"/>
      <c r="CI46" s="1374"/>
      <c r="CJ46" s="1374"/>
      <c r="CK46" s="1378"/>
      <c r="CL46" s="1371"/>
      <c r="CM46" s="1372"/>
      <c r="CN46" s="1372"/>
      <c r="CO46" s="1372"/>
      <c r="CP46" s="1368"/>
      <c r="CQ46" s="1441"/>
      <c r="CR46" s="1417"/>
      <c r="CS46" s="1371"/>
      <c r="CT46" s="1371"/>
      <c r="CU46" s="1371"/>
      <c r="CV46" s="1371"/>
      <c r="CW46" s="1439"/>
      <c r="CX46" s="1371"/>
      <c r="CY46" s="1371"/>
      <c r="CZ46" s="1371"/>
      <c r="DA46" s="1371"/>
      <c r="DB46" s="1371"/>
      <c r="DC46" s="1371"/>
      <c r="DD46" s="1378"/>
      <c r="DE46" s="1440"/>
      <c r="DF46" s="1438"/>
      <c r="DG46" s="1438"/>
      <c r="DH46" s="1364"/>
      <c r="DI46" s="1446"/>
    </row>
    <row r="47">
      <c r="A47" s="1361"/>
      <c r="B47" s="1363"/>
      <c r="C47" s="1436"/>
      <c r="D47" s="1364"/>
      <c r="E47" s="1364"/>
      <c r="F47" s="1364"/>
      <c r="G47" s="1364"/>
      <c r="H47" s="1365"/>
      <c r="I47" s="1364"/>
      <c r="J47" s="1364"/>
      <c r="K47" s="1365"/>
      <c r="L47" s="1364"/>
      <c r="M47" s="1364"/>
      <c r="N47" s="1364"/>
      <c r="O47" s="1364"/>
      <c r="P47" s="1364"/>
      <c r="Q47" s="1364"/>
      <c r="R47" s="1364"/>
      <c r="S47" s="1365"/>
      <c r="T47" s="1364"/>
      <c r="U47" s="1364"/>
      <c r="V47" s="1364"/>
      <c r="W47" s="1364"/>
      <c r="X47" s="1364"/>
      <c r="Y47" s="1364"/>
      <c r="Z47" s="1364"/>
      <c r="AA47" s="1364"/>
      <c r="AB47" s="1365"/>
      <c r="AC47" s="1437"/>
      <c r="AD47" s="1364"/>
      <c r="AE47" s="1364"/>
      <c r="AF47" s="1364"/>
      <c r="AG47" s="1364"/>
      <c r="AH47" s="1364"/>
      <c r="AI47" s="1364"/>
      <c r="AJ47" s="1364"/>
      <c r="AK47" s="1368"/>
      <c r="AL47" s="1438"/>
      <c r="AM47" s="1439"/>
      <c r="AN47" s="1365"/>
      <c r="AO47" s="1440"/>
      <c r="AP47" s="1441"/>
      <c r="AQ47" s="1441"/>
      <c r="AR47" s="1441"/>
      <c r="AS47" s="1441"/>
      <c r="AT47" s="1441"/>
      <c r="AU47" s="1441"/>
      <c r="AV47" s="1368"/>
      <c r="AW47" s="1441"/>
      <c r="AX47" s="1442"/>
      <c r="AY47" s="1442"/>
      <c r="AZ47" s="1442"/>
      <c r="BA47" s="1442"/>
      <c r="BB47" s="1442"/>
      <c r="BC47" s="1442"/>
      <c r="BD47" s="1368"/>
      <c r="BE47" s="1442"/>
      <c r="BF47" s="1374"/>
      <c r="BG47" s="1443"/>
      <c r="BH47" s="1443"/>
      <c r="BI47" s="1377"/>
      <c r="BJ47" s="1378"/>
      <c r="BK47" s="1371"/>
      <c r="BL47" s="1379"/>
      <c r="BM47" s="1379"/>
      <c r="BN47" s="1379"/>
      <c r="BO47" s="1379"/>
      <c r="BP47" s="1379"/>
      <c r="BQ47" s="1379"/>
      <c r="BR47" s="1379"/>
      <c r="BS47" s="1379"/>
      <c r="BT47" s="1444"/>
      <c r="BU47" s="1368"/>
      <c r="BV47" s="1371"/>
      <c r="BW47" s="1382"/>
      <c r="BX47" s="1382"/>
      <c r="BY47" s="1382"/>
      <c r="BZ47" s="1382"/>
      <c r="CA47" s="1378"/>
      <c r="CB47" s="1443"/>
      <c r="CC47" s="1437"/>
      <c r="CD47" s="1437"/>
      <c r="CE47" s="1437"/>
      <c r="CF47" s="1368"/>
      <c r="CG47" s="1445"/>
      <c r="CH47" s="1374"/>
      <c r="CI47" s="1374"/>
      <c r="CJ47" s="1374"/>
      <c r="CK47" s="1378"/>
      <c r="CL47" s="1371"/>
      <c r="CM47" s="1372"/>
      <c r="CN47" s="1372"/>
      <c r="CO47" s="1372"/>
      <c r="CP47" s="1368"/>
      <c r="CQ47" s="1441"/>
      <c r="CR47" s="1417"/>
      <c r="CS47" s="1371"/>
      <c r="CT47" s="1371"/>
      <c r="CU47" s="1371"/>
      <c r="CV47" s="1371"/>
      <c r="CW47" s="1439"/>
      <c r="CX47" s="1371"/>
      <c r="CY47" s="1371"/>
      <c r="CZ47" s="1371"/>
      <c r="DA47" s="1371"/>
      <c r="DB47" s="1371"/>
      <c r="DC47" s="1371"/>
      <c r="DD47" s="1378"/>
      <c r="DE47" s="1440"/>
      <c r="DF47" s="1438"/>
      <c r="DG47" s="1438"/>
      <c r="DH47" s="1364"/>
      <c r="DI47" s="1446"/>
    </row>
    <row r="48">
      <c r="A48" s="1361"/>
      <c r="B48" s="1363"/>
      <c r="C48" s="1436"/>
      <c r="D48" s="1364"/>
      <c r="E48" s="1364"/>
      <c r="F48" s="1364"/>
      <c r="G48" s="1364"/>
      <c r="H48" s="1365"/>
      <c r="I48" s="1364"/>
      <c r="J48" s="1364"/>
      <c r="K48" s="1365"/>
      <c r="L48" s="1364"/>
      <c r="M48" s="1364"/>
      <c r="N48" s="1364"/>
      <c r="O48" s="1364"/>
      <c r="P48" s="1364"/>
      <c r="Q48" s="1364"/>
      <c r="R48" s="1364"/>
      <c r="S48" s="1365"/>
      <c r="T48" s="1364"/>
      <c r="U48" s="1364"/>
      <c r="V48" s="1364"/>
      <c r="W48" s="1364"/>
      <c r="X48" s="1364"/>
      <c r="Y48" s="1364"/>
      <c r="Z48" s="1364"/>
      <c r="AA48" s="1364"/>
      <c r="AB48" s="1365"/>
      <c r="AC48" s="1437"/>
      <c r="AD48" s="1364"/>
      <c r="AE48" s="1364"/>
      <c r="AF48" s="1364"/>
      <c r="AG48" s="1364"/>
      <c r="AH48" s="1364"/>
      <c r="AI48" s="1364"/>
      <c r="AJ48" s="1364"/>
      <c r="AK48" s="1368"/>
      <c r="AL48" s="1438"/>
      <c r="AM48" s="1439"/>
      <c r="AN48" s="1365"/>
      <c r="AO48" s="1440"/>
      <c r="AP48" s="1441"/>
      <c r="AQ48" s="1441"/>
      <c r="AR48" s="1441"/>
      <c r="AS48" s="1441"/>
      <c r="AT48" s="1441"/>
      <c r="AU48" s="1441"/>
      <c r="AV48" s="1368"/>
      <c r="AW48" s="1441"/>
      <c r="AX48" s="1442"/>
      <c r="AY48" s="1442"/>
      <c r="AZ48" s="1442"/>
      <c r="BA48" s="1442"/>
      <c r="BB48" s="1442"/>
      <c r="BC48" s="1442"/>
      <c r="BD48" s="1368"/>
      <c r="BE48" s="1442"/>
      <c r="BF48" s="1374"/>
      <c r="BG48" s="1443"/>
      <c r="BH48" s="1443"/>
      <c r="BI48" s="1377"/>
      <c r="BJ48" s="1378"/>
      <c r="BK48" s="1371"/>
      <c r="BL48" s="1379"/>
      <c r="BM48" s="1379"/>
      <c r="BN48" s="1379"/>
      <c r="BO48" s="1379"/>
      <c r="BP48" s="1379"/>
      <c r="BQ48" s="1379"/>
      <c r="BR48" s="1379"/>
      <c r="BS48" s="1379"/>
      <c r="BT48" s="1444"/>
      <c r="BU48" s="1368"/>
      <c r="BV48" s="1371"/>
      <c r="BW48" s="1382"/>
      <c r="BX48" s="1382"/>
      <c r="BY48" s="1382"/>
      <c r="BZ48" s="1382"/>
      <c r="CA48" s="1378"/>
      <c r="CB48" s="1443"/>
      <c r="CC48" s="1437"/>
      <c r="CD48" s="1437"/>
      <c r="CE48" s="1437"/>
      <c r="CF48" s="1368"/>
      <c r="CG48" s="1445"/>
      <c r="CH48" s="1374"/>
      <c r="CI48" s="1374"/>
      <c r="CJ48" s="1374"/>
      <c r="CK48" s="1378"/>
      <c r="CL48" s="1371"/>
      <c r="CM48" s="1372"/>
      <c r="CN48" s="1372"/>
      <c r="CO48" s="1372"/>
      <c r="CP48" s="1368"/>
      <c r="CQ48" s="1441"/>
      <c r="CR48" s="1417"/>
      <c r="CS48" s="1371"/>
      <c r="CT48" s="1371"/>
      <c r="CU48" s="1371"/>
      <c r="CV48" s="1371"/>
      <c r="CW48" s="1439"/>
      <c r="CX48" s="1371"/>
      <c r="CY48" s="1371"/>
      <c r="CZ48" s="1371"/>
      <c r="DA48" s="1371"/>
      <c r="DB48" s="1371"/>
      <c r="DC48" s="1371"/>
      <c r="DD48" s="1378"/>
      <c r="DE48" s="1440"/>
      <c r="DF48" s="1438"/>
      <c r="DG48" s="1438"/>
      <c r="DH48" s="1364"/>
      <c r="DI48" s="1446"/>
    </row>
    <row r="49">
      <c r="A49" s="1361"/>
      <c r="B49" s="1363"/>
      <c r="C49" s="1436"/>
      <c r="D49" s="1364"/>
      <c r="E49" s="1364"/>
      <c r="F49" s="1364"/>
      <c r="G49" s="1364"/>
      <c r="H49" s="1365"/>
      <c r="I49" s="1364"/>
      <c r="J49" s="1364"/>
      <c r="K49" s="1365"/>
      <c r="L49" s="1364"/>
      <c r="M49" s="1364"/>
      <c r="N49" s="1364"/>
      <c r="O49" s="1364"/>
      <c r="P49" s="1364"/>
      <c r="Q49" s="1364"/>
      <c r="R49" s="1364"/>
      <c r="S49" s="1365"/>
      <c r="T49" s="1364"/>
      <c r="U49" s="1364"/>
      <c r="V49" s="1364"/>
      <c r="W49" s="1364"/>
      <c r="X49" s="1364"/>
      <c r="Y49" s="1364"/>
      <c r="Z49" s="1364"/>
      <c r="AA49" s="1364"/>
      <c r="AB49" s="1365"/>
      <c r="AC49" s="1437"/>
      <c r="AD49" s="1364"/>
      <c r="AE49" s="1364"/>
      <c r="AF49" s="1364"/>
      <c r="AG49" s="1364"/>
      <c r="AH49" s="1364"/>
      <c r="AI49" s="1364"/>
      <c r="AJ49" s="1364"/>
      <c r="AK49" s="1368"/>
      <c r="AL49" s="1438"/>
      <c r="AM49" s="1439"/>
      <c r="AN49" s="1365"/>
      <c r="AO49" s="1440"/>
      <c r="AP49" s="1441"/>
      <c r="AQ49" s="1441"/>
      <c r="AR49" s="1441"/>
      <c r="AS49" s="1441"/>
      <c r="AT49" s="1441"/>
      <c r="AU49" s="1441"/>
      <c r="AV49" s="1368"/>
      <c r="AW49" s="1441"/>
      <c r="AX49" s="1442"/>
      <c r="AY49" s="1442"/>
      <c r="AZ49" s="1442"/>
      <c r="BA49" s="1442"/>
      <c r="BB49" s="1442"/>
      <c r="BC49" s="1442"/>
      <c r="BD49" s="1368"/>
      <c r="BE49" s="1442"/>
      <c r="BF49" s="1374"/>
      <c r="BG49" s="1443"/>
      <c r="BH49" s="1443"/>
      <c r="BI49" s="1377"/>
      <c r="BJ49" s="1378"/>
      <c r="BK49" s="1371"/>
      <c r="BL49" s="1379"/>
      <c r="BM49" s="1379"/>
      <c r="BN49" s="1379"/>
      <c r="BO49" s="1379"/>
      <c r="BP49" s="1379"/>
      <c r="BQ49" s="1379"/>
      <c r="BR49" s="1379"/>
      <c r="BS49" s="1379"/>
      <c r="BT49" s="1444"/>
      <c r="BU49" s="1368"/>
      <c r="BV49" s="1371"/>
      <c r="BW49" s="1382"/>
      <c r="BX49" s="1382"/>
      <c r="BY49" s="1382"/>
      <c r="BZ49" s="1382"/>
      <c r="CA49" s="1378"/>
      <c r="CB49" s="1443"/>
      <c r="CC49" s="1437"/>
      <c r="CD49" s="1437"/>
      <c r="CE49" s="1437"/>
      <c r="CF49" s="1368"/>
      <c r="CG49" s="1445"/>
      <c r="CH49" s="1374"/>
      <c r="CI49" s="1374"/>
      <c r="CJ49" s="1374"/>
      <c r="CK49" s="1378"/>
      <c r="CL49" s="1371"/>
      <c r="CM49" s="1372"/>
      <c r="CN49" s="1372"/>
      <c r="CO49" s="1372"/>
      <c r="CP49" s="1368"/>
      <c r="CQ49" s="1441"/>
      <c r="CR49" s="1417"/>
      <c r="CS49" s="1371"/>
      <c r="CT49" s="1371"/>
      <c r="CU49" s="1371"/>
      <c r="CV49" s="1371"/>
      <c r="CW49" s="1439"/>
      <c r="CX49" s="1371"/>
      <c r="CY49" s="1371"/>
      <c r="CZ49" s="1371"/>
      <c r="DA49" s="1371"/>
      <c r="DB49" s="1371"/>
      <c r="DC49" s="1371"/>
      <c r="DD49" s="1378"/>
      <c r="DE49" s="1440"/>
      <c r="DF49" s="1438"/>
      <c r="DG49" s="1438"/>
      <c r="DH49" s="1364"/>
      <c r="DI49" s="1446"/>
    </row>
    <row r="50">
      <c r="A50" s="1361"/>
      <c r="B50" s="1363"/>
      <c r="C50" s="1436"/>
      <c r="D50" s="1364"/>
      <c r="E50" s="1364"/>
      <c r="F50" s="1364"/>
      <c r="G50" s="1364"/>
      <c r="H50" s="1365"/>
      <c r="I50" s="1364"/>
      <c r="J50" s="1364"/>
      <c r="K50" s="1365"/>
      <c r="L50" s="1364"/>
      <c r="M50" s="1364"/>
      <c r="N50" s="1364"/>
      <c r="O50" s="1364"/>
      <c r="P50" s="1364"/>
      <c r="Q50" s="1364"/>
      <c r="R50" s="1364"/>
      <c r="S50" s="1365"/>
      <c r="T50" s="1364"/>
      <c r="U50" s="1364"/>
      <c r="V50" s="1364"/>
      <c r="W50" s="1364"/>
      <c r="X50" s="1364"/>
      <c r="Y50" s="1364"/>
      <c r="Z50" s="1364"/>
      <c r="AA50" s="1364"/>
      <c r="AB50" s="1365"/>
      <c r="AC50" s="1437"/>
      <c r="AD50" s="1364"/>
      <c r="AE50" s="1364"/>
      <c r="AF50" s="1364"/>
      <c r="AG50" s="1364"/>
      <c r="AH50" s="1364"/>
      <c r="AI50" s="1364"/>
      <c r="AJ50" s="1364"/>
      <c r="AK50" s="1368"/>
      <c r="AL50" s="1438"/>
      <c r="AM50" s="1439"/>
      <c r="AN50" s="1365"/>
      <c r="AO50" s="1440"/>
      <c r="AP50" s="1441"/>
      <c r="AQ50" s="1441"/>
      <c r="AR50" s="1441"/>
      <c r="AS50" s="1441"/>
      <c r="AT50" s="1441"/>
      <c r="AU50" s="1441"/>
      <c r="AV50" s="1368"/>
      <c r="AW50" s="1441"/>
      <c r="AX50" s="1442"/>
      <c r="AY50" s="1442"/>
      <c r="AZ50" s="1442"/>
      <c r="BA50" s="1442"/>
      <c r="BB50" s="1442"/>
      <c r="BC50" s="1442"/>
      <c r="BD50" s="1368"/>
      <c r="BE50" s="1442"/>
      <c r="BF50" s="1374"/>
      <c r="BG50" s="1443"/>
      <c r="BH50" s="1443"/>
      <c r="BI50" s="1377"/>
      <c r="BJ50" s="1378"/>
      <c r="BK50" s="1371"/>
      <c r="BL50" s="1379"/>
      <c r="BM50" s="1379"/>
      <c r="BN50" s="1379"/>
      <c r="BO50" s="1379"/>
      <c r="BP50" s="1379"/>
      <c r="BQ50" s="1379"/>
      <c r="BR50" s="1379"/>
      <c r="BS50" s="1379"/>
      <c r="BT50" s="1444"/>
      <c r="BU50" s="1368"/>
      <c r="BV50" s="1371"/>
      <c r="BW50" s="1382"/>
      <c r="BX50" s="1382"/>
      <c r="BY50" s="1382"/>
      <c r="BZ50" s="1382"/>
      <c r="CA50" s="1378"/>
      <c r="CB50" s="1443"/>
      <c r="CC50" s="1437"/>
      <c r="CD50" s="1437"/>
      <c r="CE50" s="1437"/>
      <c r="CF50" s="1368"/>
      <c r="CG50" s="1445"/>
      <c r="CH50" s="1374"/>
      <c r="CI50" s="1374"/>
      <c r="CJ50" s="1374"/>
      <c r="CK50" s="1378"/>
      <c r="CL50" s="1371"/>
      <c r="CM50" s="1372"/>
      <c r="CN50" s="1372"/>
      <c r="CO50" s="1372"/>
      <c r="CP50" s="1368"/>
      <c r="CQ50" s="1441"/>
      <c r="CR50" s="1417"/>
      <c r="CS50" s="1371"/>
      <c r="CT50" s="1371"/>
      <c r="CU50" s="1371"/>
      <c r="CV50" s="1371"/>
      <c r="CW50" s="1439"/>
      <c r="CX50" s="1371"/>
      <c r="CY50" s="1371"/>
      <c r="CZ50" s="1371"/>
      <c r="DA50" s="1371"/>
      <c r="DB50" s="1371"/>
      <c r="DC50" s="1371"/>
      <c r="DD50" s="1378"/>
      <c r="DE50" s="1440"/>
      <c r="DF50" s="1438"/>
      <c r="DG50" s="1438"/>
      <c r="DH50" s="1364"/>
      <c r="DI50" s="1446"/>
    </row>
    <row r="51">
      <c r="A51" s="1361"/>
      <c r="B51" s="1363"/>
      <c r="C51" s="1436"/>
      <c r="D51" s="1364"/>
      <c r="E51" s="1364"/>
      <c r="F51" s="1364"/>
      <c r="G51" s="1364"/>
      <c r="H51" s="1365"/>
      <c r="I51" s="1364"/>
      <c r="J51" s="1364"/>
      <c r="K51" s="1365"/>
      <c r="L51" s="1364"/>
      <c r="M51" s="1364"/>
      <c r="N51" s="1364"/>
      <c r="O51" s="1364"/>
      <c r="P51" s="1364"/>
      <c r="Q51" s="1364"/>
      <c r="R51" s="1364"/>
      <c r="S51" s="1365"/>
      <c r="T51" s="1364"/>
      <c r="U51" s="1364"/>
      <c r="V51" s="1364"/>
      <c r="W51" s="1364"/>
      <c r="X51" s="1364"/>
      <c r="Y51" s="1364"/>
      <c r="Z51" s="1364"/>
      <c r="AA51" s="1364"/>
      <c r="AB51" s="1365"/>
      <c r="AC51" s="1437"/>
      <c r="AD51" s="1364"/>
      <c r="AE51" s="1364"/>
      <c r="AF51" s="1364"/>
      <c r="AG51" s="1364"/>
      <c r="AH51" s="1364"/>
      <c r="AI51" s="1364"/>
      <c r="AJ51" s="1364"/>
      <c r="AK51" s="1368"/>
      <c r="AL51" s="1438"/>
      <c r="AM51" s="1439"/>
      <c r="AN51" s="1365"/>
      <c r="AO51" s="1440"/>
      <c r="AP51" s="1441"/>
      <c r="AQ51" s="1441"/>
      <c r="AR51" s="1441"/>
      <c r="AS51" s="1441"/>
      <c r="AT51" s="1441"/>
      <c r="AU51" s="1441"/>
      <c r="AV51" s="1368"/>
      <c r="AW51" s="1441"/>
      <c r="AX51" s="1442"/>
      <c r="AY51" s="1442"/>
      <c r="AZ51" s="1442"/>
      <c r="BA51" s="1442"/>
      <c r="BB51" s="1442"/>
      <c r="BC51" s="1442"/>
      <c r="BD51" s="1368"/>
      <c r="BE51" s="1442"/>
      <c r="BF51" s="1374"/>
      <c r="BG51" s="1443"/>
      <c r="BH51" s="1443"/>
      <c r="BI51" s="1377"/>
      <c r="BJ51" s="1378"/>
      <c r="BK51" s="1371"/>
      <c r="BL51" s="1379"/>
      <c r="BM51" s="1379"/>
      <c r="BN51" s="1379"/>
      <c r="BO51" s="1379"/>
      <c r="BP51" s="1379"/>
      <c r="BQ51" s="1379"/>
      <c r="BR51" s="1379"/>
      <c r="BS51" s="1379"/>
      <c r="BT51" s="1444"/>
      <c r="BU51" s="1368"/>
      <c r="BV51" s="1371"/>
      <c r="BW51" s="1382"/>
      <c r="BX51" s="1382"/>
      <c r="BY51" s="1382"/>
      <c r="BZ51" s="1382"/>
      <c r="CA51" s="1378"/>
      <c r="CB51" s="1443"/>
      <c r="CC51" s="1437"/>
      <c r="CD51" s="1437"/>
      <c r="CE51" s="1437"/>
      <c r="CF51" s="1368"/>
      <c r="CG51" s="1445"/>
      <c r="CH51" s="1374"/>
      <c r="CI51" s="1374"/>
      <c r="CJ51" s="1374"/>
      <c r="CK51" s="1378"/>
      <c r="CL51" s="1371"/>
      <c r="CM51" s="1372"/>
      <c r="CN51" s="1372"/>
      <c r="CO51" s="1372"/>
      <c r="CP51" s="1368"/>
      <c r="CQ51" s="1441"/>
      <c r="CR51" s="1417"/>
      <c r="CS51" s="1371"/>
      <c r="CT51" s="1371"/>
      <c r="CU51" s="1371"/>
      <c r="CV51" s="1371"/>
      <c r="CW51" s="1439"/>
      <c r="CX51" s="1371"/>
      <c r="CY51" s="1371"/>
      <c r="CZ51" s="1371"/>
      <c r="DA51" s="1371"/>
      <c r="DB51" s="1371"/>
      <c r="DC51" s="1371"/>
      <c r="DD51" s="1378"/>
      <c r="DE51" s="1440"/>
      <c r="DF51" s="1438"/>
      <c r="DG51" s="1438"/>
      <c r="DH51" s="1364"/>
      <c r="DI51" s="1446"/>
    </row>
    <row r="52">
      <c r="A52" s="1361"/>
      <c r="B52" s="1363"/>
      <c r="C52" s="1436"/>
      <c r="D52" s="1364"/>
      <c r="E52" s="1364"/>
      <c r="F52" s="1364"/>
      <c r="G52" s="1364"/>
      <c r="H52" s="1365"/>
      <c r="I52" s="1364"/>
      <c r="J52" s="1364"/>
      <c r="K52" s="1365"/>
      <c r="L52" s="1364"/>
      <c r="M52" s="1364"/>
      <c r="N52" s="1364"/>
      <c r="O52" s="1364"/>
      <c r="P52" s="1364"/>
      <c r="Q52" s="1364"/>
      <c r="R52" s="1364"/>
      <c r="S52" s="1365"/>
      <c r="T52" s="1364"/>
      <c r="U52" s="1364"/>
      <c r="V52" s="1364"/>
      <c r="W52" s="1364"/>
      <c r="X52" s="1364"/>
      <c r="Y52" s="1364"/>
      <c r="Z52" s="1364"/>
      <c r="AA52" s="1364"/>
      <c r="AB52" s="1365"/>
      <c r="AC52" s="1437"/>
      <c r="AD52" s="1364"/>
      <c r="AE52" s="1364"/>
      <c r="AF52" s="1364"/>
      <c r="AG52" s="1364"/>
      <c r="AH52" s="1364"/>
      <c r="AI52" s="1364"/>
      <c r="AJ52" s="1364"/>
      <c r="AK52" s="1368"/>
      <c r="AL52" s="1438"/>
      <c r="AM52" s="1439"/>
      <c r="AN52" s="1365"/>
      <c r="AO52" s="1440"/>
      <c r="AP52" s="1441"/>
      <c r="AQ52" s="1441"/>
      <c r="AR52" s="1441"/>
      <c r="AS52" s="1441"/>
      <c r="AT52" s="1441"/>
      <c r="AU52" s="1441"/>
      <c r="AV52" s="1368"/>
      <c r="AW52" s="1441"/>
      <c r="AX52" s="1442"/>
      <c r="AY52" s="1442"/>
      <c r="AZ52" s="1442"/>
      <c r="BA52" s="1442"/>
      <c r="BB52" s="1442"/>
      <c r="BC52" s="1442"/>
      <c r="BD52" s="1368"/>
      <c r="BE52" s="1442"/>
      <c r="BF52" s="1374"/>
      <c r="BG52" s="1443"/>
      <c r="BH52" s="1443"/>
      <c r="BI52" s="1377"/>
      <c r="BJ52" s="1378"/>
      <c r="BK52" s="1371"/>
      <c r="BL52" s="1379"/>
      <c r="BM52" s="1379"/>
      <c r="BN52" s="1379"/>
      <c r="BO52" s="1379"/>
      <c r="BP52" s="1379"/>
      <c r="BQ52" s="1379"/>
      <c r="BR52" s="1379"/>
      <c r="BS52" s="1379"/>
      <c r="BT52" s="1444"/>
      <c r="BU52" s="1368"/>
      <c r="BV52" s="1371"/>
      <c r="BW52" s="1382"/>
      <c r="BX52" s="1382"/>
      <c r="BY52" s="1382"/>
      <c r="BZ52" s="1382"/>
      <c r="CA52" s="1378"/>
      <c r="CB52" s="1443"/>
      <c r="CC52" s="1437"/>
      <c r="CD52" s="1437"/>
      <c r="CE52" s="1437"/>
      <c r="CF52" s="1368"/>
      <c r="CG52" s="1445"/>
      <c r="CH52" s="1374"/>
      <c r="CI52" s="1374"/>
      <c r="CJ52" s="1374"/>
      <c r="CK52" s="1378"/>
      <c r="CL52" s="1371"/>
      <c r="CM52" s="1372"/>
      <c r="CN52" s="1372"/>
      <c r="CO52" s="1372"/>
      <c r="CP52" s="1368"/>
      <c r="CQ52" s="1441"/>
      <c r="CR52" s="1417"/>
      <c r="CS52" s="1371"/>
      <c r="CT52" s="1371"/>
      <c r="CU52" s="1371"/>
      <c r="CV52" s="1371"/>
      <c r="CW52" s="1439"/>
      <c r="CX52" s="1371"/>
      <c r="CY52" s="1371"/>
      <c r="CZ52" s="1371"/>
      <c r="DA52" s="1371"/>
      <c r="DB52" s="1371"/>
      <c r="DC52" s="1371"/>
      <c r="DD52" s="1378"/>
      <c r="DE52" s="1440"/>
      <c r="DF52" s="1438"/>
      <c r="DG52" s="1438"/>
      <c r="DH52" s="1364"/>
      <c r="DI52" s="1446"/>
    </row>
    <row r="53">
      <c r="A53" s="1361"/>
      <c r="B53" s="1363"/>
      <c r="C53" s="1436"/>
      <c r="D53" s="1364"/>
      <c r="E53" s="1364"/>
      <c r="F53" s="1364"/>
      <c r="G53" s="1364"/>
      <c r="H53" s="1365"/>
      <c r="I53" s="1364"/>
      <c r="J53" s="1364"/>
      <c r="K53" s="1365"/>
      <c r="L53" s="1364"/>
      <c r="M53" s="1364"/>
      <c r="N53" s="1364"/>
      <c r="O53" s="1364"/>
      <c r="P53" s="1364"/>
      <c r="Q53" s="1364"/>
      <c r="R53" s="1364"/>
      <c r="S53" s="1365"/>
      <c r="T53" s="1364"/>
      <c r="U53" s="1364"/>
      <c r="V53" s="1364"/>
      <c r="W53" s="1364"/>
      <c r="X53" s="1364"/>
      <c r="Y53" s="1364"/>
      <c r="Z53" s="1364"/>
      <c r="AA53" s="1364"/>
      <c r="AB53" s="1365"/>
      <c r="AC53" s="1437"/>
      <c r="AD53" s="1364"/>
      <c r="AE53" s="1364"/>
      <c r="AF53" s="1364"/>
      <c r="AG53" s="1364"/>
      <c r="AH53" s="1364"/>
      <c r="AI53" s="1364"/>
      <c r="AJ53" s="1364"/>
      <c r="AK53" s="1368"/>
      <c r="AL53" s="1438"/>
      <c r="AM53" s="1439"/>
      <c r="AN53" s="1365"/>
      <c r="AO53" s="1440"/>
      <c r="AP53" s="1441"/>
      <c r="AQ53" s="1441"/>
      <c r="AR53" s="1441"/>
      <c r="AS53" s="1441"/>
      <c r="AT53" s="1441"/>
      <c r="AU53" s="1441"/>
      <c r="AV53" s="1368"/>
      <c r="AW53" s="1441"/>
      <c r="AX53" s="1442"/>
      <c r="AY53" s="1442"/>
      <c r="AZ53" s="1442"/>
      <c r="BA53" s="1442"/>
      <c r="BB53" s="1442"/>
      <c r="BC53" s="1442"/>
      <c r="BD53" s="1368"/>
      <c r="BE53" s="1442"/>
      <c r="BF53" s="1374"/>
      <c r="BG53" s="1443"/>
      <c r="BH53" s="1443"/>
      <c r="BI53" s="1377"/>
      <c r="BJ53" s="1378"/>
      <c r="BK53" s="1371"/>
      <c r="BL53" s="1379"/>
      <c r="BM53" s="1379"/>
      <c r="BN53" s="1379"/>
      <c r="BO53" s="1379"/>
      <c r="BP53" s="1379"/>
      <c r="BQ53" s="1379"/>
      <c r="BR53" s="1379"/>
      <c r="BS53" s="1379"/>
      <c r="BT53" s="1444"/>
      <c r="BU53" s="1368"/>
      <c r="BV53" s="1371"/>
      <c r="BW53" s="1382"/>
      <c r="BX53" s="1382"/>
      <c r="BY53" s="1382"/>
      <c r="BZ53" s="1382"/>
      <c r="CA53" s="1378"/>
      <c r="CB53" s="1443"/>
      <c r="CC53" s="1437"/>
      <c r="CD53" s="1437"/>
      <c r="CE53" s="1437"/>
      <c r="CF53" s="1368"/>
      <c r="CG53" s="1445"/>
      <c r="CH53" s="1374"/>
      <c r="CI53" s="1374"/>
      <c r="CJ53" s="1374"/>
      <c r="CK53" s="1378"/>
      <c r="CL53" s="1371"/>
      <c r="CM53" s="1372"/>
      <c r="CN53" s="1372"/>
      <c r="CO53" s="1372"/>
      <c r="CP53" s="1368"/>
      <c r="CQ53" s="1441"/>
      <c r="CR53" s="1417"/>
      <c r="CS53" s="1371"/>
      <c r="CT53" s="1371"/>
      <c r="CU53" s="1371"/>
      <c r="CV53" s="1371"/>
      <c r="CW53" s="1439"/>
      <c r="CX53" s="1371"/>
      <c r="CY53" s="1371"/>
      <c r="CZ53" s="1371"/>
      <c r="DA53" s="1371"/>
      <c r="DB53" s="1371"/>
      <c r="DC53" s="1371"/>
      <c r="DD53" s="1378"/>
      <c r="DE53" s="1440"/>
      <c r="DF53" s="1438"/>
      <c r="DG53" s="1438"/>
      <c r="DH53" s="1364"/>
      <c r="DI53" s="1446"/>
    </row>
    <row r="54">
      <c r="A54" s="1361"/>
      <c r="B54" s="1363"/>
      <c r="C54" s="1436"/>
      <c r="D54" s="1364"/>
      <c r="E54" s="1364"/>
      <c r="F54" s="1364"/>
      <c r="G54" s="1364"/>
      <c r="H54" s="1365"/>
      <c r="I54" s="1364"/>
      <c r="J54" s="1364"/>
      <c r="K54" s="1365"/>
      <c r="L54" s="1364"/>
      <c r="M54" s="1364"/>
      <c r="N54" s="1364"/>
      <c r="O54" s="1364"/>
      <c r="P54" s="1364"/>
      <c r="Q54" s="1364"/>
      <c r="R54" s="1364"/>
      <c r="S54" s="1365"/>
      <c r="T54" s="1364"/>
      <c r="U54" s="1364"/>
      <c r="V54" s="1364"/>
      <c r="W54" s="1364"/>
      <c r="X54" s="1364"/>
      <c r="Y54" s="1364"/>
      <c r="Z54" s="1364"/>
      <c r="AA54" s="1364"/>
      <c r="AB54" s="1365"/>
      <c r="AC54" s="1437"/>
      <c r="AD54" s="1364"/>
      <c r="AE54" s="1364"/>
      <c r="AF54" s="1364"/>
      <c r="AG54" s="1364"/>
      <c r="AH54" s="1364"/>
      <c r="AI54" s="1364"/>
      <c r="AJ54" s="1364"/>
      <c r="AK54" s="1368"/>
      <c r="AL54" s="1438"/>
      <c r="AM54" s="1439"/>
      <c r="AN54" s="1365"/>
      <c r="AO54" s="1440"/>
      <c r="AP54" s="1441"/>
      <c r="AQ54" s="1441"/>
      <c r="AR54" s="1441"/>
      <c r="AS54" s="1441"/>
      <c r="AT54" s="1441"/>
      <c r="AU54" s="1441"/>
      <c r="AV54" s="1368"/>
      <c r="AW54" s="1441"/>
      <c r="AX54" s="1442"/>
      <c r="AY54" s="1442"/>
      <c r="AZ54" s="1442"/>
      <c r="BA54" s="1442"/>
      <c r="BB54" s="1442"/>
      <c r="BC54" s="1442"/>
      <c r="BD54" s="1368"/>
      <c r="BE54" s="1442"/>
      <c r="BF54" s="1374"/>
      <c r="BG54" s="1443"/>
      <c r="BH54" s="1443"/>
      <c r="BI54" s="1377"/>
      <c r="BJ54" s="1378"/>
      <c r="BK54" s="1371"/>
      <c r="BL54" s="1379"/>
      <c r="BM54" s="1379"/>
      <c r="BN54" s="1379"/>
      <c r="BO54" s="1379"/>
      <c r="BP54" s="1379"/>
      <c r="BQ54" s="1379"/>
      <c r="BR54" s="1379"/>
      <c r="BS54" s="1379"/>
      <c r="BT54" s="1444"/>
      <c r="BU54" s="1368"/>
      <c r="BV54" s="1371"/>
      <c r="BW54" s="1382"/>
      <c r="BX54" s="1382"/>
      <c r="BY54" s="1382"/>
      <c r="BZ54" s="1382"/>
      <c r="CA54" s="1378"/>
      <c r="CB54" s="1443"/>
      <c r="CC54" s="1437"/>
      <c r="CD54" s="1437"/>
      <c r="CE54" s="1437"/>
      <c r="CF54" s="1368"/>
      <c r="CG54" s="1445"/>
      <c r="CH54" s="1374"/>
      <c r="CI54" s="1374"/>
      <c r="CJ54" s="1374"/>
      <c r="CK54" s="1378"/>
      <c r="CL54" s="1371"/>
      <c r="CM54" s="1372"/>
      <c r="CN54" s="1372"/>
      <c r="CO54" s="1372"/>
      <c r="CP54" s="1368"/>
      <c r="CQ54" s="1441"/>
      <c r="CR54" s="1417"/>
      <c r="CS54" s="1371"/>
      <c r="CT54" s="1371"/>
      <c r="CU54" s="1371"/>
      <c r="CV54" s="1371"/>
      <c r="CW54" s="1439"/>
      <c r="CX54" s="1371"/>
      <c r="CY54" s="1371"/>
      <c r="CZ54" s="1371"/>
      <c r="DA54" s="1371"/>
      <c r="DB54" s="1371"/>
      <c r="DC54" s="1371"/>
      <c r="DD54" s="1378"/>
      <c r="DE54" s="1440"/>
      <c r="DF54" s="1438"/>
      <c r="DG54" s="1438"/>
      <c r="DH54" s="1364"/>
      <c r="DI54" s="1446"/>
    </row>
    <row r="55">
      <c r="A55" s="1361"/>
      <c r="B55" s="1363"/>
      <c r="C55" s="1436"/>
      <c r="D55" s="1364"/>
      <c r="E55" s="1364"/>
      <c r="F55" s="1364"/>
      <c r="G55" s="1364"/>
      <c r="H55" s="1365"/>
      <c r="I55" s="1364"/>
      <c r="J55" s="1364"/>
      <c r="K55" s="1365"/>
      <c r="L55" s="1364"/>
      <c r="M55" s="1364"/>
      <c r="N55" s="1364"/>
      <c r="O55" s="1364"/>
      <c r="P55" s="1364"/>
      <c r="Q55" s="1364"/>
      <c r="R55" s="1364"/>
      <c r="S55" s="1365"/>
      <c r="T55" s="1364"/>
      <c r="U55" s="1364"/>
      <c r="V55" s="1364"/>
      <c r="W55" s="1364"/>
      <c r="X55" s="1364"/>
      <c r="Y55" s="1364"/>
      <c r="Z55" s="1364"/>
      <c r="AA55" s="1364"/>
      <c r="AB55" s="1365"/>
      <c r="AC55" s="1437"/>
      <c r="AD55" s="1364"/>
      <c r="AE55" s="1364"/>
      <c r="AF55" s="1364"/>
      <c r="AG55" s="1364"/>
      <c r="AH55" s="1364"/>
      <c r="AI55" s="1364"/>
      <c r="AJ55" s="1364"/>
      <c r="AK55" s="1368"/>
      <c r="AL55" s="1438"/>
      <c r="AM55" s="1439"/>
      <c r="AN55" s="1365"/>
      <c r="AO55" s="1440"/>
      <c r="AP55" s="1441"/>
      <c r="AQ55" s="1441"/>
      <c r="AR55" s="1441"/>
      <c r="AS55" s="1441"/>
      <c r="AT55" s="1441"/>
      <c r="AU55" s="1441"/>
      <c r="AV55" s="1368"/>
      <c r="AW55" s="1441"/>
      <c r="AX55" s="1442"/>
      <c r="AY55" s="1442"/>
      <c r="AZ55" s="1442"/>
      <c r="BA55" s="1442"/>
      <c r="BB55" s="1442"/>
      <c r="BC55" s="1442"/>
      <c r="BD55" s="1368"/>
      <c r="BE55" s="1442"/>
      <c r="BF55" s="1374"/>
      <c r="BG55" s="1443"/>
      <c r="BH55" s="1443"/>
      <c r="BI55" s="1377"/>
      <c r="BJ55" s="1378"/>
      <c r="BK55" s="1371"/>
      <c r="BL55" s="1379"/>
      <c r="BM55" s="1379"/>
      <c r="BN55" s="1379"/>
      <c r="BO55" s="1379"/>
      <c r="BP55" s="1379"/>
      <c r="BQ55" s="1379"/>
      <c r="BR55" s="1379"/>
      <c r="BS55" s="1379"/>
      <c r="BT55" s="1444"/>
      <c r="BU55" s="1368"/>
      <c r="BV55" s="1371"/>
      <c r="BW55" s="1382"/>
      <c r="BX55" s="1382"/>
      <c r="BY55" s="1382"/>
      <c r="BZ55" s="1382"/>
      <c r="CA55" s="1378"/>
      <c r="CB55" s="1443"/>
      <c r="CC55" s="1437"/>
      <c r="CD55" s="1437"/>
      <c r="CE55" s="1437"/>
      <c r="CF55" s="1368"/>
      <c r="CG55" s="1445"/>
      <c r="CH55" s="1374"/>
      <c r="CI55" s="1374"/>
      <c r="CJ55" s="1374"/>
      <c r="CK55" s="1378"/>
      <c r="CL55" s="1371"/>
      <c r="CM55" s="1372"/>
      <c r="CN55" s="1372"/>
      <c r="CO55" s="1372"/>
      <c r="CP55" s="1368"/>
      <c r="CQ55" s="1441"/>
      <c r="CR55" s="1417"/>
      <c r="CS55" s="1371"/>
      <c r="CT55" s="1371"/>
      <c r="CU55" s="1371"/>
      <c r="CV55" s="1371"/>
      <c r="CW55" s="1439"/>
      <c r="CX55" s="1371"/>
      <c r="CY55" s="1371"/>
      <c r="CZ55" s="1371"/>
      <c r="DA55" s="1371"/>
      <c r="DB55" s="1371"/>
      <c r="DC55" s="1371"/>
      <c r="DD55" s="1378"/>
      <c r="DE55" s="1440"/>
      <c r="DF55" s="1438"/>
      <c r="DG55" s="1438"/>
      <c r="DH55" s="1364"/>
      <c r="DI55" s="1446"/>
    </row>
    <row r="56">
      <c r="A56" s="1361"/>
      <c r="B56" s="1363"/>
      <c r="C56" s="1436"/>
      <c r="D56" s="1364"/>
      <c r="E56" s="1364"/>
      <c r="F56" s="1364"/>
      <c r="G56" s="1364"/>
      <c r="H56" s="1365"/>
      <c r="I56" s="1364"/>
      <c r="J56" s="1364"/>
      <c r="K56" s="1365"/>
      <c r="L56" s="1364"/>
      <c r="M56" s="1364"/>
      <c r="N56" s="1364"/>
      <c r="O56" s="1364"/>
      <c r="P56" s="1364"/>
      <c r="Q56" s="1364"/>
      <c r="R56" s="1364"/>
      <c r="S56" s="1365"/>
      <c r="T56" s="1364"/>
      <c r="U56" s="1364"/>
      <c r="V56" s="1364"/>
      <c r="W56" s="1364"/>
      <c r="X56" s="1364"/>
      <c r="Y56" s="1364"/>
      <c r="Z56" s="1364"/>
      <c r="AA56" s="1364"/>
      <c r="AB56" s="1365"/>
      <c r="AC56" s="1437"/>
      <c r="AD56" s="1364"/>
      <c r="AE56" s="1364"/>
      <c r="AF56" s="1364"/>
      <c r="AG56" s="1364"/>
      <c r="AH56" s="1364"/>
      <c r="AI56" s="1364"/>
      <c r="AJ56" s="1364"/>
      <c r="AK56" s="1368"/>
      <c r="AL56" s="1438"/>
      <c r="AM56" s="1439"/>
      <c r="AN56" s="1365"/>
      <c r="AO56" s="1440"/>
      <c r="AP56" s="1441"/>
      <c r="AQ56" s="1441"/>
      <c r="AR56" s="1441"/>
      <c r="AS56" s="1441"/>
      <c r="AT56" s="1441"/>
      <c r="AU56" s="1441"/>
      <c r="AV56" s="1368"/>
      <c r="AW56" s="1441"/>
      <c r="AX56" s="1442"/>
      <c r="AY56" s="1442"/>
      <c r="AZ56" s="1442"/>
      <c r="BA56" s="1442"/>
      <c r="BB56" s="1442"/>
      <c r="BC56" s="1442"/>
      <c r="BD56" s="1368"/>
      <c r="BE56" s="1442"/>
      <c r="BF56" s="1374"/>
      <c r="BG56" s="1443"/>
      <c r="BH56" s="1443"/>
      <c r="BI56" s="1377"/>
      <c r="BJ56" s="1378"/>
      <c r="BK56" s="1371"/>
      <c r="BL56" s="1379"/>
      <c r="BM56" s="1379"/>
      <c r="BN56" s="1379"/>
      <c r="BO56" s="1379"/>
      <c r="BP56" s="1379"/>
      <c r="BQ56" s="1379"/>
      <c r="BR56" s="1379"/>
      <c r="BS56" s="1379"/>
      <c r="BT56" s="1444"/>
      <c r="BU56" s="1368"/>
      <c r="BV56" s="1371"/>
      <c r="BW56" s="1382"/>
      <c r="BX56" s="1382"/>
      <c r="BY56" s="1382"/>
      <c r="BZ56" s="1382"/>
      <c r="CA56" s="1378"/>
      <c r="CB56" s="1443"/>
      <c r="CC56" s="1437"/>
      <c r="CD56" s="1437"/>
      <c r="CE56" s="1437"/>
      <c r="CF56" s="1368"/>
      <c r="CG56" s="1445"/>
      <c r="CH56" s="1374"/>
      <c r="CI56" s="1374"/>
      <c r="CJ56" s="1374"/>
      <c r="CK56" s="1378"/>
      <c r="CL56" s="1371"/>
      <c r="CM56" s="1372"/>
      <c r="CN56" s="1372"/>
      <c r="CO56" s="1372"/>
      <c r="CP56" s="1368"/>
      <c r="CQ56" s="1441"/>
      <c r="CR56" s="1417"/>
      <c r="CS56" s="1371"/>
      <c r="CT56" s="1371"/>
      <c r="CU56" s="1371"/>
      <c r="CV56" s="1371"/>
      <c r="CW56" s="1439"/>
      <c r="CX56" s="1371"/>
      <c r="CY56" s="1371"/>
      <c r="CZ56" s="1371"/>
      <c r="DA56" s="1371"/>
      <c r="DB56" s="1371"/>
      <c r="DC56" s="1371"/>
      <c r="DD56" s="1378"/>
      <c r="DE56" s="1440"/>
      <c r="DF56" s="1438"/>
      <c r="DG56" s="1438"/>
      <c r="DH56" s="1364"/>
      <c r="DI56" s="1446"/>
    </row>
    <row r="57">
      <c r="A57" s="1361"/>
      <c r="B57" s="1363"/>
      <c r="C57" s="1436"/>
      <c r="D57" s="1364"/>
      <c r="E57" s="1364"/>
      <c r="F57" s="1364"/>
      <c r="G57" s="1364"/>
      <c r="H57" s="1365"/>
      <c r="I57" s="1364"/>
      <c r="J57" s="1364"/>
      <c r="K57" s="1365"/>
      <c r="L57" s="1364"/>
      <c r="M57" s="1364"/>
      <c r="N57" s="1364"/>
      <c r="O57" s="1364"/>
      <c r="P57" s="1364"/>
      <c r="Q57" s="1364"/>
      <c r="R57" s="1364"/>
      <c r="S57" s="1365"/>
      <c r="T57" s="1364"/>
      <c r="U57" s="1364"/>
      <c r="V57" s="1364"/>
      <c r="W57" s="1364"/>
      <c r="X57" s="1364"/>
      <c r="Y57" s="1364"/>
      <c r="Z57" s="1364"/>
      <c r="AA57" s="1364"/>
      <c r="AB57" s="1365"/>
      <c r="AC57" s="1437"/>
      <c r="AD57" s="1364"/>
      <c r="AE57" s="1364"/>
      <c r="AF57" s="1364"/>
      <c r="AG57" s="1364"/>
      <c r="AH57" s="1364"/>
      <c r="AI57" s="1364"/>
      <c r="AJ57" s="1364"/>
      <c r="AK57" s="1368"/>
      <c r="AL57" s="1438"/>
      <c r="AM57" s="1439"/>
      <c r="AN57" s="1365"/>
      <c r="AO57" s="1440"/>
      <c r="AP57" s="1441"/>
      <c r="AQ57" s="1441"/>
      <c r="AR57" s="1441"/>
      <c r="AS57" s="1441"/>
      <c r="AT57" s="1441"/>
      <c r="AU57" s="1441"/>
      <c r="AV57" s="1368"/>
      <c r="AW57" s="1441"/>
      <c r="AX57" s="1442"/>
      <c r="AY57" s="1442"/>
      <c r="AZ57" s="1442"/>
      <c r="BA57" s="1442"/>
      <c r="BB57" s="1442"/>
      <c r="BC57" s="1442"/>
      <c r="BD57" s="1368"/>
      <c r="BE57" s="1442"/>
      <c r="BF57" s="1374"/>
      <c r="BG57" s="1443"/>
      <c r="BH57" s="1443"/>
      <c r="BI57" s="1377"/>
      <c r="BJ57" s="1378"/>
      <c r="BK57" s="1371"/>
      <c r="BL57" s="1379"/>
      <c r="BM57" s="1379"/>
      <c r="BN57" s="1379"/>
      <c r="BO57" s="1379"/>
      <c r="BP57" s="1379"/>
      <c r="BQ57" s="1379"/>
      <c r="BR57" s="1379"/>
      <c r="BS57" s="1379"/>
      <c r="BT57" s="1444"/>
      <c r="BU57" s="1368"/>
      <c r="BV57" s="1371"/>
      <c r="BW57" s="1382"/>
      <c r="BX57" s="1382"/>
      <c r="BY57" s="1382"/>
      <c r="BZ57" s="1382"/>
      <c r="CA57" s="1378"/>
      <c r="CB57" s="1443"/>
      <c r="CC57" s="1437"/>
      <c r="CD57" s="1437"/>
      <c r="CE57" s="1437"/>
      <c r="CF57" s="1368"/>
      <c r="CG57" s="1445"/>
      <c r="CH57" s="1374"/>
      <c r="CI57" s="1374"/>
      <c r="CJ57" s="1374"/>
      <c r="CK57" s="1378"/>
      <c r="CL57" s="1371"/>
      <c r="CM57" s="1372"/>
      <c r="CN57" s="1372"/>
      <c r="CO57" s="1372"/>
      <c r="CP57" s="1368"/>
      <c r="CQ57" s="1441"/>
      <c r="CR57" s="1417"/>
      <c r="CS57" s="1371"/>
      <c r="CT57" s="1371"/>
      <c r="CU57" s="1371"/>
      <c r="CV57" s="1371"/>
      <c r="CW57" s="1439"/>
      <c r="CX57" s="1371"/>
      <c r="CY57" s="1371"/>
      <c r="CZ57" s="1371"/>
      <c r="DA57" s="1371"/>
      <c r="DB57" s="1371"/>
      <c r="DC57" s="1371"/>
      <c r="DD57" s="1378"/>
      <c r="DE57" s="1440"/>
      <c r="DF57" s="1438"/>
      <c r="DG57" s="1438"/>
      <c r="DH57" s="1364"/>
      <c r="DI57" s="1446"/>
    </row>
    <row r="58">
      <c r="A58" s="1361"/>
      <c r="B58" s="1363"/>
      <c r="C58" s="1436"/>
      <c r="D58" s="1364"/>
      <c r="E58" s="1364"/>
      <c r="F58" s="1364"/>
      <c r="G58" s="1364"/>
      <c r="H58" s="1365"/>
      <c r="I58" s="1364"/>
      <c r="J58" s="1364"/>
      <c r="K58" s="1365"/>
      <c r="L58" s="1364"/>
      <c r="M58" s="1364"/>
      <c r="N58" s="1364"/>
      <c r="O58" s="1364"/>
      <c r="P58" s="1364"/>
      <c r="Q58" s="1364"/>
      <c r="R58" s="1364"/>
      <c r="S58" s="1365"/>
      <c r="T58" s="1364"/>
      <c r="U58" s="1364"/>
      <c r="V58" s="1364"/>
      <c r="W58" s="1364"/>
      <c r="X58" s="1364"/>
      <c r="Y58" s="1364"/>
      <c r="Z58" s="1364"/>
      <c r="AA58" s="1364"/>
      <c r="AB58" s="1365"/>
      <c r="AC58" s="1437"/>
      <c r="AD58" s="1364"/>
      <c r="AE58" s="1364"/>
      <c r="AF58" s="1364"/>
      <c r="AG58" s="1364"/>
      <c r="AH58" s="1364"/>
      <c r="AI58" s="1364"/>
      <c r="AJ58" s="1364"/>
      <c r="AK58" s="1368"/>
      <c r="AL58" s="1438"/>
      <c r="AM58" s="1439"/>
      <c r="AN58" s="1365"/>
      <c r="AO58" s="1440"/>
      <c r="AP58" s="1441"/>
      <c r="AQ58" s="1441"/>
      <c r="AR58" s="1441"/>
      <c r="AS58" s="1441"/>
      <c r="AT58" s="1441"/>
      <c r="AU58" s="1441"/>
      <c r="AV58" s="1368"/>
      <c r="AW58" s="1441"/>
      <c r="AX58" s="1442"/>
      <c r="AY58" s="1442"/>
      <c r="AZ58" s="1442"/>
      <c r="BA58" s="1442"/>
      <c r="BB58" s="1442"/>
      <c r="BC58" s="1442"/>
      <c r="BD58" s="1368"/>
      <c r="BE58" s="1442"/>
      <c r="BF58" s="1374"/>
      <c r="BG58" s="1443"/>
      <c r="BH58" s="1443"/>
      <c r="BI58" s="1377"/>
      <c r="BJ58" s="1378"/>
      <c r="BK58" s="1371"/>
      <c r="BL58" s="1379"/>
      <c r="BM58" s="1379"/>
      <c r="BN58" s="1379"/>
      <c r="BO58" s="1379"/>
      <c r="BP58" s="1379"/>
      <c r="BQ58" s="1379"/>
      <c r="BR58" s="1379"/>
      <c r="BS58" s="1379"/>
      <c r="BT58" s="1444"/>
      <c r="BU58" s="1368"/>
      <c r="BV58" s="1371"/>
      <c r="BW58" s="1382"/>
      <c r="BX58" s="1382"/>
      <c r="BY58" s="1382"/>
      <c r="BZ58" s="1382"/>
      <c r="CA58" s="1378"/>
      <c r="CB58" s="1443"/>
      <c r="CC58" s="1437"/>
      <c r="CD58" s="1437"/>
      <c r="CE58" s="1437"/>
      <c r="CF58" s="1368"/>
      <c r="CG58" s="1445"/>
      <c r="CH58" s="1374"/>
      <c r="CI58" s="1374"/>
      <c r="CJ58" s="1374"/>
      <c r="CK58" s="1378"/>
      <c r="CL58" s="1371"/>
      <c r="CM58" s="1372"/>
      <c r="CN58" s="1372"/>
      <c r="CO58" s="1372"/>
      <c r="CP58" s="1368"/>
      <c r="CQ58" s="1441"/>
      <c r="CR58" s="1417"/>
      <c r="CS58" s="1371"/>
      <c r="CT58" s="1371"/>
      <c r="CU58" s="1371"/>
      <c r="CV58" s="1371"/>
      <c r="CW58" s="1439"/>
      <c r="CX58" s="1371"/>
      <c r="CY58" s="1371"/>
      <c r="CZ58" s="1371"/>
      <c r="DA58" s="1371"/>
      <c r="DB58" s="1371"/>
      <c r="DC58" s="1371"/>
      <c r="DD58" s="1378"/>
      <c r="DE58" s="1440"/>
      <c r="DF58" s="1438"/>
      <c r="DG58" s="1438"/>
      <c r="DH58" s="1364"/>
      <c r="DI58" s="1446"/>
    </row>
    <row r="59">
      <c r="A59" s="1361"/>
      <c r="B59" s="1363"/>
      <c r="C59" s="1436"/>
      <c r="D59" s="1364"/>
      <c r="E59" s="1364"/>
      <c r="F59" s="1364"/>
      <c r="G59" s="1364"/>
      <c r="H59" s="1365"/>
      <c r="I59" s="1364"/>
      <c r="J59" s="1364"/>
      <c r="K59" s="1365"/>
      <c r="L59" s="1364"/>
      <c r="M59" s="1364"/>
      <c r="N59" s="1364"/>
      <c r="O59" s="1364"/>
      <c r="P59" s="1364"/>
      <c r="Q59" s="1364"/>
      <c r="R59" s="1364"/>
      <c r="S59" s="1365"/>
      <c r="T59" s="1364"/>
      <c r="U59" s="1364"/>
      <c r="V59" s="1364"/>
      <c r="W59" s="1364"/>
      <c r="X59" s="1364"/>
      <c r="Y59" s="1364"/>
      <c r="Z59" s="1364"/>
      <c r="AA59" s="1364"/>
      <c r="AB59" s="1365"/>
      <c r="AC59" s="1437"/>
      <c r="AD59" s="1364"/>
      <c r="AE59" s="1364"/>
      <c r="AF59" s="1364"/>
      <c r="AG59" s="1364"/>
      <c r="AH59" s="1364"/>
      <c r="AI59" s="1364"/>
      <c r="AJ59" s="1364"/>
      <c r="AK59" s="1368"/>
      <c r="AL59" s="1438"/>
      <c r="AM59" s="1439"/>
      <c r="AN59" s="1365"/>
      <c r="AO59" s="1440"/>
      <c r="AP59" s="1441"/>
      <c r="AQ59" s="1441"/>
      <c r="AR59" s="1441"/>
      <c r="AS59" s="1441"/>
      <c r="AT59" s="1441"/>
      <c r="AU59" s="1441"/>
      <c r="AV59" s="1368"/>
      <c r="AW59" s="1441"/>
      <c r="AX59" s="1442"/>
      <c r="AY59" s="1442"/>
      <c r="AZ59" s="1442"/>
      <c r="BA59" s="1442"/>
      <c r="BB59" s="1442"/>
      <c r="BC59" s="1442"/>
      <c r="BD59" s="1368"/>
      <c r="BE59" s="1442"/>
      <c r="BF59" s="1374"/>
      <c r="BG59" s="1443"/>
      <c r="BH59" s="1443"/>
      <c r="BI59" s="1377"/>
      <c r="BJ59" s="1378"/>
      <c r="BK59" s="1371"/>
      <c r="BL59" s="1379"/>
      <c r="BM59" s="1379"/>
      <c r="BN59" s="1379"/>
      <c r="BO59" s="1379"/>
      <c r="BP59" s="1379"/>
      <c r="BQ59" s="1379"/>
      <c r="BR59" s="1379"/>
      <c r="BS59" s="1379"/>
      <c r="BT59" s="1444"/>
      <c r="BU59" s="1368"/>
      <c r="BV59" s="1371"/>
      <c r="BW59" s="1382"/>
      <c r="BX59" s="1382"/>
      <c r="BY59" s="1382"/>
      <c r="BZ59" s="1382"/>
      <c r="CA59" s="1378"/>
      <c r="CB59" s="1443"/>
      <c r="CC59" s="1437"/>
      <c r="CD59" s="1437"/>
      <c r="CE59" s="1437"/>
      <c r="CF59" s="1368"/>
      <c r="CG59" s="1445"/>
      <c r="CH59" s="1374"/>
      <c r="CI59" s="1374"/>
      <c r="CJ59" s="1374"/>
      <c r="CK59" s="1378"/>
      <c r="CL59" s="1371"/>
      <c r="CM59" s="1372"/>
      <c r="CN59" s="1372"/>
      <c r="CO59" s="1372"/>
      <c r="CP59" s="1368"/>
      <c r="CQ59" s="1441"/>
      <c r="CR59" s="1417"/>
      <c r="CS59" s="1371"/>
      <c r="CT59" s="1371"/>
      <c r="CU59" s="1371"/>
      <c r="CV59" s="1371"/>
      <c r="CW59" s="1439"/>
      <c r="CX59" s="1371"/>
      <c r="CY59" s="1371"/>
      <c r="CZ59" s="1371"/>
      <c r="DA59" s="1371"/>
      <c r="DB59" s="1371"/>
      <c r="DC59" s="1371"/>
      <c r="DD59" s="1378"/>
      <c r="DE59" s="1440"/>
      <c r="DF59" s="1438"/>
      <c r="DG59" s="1438"/>
      <c r="DH59" s="1364"/>
      <c r="DI59" s="1446"/>
    </row>
    <row r="60">
      <c r="A60" s="1361"/>
      <c r="B60" s="1363"/>
      <c r="C60" s="1436"/>
      <c r="D60" s="1364"/>
      <c r="E60" s="1364"/>
      <c r="F60" s="1364"/>
      <c r="G60" s="1364"/>
      <c r="H60" s="1365"/>
      <c r="I60" s="1364"/>
      <c r="J60" s="1364"/>
      <c r="K60" s="1365"/>
      <c r="L60" s="1364"/>
      <c r="M60" s="1364"/>
      <c r="N60" s="1364"/>
      <c r="O60" s="1364"/>
      <c r="P60" s="1364"/>
      <c r="Q60" s="1364"/>
      <c r="R60" s="1364"/>
      <c r="S60" s="1365"/>
      <c r="T60" s="1364"/>
      <c r="U60" s="1364"/>
      <c r="V60" s="1364"/>
      <c r="W60" s="1364"/>
      <c r="X60" s="1364"/>
      <c r="Y60" s="1364"/>
      <c r="Z60" s="1364"/>
      <c r="AA60" s="1364"/>
      <c r="AB60" s="1365"/>
      <c r="AC60" s="1437"/>
      <c r="AD60" s="1364"/>
      <c r="AE60" s="1364"/>
      <c r="AF60" s="1364"/>
      <c r="AG60" s="1364"/>
      <c r="AH60" s="1364"/>
      <c r="AI60" s="1364"/>
      <c r="AJ60" s="1364"/>
      <c r="AK60" s="1368"/>
      <c r="AL60" s="1438"/>
      <c r="AM60" s="1439"/>
      <c r="AN60" s="1365"/>
      <c r="AO60" s="1440"/>
      <c r="AP60" s="1441"/>
      <c r="AQ60" s="1441"/>
      <c r="AR60" s="1441"/>
      <c r="AS60" s="1441"/>
      <c r="AT60" s="1441"/>
      <c r="AU60" s="1441"/>
      <c r="AV60" s="1368"/>
      <c r="AW60" s="1441"/>
      <c r="AX60" s="1442"/>
      <c r="AY60" s="1442"/>
      <c r="AZ60" s="1442"/>
      <c r="BA60" s="1442"/>
      <c r="BB60" s="1442"/>
      <c r="BC60" s="1442"/>
      <c r="BD60" s="1368"/>
      <c r="BE60" s="1442"/>
      <c r="BF60" s="1374"/>
      <c r="BG60" s="1443"/>
      <c r="BH60" s="1443"/>
      <c r="BI60" s="1377"/>
      <c r="BJ60" s="1378"/>
      <c r="BK60" s="1371"/>
      <c r="BL60" s="1379"/>
      <c r="BM60" s="1379"/>
      <c r="BN60" s="1379"/>
      <c r="BO60" s="1379"/>
      <c r="BP60" s="1379"/>
      <c r="BQ60" s="1379"/>
      <c r="BR60" s="1379"/>
      <c r="BS60" s="1379"/>
      <c r="BT60" s="1444"/>
      <c r="BU60" s="1368"/>
      <c r="BV60" s="1371"/>
      <c r="BW60" s="1382"/>
      <c r="BX60" s="1382"/>
      <c r="BY60" s="1382"/>
      <c r="BZ60" s="1382"/>
      <c r="CA60" s="1378"/>
      <c r="CB60" s="1443"/>
      <c r="CC60" s="1437"/>
      <c r="CD60" s="1437"/>
      <c r="CE60" s="1437"/>
      <c r="CF60" s="1368"/>
      <c r="CG60" s="1445"/>
      <c r="CH60" s="1374"/>
      <c r="CI60" s="1374"/>
      <c r="CJ60" s="1374"/>
      <c r="CK60" s="1378"/>
      <c r="CL60" s="1371"/>
      <c r="CM60" s="1372"/>
      <c r="CN60" s="1372"/>
      <c r="CO60" s="1372"/>
      <c r="CP60" s="1368"/>
      <c r="CQ60" s="1441"/>
      <c r="CR60" s="1417"/>
      <c r="CS60" s="1371"/>
      <c r="CT60" s="1371"/>
      <c r="CU60" s="1371"/>
      <c r="CV60" s="1371"/>
      <c r="CW60" s="1439"/>
      <c r="CX60" s="1371"/>
      <c r="CY60" s="1371"/>
      <c r="CZ60" s="1371"/>
      <c r="DA60" s="1371"/>
      <c r="DB60" s="1371"/>
      <c r="DC60" s="1371"/>
      <c r="DD60" s="1378"/>
      <c r="DE60" s="1440"/>
      <c r="DF60" s="1438"/>
      <c r="DG60" s="1438"/>
      <c r="DH60" s="1364"/>
      <c r="DI60" s="1446"/>
    </row>
    <row r="61">
      <c r="A61" s="1361"/>
      <c r="B61" s="1363"/>
      <c r="C61" s="1436"/>
      <c r="D61" s="1364"/>
      <c r="E61" s="1364"/>
      <c r="F61" s="1364"/>
      <c r="G61" s="1364"/>
      <c r="H61" s="1365"/>
      <c r="I61" s="1364"/>
      <c r="J61" s="1364"/>
      <c r="K61" s="1365"/>
      <c r="L61" s="1364"/>
      <c r="M61" s="1364"/>
      <c r="N61" s="1364"/>
      <c r="O61" s="1364"/>
      <c r="P61" s="1364"/>
      <c r="Q61" s="1364"/>
      <c r="R61" s="1364"/>
      <c r="S61" s="1365"/>
      <c r="T61" s="1364"/>
      <c r="U61" s="1364"/>
      <c r="V61" s="1364"/>
      <c r="W61" s="1364"/>
      <c r="X61" s="1364"/>
      <c r="Y61" s="1364"/>
      <c r="Z61" s="1364"/>
      <c r="AA61" s="1364"/>
      <c r="AB61" s="1365"/>
      <c r="AC61" s="1437"/>
      <c r="AD61" s="1364"/>
      <c r="AE61" s="1364"/>
      <c r="AF61" s="1364"/>
      <c r="AG61" s="1364"/>
      <c r="AH61" s="1364"/>
      <c r="AI61" s="1364"/>
      <c r="AJ61" s="1364"/>
      <c r="AK61" s="1368"/>
      <c r="AL61" s="1438"/>
      <c r="AM61" s="1439"/>
      <c r="AN61" s="1365"/>
      <c r="AO61" s="1440"/>
      <c r="AP61" s="1441"/>
      <c r="AQ61" s="1441"/>
      <c r="AR61" s="1441"/>
      <c r="AS61" s="1441"/>
      <c r="AT61" s="1441"/>
      <c r="AU61" s="1441"/>
      <c r="AV61" s="1368"/>
      <c r="AW61" s="1441"/>
      <c r="AX61" s="1442"/>
      <c r="AY61" s="1442"/>
      <c r="AZ61" s="1442"/>
      <c r="BA61" s="1442"/>
      <c r="BB61" s="1442"/>
      <c r="BC61" s="1442"/>
      <c r="BD61" s="1368"/>
      <c r="BE61" s="1442"/>
      <c r="BF61" s="1374"/>
      <c r="BG61" s="1443"/>
      <c r="BH61" s="1443"/>
      <c r="BI61" s="1377"/>
      <c r="BJ61" s="1378"/>
      <c r="BK61" s="1371"/>
      <c r="BL61" s="1379"/>
      <c r="BM61" s="1379"/>
      <c r="BN61" s="1379"/>
      <c r="BO61" s="1379"/>
      <c r="BP61" s="1379"/>
      <c r="BQ61" s="1379"/>
      <c r="BR61" s="1379"/>
      <c r="BS61" s="1379"/>
      <c r="BT61" s="1444"/>
      <c r="BU61" s="1368"/>
      <c r="BV61" s="1371"/>
      <c r="BW61" s="1382"/>
      <c r="BX61" s="1382"/>
      <c r="BY61" s="1382"/>
      <c r="BZ61" s="1382"/>
      <c r="CA61" s="1378"/>
      <c r="CB61" s="1443"/>
      <c r="CC61" s="1437"/>
      <c r="CD61" s="1437"/>
      <c r="CE61" s="1437"/>
      <c r="CF61" s="1368"/>
      <c r="CG61" s="1445"/>
      <c r="CH61" s="1374"/>
      <c r="CI61" s="1374"/>
      <c r="CJ61" s="1374"/>
      <c r="CK61" s="1378"/>
      <c r="CL61" s="1371"/>
      <c r="CM61" s="1372"/>
      <c r="CN61" s="1372"/>
      <c r="CO61" s="1372"/>
      <c r="CP61" s="1368"/>
      <c r="CQ61" s="1441"/>
      <c r="CR61" s="1417"/>
      <c r="CS61" s="1371"/>
      <c r="CT61" s="1371"/>
      <c r="CU61" s="1371"/>
      <c r="CV61" s="1371"/>
      <c r="CW61" s="1439"/>
      <c r="CX61" s="1371"/>
      <c r="CY61" s="1371"/>
      <c r="CZ61" s="1371"/>
      <c r="DA61" s="1371"/>
      <c r="DB61" s="1371"/>
      <c r="DC61" s="1371"/>
      <c r="DD61" s="1378"/>
      <c r="DE61" s="1440"/>
      <c r="DF61" s="1438"/>
      <c r="DG61" s="1438"/>
      <c r="DH61" s="1364"/>
      <c r="DI61" s="1446"/>
    </row>
    <row r="62">
      <c r="A62" s="1361"/>
      <c r="B62" s="1363"/>
      <c r="C62" s="1436"/>
      <c r="D62" s="1364"/>
      <c r="E62" s="1364"/>
      <c r="F62" s="1364"/>
      <c r="G62" s="1364"/>
      <c r="H62" s="1365"/>
      <c r="I62" s="1364"/>
      <c r="J62" s="1364"/>
      <c r="K62" s="1365"/>
      <c r="L62" s="1364"/>
      <c r="M62" s="1364"/>
      <c r="N62" s="1364"/>
      <c r="O62" s="1364"/>
      <c r="P62" s="1364"/>
      <c r="Q62" s="1364"/>
      <c r="R62" s="1364"/>
      <c r="S62" s="1365"/>
      <c r="T62" s="1364"/>
      <c r="U62" s="1364"/>
      <c r="V62" s="1364"/>
      <c r="W62" s="1364"/>
      <c r="X62" s="1364"/>
      <c r="Y62" s="1364"/>
      <c r="Z62" s="1364"/>
      <c r="AA62" s="1364"/>
      <c r="AB62" s="1365"/>
      <c r="AC62" s="1437"/>
      <c r="AD62" s="1364"/>
      <c r="AE62" s="1364"/>
      <c r="AF62" s="1364"/>
      <c r="AG62" s="1364"/>
      <c r="AH62" s="1364"/>
      <c r="AI62" s="1364"/>
      <c r="AJ62" s="1364"/>
      <c r="AK62" s="1368"/>
      <c r="AL62" s="1438"/>
      <c r="AM62" s="1439"/>
      <c r="AN62" s="1365"/>
      <c r="AO62" s="1440"/>
      <c r="AP62" s="1441"/>
      <c r="AQ62" s="1441"/>
      <c r="AR62" s="1441"/>
      <c r="AS62" s="1441"/>
      <c r="AT62" s="1441"/>
      <c r="AU62" s="1441"/>
      <c r="AV62" s="1368"/>
      <c r="AW62" s="1441"/>
      <c r="AX62" s="1442"/>
      <c r="AY62" s="1442"/>
      <c r="AZ62" s="1442"/>
      <c r="BA62" s="1442"/>
      <c r="BB62" s="1442"/>
      <c r="BC62" s="1442"/>
      <c r="BD62" s="1368"/>
      <c r="BE62" s="1442"/>
      <c r="BF62" s="1374"/>
      <c r="BG62" s="1443"/>
      <c r="BH62" s="1443"/>
      <c r="BI62" s="1377"/>
      <c r="BJ62" s="1378"/>
      <c r="BK62" s="1371"/>
      <c r="BL62" s="1379"/>
      <c r="BM62" s="1379"/>
      <c r="BN62" s="1379"/>
      <c r="BO62" s="1379"/>
      <c r="BP62" s="1379"/>
      <c r="BQ62" s="1379"/>
      <c r="BR62" s="1379"/>
      <c r="BS62" s="1379"/>
      <c r="BT62" s="1444"/>
      <c r="BU62" s="1368"/>
      <c r="BV62" s="1371"/>
      <c r="BW62" s="1382"/>
      <c r="BX62" s="1382"/>
      <c r="BY62" s="1382"/>
      <c r="BZ62" s="1382"/>
      <c r="CA62" s="1378"/>
      <c r="CB62" s="1443"/>
      <c r="CC62" s="1437"/>
      <c r="CD62" s="1437"/>
      <c r="CE62" s="1437"/>
      <c r="CF62" s="1368"/>
      <c r="CG62" s="1445"/>
      <c r="CH62" s="1374"/>
      <c r="CI62" s="1374"/>
      <c r="CJ62" s="1374"/>
      <c r="CK62" s="1378"/>
      <c r="CL62" s="1371"/>
      <c r="CM62" s="1372"/>
      <c r="CN62" s="1372"/>
      <c r="CO62" s="1372"/>
      <c r="CP62" s="1368"/>
      <c r="CQ62" s="1441"/>
      <c r="CR62" s="1417"/>
      <c r="CS62" s="1371"/>
      <c r="CT62" s="1371"/>
      <c r="CU62" s="1371"/>
      <c r="CV62" s="1371"/>
      <c r="CW62" s="1439"/>
      <c r="CX62" s="1371"/>
      <c r="CY62" s="1371"/>
      <c r="CZ62" s="1371"/>
      <c r="DA62" s="1371"/>
      <c r="DB62" s="1371"/>
      <c r="DC62" s="1371"/>
      <c r="DD62" s="1378"/>
      <c r="DE62" s="1440"/>
      <c r="DF62" s="1438"/>
      <c r="DG62" s="1438"/>
      <c r="DH62" s="1364"/>
      <c r="DI62" s="1446"/>
    </row>
    <row r="63">
      <c r="A63" s="1361"/>
      <c r="B63" s="1363"/>
      <c r="C63" s="1436"/>
      <c r="D63" s="1364"/>
      <c r="E63" s="1364"/>
      <c r="F63" s="1364"/>
      <c r="G63" s="1364"/>
      <c r="H63" s="1365"/>
      <c r="I63" s="1364"/>
      <c r="J63" s="1364"/>
      <c r="K63" s="1365"/>
      <c r="L63" s="1364"/>
      <c r="M63" s="1364"/>
      <c r="N63" s="1364"/>
      <c r="O63" s="1364"/>
      <c r="P63" s="1364"/>
      <c r="Q63" s="1364"/>
      <c r="R63" s="1364"/>
      <c r="S63" s="1365"/>
      <c r="T63" s="1364"/>
      <c r="U63" s="1364"/>
      <c r="V63" s="1364"/>
      <c r="W63" s="1364"/>
      <c r="X63" s="1364"/>
      <c r="Y63" s="1364"/>
      <c r="Z63" s="1364"/>
      <c r="AA63" s="1364"/>
      <c r="AB63" s="1365"/>
      <c r="AC63" s="1437"/>
      <c r="AD63" s="1364"/>
      <c r="AE63" s="1364"/>
      <c r="AF63" s="1364"/>
      <c r="AG63" s="1364"/>
      <c r="AH63" s="1364"/>
      <c r="AI63" s="1364"/>
      <c r="AJ63" s="1364"/>
      <c r="AK63" s="1368"/>
      <c r="AL63" s="1438"/>
      <c r="AM63" s="1439"/>
      <c r="AN63" s="1365"/>
      <c r="AO63" s="1440"/>
      <c r="AP63" s="1441"/>
      <c r="AQ63" s="1441"/>
      <c r="AR63" s="1441"/>
      <c r="AS63" s="1441"/>
      <c r="AT63" s="1441"/>
      <c r="AU63" s="1441"/>
      <c r="AV63" s="1368"/>
      <c r="AW63" s="1441"/>
      <c r="AX63" s="1442"/>
      <c r="AY63" s="1442"/>
      <c r="AZ63" s="1442"/>
      <c r="BA63" s="1442"/>
      <c r="BB63" s="1442"/>
      <c r="BC63" s="1442"/>
      <c r="BD63" s="1368"/>
      <c r="BE63" s="1442"/>
      <c r="BF63" s="1374"/>
      <c r="BG63" s="1443"/>
      <c r="BH63" s="1443"/>
      <c r="BI63" s="1377"/>
      <c r="BJ63" s="1378"/>
      <c r="BK63" s="1371"/>
      <c r="BL63" s="1379"/>
      <c r="BM63" s="1379"/>
      <c r="BN63" s="1379"/>
      <c r="BO63" s="1379"/>
      <c r="BP63" s="1379"/>
      <c r="BQ63" s="1379"/>
      <c r="BR63" s="1379"/>
      <c r="BS63" s="1379"/>
      <c r="BT63" s="1444"/>
      <c r="BU63" s="1368"/>
      <c r="BV63" s="1371"/>
      <c r="BW63" s="1382"/>
      <c r="BX63" s="1382"/>
      <c r="BY63" s="1382"/>
      <c r="BZ63" s="1382"/>
      <c r="CA63" s="1378"/>
      <c r="CB63" s="1443"/>
      <c r="CC63" s="1437"/>
      <c r="CD63" s="1437"/>
      <c r="CE63" s="1437"/>
      <c r="CF63" s="1368"/>
      <c r="CG63" s="1445"/>
      <c r="CH63" s="1374"/>
      <c r="CI63" s="1374"/>
      <c r="CJ63" s="1374"/>
      <c r="CK63" s="1378"/>
      <c r="CL63" s="1371"/>
      <c r="CM63" s="1372"/>
      <c r="CN63" s="1372"/>
      <c r="CO63" s="1372"/>
      <c r="CP63" s="1368"/>
      <c r="CQ63" s="1441"/>
      <c r="CR63" s="1417"/>
      <c r="CS63" s="1371"/>
      <c r="CT63" s="1371"/>
      <c r="CU63" s="1371"/>
      <c r="CV63" s="1371"/>
      <c r="CW63" s="1439"/>
      <c r="CX63" s="1371"/>
      <c r="CY63" s="1371"/>
      <c r="CZ63" s="1371"/>
      <c r="DA63" s="1371"/>
      <c r="DB63" s="1371"/>
      <c r="DC63" s="1371"/>
      <c r="DD63" s="1378"/>
      <c r="DE63" s="1440"/>
      <c r="DF63" s="1438"/>
      <c r="DG63" s="1438"/>
      <c r="DH63" s="1364"/>
      <c r="DI63" s="1446"/>
    </row>
    <row r="64">
      <c r="A64" s="1361"/>
      <c r="B64" s="1363"/>
      <c r="C64" s="1436"/>
      <c r="D64" s="1364"/>
      <c r="E64" s="1364"/>
      <c r="F64" s="1364"/>
      <c r="G64" s="1364"/>
      <c r="H64" s="1365"/>
      <c r="I64" s="1364"/>
      <c r="J64" s="1364"/>
      <c r="K64" s="1365"/>
      <c r="L64" s="1364"/>
      <c r="M64" s="1364"/>
      <c r="N64" s="1364"/>
      <c r="O64" s="1364"/>
      <c r="P64" s="1364"/>
      <c r="Q64" s="1364"/>
      <c r="R64" s="1364"/>
      <c r="S64" s="1365"/>
      <c r="T64" s="1364"/>
      <c r="U64" s="1364"/>
      <c r="V64" s="1364"/>
      <c r="W64" s="1364"/>
      <c r="X64" s="1364"/>
      <c r="Y64" s="1364"/>
      <c r="Z64" s="1364"/>
      <c r="AA64" s="1364"/>
      <c r="AB64" s="1365"/>
      <c r="AC64" s="1437"/>
      <c r="AD64" s="1364"/>
      <c r="AE64" s="1364"/>
      <c r="AF64" s="1364"/>
      <c r="AG64" s="1364"/>
      <c r="AH64" s="1364"/>
      <c r="AI64" s="1364"/>
      <c r="AJ64" s="1364"/>
      <c r="AK64" s="1368"/>
      <c r="AL64" s="1438"/>
      <c r="AM64" s="1439"/>
      <c r="AN64" s="1365"/>
      <c r="AO64" s="1440"/>
      <c r="AP64" s="1441"/>
      <c r="AQ64" s="1441"/>
      <c r="AR64" s="1441"/>
      <c r="AS64" s="1441"/>
      <c r="AT64" s="1441"/>
      <c r="AU64" s="1441"/>
      <c r="AV64" s="1368"/>
      <c r="AW64" s="1441"/>
      <c r="AX64" s="1442"/>
      <c r="AY64" s="1442"/>
      <c r="AZ64" s="1442"/>
      <c r="BA64" s="1442"/>
      <c r="BB64" s="1442"/>
      <c r="BC64" s="1442"/>
      <c r="BD64" s="1368"/>
      <c r="BE64" s="1442"/>
      <c r="BF64" s="1374"/>
      <c r="BG64" s="1443"/>
      <c r="BH64" s="1443"/>
      <c r="BI64" s="1377"/>
      <c r="BJ64" s="1378"/>
      <c r="BK64" s="1371"/>
      <c r="BL64" s="1379"/>
      <c r="BM64" s="1379"/>
      <c r="BN64" s="1379"/>
      <c r="BO64" s="1379"/>
      <c r="BP64" s="1379"/>
      <c r="BQ64" s="1379"/>
      <c r="BR64" s="1379"/>
      <c r="BS64" s="1379"/>
      <c r="BT64" s="1444"/>
      <c r="BU64" s="1368"/>
      <c r="BV64" s="1371"/>
      <c r="BW64" s="1382"/>
      <c r="BX64" s="1382"/>
      <c r="BY64" s="1382"/>
      <c r="BZ64" s="1382"/>
      <c r="CA64" s="1378"/>
      <c r="CB64" s="1443"/>
      <c r="CC64" s="1437"/>
      <c r="CD64" s="1437"/>
      <c r="CE64" s="1437"/>
      <c r="CF64" s="1368"/>
      <c r="CG64" s="1445"/>
      <c r="CH64" s="1374"/>
      <c r="CI64" s="1374"/>
      <c r="CJ64" s="1374"/>
      <c r="CK64" s="1378"/>
      <c r="CL64" s="1371"/>
      <c r="CM64" s="1372"/>
      <c r="CN64" s="1372"/>
      <c r="CO64" s="1372"/>
      <c r="CP64" s="1368"/>
      <c r="CQ64" s="1441"/>
      <c r="CR64" s="1417"/>
      <c r="CS64" s="1371"/>
      <c r="CT64" s="1371"/>
      <c r="CU64" s="1371"/>
      <c r="CV64" s="1371"/>
      <c r="CW64" s="1439"/>
      <c r="CX64" s="1371"/>
      <c r="CY64" s="1371"/>
      <c r="CZ64" s="1371"/>
      <c r="DA64" s="1371"/>
      <c r="DB64" s="1371"/>
      <c r="DC64" s="1371"/>
      <c r="DD64" s="1378"/>
      <c r="DE64" s="1440"/>
      <c r="DF64" s="1438"/>
      <c r="DG64" s="1438"/>
      <c r="DH64" s="1364"/>
      <c r="DI64" s="1446"/>
    </row>
    <row r="65">
      <c r="A65" s="1361"/>
      <c r="B65" s="1363"/>
      <c r="C65" s="1436"/>
      <c r="D65" s="1364"/>
      <c r="E65" s="1364"/>
      <c r="F65" s="1364"/>
      <c r="G65" s="1364"/>
      <c r="H65" s="1365"/>
      <c r="I65" s="1364"/>
      <c r="J65" s="1364"/>
      <c r="K65" s="1365"/>
      <c r="L65" s="1364"/>
      <c r="M65" s="1364"/>
      <c r="N65" s="1364"/>
      <c r="O65" s="1364"/>
      <c r="P65" s="1364"/>
      <c r="Q65" s="1364"/>
      <c r="R65" s="1364"/>
      <c r="S65" s="1365"/>
      <c r="T65" s="1364"/>
      <c r="U65" s="1364"/>
      <c r="V65" s="1364"/>
      <c r="W65" s="1364"/>
      <c r="X65" s="1364"/>
      <c r="Y65" s="1364"/>
      <c r="Z65" s="1364"/>
      <c r="AA65" s="1364"/>
      <c r="AB65" s="1365"/>
      <c r="AC65" s="1437"/>
      <c r="AD65" s="1364"/>
      <c r="AE65" s="1364"/>
      <c r="AF65" s="1364"/>
      <c r="AG65" s="1364"/>
      <c r="AH65" s="1364"/>
      <c r="AI65" s="1364"/>
      <c r="AJ65" s="1364"/>
      <c r="AK65" s="1368"/>
      <c r="AL65" s="1438"/>
      <c r="AM65" s="1439"/>
      <c r="AN65" s="1365"/>
      <c r="AO65" s="1440"/>
      <c r="AP65" s="1441"/>
      <c r="AQ65" s="1441"/>
      <c r="AR65" s="1441"/>
      <c r="AS65" s="1441"/>
      <c r="AT65" s="1441"/>
      <c r="AU65" s="1441"/>
      <c r="AV65" s="1368"/>
      <c r="AW65" s="1441"/>
      <c r="AX65" s="1442"/>
      <c r="AY65" s="1442"/>
      <c r="AZ65" s="1442"/>
      <c r="BA65" s="1442"/>
      <c r="BB65" s="1442"/>
      <c r="BC65" s="1442"/>
      <c r="BD65" s="1368"/>
      <c r="BE65" s="1442"/>
      <c r="BF65" s="1374"/>
      <c r="BG65" s="1443"/>
      <c r="BH65" s="1443"/>
      <c r="BI65" s="1377"/>
      <c r="BJ65" s="1378"/>
      <c r="BK65" s="1371"/>
      <c r="BL65" s="1379"/>
      <c r="BM65" s="1379"/>
      <c r="BN65" s="1379"/>
      <c r="BO65" s="1379"/>
      <c r="BP65" s="1379"/>
      <c r="BQ65" s="1379"/>
      <c r="BR65" s="1379"/>
      <c r="BS65" s="1379"/>
      <c r="BT65" s="1444"/>
      <c r="BU65" s="1368"/>
      <c r="BV65" s="1371"/>
      <c r="BW65" s="1382"/>
      <c r="BX65" s="1382"/>
      <c r="BY65" s="1382"/>
      <c r="BZ65" s="1382"/>
      <c r="CA65" s="1378"/>
      <c r="CB65" s="1443"/>
      <c r="CC65" s="1437"/>
      <c r="CD65" s="1437"/>
      <c r="CE65" s="1437"/>
      <c r="CF65" s="1368"/>
      <c r="CG65" s="1445"/>
      <c r="CH65" s="1374"/>
      <c r="CI65" s="1374"/>
      <c r="CJ65" s="1374"/>
      <c r="CK65" s="1378"/>
      <c r="CL65" s="1371"/>
      <c r="CM65" s="1372"/>
      <c r="CN65" s="1372"/>
      <c r="CO65" s="1372"/>
      <c r="CP65" s="1368"/>
      <c r="CQ65" s="1441"/>
      <c r="CR65" s="1417"/>
      <c r="CS65" s="1371"/>
      <c r="CT65" s="1371"/>
      <c r="CU65" s="1371"/>
      <c r="CV65" s="1371"/>
      <c r="CW65" s="1439"/>
      <c r="CX65" s="1371"/>
      <c r="CY65" s="1371"/>
      <c r="CZ65" s="1371"/>
      <c r="DA65" s="1371"/>
      <c r="DB65" s="1371"/>
      <c r="DC65" s="1371"/>
      <c r="DD65" s="1378"/>
      <c r="DE65" s="1440"/>
      <c r="DF65" s="1438"/>
      <c r="DG65" s="1438"/>
      <c r="DH65" s="1364"/>
      <c r="DI65" s="1446"/>
    </row>
    <row r="66">
      <c r="A66" s="1361"/>
      <c r="B66" s="1363"/>
      <c r="C66" s="1436"/>
      <c r="D66" s="1364"/>
      <c r="E66" s="1364"/>
      <c r="F66" s="1364"/>
      <c r="G66" s="1364"/>
      <c r="H66" s="1365"/>
      <c r="I66" s="1364"/>
      <c r="J66" s="1364"/>
      <c r="K66" s="1365"/>
      <c r="L66" s="1364"/>
      <c r="M66" s="1364"/>
      <c r="N66" s="1364"/>
      <c r="O66" s="1364"/>
      <c r="P66" s="1364"/>
      <c r="Q66" s="1364"/>
      <c r="R66" s="1364"/>
      <c r="S66" s="1365"/>
      <c r="T66" s="1364"/>
      <c r="U66" s="1364"/>
      <c r="V66" s="1364"/>
      <c r="W66" s="1364"/>
      <c r="X66" s="1364"/>
      <c r="Y66" s="1364"/>
      <c r="Z66" s="1364"/>
      <c r="AA66" s="1364"/>
      <c r="AB66" s="1365"/>
      <c r="AC66" s="1437"/>
      <c r="AD66" s="1364"/>
      <c r="AE66" s="1364"/>
      <c r="AF66" s="1364"/>
      <c r="AG66" s="1364"/>
      <c r="AH66" s="1364"/>
      <c r="AI66" s="1364"/>
      <c r="AJ66" s="1364"/>
      <c r="AK66" s="1368"/>
      <c r="AL66" s="1438"/>
      <c r="AM66" s="1439"/>
      <c r="AN66" s="1365"/>
      <c r="AO66" s="1440"/>
      <c r="AP66" s="1441"/>
      <c r="AQ66" s="1441"/>
      <c r="AR66" s="1441"/>
      <c r="AS66" s="1441"/>
      <c r="AT66" s="1441"/>
      <c r="AU66" s="1441"/>
      <c r="AV66" s="1368"/>
      <c r="AW66" s="1441"/>
      <c r="AX66" s="1442"/>
      <c r="AY66" s="1442"/>
      <c r="AZ66" s="1442"/>
      <c r="BA66" s="1442"/>
      <c r="BB66" s="1442"/>
      <c r="BC66" s="1442"/>
      <c r="BD66" s="1368"/>
      <c r="BE66" s="1442"/>
      <c r="BF66" s="1374"/>
      <c r="BG66" s="1443"/>
      <c r="BH66" s="1443"/>
      <c r="BI66" s="1377"/>
      <c r="BJ66" s="1378"/>
      <c r="BK66" s="1371"/>
      <c r="BL66" s="1379"/>
      <c r="BM66" s="1379"/>
      <c r="BN66" s="1379"/>
      <c r="BO66" s="1379"/>
      <c r="BP66" s="1379"/>
      <c r="BQ66" s="1379"/>
      <c r="BR66" s="1379"/>
      <c r="BS66" s="1379"/>
      <c r="BT66" s="1444"/>
      <c r="BU66" s="1368"/>
      <c r="BV66" s="1371"/>
      <c r="BW66" s="1382"/>
      <c r="BX66" s="1382"/>
      <c r="BY66" s="1382"/>
      <c r="BZ66" s="1382"/>
      <c r="CA66" s="1378"/>
      <c r="CB66" s="1443"/>
      <c r="CC66" s="1437"/>
      <c r="CD66" s="1437"/>
      <c r="CE66" s="1437"/>
      <c r="CF66" s="1368"/>
      <c r="CG66" s="1445"/>
      <c r="CH66" s="1374"/>
      <c r="CI66" s="1374"/>
      <c r="CJ66" s="1374"/>
      <c r="CK66" s="1378"/>
      <c r="CL66" s="1371"/>
      <c r="CM66" s="1372"/>
      <c r="CN66" s="1372"/>
      <c r="CO66" s="1372"/>
      <c r="CP66" s="1368"/>
      <c r="CQ66" s="1441"/>
      <c r="CR66" s="1417"/>
      <c r="CS66" s="1371"/>
      <c r="CT66" s="1371"/>
      <c r="CU66" s="1371"/>
      <c r="CV66" s="1371"/>
      <c r="CW66" s="1439"/>
      <c r="CX66" s="1371"/>
      <c r="CY66" s="1371"/>
      <c r="CZ66" s="1371"/>
      <c r="DA66" s="1371"/>
      <c r="DB66" s="1371"/>
      <c r="DC66" s="1371"/>
      <c r="DD66" s="1378"/>
      <c r="DE66" s="1440"/>
      <c r="DF66" s="1438"/>
      <c r="DG66" s="1438"/>
      <c r="DH66" s="1364"/>
      <c r="DI66" s="1446"/>
    </row>
    <row r="67">
      <c r="A67" s="1361"/>
      <c r="B67" s="1363"/>
      <c r="C67" s="1436"/>
      <c r="D67" s="1364"/>
      <c r="E67" s="1364"/>
      <c r="F67" s="1364"/>
      <c r="G67" s="1364"/>
      <c r="H67" s="1365"/>
      <c r="I67" s="1364"/>
      <c r="J67" s="1364"/>
      <c r="K67" s="1365"/>
      <c r="L67" s="1364"/>
      <c r="M67" s="1364"/>
      <c r="N67" s="1364"/>
      <c r="O67" s="1364"/>
      <c r="P67" s="1364"/>
      <c r="Q67" s="1364"/>
      <c r="R67" s="1364"/>
      <c r="S67" s="1365"/>
      <c r="T67" s="1364"/>
      <c r="U67" s="1364"/>
      <c r="V67" s="1364"/>
      <c r="W67" s="1364"/>
      <c r="X67" s="1364"/>
      <c r="Y67" s="1364"/>
      <c r="Z67" s="1364"/>
      <c r="AA67" s="1364"/>
      <c r="AB67" s="1365"/>
      <c r="AC67" s="1437"/>
      <c r="AD67" s="1364"/>
      <c r="AE67" s="1364"/>
      <c r="AF67" s="1364"/>
      <c r="AG67" s="1364"/>
      <c r="AH67" s="1364"/>
      <c r="AI67" s="1364"/>
      <c r="AJ67" s="1364"/>
      <c r="AK67" s="1368"/>
      <c r="AL67" s="1438"/>
      <c r="AM67" s="1439"/>
      <c r="AN67" s="1365"/>
      <c r="AO67" s="1440"/>
      <c r="AP67" s="1441"/>
      <c r="AQ67" s="1441"/>
      <c r="AR67" s="1441"/>
      <c r="AS67" s="1441"/>
      <c r="AT67" s="1441"/>
      <c r="AU67" s="1441"/>
      <c r="AV67" s="1368"/>
      <c r="AW67" s="1441"/>
      <c r="AX67" s="1442"/>
      <c r="AY67" s="1442"/>
      <c r="AZ67" s="1442"/>
      <c r="BA67" s="1442"/>
      <c r="BB67" s="1442"/>
      <c r="BC67" s="1442"/>
      <c r="BD67" s="1368"/>
      <c r="BE67" s="1442"/>
      <c r="BF67" s="1374"/>
      <c r="BG67" s="1443"/>
      <c r="BH67" s="1443"/>
      <c r="BI67" s="1377"/>
      <c r="BJ67" s="1378"/>
      <c r="BK67" s="1371"/>
      <c r="BL67" s="1379"/>
      <c r="BM67" s="1379"/>
      <c r="BN67" s="1379"/>
      <c r="BO67" s="1379"/>
      <c r="BP67" s="1379"/>
      <c r="BQ67" s="1379"/>
      <c r="BR67" s="1379"/>
      <c r="BS67" s="1379"/>
      <c r="BT67" s="1444"/>
      <c r="BU67" s="1368"/>
      <c r="BV67" s="1371"/>
      <c r="BW67" s="1382"/>
      <c r="BX67" s="1382"/>
      <c r="BY67" s="1382"/>
      <c r="BZ67" s="1382"/>
      <c r="CA67" s="1378"/>
      <c r="CB67" s="1443"/>
      <c r="CC67" s="1437"/>
      <c r="CD67" s="1437"/>
      <c r="CE67" s="1437"/>
      <c r="CF67" s="1368"/>
      <c r="CG67" s="1445"/>
      <c r="CH67" s="1374"/>
      <c r="CI67" s="1374"/>
      <c r="CJ67" s="1374"/>
      <c r="CK67" s="1378"/>
      <c r="CL67" s="1371"/>
      <c r="CM67" s="1372"/>
      <c r="CN67" s="1372"/>
      <c r="CO67" s="1372"/>
      <c r="CP67" s="1368"/>
      <c r="CQ67" s="1441"/>
      <c r="CR67" s="1417"/>
      <c r="CS67" s="1371"/>
      <c r="CT67" s="1371"/>
      <c r="CU67" s="1371"/>
      <c r="CV67" s="1371"/>
      <c r="CW67" s="1439"/>
      <c r="CX67" s="1371"/>
      <c r="CY67" s="1371"/>
      <c r="CZ67" s="1371"/>
      <c r="DA67" s="1371"/>
      <c r="DB67" s="1371"/>
      <c r="DC67" s="1371"/>
      <c r="DD67" s="1378"/>
      <c r="DE67" s="1440"/>
      <c r="DF67" s="1438"/>
      <c r="DG67" s="1438"/>
      <c r="DH67" s="1364"/>
      <c r="DI67" s="1446"/>
    </row>
    <row r="68">
      <c r="A68" s="1361"/>
      <c r="B68" s="1363"/>
      <c r="C68" s="1436"/>
      <c r="D68" s="1364"/>
      <c r="E68" s="1364"/>
      <c r="F68" s="1364"/>
      <c r="G68" s="1364"/>
      <c r="H68" s="1365"/>
      <c r="I68" s="1364"/>
      <c r="J68" s="1364"/>
      <c r="K68" s="1365"/>
      <c r="L68" s="1364"/>
      <c r="M68" s="1364"/>
      <c r="N68" s="1364"/>
      <c r="O68" s="1364"/>
      <c r="P68" s="1364"/>
      <c r="Q68" s="1364"/>
      <c r="R68" s="1364"/>
      <c r="S68" s="1365"/>
      <c r="T68" s="1364"/>
      <c r="U68" s="1364"/>
      <c r="V68" s="1364"/>
      <c r="W68" s="1364"/>
      <c r="X68" s="1364"/>
      <c r="Y68" s="1364"/>
      <c r="Z68" s="1364"/>
      <c r="AA68" s="1364"/>
      <c r="AB68" s="1365"/>
      <c r="AC68" s="1437"/>
      <c r="AD68" s="1364"/>
      <c r="AE68" s="1364"/>
      <c r="AF68" s="1364"/>
      <c r="AG68" s="1364"/>
      <c r="AH68" s="1364"/>
      <c r="AI68" s="1364"/>
      <c r="AJ68" s="1364"/>
      <c r="AK68" s="1368"/>
      <c r="AL68" s="1438"/>
      <c r="AM68" s="1439"/>
      <c r="AN68" s="1365"/>
      <c r="AO68" s="1440"/>
      <c r="AP68" s="1441"/>
      <c r="AQ68" s="1441"/>
      <c r="AR68" s="1441"/>
      <c r="AS68" s="1441"/>
      <c r="AT68" s="1441"/>
      <c r="AU68" s="1441"/>
      <c r="AV68" s="1368"/>
      <c r="AW68" s="1441"/>
      <c r="AX68" s="1442"/>
      <c r="AY68" s="1442"/>
      <c r="AZ68" s="1442"/>
      <c r="BA68" s="1442"/>
      <c r="BB68" s="1442"/>
      <c r="BC68" s="1442"/>
      <c r="BD68" s="1368"/>
      <c r="BE68" s="1442"/>
      <c r="BF68" s="1374"/>
      <c r="BG68" s="1443"/>
      <c r="BH68" s="1443"/>
      <c r="BI68" s="1377"/>
      <c r="BJ68" s="1378"/>
      <c r="BK68" s="1371"/>
      <c r="BL68" s="1379"/>
      <c r="BM68" s="1379"/>
      <c r="BN68" s="1379"/>
      <c r="BO68" s="1379"/>
      <c r="BP68" s="1379"/>
      <c r="BQ68" s="1379"/>
      <c r="BR68" s="1379"/>
      <c r="BS68" s="1379"/>
      <c r="BT68" s="1444"/>
      <c r="BU68" s="1368"/>
      <c r="BV68" s="1371"/>
      <c r="BW68" s="1382"/>
      <c r="BX68" s="1382"/>
      <c r="BY68" s="1382"/>
      <c r="BZ68" s="1382"/>
      <c r="CA68" s="1378"/>
      <c r="CB68" s="1443"/>
      <c r="CC68" s="1437"/>
      <c r="CD68" s="1437"/>
      <c r="CE68" s="1437"/>
      <c r="CF68" s="1368"/>
      <c r="CG68" s="1445"/>
      <c r="CH68" s="1374"/>
      <c r="CI68" s="1374"/>
      <c r="CJ68" s="1374"/>
      <c r="CK68" s="1378"/>
      <c r="CL68" s="1371"/>
      <c r="CM68" s="1372"/>
      <c r="CN68" s="1372"/>
      <c r="CO68" s="1372"/>
      <c r="CP68" s="1368"/>
      <c r="CQ68" s="1441"/>
      <c r="CR68" s="1417"/>
      <c r="CS68" s="1371"/>
      <c r="CT68" s="1371"/>
      <c r="CU68" s="1371"/>
      <c r="CV68" s="1371"/>
      <c r="CW68" s="1439"/>
      <c r="CX68" s="1371"/>
      <c r="CY68" s="1371"/>
      <c r="CZ68" s="1371"/>
      <c r="DA68" s="1371"/>
      <c r="DB68" s="1371"/>
      <c r="DC68" s="1371"/>
      <c r="DD68" s="1378"/>
      <c r="DE68" s="1440"/>
      <c r="DF68" s="1438"/>
      <c r="DG68" s="1438"/>
      <c r="DH68" s="1364"/>
      <c r="DI68" s="1446"/>
    </row>
    <row r="69">
      <c r="A69" s="1361"/>
      <c r="B69" s="1363"/>
      <c r="C69" s="1436"/>
      <c r="D69" s="1364"/>
      <c r="E69" s="1364"/>
      <c r="F69" s="1364"/>
      <c r="G69" s="1364"/>
      <c r="H69" s="1365"/>
      <c r="I69" s="1364"/>
      <c r="J69" s="1364"/>
      <c r="K69" s="1365"/>
      <c r="L69" s="1364"/>
      <c r="M69" s="1364"/>
      <c r="N69" s="1364"/>
      <c r="O69" s="1364"/>
      <c r="P69" s="1364"/>
      <c r="Q69" s="1364"/>
      <c r="R69" s="1364"/>
      <c r="S69" s="1365"/>
      <c r="T69" s="1364"/>
      <c r="U69" s="1364"/>
      <c r="V69" s="1364"/>
      <c r="W69" s="1364"/>
      <c r="X69" s="1364"/>
      <c r="Y69" s="1364"/>
      <c r="Z69" s="1364"/>
      <c r="AA69" s="1364"/>
      <c r="AB69" s="1365"/>
      <c r="AC69" s="1437"/>
      <c r="AD69" s="1364"/>
      <c r="AE69" s="1364"/>
      <c r="AF69" s="1364"/>
      <c r="AG69" s="1364"/>
      <c r="AH69" s="1364"/>
      <c r="AI69" s="1364"/>
      <c r="AJ69" s="1364"/>
      <c r="AK69" s="1368"/>
      <c r="AL69" s="1438"/>
      <c r="AM69" s="1439"/>
      <c r="AN69" s="1365"/>
      <c r="AO69" s="1440"/>
      <c r="AP69" s="1441"/>
      <c r="AQ69" s="1441"/>
      <c r="AR69" s="1441"/>
      <c r="AS69" s="1441"/>
      <c r="AT69" s="1441"/>
      <c r="AU69" s="1441"/>
      <c r="AV69" s="1368"/>
      <c r="AW69" s="1441"/>
      <c r="AX69" s="1442"/>
      <c r="AY69" s="1442"/>
      <c r="AZ69" s="1442"/>
      <c r="BA69" s="1442"/>
      <c r="BB69" s="1442"/>
      <c r="BC69" s="1442"/>
      <c r="BD69" s="1368"/>
      <c r="BE69" s="1442"/>
      <c r="BF69" s="1374"/>
      <c r="BG69" s="1443"/>
      <c r="BH69" s="1443"/>
      <c r="BI69" s="1377"/>
      <c r="BJ69" s="1378"/>
      <c r="BK69" s="1371"/>
      <c r="BL69" s="1379"/>
      <c r="BM69" s="1379"/>
      <c r="BN69" s="1379"/>
      <c r="BO69" s="1379"/>
      <c r="BP69" s="1379"/>
      <c r="BQ69" s="1379"/>
      <c r="BR69" s="1379"/>
      <c r="BS69" s="1379"/>
      <c r="BT69" s="1444"/>
      <c r="BU69" s="1368"/>
      <c r="BV69" s="1371"/>
      <c r="BW69" s="1382"/>
      <c r="BX69" s="1382"/>
      <c r="BY69" s="1382"/>
      <c r="BZ69" s="1382"/>
      <c r="CA69" s="1378"/>
      <c r="CB69" s="1443"/>
      <c r="CC69" s="1437"/>
      <c r="CD69" s="1437"/>
      <c r="CE69" s="1437"/>
      <c r="CF69" s="1368"/>
      <c r="CG69" s="1445"/>
      <c r="CH69" s="1374"/>
      <c r="CI69" s="1374"/>
      <c r="CJ69" s="1374"/>
      <c r="CK69" s="1378"/>
      <c r="CL69" s="1371"/>
      <c r="CM69" s="1372"/>
      <c r="CN69" s="1372"/>
      <c r="CO69" s="1372"/>
      <c r="CP69" s="1368"/>
      <c r="CQ69" s="1441"/>
      <c r="CR69" s="1417"/>
      <c r="CS69" s="1371"/>
      <c r="CT69" s="1371"/>
      <c r="CU69" s="1371"/>
      <c r="CV69" s="1371"/>
      <c r="CW69" s="1439"/>
      <c r="CX69" s="1371"/>
      <c r="CY69" s="1371"/>
      <c r="CZ69" s="1371"/>
      <c r="DA69" s="1371"/>
      <c r="DB69" s="1371"/>
      <c r="DC69" s="1371"/>
      <c r="DD69" s="1378"/>
      <c r="DE69" s="1440"/>
      <c r="DF69" s="1438"/>
      <c r="DG69" s="1438"/>
      <c r="DH69" s="1364"/>
      <c r="DI69" s="1446"/>
    </row>
    <row r="70">
      <c r="A70" s="1361"/>
      <c r="B70" s="1363"/>
      <c r="C70" s="1436"/>
      <c r="D70" s="1364"/>
      <c r="E70" s="1364"/>
      <c r="F70" s="1364"/>
      <c r="G70" s="1364"/>
      <c r="H70" s="1365"/>
      <c r="I70" s="1364"/>
      <c r="J70" s="1364"/>
      <c r="K70" s="1365"/>
      <c r="L70" s="1364"/>
      <c r="M70" s="1364"/>
      <c r="N70" s="1364"/>
      <c r="O70" s="1364"/>
      <c r="P70" s="1364"/>
      <c r="Q70" s="1364"/>
      <c r="R70" s="1364"/>
      <c r="S70" s="1365"/>
      <c r="T70" s="1364"/>
      <c r="U70" s="1364"/>
      <c r="V70" s="1364"/>
      <c r="W70" s="1364"/>
      <c r="X70" s="1364"/>
      <c r="Y70" s="1364"/>
      <c r="Z70" s="1364"/>
      <c r="AA70" s="1364"/>
      <c r="AB70" s="1365"/>
      <c r="AC70" s="1437"/>
      <c r="AD70" s="1364"/>
      <c r="AE70" s="1364"/>
      <c r="AF70" s="1364"/>
      <c r="AG70" s="1364"/>
      <c r="AH70" s="1364"/>
      <c r="AI70" s="1364"/>
      <c r="AJ70" s="1364"/>
      <c r="AK70" s="1368"/>
      <c r="AL70" s="1438"/>
      <c r="AM70" s="1439"/>
      <c r="AN70" s="1365"/>
      <c r="AO70" s="1440"/>
      <c r="AP70" s="1441"/>
      <c r="AQ70" s="1441"/>
      <c r="AR70" s="1441"/>
      <c r="AS70" s="1441"/>
      <c r="AT70" s="1441"/>
      <c r="AU70" s="1441"/>
      <c r="AV70" s="1368"/>
      <c r="AW70" s="1441"/>
      <c r="AX70" s="1442"/>
      <c r="AY70" s="1442"/>
      <c r="AZ70" s="1442"/>
      <c r="BA70" s="1442"/>
      <c r="BB70" s="1442"/>
      <c r="BC70" s="1442"/>
      <c r="BD70" s="1368"/>
      <c r="BE70" s="1442"/>
      <c r="BF70" s="1374"/>
      <c r="BG70" s="1443"/>
      <c r="BH70" s="1443"/>
      <c r="BI70" s="1377"/>
      <c r="BJ70" s="1378"/>
      <c r="BK70" s="1371"/>
      <c r="BL70" s="1379"/>
      <c r="BM70" s="1379"/>
      <c r="BN70" s="1379"/>
      <c r="BO70" s="1379"/>
      <c r="BP70" s="1379"/>
      <c r="BQ70" s="1379"/>
      <c r="BR70" s="1379"/>
      <c r="BS70" s="1379"/>
      <c r="BT70" s="1444"/>
      <c r="BU70" s="1368"/>
      <c r="BV70" s="1371"/>
      <c r="BW70" s="1382"/>
      <c r="BX70" s="1382"/>
      <c r="BY70" s="1382"/>
      <c r="BZ70" s="1382"/>
      <c r="CA70" s="1378"/>
      <c r="CB70" s="1443"/>
      <c r="CC70" s="1437"/>
      <c r="CD70" s="1437"/>
      <c r="CE70" s="1437"/>
      <c r="CF70" s="1368"/>
      <c r="CG70" s="1445"/>
      <c r="CH70" s="1374"/>
      <c r="CI70" s="1374"/>
      <c r="CJ70" s="1374"/>
      <c r="CK70" s="1378"/>
      <c r="CL70" s="1371"/>
      <c r="CM70" s="1372"/>
      <c r="CN70" s="1372"/>
      <c r="CO70" s="1372"/>
      <c r="CP70" s="1368"/>
      <c r="CQ70" s="1441"/>
      <c r="CR70" s="1417"/>
      <c r="CS70" s="1371"/>
      <c r="CT70" s="1371"/>
      <c r="CU70" s="1371"/>
      <c r="CV70" s="1371"/>
      <c r="CW70" s="1439"/>
      <c r="CX70" s="1371"/>
      <c r="CY70" s="1371"/>
      <c r="CZ70" s="1371"/>
      <c r="DA70" s="1371"/>
      <c r="DB70" s="1371"/>
      <c r="DC70" s="1371"/>
      <c r="DD70" s="1378"/>
      <c r="DE70" s="1440"/>
      <c r="DF70" s="1438"/>
      <c r="DG70" s="1438"/>
      <c r="DH70" s="1364"/>
      <c r="DI70" s="1446"/>
    </row>
    <row r="71">
      <c r="A71" s="1361"/>
      <c r="B71" s="1363"/>
      <c r="C71" s="1436"/>
      <c r="D71" s="1364"/>
      <c r="E71" s="1364"/>
      <c r="F71" s="1364"/>
      <c r="G71" s="1364"/>
      <c r="H71" s="1365"/>
      <c r="I71" s="1364"/>
      <c r="J71" s="1364"/>
      <c r="K71" s="1365"/>
      <c r="L71" s="1364"/>
      <c r="M71" s="1364"/>
      <c r="N71" s="1364"/>
      <c r="O71" s="1364"/>
      <c r="P71" s="1364"/>
      <c r="Q71" s="1364"/>
      <c r="R71" s="1364"/>
      <c r="S71" s="1365"/>
      <c r="T71" s="1364"/>
      <c r="U71" s="1364"/>
      <c r="V71" s="1364"/>
      <c r="W71" s="1364"/>
      <c r="X71" s="1364"/>
      <c r="Y71" s="1364"/>
      <c r="Z71" s="1364"/>
      <c r="AA71" s="1364"/>
      <c r="AB71" s="1365"/>
      <c r="AC71" s="1437"/>
      <c r="AD71" s="1364"/>
      <c r="AE71" s="1364"/>
      <c r="AF71" s="1364"/>
      <c r="AG71" s="1364"/>
      <c r="AH71" s="1364"/>
      <c r="AI71" s="1364"/>
      <c r="AJ71" s="1364"/>
      <c r="AK71" s="1368"/>
      <c r="AL71" s="1438"/>
      <c r="AM71" s="1439"/>
      <c r="AN71" s="1365"/>
      <c r="AO71" s="1440"/>
      <c r="AP71" s="1441"/>
      <c r="AQ71" s="1441"/>
      <c r="AR71" s="1441"/>
      <c r="AS71" s="1441"/>
      <c r="AT71" s="1441"/>
      <c r="AU71" s="1441"/>
      <c r="AV71" s="1368"/>
      <c r="AW71" s="1441"/>
      <c r="AX71" s="1442"/>
      <c r="AY71" s="1442"/>
      <c r="AZ71" s="1442"/>
      <c r="BA71" s="1442"/>
      <c r="BB71" s="1442"/>
      <c r="BC71" s="1442"/>
      <c r="BD71" s="1368"/>
      <c r="BE71" s="1442"/>
      <c r="BF71" s="1374"/>
      <c r="BG71" s="1443"/>
      <c r="BH71" s="1443"/>
      <c r="BI71" s="1377"/>
      <c r="BJ71" s="1378"/>
      <c r="BK71" s="1371"/>
      <c r="BL71" s="1379"/>
      <c r="BM71" s="1379"/>
      <c r="BN71" s="1379"/>
      <c r="BO71" s="1379"/>
      <c r="BP71" s="1379"/>
      <c r="BQ71" s="1379"/>
      <c r="BR71" s="1379"/>
      <c r="BS71" s="1379"/>
      <c r="BT71" s="1444"/>
      <c r="BU71" s="1368"/>
      <c r="BV71" s="1371"/>
      <c r="BW71" s="1382"/>
      <c r="BX71" s="1382"/>
      <c r="BY71" s="1382"/>
      <c r="BZ71" s="1382"/>
      <c r="CA71" s="1378"/>
      <c r="CB71" s="1443"/>
      <c r="CC71" s="1437"/>
      <c r="CD71" s="1437"/>
      <c r="CE71" s="1437"/>
      <c r="CF71" s="1368"/>
      <c r="CG71" s="1445"/>
      <c r="CH71" s="1374"/>
      <c r="CI71" s="1374"/>
      <c r="CJ71" s="1374"/>
      <c r="CK71" s="1378"/>
      <c r="CL71" s="1371"/>
      <c r="CM71" s="1372"/>
      <c r="CN71" s="1372"/>
      <c r="CO71" s="1372"/>
      <c r="CP71" s="1368"/>
      <c r="CQ71" s="1441"/>
      <c r="CR71" s="1417"/>
      <c r="CS71" s="1371"/>
      <c r="CT71" s="1371"/>
      <c r="CU71" s="1371"/>
      <c r="CV71" s="1371"/>
      <c r="CW71" s="1439"/>
      <c r="CX71" s="1371"/>
      <c r="CY71" s="1371"/>
      <c r="CZ71" s="1371"/>
      <c r="DA71" s="1371"/>
      <c r="DB71" s="1371"/>
      <c r="DC71" s="1371"/>
      <c r="DD71" s="1378"/>
      <c r="DE71" s="1440"/>
      <c r="DF71" s="1438"/>
      <c r="DG71" s="1438"/>
      <c r="DH71" s="1364"/>
      <c r="DI71" s="1446"/>
    </row>
    <row r="72">
      <c r="A72" s="1361"/>
      <c r="B72" s="1363"/>
      <c r="C72" s="1436"/>
      <c r="D72" s="1364"/>
      <c r="E72" s="1364"/>
      <c r="F72" s="1364"/>
      <c r="G72" s="1364"/>
      <c r="H72" s="1365"/>
      <c r="I72" s="1364"/>
      <c r="J72" s="1364"/>
      <c r="K72" s="1365"/>
      <c r="L72" s="1364"/>
      <c r="M72" s="1364"/>
      <c r="N72" s="1364"/>
      <c r="O72" s="1364"/>
      <c r="P72" s="1364"/>
      <c r="Q72" s="1364"/>
      <c r="R72" s="1364"/>
      <c r="S72" s="1365"/>
      <c r="T72" s="1364"/>
      <c r="U72" s="1364"/>
      <c r="V72" s="1364"/>
      <c r="W72" s="1364"/>
      <c r="X72" s="1364"/>
      <c r="Y72" s="1364"/>
      <c r="Z72" s="1364"/>
      <c r="AA72" s="1364"/>
      <c r="AB72" s="1365"/>
      <c r="AC72" s="1437"/>
      <c r="AD72" s="1364"/>
      <c r="AE72" s="1364"/>
      <c r="AF72" s="1364"/>
      <c r="AG72" s="1364"/>
      <c r="AH72" s="1364"/>
      <c r="AI72" s="1364"/>
      <c r="AJ72" s="1364"/>
      <c r="AK72" s="1368"/>
      <c r="AL72" s="1438"/>
      <c r="AM72" s="1439"/>
      <c r="AN72" s="1365"/>
      <c r="AO72" s="1440"/>
      <c r="AP72" s="1441"/>
      <c r="AQ72" s="1441"/>
      <c r="AR72" s="1441"/>
      <c r="AS72" s="1441"/>
      <c r="AT72" s="1441"/>
      <c r="AU72" s="1441"/>
      <c r="AV72" s="1368"/>
      <c r="AW72" s="1441"/>
      <c r="AX72" s="1442"/>
      <c r="AY72" s="1442"/>
      <c r="AZ72" s="1442"/>
      <c r="BA72" s="1442"/>
      <c r="BB72" s="1442"/>
      <c r="BC72" s="1442"/>
      <c r="BD72" s="1368"/>
      <c r="BE72" s="1442"/>
      <c r="BF72" s="1374"/>
      <c r="BG72" s="1443"/>
      <c r="BH72" s="1443"/>
      <c r="BI72" s="1377"/>
      <c r="BJ72" s="1378"/>
      <c r="BK72" s="1371"/>
      <c r="BL72" s="1379"/>
      <c r="BM72" s="1379"/>
      <c r="BN72" s="1379"/>
      <c r="BO72" s="1379"/>
      <c r="BP72" s="1379"/>
      <c r="BQ72" s="1379"/>
      <c r="BR72" s="1379"/>
      <c r="BS72" s="1379"/>
      <c r="BT72" s="1444"/>
      <c r="BU72" s="1368"/>
      <c r="BV72" s="1371"/>
      <c r="BW72" s="1382"/>
      <c r="BX72" s="1382"/>
      <c r="BY72" s="1382"/>
      <c r="BZ72" s="1382"/>
      <c r="CA72" s="1378"/>
      <c r="CB72" s="1443"/>
      <c r="CC72" s="1437"/>
      <c r="CD72" s="1437"/>
      <c r="CE72" s="1437"/>
      <c r="CF72" s="1368"/>
      <c r="CG72" s="1445"/>
      <c r="CH72" s="1374"/>
      <c r="CI72" s="1374"/>
      <c r="CJ72" s="1374"/>
      <c r="CK72" s="1378"/>
      <c r="CL72" s="1371"/>
      <c r="CM72" s="1372"/>
      <c r="CN72" s="1372"/>
      <c r="CO72" s="1372"/>
      <c r="CP72" s="1368"/>
      <c r="CQ72" s="1441"/>
      <c r="CR72" s="1417"/>
      <c r="CS72" s="1371"/>
      <c r="CT72" s="1371"/>
      <c r="CU72" s="1371"/>
      <c r="CV72" s="1371"/>
      <c r="CW72" s="1439"/>
      <c r="CX72" s="1371"/>
      <c r="CY72" s="1371"/>
      <c r="CZ72" s="1371"/>
      <c r="DA72" s="1371"/>
      <c r="DB72" s="1371"/>
      <c r="DC72" s="1371"/>
      <c r="DD72" s="1378"/>
      <c r="DE72" s="1440"/>
      <c r="DF72" s="1438"/>
      <c r="DG72" s="1438"/>
      <c r="DH72" s="1364"/>
      <c r="DI72" s="1446"/>
    </row>
    <row r="73">
      <c r="A73" s="1361"/>
      <c r="B73" s="1363"/>
      <c r="C73" s="1436"/>
      <c r="D73" s="1364"/>
      <c r="E73" s="1364"/>
      <c r="F73" s="1364"/>
      <c r="G73" s="1364"/>
      <c r="H73" s="1365"/>
      <c r="I73" s="1364"/>
      <c r="J73" s="1364"/>
      <c r="K73" s="1365"/>
      <c r="L73" s="1364"/>
      <c r="M73" s="1364"/>
      <c r="N73" s="1364"/>
      <c r="O73" s="1364"/>
      <c r="P73" s="1364"/>
      <c r="Q73" s="1364"/>
      <c r="R73" s="1364"/>
      <c r="S73" s="1365"/>
      <c r="T73" s="1364"/>
      <c r="U73" s="1364"/>
      <c r="V73" s="1364"/>
      <c r="W73" s="1364"/>
      <c r="X73" s="1364"/>
      <c r="Y73" s="1364"/>
      <c r="Z73" s="1364"/>
      <c r="AA73" s="1364"/>
      <c r="AB73" s="1365"/>
      <c r="AC73" s="1437"/>
      <c r="AD73" s="1364"/>
      <c r="AE73" s="1364"/>
      <c r="AF73" s="1364"/>
      <c r="AG73" s="1364"/>
      <c r="AH73" s="1364"/>
      <c r="AI73" s="1364"/>
      <c r="AJ73" s="1364"/>
      <c r="AK73" s="1368"/>
      <c r="AL73" s="1438"/>
      <c r="AM73" s="1439"/>
      <c r="AN73" s="1365"/>
      <c r="AO73" s="1440"/>
      <c r="AP73" s="1441"/>
      <c r="AQ73" s="1441"/>
      <c r="AR73" s="1441"/>
      <c r="AS73" s="1441"/>
      <c r="AT73" s="1441"/>
      <c r="AU73" s="1441"/>
      <c r="AV73" s="1368"/>
      <c r="AW73" s="1441"/>
      <c r="AX73" s="1442"/>
      <c r="AY73" s="1442"/>
      <c r="AZ73" s="1442"/>
      <c r="BA73" s="1442"/>
      <c r="BB73" s="1442"/>
      <c r="BC73" s="1442"/>
      <c r="BD73" s="1368"/>
      <c r="BE73" s="1442"/>
      <c r="BF73" s="1374"/>
      <c r="BG73" s="1443"/>
      <c r="BH73" s="1443"/>
      <c r="BI73" s="1377"/>
      <c r="BJ73" s="1378"/>
      <c r="BK73" s="1371"/>
      <c r="BL73" s="1379"/>
      <c r="BM73" s="1379"/>
      <c r="BN73" s="1379"/>
      <c r="BO73" s="1379"/>
      <c r="BP73" s="1379"/>
      <c r="BQ73" s="1379"/>
      <c r="BR73" s="1379"/>
      <c r="BS73" s="1379"/>
      <c r="BT73" s="1444"/>
      <c r="BU73" s="1368"/>
      <c r="BV73" s="1371"/>
      <c r="BW73" s="1382"/>
      <c r="BX73" s="1382"/>
      <c r="BY73" s="1382"/>
      <c r="BZ73" s="1382"/>
      <c r="CA73" s="1378"/>
      <c r="CB73" s="1443"/>
      <c r="CC73" s="1437"/>
      <c r="CD73" s="1437"/>
      <c r="CE73" s="1437"/>
      <c r="CF73" s="1368"/>
      <c r="CG73" s="1445"/>
      <c r="CH73" s="1374"/>
      <c r="CI73" s="1374"/>
      <c r="CJ73" s="1374"/>
      <c r="CK73" s="1378"/>
      <c r="CL73" s="1371"/>
      <c r="CM73" s="1372"/>
      <c r="CN73" s="1372"/>
      <c r="CO73" s="1372"/>
      <c r="CP73" s="1368"/>
      <c r="CQ73" s="1441"/>
      <c r="CR73" s="1417"/>
      <c r="CS73" s="1371"/>
      <c r="CT73" s="1371"/>
      <c r="CU73" s="1371"/>
      <c r="CV73" s="1371"/>
      <c r="CW73" s="1439"/>
      <c r="CX73" s="1371"/>
      <c r="CY73" s="1371"/>
      <c r="CZ73" s="1371"/>
      <c r="DA73" s="1371"/>
      <c r="DB73" s="1371"/>
      <c r="DC73" s="1371"/>
      <c r="DD73" s="1378"/>
      <c r="DE73" s="1440"/>
      <c r="DF73" s="1438"/>
      <c r="DG73" s="1438"/>
      <c r="DH73" s="1364"/>
      <c r="DI73" s="1446"/>
    </row>
    <row r="74">
      <c r="A74" s="1361"/>
      <c r="B74" s="1363"/>
      <c r="C74" s="1436"/>
      <c r="D74" s="1364"/>
      <c r="E74" s="1364"/>
      <c r="F74" s="1364"/>
      <c r="G74" s="1364"/>
      <c r="H74" s="1365"/>
      <c r="I74" s="1364"/>
      <c r="J74" s="1364"/>
      <c r="K74" s="1365"/>
      <c r="L74" s="1364"/>
      <c r="M74" s="1364"/>
      <c r="N74" s="1364"/>
      <c r="O74" s="1364"/>
      <c r="P74" s="1364"/>
      <c r="Q74" s="1364"/>
      <c r="R74" s="1364"/>
      <c r="S74" s="1365"/>
      <c r="T74" s="1364"/>
      <c r="U74" s="1364"/>
      <c r="V74" s="1364"/>
      <c r="W74" s="1364"/>
      <c r="X74" s="1364"/>
      <c r="Y74" s="1364"/>
      <c r="Z74" s="1364"/>
      <c r="AA74" s="1364"/>
      <c r="AB74" s="1365"/>
      <c r="AC74" s="1437"/>
      <c r="AD74" s="1364"/>
      <c r="AE74" s="1364"/>
      <c r="AF74" s="1364"/>
      <c r="AG74" s="1364"/>
      <c r="AH74" s="1364"/>
      <c r="AI74" s="1364"/>
      <c r="AJ74" s="1364"/>
      <c r="AK74" s="1368"/>
      <c r="AL74" s="1438"/>
      <c r="AM74" s="1439"/>
      <c r="AN74" s="1365"/>
      <c r="AO74" s="1440"/>
      <c r="AP74" s="1441"/>
      <c r="AQ74" s="1441"/>
      <c r="AR74" s="1441"/>
      <c r="AS74" s="1441"/>
      <c r="AT74" s="1441"/>
      <c r="AU74" s="1441"/>
      <c r="AV74" s="1368"/>
      <c r="AW74" s="1441"/>
      <c r="AX74" s="1442"/>
      <c r="AY74" s="1442"/>
      <c r="AZ74" s="1442"/>
      <c r="BA74" s="1442"/>
      <c r="BB74" s="1442"/>
      <c r="BC74" s="1442"/>
      <c r="BD74" s="1368"/>
      <c r="BE74" s="1442"/>
      <c r="BF74" s="1374"/>
      <c r="BG74" s="1443"/>
      <c r="BH74" s="1443"/>
      <c r="BI74" s="1377"/>
      <c r="BJ74" s="1378"/>
      <c r="BK74" s="1371"/>
      <c r="BL74" s="1379"/>
      <c r="BM74" s="1379"/>
      <c r="BN74" s="1379"/>
      <c r="BO74" s="1379"/>
      <c r="BP74" s="1379"/>
      <c r="BQ74" s="1379"/>
      <c r="BR74" s="1379"/>
      <c r="BS74" s="1379"/>
      <c r="BT74" s="1444"/>
      <c r="BU74" s="1368"/>
      <c r="BV74" s="1371"/>
      <c r="BW74" s="1382"/>
      <c r="BX74" s="1382"/>
      <c r="BY74" s="1382"/>
      <c r="BZ74" s="1382"/>
      <c r="CA74" s="1378"/>
      <c r="CB74" s="1443"/>
      <c r="CC74" s="1437"/>
      <c r="CD74" s="1437"/>
      <c r="CE74" s="1437"/>
      <c r="CF74" s="1368"/>
      <c r="CG74" s="1445"/>
      <c r="CH74" s="1374"/>
      <c r="CI74" s="1374"/>
      <c r="CJ74" s="1374"/>
      <c r="CK74" s="1378"/>
      <c r="CL74" s="1371"/>
      <c r="CM74" s="1372"/>
      <c r="CN74" s="1372"/>
      <c r="CO74" s="1372"/>
      <c r="CP74" s="1368"/>
      <c r="CQ74" s="1441"/>
      <c r="CR74" s="1417"/>
      <c r="CS74" s="1371"/>
      <c r="CT74" s="1371"/>
      <c r="CU74" s="1371"/>
      <c r="CV74" s="1371"/>
      <c r="CW74" s="1439"/>
      <c r="CX74" s="1371"/>
      <c r="CY74" s="1371"/>
      <c r="CZ74" s="1371"/>
      <c r="DA74" s="1371"/>
      <c r="DB74" s="1371"/>
      <c r="DC74" s="1371"/>
      <c r="DD74" s="1378"/>
      <c r="DE74" s="1440"/>
      <c r="DF74" s="1438"/>
      <c r="DG74" s="1438"/>
      <c r="DH74" s="1364"/>
      <c r="DI74" s="1446"/>
    </row>
    <row r="75">
      <c r="A75" s="1361"/>
      <c r="B75" s="1363"/>
      <c r="C75" s="1436"/>
      <c r="D75" s="1364"/>
      <c r="E75" s="1364"/>
      <c r="F75" s="1364"/>
      <c r="G75" s="1364"/>
      <c r="H75" s="1365"/>
      <c r="I75" s="1364"/>
      <c r="J75" s="1364"/>
      <c r="K75" s="1365"/>
      <c r="L75" s="1364"/>
      <c r="M75" s="1364"/>
      <c r="N75" s="1364"/>
      <c r="O75" s="1364"/>
      <c r="P75" s="1364"/>
      <c r="Q75" s="1364"/>
      <c r="R75" s="1364"/>
      <c r="S75" s="1365"/>
      <c r="T75" s="1364"/>
      <c r="U75" s="1364"/>
      <c r="V75" s="1364"/>
      <c r="W75" s="1364"/>
      <c r="X75" s="1364"/>
      <c r="Y75" s="1364"/>
      <c r="Z75" s="1364"/>
      <c r="AA75" s="1364"/>
      <c r="AB75" s="1365"/>
      <c r="AC75" s="1437"/>
      <c r="AD75" s="1364"/>
      <c r="AE75" s="1364"/>
      <c r="AF75" s="1364"/>
      <c r="AG75" s="1364"/>
      <c r="AH75" s="1364"/>
      <c r="AI75" s="1364"/>
      <c r="AJ75" s="1364"/>
      <c r="AK75" s="1368"/>
      <c r="AL75" s="1438"/>
      <c r="AM75" s="1439"/>
      <c r="AN75" s="1365"/>
      <c r="AO75" s="1440"/>
      <c r="AP75" s="1441"/>
      <c r="AQ75" s="1441"/>
      <c r="AR75" s="1441"/>
      <c r="AS75" s="1441"/>
      <c r="AT75" s="1441"/>
      <c r="AU75" s="1441"/>
      <c r="AV75" s="1368"/>
      <c r="AW75" s="1441"/>
      <c r="AX75" s="1442"/>
      <c r="AY75" s="1442"/>
      <c r="AZ75" s="1442"/>
      <c r="BA75" s="1442"/>
      <c r="BB75" s="1442"/>
      <c r="BC75" s="1442"/>
      <c r="BD75" s="1368"/>
      <c r="BE75" s="1442"/>
      <c r="BF75" s="1374"/>
      <c r="BG75" s="1443"/>
      <c r="BH75" s="1443"/>
      <c r="BI75" s="1377"/>
      <c r="BJ75" s="1378"/>
      <c r="BK75" s="1371"/>
      <c r="BL75" s="1379"/>
      <c r="BM75" s="1379"/>
      <c r="BN75" s="1379"/>
      <c r="BO75" s="1379"/>
      <c r="BP75" s="1379"/>
      <c r="BQ75" s="1379"/>
      <c r="BR75" s="1379"/>
      <c r="BS75" s="1379"/>
      <c r="BT75" s="1444"/>
      <c r="BU75" s="1368"/>
      <c r="BV75" s="1371"/>
      <c r="BW75" s="1382"/>
      <c r="BX75" s="1382"/>
      <c r="BY75" s="1382"/>
      <c r="BZ75" s="1382"/>
      <c r="CA75" s="1378"/>
      <c r="CB75" s="1443"/>
      <c r="CC75" s="1437"/>
      <c r="CD75" s="1437"/>
      <c r="CE75" s="1437"/>
      <c r="CF75" s="1368"/>
      <c r="CG75" s="1445"/>
      <c r="CH75" s="1374"/>
      <c r="CI75" s="1374"/>
      <c r="CJ75" s="1374"/>
      <c r="CK75" s="1378"/>
      <c r="CL75" s="1371"/>
      <c r="CM75" s="1372"/>
      <c r="CN75" s="1372"/>
      <c r="CO75" s="1372"/>
      <c r="CP75" s="1368"/>
      <c r="CQ75" s="1441"/>
      <c r="CR75" s="1417"/>
      <c r="CS75" s="1371"/>
      <c r="CT75" s="1371"/>
      <c r="CU75" s="1371"/>
      <c r="CV75" s="1371"/>
      <c r="CW75" s="1439"/>
      <c r="CX75" s="1371"/>
      <c r="CY75" s="1371"/>
      <c r="CZ75" s="1371"/>
      <c r="DA75" s="1371"/>
      <c r="DB75" s="1371"/>
      <c r="DC75" s="1371"/>
      <c r="DD75" s="1378"/>
      <c r="DE75" s="1440"/>
      <c r="DF75" s="1438"/>
      <c r="DG75" s="1438"/>
      <c r="DH75" s="1364"/>
      <c r="DI75" s="1446"/>
    </row>
    <row r="76">
      <c r="A76" s="1361"/>
      <c r="B76" s="1363"/>
      <c r="C76" s="1436"/>
      <c r="D76" s="1364"/>
      <c r="E76" s="1364"/>
      <c r="F76" s="1364"/>
      <c r="G76" s="1364"/>
      <c r="H76" s="1365"/>
      <c r="I76" s="1364"/>
      <c r="J76" s="1364"/>
      <c r="K76" s="1365"/>
      <c r="L76" s="1364"/>
      <c r="M76" s="1364"/>
      <c r="N76" s="1364"/>
      <c r="O76" s="1364"/>
      <c r="P76" s="1364"/>
      <c r="Q76" s="1364"/>
      <c r="R76" s="1364"/>
      <c r="S76" s="1365"/>
      <c r="T76" s="1364"/>
      <c r="U76" s="1364"/>
      <c r="V76" s="1364"/>
      <c r="W76" s="1364"/>
      <c r="X76" s="1364"/>
      <c r="Y76" s="1364"/>
      <c r="Z76" s="1364"/>
      <c r="AA76" s="1364"/>
      <c r="AB76" s="1365"/>
      <c r="AC76" s="1437"/>
      <c r="AD76" s="1364"/>
      <c r="AE76" s="1364"/>
      <c r="AF76" s="1364"/>
      <c r="AG76" s="1364"/>
      <c r="AH76" s="1364"/>
      <c r="AI76" s="1364"/>
      <c r="AJ76" s="1364"/>
      <c r="AK76" s="1368"/>
      <c r="AL76" s="1438"/>
      <c r="AM76" s="1439"/>
      <c r="AN76" s="1365"/>
      <c r="AO76" s="1440"/>
      <c r="AP76" s="1441"/>
      <c r="AQ76" s="1441"/>
      <c r="AR76" s="1441"/>
      <c r="AS76" s="1441"/>
      <c r="AT76" s="1441"/>
      <c r="AU76" s="1441"/>
      <c r="AV76" s="1368"/>
      <c r="AW76" s="1441"/>
      <c r="AX76" s="1442"/>
      <c r="AY76" s="1442"/>
      <c r="AZ76" s="1442"/>
      <c r="BA76" s="1442"/>
      <c r="BB76" s="1442"/>
      <c r="BC76" s="1442"/>
      <c r="BD76" s="1368"/>
      <c r="BE76" s="1442"/>
      <c r="BF76" s="1374"/>
      <c r="BG76" s="1443"/>
      <c r="BH76" s="1443"/>
      <c r="BI76" s="1377"/>
      <c r="BJ76" s="1378"/>
      <c r="BK76" s="1371"/>
      <c r="BL76" s="1379"/>
      <c r="BM76" s="1379"/>
      <c r="BN76" s="1379"/>
      <c r="BO76" s="1379"/>
      <c r="BP76" s="1379"/>
      <c r="BQ76" s="1379"/>
      <c r="BR76" s="1379"/>
      <c r="BS76" s="1379"/>
      <c r="BT76" s="1444"/>
      <c r="BU76" s="1368"/>
      <c r="BV76" s="1371"/>
      <c r="BW76" s="1382"/>
      <c r="BX76" s="1382"/>
      <c r="BY76" s="1382"/>
      <c r="BZ76" s="1382"/>
      <c r="CA76" s="1378"/>
      <c r="CB76" s="1443"/>
      <c r="CC76" s="1437"/>
      <c r="CD76" s="1437"/>
      <c r="CE76" s="1437"/>
      <c r="CF76" s="1368"/>
      <c r="CG76" s="1445"/>
      <c r="CH76" s="1374"/>
      <c r="CI76" s="1374"/>
      <c r="CJ76" s="1374"/>
      <c r="CK76" s="1378"/>
      <c r="CL76" s="1371"/>
      <c r="CM76" s="1372"/>
      <c r="CN76" s="1372"/>
      <c r="CO76" s="1372"/>
      <c r="CP76" s="1368"/>
      <c r="CQ76" s="1441"/>
      <c r="CR76" s="1417"/>
      <c r="CS76" s="1371"/>
      <c r="CT76" s="1371"/>
      <c r="CU76" s="1371"/>
      <c r="CV76" s="1371"/>
      <c r="CW76" s="1439"/>
      <c r="CX76" s="1371"/>
      <c r="CY76" s="1371"/>
      <c r="CZ76" s="1371"/>
      <c r="DA76" s="1371"/>
      <c r="DB76" s="1371"/>
      <c r="DC76" s="1371"/>
      <c r="DD76" s="1378"/>
      <c r="DE76" s="1440"/>
      <c r="DF76" s="1438"/>
      <c r="DG76" s="1438"/>
      <c r="DH76" s="1364"/>
      <c r="DI76" s="1446"/>
    </row>
    <row r="77">
      <c r="A77" s="1361"/>
      <c r="B77" s="1363"/>
      <c r="C77" s="1436"/>
      <c r="D77" s="1364"/>
      <c r="E77" s="1364"/>
      <c r="F77" s="1364"/>
      <c r="G77" s="1364"/>
      <c r="H77" s="1365"/>
      <c r="I77" s="1364"/>
      <c r="J77" s="1364"/>
      <c r="K77" s="1365"/>
      <c r="L77" s="1364"/>
      <c r="M77" s="1364"/>
      <c r="N77" s="1364"/>
      <c r="O77" s="1364"/>
      <c r="P77" s="1364"/>
      <c r="Q77" s="1364"/>
      <c r="R77" s="1364"/>
      <c r="S77" s="1365"/>
      <c r="T77" s="1364"/>
      <c r="U77" s="1364"/>
      <c r="V77" s="1364"/>
      <c r="W77" s="1364"/>
      <c r="X77" s="1364"/>
      <c r="Y77" s="1364"/>
      <c r="Z77" s="1364"/>
      <c r="AA77" s="1364"/>
      <c r="AB77" s="1365"/>
      <c r="AC77" s="1437"/>
      <c r="AD77" s="1364"/>
      <c r="AE77" s="1364"/>
      <c r="AF77" s="1364"/>
      <c r="AG77" s="1364"/>
      <c r="AH77" s="1364"/>
      <c r="AI77" s="1364"/>
      <c r="AJ77" s="1364"/>
      <c r="AK77" s="1368"/>
      <c r="AL77" s="1438"/>
      <c r="AM77" s="1439"/>
      <c r="AN77" s="1365"/>
      <c r="AO77" s="1440"/>
      <c r="AP77" s="1441"/>
      <c r="AQ77" s="1441"/>
      <c r="AR77" s="1441"/>
      <c r="AS77" s="1441"/>
      <c r="AT77" s="1441"/>
      <c r="AU77" s="1441"/>
      <c r="AV77" s="1368"/>
      <c r="AW77" s="1441"/>
      <c r="AX77" s="1442"/>
      <c r="AY77" s="1442"/>
      <c r="AZ77" s="1442"/>
      <c r="BA77" s="1442"/>
      <c r="BB77" s="1442"/>
      <c r="BC77" s="1442"/>
      <c r="BD77" s="1368"/>
      <c r="BE77" s="1442"/>
      <c r="BF77" s="1374"/>
      <c r="BG77" s="1443"/>
      <c r="BH77" s="1443"/>
      <c r="BI77" s="1377"/>
      <c r="BJ77" s="1378"/>
      <c r="BK77" s="1371"/>
      <c r="BL77" s="1379"/>
      <c r="BM77" s="1379"/>
      <c r="BN77" s="1379"/>
      <c r="BO77" s="1379"/>
      <c r="BP77" s="1379"/>
      <c r="BQ77" s="1379"/>
      <c r="BR77" s="1379"/>
      <c r="BS77" s="1379"/>
      <c r="BT77" s="1444"/>
      <c r="BU77" s="1368"/>
      <c r="BV77" s="1371"/>
      <c r="BW77" s="1382"/>
      <c r="BX77" s="1382"/>
      <c r="BY77" s="1382"/>
      <c r="BZ77" s="1382"/>
      <c r="CA77" s="1378"/>
      <c r="CB77" s="1443"/>
      <c r="CC77" s="1437"/>
      <c r="CD77" s="1437"/>
      <c r="CE77" s="1437"/>
      <c r="CF77" s="1368"/>
      <c r="CG77" s="1445"/>
      <c r="CH77" s="1374"/>
      <c r="CI77" s="1374"/>
      <c r="CJ77" s="1374"/>
      <c r="CK77" s="1378"/>
      <c r="CL77" s="1371"/>
      <c r="CM77" s="1372"/>
      <c r="CN77" s="1372"/>
      <c r="CO77" s="1372"/>
      <c r="CP77" s="1368"/>
      <c r="CQ77" s="1441"/>
      <c r="CR77" s="1417"/>
      <c r="CS77" s="1371"/>
      <c r="CT77" s="1371"/>
      <c r="CU77" s="1371"/>
      <c r="CV77" s="1371"/>
      <c r="CW77" s="1439"/>
      <c r="CX77" s="1371"/>
      <c r="CY77" s="1371"/>
      <c r="CZ77" s="1371"/>
      <c r="DA77" s="1371"/>
      <c r="DB77" s="1371"/>
      <c r="DC77" s="1371"/>
      <c r="DD77" s="1378"/>
      <c r="DE77" s="1440"/>
      <c r="DF77" s="1438"/>
      <c r="DG77" s="1438"/>
      <c r="DH77" s="1364"/>
      <c r="DI77" s="1446"/>
    </row>
    <row r="78">
      <c r="A78" s="1361"/>
      <c r="B78" s="1363"/>
      <c r="C78" s="1436"/>
      <c r="D78" s="1364"/>
      <c r="E78" s="1364"/>
      <c r="F78" s="1364"/>
      <c r="G78" s="1364"/>
      <c r="H78" s="1365"/>
      <c r="I78" s="1364"/>
      <c r="J78" s="1364"/>
      <c r="K78" s="1365"/>
      <c r="L78" s="1364"/>
      <c r="M78" s="1364"/>
      <c r="N78" s="1364"/>
      <c r="O78" s="1364"/>
      <c r="P78" s="1364"/>
      <c r="Q78" s="1364"/>
      <c r="R78" s="1364"/>
      <c r="S78" s="1365"/>
      <c r="T78" s="1364"/>
      <c r="U78" s="1364"/>
      <c r="V78" s="1364"/>
      <c r="W78" s="1364"/>
      <c r="X78" s="1364"/>
      <c r="Y78" s="1364"/>
      <c r="Z78" s="1364"/>
      <c r="AA78" s="1364"/>
      <c r="AB78" s="1365"/>
      <c r="AC78" s="1437"/>
      <c r="AD78" s="1364"/>
      <c r="AE78" s="1364"/>
      <c r="AF78" s="1364"/>
      <c r="AG78" s="1364"/>
      <c r="AH78" s="1364"/>
      <c r="AI78" s="1364"/>
      <c r="AJ78" s="1364"/>
      <c r="AK78" s="1368"/>
      <c r="AL78" s="1438"/>
      <c r="AM78" s="1439"/>
      <c r="AN78" s="1365"/>
      <c r="AO78" s="1440"/>
      <c r="AP78" s="1441"/>
      <c r="AQ78" s="1441"/>
      <c r="AR78" s="1441"/>
      <c r="AS78" s="1441"/>
      <c r="AT78" s="1441"/>
      <c r="AU78" s="1441"/>
      <c r="AV78" s="1368"/>
      <c r="AW78" s="1441"/>
      <c r="AX78" s="1442"/>
      <c r="AY78" s="1442"/>
      <c r="AZ78" s="1442"/>
      <c r="BA78" s="1442"/>
      <c r="BB78" s="1442"/>
      <c r="BC78" s="1442"/>
      <c r="BD78" s="1368"/>
      <c r="BE78" s="1442"/>
      <c r="BF78" s="1374"/>
      <c r="BG78" s="1443"/>
      <c r="BH78" s="1443"/>
      <c r="BI78" s="1377"/>
      <c r="BJ78" s="1378"/>
      <c r="BK78" s="1371"/>
      <c r="BL78" s="1379"/>
      <c r="BM78" s="1379"/>
      <c r="BN78" s="1379"/>
      <c r="BO78" s="1379"/>
      <c r="BP78" s="1379"/>
      <c r="BQ78" s="1379"/>
      <c r="BR78" s="1379"/>
      <c r="BS78" s="1379"/>
      <c r="BT78" s="1444"/>
      <c r="BU78" s="1368"/>
      <c r="BV78" s="1371"/>
      <c r="BW78" s="1382"/>
      <c r="BX78" s="1382"/>
      <c r="BY78" s="1382"/>
      <c r="BZ78" s="1382"/>
      <c r="CA78" s="1378"/>
      <c r="CB78" s="1443"/>
      <c r="CC78" s="1437"/>
      <c r="CD78" s="1437"/>
      <c r="CE78" s="1437"/>
      <c r="CF78" s="1368"/>
      <c r="CG78" s="1445"/>
      <c r="CH78" s="1374"/>
      <c r="CI78" s="1374"/>
      <c r="CJ78" s="1374"/>
      <c r="CK78" s="1378"/>
      <c r="CL78" s="1371"/>
      <c r="CM78" s="1372"/>
      <c r="CN78" s="1372"/>
      <c r="CO78" s="1372"/>
      <c r="CP78" s="1368"/>
      <c r="CQ78" s="1441"/>
      <c r="CR78" s="1417"/>
      <c r="CS78" s="1371"/>
      <c r="CT78" s="1371"/>
      <c r="CU78" s="1371"/>
      <c r="CV78" s="1371"/>
      <c r="CW78" s="1439"/>
      <c r="CX78" s="1371"/>
      <c r="CY78" s="1371"/>
      <c r="CZ78" s="1371"/>
      <c r="DA78" s="1371"/>
      <c r="DB78" s="1371"/>
      <c r="DC78" s="1371"/>
      <c r="DD78" s="1378"/>
      <c r="DE78" s="1440"/>
      <c r="DF78" s="1438"/>
      <c r="DG78" s="1438"/>
      <c r="DH78" s="1364"/>
      <c r="DI78" s="1446"/>
    </row>
    <row r="79">
      <c r="A79" s="1361"/>
      <c r="B79" s="1363"/>
      <c r="C79" s="1436"/>
      <c r="D79" s="1364"/>
      <c r="E79" s="1364"/>
      <c r="F79" s="1364"/>
      <c r="G79" s="1364"/>
      <c r="H79" s="1365"/>
      <c r="I79" s="1364"/>
      <c r="J79" s="1364"/>
      <c r="K79" s="1365"/>
      <c r="L79" s="1364"/>
      <c r="M79" s="1364"/>
      <c r="N79" s="1364"/>
      <c r="O79" s="1364"/>
      <c r="P79" s="1364"/>
      <c r="Q79" s="1364"/>
      <c r="R79" s="1364"/>
      <c r="S79" s="1365"/>
      <c r="T79" s="1364"/>
      <c r="U79" s="1364"/>
      <c r="V79" s="1364"/>
      <c r="W79" s="1364"/>
      <c r="X79" s="1364"/>
      <c r="Y79" s="1364"/>
      <c r="Z79" s="1364"/>
      <c r="AA79" s="1364"/>
      <c r="AB79" s="1365"/>
      <c r="AC79" s="1437"/>
      <c r="AD79" s="1364"/>
      <c r="AE79" s="1364"/>
      <c r="AF79" s="1364"/>
      <c r="AG79" s="1364"/>
      <c r="AH79" s="1364"/>
      <c r="AI79" s="1364"/>
      <c r="AJ79" s="1364"/>
      <c r="AK79" s="1368"/>
      <c r="AL79" s="1438"/>
      <c r="AM79" s="1439"/>
      <c r="AN79" s="1365"/>
      <c r="AO79" s="1440"/>
      <c r="AP79" s="1441"/>
      <c r="AQ79" s="1441"/>
      <c r="AR79" s="1441"/>
      <c r="AS79" s="1441"/>
      <c r="AT79" s="1441"/>
      <c r="AU79" s="1441"/>
      <c r="AV79" s="1368"/>
      <c r="AW79" s="1441"/>
      <c r="AX79" s="1442"/>
      <c r="AY79" s="1442"/>
      <c r="AZ79" s="1442"/>
      <c r="BA79" s="1442"/>
      <c r="BB79" s="1442"/>
      <c r="BC79" s="1442"/>
      <c r="BD79" s="1368"/>
      <c r="BE79" s="1442"/>
      <c r="BF79" s="1374"/>
      <c r="BG79" s="1443"/>
      <c r="BH79" s="1443"/>
      <c r="BI79" s="1377"/>
      <c r="BJ79" s="1378"/>
      <c r="BK79" s="1371"/>
      <c r="BL79" s="1379"/>
      <c r="BM79" s="1379"/>
      <c r="BN79" s="1379"/>
      <c r="BO79" s="1379"/>
      <c r="BP79" s="1379"/>
      <c r="BQ79" s="1379"/>
      <c r="BR79" s="1379"/>
      <c r="BS79" s="1379"/>
      <c r="BT79" s="1444"/>
      <c r="BU79" s="1368"/>
      <c r="BV79" s="1371"/>
      <c r="BW79" s="1382"/>
      <c r="BX79" s="1382"/>
      <c r="BY79" s="1382"/>
      <c r="BZ79" s="1382"/>
      <c r="CA79" s="1378"/>
      <c r="CB79" s="1443"/>
      <c r="CC79" s="1437"/>
      <c r="CD79" s="1437"/>
      <c r="CE79" s="1437"/>
      <c r="CF79" s="1368"/>
      <c r="CG79" s="1445"/>
      <c r="CH79" s="1374"/>
      <c r="CI79" s="1374"/>
      <c r="CJ79" s="1374"/>
      <c r="CK79" s="1378"/>
      <c r="CL79" s="1371"/>
      <c r="CM79" s="1372"/>
      <c r="CN79" s="1372"/>
      <c r="CO79" s="1372"/>
      <c r="CP79" s="1368"/>
      <c r="CQ79" s="1441"/>
      <c r="CR79" s="1417"/>
      <c r="CS79" s="1371"/>
      <c r="CT79" s="1371"/>
      <c r="CU79" s="1371"/>
      <c r="CV79" s="1371"/>
      <c r="CW79" s="1439"/>
      <c r="CX79" s="1371"/>
      <c r="CY79" s="1371"/>
      <c r="CZ79" s="1371"/>
      <c r="DA79" s="1371"/>
      <c r="DB79" s="1371"/>
      <c r="DC79" s="1371"/>
      <c r="DD79" s="1378"/>
      <c r="DE79" s="1440"/>
      <c r="DF79" s="1438"/>
      <c r="DG79" s="1438"/>
      <c r="DH79" s="1364"/>
      <c r="DI79" s="1446"/>
    </row>
    <row r="80">
      <c r="A80" s="1361"/>
      <c r="B80" s="1363"/>
      <c r="C80" s="1436"/>
      <c r="D80" s="1364"/>
      <c r="E80" s="1364"/>
      <c r="F80" s="1364"/>
      <c r="G80" s="1364"/>
      <c r="H80" s="1365"/>
      <c r="I80" s="1364"/>
      <c r="J80" s="1364"/>
      <c r="K80" s="1365"/>
      <c r="L80" s="1364"/>
      <c r="M80" s="1364"/>
      <c r="N80" s="1364"/>
      <c r="O80" s="1364"/>
      <c r="P80" s="1364"/>
      <c r="Q80" s="1364"/>
      <c r="R80" s="1364"/>
      <c r="S80" s="1365"/>
      <c r="T80" s="1364"/>
      <c r="U80" s="1364"/>
      <c r="V80" s="1364"/>
      <c r="W80" s="1364"/>
      <c r="X80" s="1364"/>
      <c r="Y80" s="1364"/>
      <c r="Z80" s="1364"/>
      <c r="AA80" s="1364"/>
      <c r="AB80" s="1365"/>
      <c r="AC80" s="1437"/>
      <c r="AD80" s="1364"/>
      <c r="AE80" s="1364"/>
      <c r="AF80" s="1364"/>
      <c r="AG80" s="1364"/>
      <c r="AH80" s="1364"/>
      <c r="AI80" s="1364"/>
      <c r="AJ80" s="1364"/>
      <c r="AK80" s="1368"/>
      <c r="AL80" s="1438"/>
      <c r="AM80" s="1439"/>
      <c r="AN80" s="1365"/>
      <c r="AO80" s="1440"/>
      <c r="AP80" s="1441"/>
      <c r="AQ80" s="1441"/>
      <c r="AR80" s="1441"/>
      <c r="AS80" s="1441"/>
      <c r="AT80" s="1441"/>
      <c r="AU80" s="1441"/>
      <c r="AV80" s="1368"/>
      <c r="AW80" s="1441"/>
      <c r="AX80" s="1442"/>
      <c r="AY80" s="1442"/>
      <c r="AZ80" s="1442"/>
      <c r="BA80" s="1442"/>
      <c r="BB80" s="1442"/>
      <c r="BC80" s="1442"/>
      <c r="BD80" s="1368"/>
      <c r="BE80" s="1442"/>
      <c r="BF80" s="1374"/>
      <c r="BG80" s="1443"/>
      <c r="BH80" s="1443"/>
      <c r="BI80" s="1377"/>
      <c r="BJ80" s="1378"/>
      <c r="BK80" s="1371"/>
      <c r="BL80" s="1379"/>
      <c r="BM80" s="1379"/>
      <c r="BN80" s="1379"/>
      <c r="BO80" s="1379"/>
      <c r="BP80" s="1379"/>
      <c r="BQ80" s="1379"/>
      <c r="BR80" s="1379"/>
      <c r="BS80" s="1379"/>
      <c r="BT80" s="1444"/>
      <c r="BU80" s="1368"/>
      <c r="BV80" s="1371"/>
      <c r="BW80" s="1382"/>
      <c r="BX80" s="1382"/>
      <c r="BY80" s="1382"/>
      <c r="BZ80" s="1382"/>
      <c r="CA80" s="1378"/>
      <c r="CB80" s="1443"/>
      <c r="CC80" s="1437"/>
      <c r="CD80" s="1437"/>
      <c r="CE80" s="1437"/>
      <c r="CF80" s="1368"/>
      <c r="CG80" s="1445"/>
      <c r="CH80" s="1374"/>
      <c r="CI80" s="1374"/>
      <c r="CJ80" s="1374"/>
      <c r="CK80" s="1378"/>
      <c r="CL80" s="1371"/>
      <c r="CM80" s="1372"/>
      <c r="CN80" s="1372"/>
      <c r="CO80" s="1372"/>
      <c r="CP80" s="1368"/>
      <c r="CQ80" s="1441"/>
      <c r="CR80" s="1417"/>
      <c r="CS80" s="1371"/>
      <c r="CT80" s="1371"/>
      <c r="CU80" s="1371"/>
      <c r="CV80" s="1371"/>
      <c r="CW80" s="1439"/>
      <c r="CX80" s="1371"/>
      <c r="CY80" s="1371"/>
      <c r="CZ80" s="1371"/>
      <c r="DA80" s="1371"/>
      <c r="DB80" s="1371"/>
      <c r="DC80" s="1371"/>
      <c r="DD80" s="1378"/>
      <c r="DE80" s="1440"/>
      <c r="DF80" s="1438"/>
      <c r="DG80" s="1438"/>
      <c r="DH80" s="1364"/>
      <c r="DI80" s="1446"/>
    </row>
    <row r="81">
      <c r="A81" s="1361"/>
      <c r="B81" s="1363"/>
      <c r="C81" s="1436"/>
      <c r="D81" s="1364"/>
      <c r="E81" s="1364"/>
      <c r="F81" s="1364"/>
      <c r="G81" s="1364"/>
      <c r="H81" s="1365"/>
      <c r="I81" s="1364"/>
      <c r="J81" s="1364"/>
      <c r="K81" s="1365"/>
      <c r="L81" s="1364"/>
      <c r="M81" s="1364"/>
      <c r="N81" s="1364"/>
      <c r="O81" s="1364"/>
      <c r="P81" s="1364"/>
      <c r="Q81" s="1364"/>
      <c r="R81" s="1364"/>
      <c r="S81" s="1365"/>
      <c r="T81" s="1364"/>
      <c r="U81" s="1364"/>
      <c r="V81" s="1364"/>
      <c r="W81" s="1364"/>
      <c r="X81" s="1364"/>
      <c r="Y81" s="1364"/>
      <c r="Z81" s="1364"/>
      <c r="AA81" s="1364"/>
      <c r="AB81" s="1365"/>
      <c r="AC81" s="1437"/>
      <c r="AD81" s="1364"/>
      <c r="AE81" s="1364"/>
      <c r="AF81" s="1364"/>
      <c r="AG81" s="1364"/>
      <c r="AH81" s="1364"/>
      <c r="AI81" s="1364"/>
      <c r="AJ81" s="1364"/>
      <c r="AK81" s="1368"/>
      <c r="AL81" s="1438"/>
      <c r="AM81" s="1439"/>
      <c r="AN81" s="1365"/>
      <c r="AO81" s="1440"/>
      <c r="AP81" s="1441"/>
      <c r="AQ81" s="1441"/>
      <c r="AR81" s="1441"/>
      <c r="AS81" s="1441"/>
      <c r="AT81" s="1441"/>
      <c r="AU81" s="1441"/>
      <c r="AV81" s="1368"/>
      <c r="AW81" s="1441"/>
      <c r="AX81" s="1442"/>
      <c r="AY81" s="1442"/>
      <c r="AZ81" s="1442"/>
      <c r="BA81" s="1442"/>
      <c r="BB81" s="1442"/>
      <c r="BC81" s="1442"/>
      <c r="BD81" s="1368"/>
      <c r="BE81" s="1442"/>
      <c r="BF81" s="1374"/>
      <c r="BG81" s="1443"/>
      <c r="BH81" s="1443"/>
      <c r="BI81" s="1377"/>
      <c r="BJ81" s="1378"/>
      <c r="BK81" s="1371"/>
      <c r="BL81" s="1379"/>
      <c r="BM81" s="1379"/>
      <c r="BN81" s="1379"/>
      <c r="BO81" s="1379"/>
      <c r="BP81" s="1379"/>
      <c r="BQ81" s="1379"/>
      <c r="BR81" s="1379"/>
      <c r="BS81" s="1379"/>
      <c r="BT81" s="1444"/>
      <c r="BU81" s="1368"/>
      <c r="BV81" s="1371"/>
      <c r="BW81" s="1382"/>
      <c r="BX81" s="1382"/>
      <c r="BY81" s="1382"/>
      <c r="BZ81" s="1382"/>
      <c r="CA81" s="1378"/>
      <c r="CB81" s="1443"/>
      <c r="CC81" s="1437"/>
      <c r="CD81" s="1437"/>
      <c r="CE81" s="1437"/>
      <c r="CF81" s="1368"/>
      <c r="CG81" s="1445"/>
      <c r="CH81" s="1374"/>
      <c r="CI81" s="1374"/>
      <c r="CJ81" s="1374"/>
      <c r="CK81" s="1378"/>
      <c r="CL81" s="1371"/>
      <c r="CM81" s="1372"/>
      <c r="CN81" s="1372"/>
      <c r="CO81" s="1372"/>
      <c r="CP81" s="1368"/>
      <c r="CQ81" s="1441"/>
      <c r="CR81" s="1417"/>
      <c r="CS81" s="1371"/>
      <c r="CT81" s="1371"/>
      <c r="CU81" s="1371"/>
      <c r="CV81" s="1371"/>
      <c r="CW81" s="1439"/>
      <c r="CX81" s="1371"/>
      <c r="CY81" s="1371"/>
      <c r="CZ81" s="1371"/>
      <c r="DA81" s="1371"/>
      <c r="DB81" s="1371"/>
      <c r="DC81" s="1371"/>
      <c r="DD81" s="1378"/>
      <c r="DE81" s="1440"/>
      <c r="DF81" s="1438"/>
      <c r="DG81" s="1438"/>
      <c r="DH81" s="1364"/>
      <c r="DI81" s="1446"/>
    </row>
    <row r="82">
      <c r="A82" s="1361"/>
      <c r="B82" s="1363"/>
      <c r="C82" s="1436"/>
      <c r="D82" s="1364"/>
      <c r="E82" s="1364"/>
      <c r="F82" s="1364"/>
      <c r="G82" s="1364"/>
      <c r="H82" s="1365"/>
      <c r="I82" s="1364"/>
      <c r="J82" s="1364"/>
      <c r="K82" s="1365"/>
      <c r="L82" s="1364"/>
      <c r="M82" s="1364"/>
      <c r="N82" s="1364"/>
      <c r="O82" s="1364"/>
      <c r="P82" s="1364"/>
      <c r="Q82" s="1364"/>
      <c r="R82" s="1364"/>
      <c r="S82" s="1365"/>
      <c r="T82" s="1364"/>
      <c r="U82" s="1364"/>
      <c r="V82" s="1364"/>
      <c r="W82" s="1364"/>
      <c r="X82" s="1364"/>
      <c r="Y82" s="1364"/>
      <c r="Z82" s="1364"/>
      <c r="AA82" s="1364"/>
      <c r="AB82" s="1365"/>
      <c r="AC82" s="1437"/>
      <c r="AD82" s="1364"/>
      <c r="AE82" s="1364"/>
      <c r="AF82" s="1364"/>
      <c r="AG82" s="1364"/>
      <c r="AH82" s="1364"/>
      <c r="AI82" s="1364"/>
      <c r="AJ82" s="1364"/>
      <c r="AK82" s="1368"/>
      <c r="AL82" s="1438"/>
      <c r="AM82" s="1439"/>
      <c r="AN82" s="1365"/>
      <c r="AO82" s="1440"/>
      <c r="AP82" s="1441"/>
      <c r="AQ82" s="1441"/>
      <c r="AR82" s="1441"/>
      <c r="AS82" s="1441"/>
      <c r="AT82" s="1441"/>
      <c r="AU82" s="1441"/>
      <c r="AV82" s="1368"/>
      <c r="AW82" s="1441"/>
      <c r="AX82" s="1442"/>
      <c r="AY82" s="1442"/>
      <c r="AZ82" s="1442"/>
      <c r="BA82" s="1442"/>
      <c r="BB82" s="1442"/>
      <c r="BC82" s="1442"/>
      <c r="BD82" s="1368"/>
      <c r="BE82" s="1442"/>
      <c r="BF82" s="1374"/>
      <c r="BG82" s="1443"/>
      <c r="BH82" s="1443"/>
      <c r="BI82" s="1377"/>
      <c r="BJ82" s="1378"/>
      <c r="BK82" s="1371"/>
      <c r="BL82" s="1379"/>
      <c r="BM82" s="1379"/>
      <c r="BN82" s="1379"/>
      <c r="BO82" s="1379"/>
      <c r="BP82" s="1379"/>
      <c r="BQ82" s="1379"/>
      <c r="BR82" s="1379"/>
      <c r="BS82" s="1379"/>
      <c r="BT82" s="1444"/>
      <c r="BU82" s="1368"/>
      <c r="BV82" s="1371"/>
      <c r="BW82" s="1382"/>
      <c r="BX82" s="1382"/>
      <c r="BY82" s="1382"/>
      <c r="BZ82" s="1382"/>
      <c r="CA82" s="1378"/>
      <c r="CB82" s="1443"/>
      <c r="CC82" s="1437"/>
      <c r="CD82" s="1437"/>
      <c r="CE82" s="1437"/>
      <c r="CF82" s="1368"/>
      <c r="CG82" s="1445"/>
      <c r="CH82" s="1374"/>
      <c r="CI82" s="1374"/>
      <c r="CJ82" s="1374"/>
      <c r="CK82" s="1378"/>
      <c r="CL82" s="1371"/>
      <c r="CM82" s="1372"/>
      <c r="CN82" s="1372"/>
      <c r="CO82" s="1372"/>
      <c r="CP82" s="1368"/>
      <c r="CQ82" s="1441"/>
      <c r="CR82" s="1417"/>
      <c r="CS82" s="1371"/>
      <c r="CT82" s="1371"/>
      <c r="CU82" s="1371"/>
      <c r="CV82" s="1371"/>
      <c r="CW82" s="1439"/>
      <c r="CX82" s="1371"/>
      <c r="CY82" s="1371"/>
      <c r="CZ82" s="1371"/>
      <c r="DA82" s="1371"/>
      <c r="DB82" s="1371"/>
      <c r="DC82" s="1371"/>
      <c r="DD82" s="1378"/>
      <c r="DE82" s="1440"/>
      <c r="DF82" s="1438"/>
      <c r="DG82" s="1438"/>
      <c r="DH82" s="1364"/>
      <c r="DI82" s="1446"/>
    </row>
    <row r="83">
      <c r="A83" s="1361"/>
      <c r="B83" s="1363"/>
      <c r="C83" s="1436"/>
      <c r="D83" s="1364"/>
      <c r="E83" s="1364"/>
      <c r="F83" s="1364"/>
      <c r="G83" s="1364"/>
      <c r="H83" s="1365"/>
      <c r="I83" s="1364"/>
      <c r="J83" s="1364"/>
      <c r="K83" s="1365"/>
      <c r="L83" s="1364"/>
      <c r="M83" s="1364"/>
      <c r="N83" s="1364"/>
      <c r="O83" s="1364"/>
      <c r="P83" s="1364"/>
      <c r="Q83" s="1364"/>
      <c r="R83" s="1364"/>
      <c r="S83" s="1365"/>
      <c r="T83" s="1364"/>
      <c r="U83" s="1364"/>
      <c r="V83" s="1364"/>
      <c r="W83" s="1364"/>
      <c r="X83" s="1364"/>
      <c r="Y83" s="1364"/>
      <c r="Z83" s="1364"/>
      <c r="AA83" s="1364"/>
      <c r="AB83" s="1365"/>
      <c r="AC83" s="1437"/>
      <c r="AD83" s="1364"/>
      <c r="AE83" s="1364"/>
      <c r="AF83" s="1364"/>
      <c r="AG83" s="1364"/>
      <c r="AH83" s="1364"/>
      <c r="AI83" s="1364"/>
      <c r="AJ83" s="1364"/>
      <c r="AK83" s="1368"/>
      <c r="AL83" s="1438"/>
      <c r="AM83" s="1439"/>
      <c r="AN83" s="1365"/>
      <c r="AO83" s="1440"/>
      <c r="AP83" s="1441"/>
      <c r="AQ83" s="1441"/>
      <c r="AR83" s="1441"/>
      <c r="AS83" s="1441"/>
      <c r="AT83" s="1441"/>
      <c r="AU83" s="1441"/>
      <c r="AV83" s="1368"/>
      <c r="AW83" s="1441"/>
      <c r="AX83" s="1442"/>
      <c r="AY83" s="1442"/>
      <c r="AZ83" s="1442"/>
      <c r="BA83" s="1442"/>
      <c r="BB83" s="1442"/>
      <c r="BC83" s="1442"/>
      <c r="BD83" s="1368"/>
      <c r="BE83" s="1442"/>
      <c r="BF83" s="1374"/>
      <c r="BG83" s="1443"/>
      <c r="BH83" s="1443"/>
      <c r="BI83" s="1377"/>
      <c r="BJ83" s="1378"/>
      <c r="BK83" s="1371"/>
      <c r="BL83" s="1379"/>
      <c r="BM83" s="1379"/>
      <c r="BN83" s="1379"/>
      <c r="BO83" s="1379"/>
      <c r="BP83" s="1379"/>
      <c r="BQ83" s="1379"/>
      <c r="BR83" s="1379"/>
      <c r="BS83" s="1379"/>
      <c r="BT83" s="1444"/>
      <c r="BU83" s="1368"/>
      <c r="BV83" s="1371"/>
      <c r="BW83" s="1382"/>
      <c r="BX83" s="1382"/>
      <c r="BY83" s="1382"/>
      <c r="BZ83" s="1382"/>
      <c r="CA83" s="1378"/>
      <c r="CB83" s="1443"/>
      <c r="CC83" s="1437"/>
      <c r="CD83" s="1437"/>
      <c r="CE83" s="1437"/>
      <c r="CF83" s="1368"/>
      <c r="CG83" s="1445"/>
      <c r="CH83" s="1374"/>
      <c r="CI83" s="1374"/>
      <c r="CJ83" s="1374"/>
      <c r="CK83" s="1378"/>
      <c r="CL83" s="1371"/>
      <c r="CM83" s="1372"/>
      <c r="CN83" s="1372"/>
      <c r="CO83" s="1372"/>
      <c r="CP83" s="1368"/>
      <c r="CQ83" s="1441"/>
      <c r="CR83" s="1417"/>
      <c r="CS83" s="1371"/>
      <c r="CT83" s="1371"/>
      <c r="CU83" s="1371"/>
      <c r="CV83" s="1371"/>
      <c r="CW83" s="1439"/>
      <c r="CX83" s="1371"/>
      <c r="CY83" s="1371"/>
      <c r="CZ83" s="1371"/>
      <c r="DA83" s="1371"/>
      <c r="DB83" s="1371"/>
      <c r="DC83" s="1371"/>
      <c r="DD83" s="1378"/>
      <c r="DE83" s="1440"/>
      <c r="DF83" s="1438"/>
      <c r="DG83" s="1438"/>
      <c r="DH83" s="1364"/>
      <c r="DI83" s="1446"/>
    </row>
    <row r="84">
      <c r="A84" s="1361"/>
      <c r="B84" s="1363"/>
      <c r="C84" s="1436"/>
      <c r="D84" s="1364"/>
      <c r="E84" s="1364"/>
      <c r="F84" s="1364"/>
      <c r="G84" s="1364"/>
      <c r="H84" s="1365"/>
      <c r="I84" s="1364"/>
      <c r="J84" s="1364"/>
      <c r="K84" s="1365"/>
      <c r="L84" s="1364"/>
      <c r="M84" s="1364"/>
      <c r="N84" s="1364"/>
      <c r="O84" s="1364"/>
      <c r="P84" s="1364"/>
      <c r="Q84" s="1364"/>
      <c r="R84" s="1364"/>
      <c r="S84" s="1365"/>
      <c r="T84" s="1364"/>
      <c r="U84" s="1364"/>
      <c r="V84" s="1364"/>
      <c r="W84" s="1364"/>
      <c r="X84" s="1364"/>
      <c r="Y84" s="1364"/>
      <c r="Z84" s="1364"/>
      <c r="AA84" s="1364"/>
      <c r="AB84" s="1365"/>
      <c r="AC84" s="1437"/>
      <c r="AD84" s="1364"/>
      <c r="AE84" s="1364"/>
      <c r="AF84" s="1364"/>
      <c r="AG84" s="1364"/>
      <c r="AH84" s="1364"/>
      <c r="AI84" s="1364"/>
      <c r="AJ84" s="1364"/>
      <c r="AK84" s="1368"/>
      <c r="AL84" s="1438"/>
      <c r="AM84" s="1439"/>
      <c r="AN84" s="1365"/>
      <c r="AO84" s="1440"/>
      <c r="AP84" s="1441"/>
      <c r="AQ84" s="1441"/>
      <c r="AR84" s="1441"/>
      <c r="AS84" s="1441"/>
      <c r="AT84" s="1441"/>
      <c r="AU84" s="1441"/>
      <c r="AV84" s="1368"/>
      <c r="AW84" s="1441"/>
      <c r="AX84" s="1442"/>
      <c r="AY84" s="1442"/>
      <c r="AZ84" s="1442"/>
      <c r="BA84" s="1442"/>
      <c r="BB84" s="1442"/>
      <c r="BC84" s="1442"/>
      <c r="BD84" s="1368"/>
      <c r="BE84" s="1442"/>
      <c r="BF84" s="1374"/>
      <c r="BG84" s="1443"/>
      <c r="BH84" s="1443"/>
      <c r="BI84" s="1377"/>
      <c r="BJ84" s="1378"/>
      <c r="BK84" s="1371"/>
      <c r="BL84" s="1379"/>
      <c r="BM84" s="1379"/>
      <c r="BN84" s="1379"/>
      <c r="BO84" s="1379"/>
      <c r="BP84" s="1379"/>
      <c r="BQ84" s="1379"/>
      <c r="BR84" s="1379"/>
      <c r="BS84" s="1379"/>
      <c r="BT84" s="1444"/>
      <c r="BU84" s="1368"/>
      <c r="BV84" s="1371"/>
      <c r="BW84" s="1382"/>
      <c r="BX84" s="1382"/>
      <c r="BY84" s="1382"/>
      <c r="BZ84" s="1382"/>
      <c r="CA84" s="1378"/>
      <c r="CB84" s="1443"/>
      <c r="CC84" s="1437"/>
      <c r="CD84" s="1437"/>
      <c r="CE84" s="1437"/>
      <c r="CF84" s="1368"/>
      <c r="CG84" s="1445"/>
      <c r="CH84" s="1374"/>
      <c r="CI84" s="1374"/>
      <c r="CJ84" s="1374"/>
      <c r="CK84" s="1378"/>
      <c r="CL84" s="1371"/>
      <c r="CM84" s="1372"/>
      <c r="CN84" s="1372"/>
      <c r="CO84" s="1372"/>
      <c r="CP84" s="1368"/>
      <c r="CQ84" s="1441"/>
      <c r="CR84" s="1417"/>
      <c r="CS84" s="1371"/>
      <c r="CT84" s="1371"/>
      <c r="CU84" s="1371"/>
      <c r="CV84" s="1371"/>
      <c r="CW84" s="1439"/>
      <c r="CX84" s="1371"/>
      <c r="CY84" s="1371"/>
      <c r="CZ84" s="1371"/>
      <c r="DA84" s="1371"/>
      <c r="DB84" s="1371"/>
      <c r="DC84" s="1371"/>
      <c r="DD84" s="1378"/>
      <c r="DE84" s="1440"/>
      <c r="DF84" s="1438"/>
      <c r="DG84" s="1438"/>
      <c r="DH84" s="1364"/>
      <c r="DI84" s="1446"/>
    </row>
    <row r="85">
      <c r="A85" s="1361"/>
      <c r="B85" s="1363"/>
      <c r="C85" s="1436"/>
      <c r="D85" s="1364"/>
      <c r="E85" s="1364"/>
      <c r="F85" s="1364"/>
      <c r="G85" s="1364"/>
      <c r="H85" s="1365"/>
      <c r="I85" s="1364"/>
      <c r="J85" s="1364"/>
      <c r="K85" s="1365"/>
      <c r="L85" s="1364"/>
      <c r="M85" s="1364"/>
      <c r="N85" s="1364"/>
      <c r="O85" s="1364"/>
      <c r="P85" s="1364"/>
      <c r="Q85" s="1364"/>
      <c r="R85" s="1364"/>
      <c r="S85" s="1365"/>
      <c r="T85" s="1364"/>
      <c r="U85" s="1364"/>
      <c r="V85" s="1364"/>
      <c r="W85" s="1364"/>
      <c r="X85" s="1364"/>
      <c r="Y85" s="1364"/>
      <c r="Z85" s="1364"/>
      <c r="AA85" s="1364"/>
      <c r="AB85" s="1365"/>
      <c r="AC85" s="1437"/>
      <c r="AD85" s="1364"/>
      <c r="AE85" s="1364"/>
      <c r="AF85" s="1364"/>
      <c r="AG85" s="1364"/>
      <c r="AH85" s="1364"/>
      <c r="AI85" s="1364"/>
      <c r="AJ85" s="1364"/>
      <c r="AK85" s="1368"/>
      <c r="AL85" s="1438"/>
      <c r="AM85" s="1439"/>
      <c r="AN85" s="1365"/>
      <c r="AO85" s="1440"/>
      <c r="AP85" s="1441"/>
      <c r="AQ85" s="1441"/>
      <c r="AR85" s="1441"/>
      <c r="AS85" s="1441"/>
      <c r="AT85" s="1441"/>
      <c r="AU85" s="1441"/>
      <c r="AV85" s="1368"/>
      <c r="AW85" s="1441"/>
      <c r="AX85" s="1442"/>
      <c r="AY85" s="1442"/>
      <c r="AZ85" s="1442"/>
      <c r="BA85" s="1442"/>
      <c r="BB85" s="1442"/>
      <c r="BC85" s="1442"/>
      <c r="BD85" s="1368"/>
      <c r="BE85" s="1442"/>
      <c r="BF85" s="1374"/>
      <c r="BG85" s="1443"/>
      <c r="BH85" s="1443"/>
      <c r="BI85" s="1377"/>
      <c r="BJ85" s="1378"/>
      <c r="BK85" s="1371"/>
      <c r="BL85" s="1379"/>
      <c r="BM85" s="1379"/>
      <c r="BN85" s="1379"/>
      <c r="BO85" s="1379"/>
      <c r="BP85" s="1379"/>
      <c r="BQ85" s="1379"/>
      <c r="BR85" s="1379"/>
      <c r="BS85" s="1379"/>
      <c r="BT85" s="1444"/>
      <c r="BU85" s="1368"/>
      <c r="BV85" s="1371"/>
      <c r="BW85" s="1382"/>
      <c r="BX85" s="1382"/>
      <c r="BY85" s="1382"/>
      <c r="BZ85" s="1382"/>
      <c r="CA85" s="1378"/>
      <c r="CB85" s="1443"/>
      <c r="CC85" s="1437"/>
      <c r="CD85" s="1437"/>
      <c r="CE85" s="1437"/>
      <c r="CF85" s="1368"/>
      <c r="CG85" s="1445"/>
      <c r="CH85" s="1374"/>
      <c r="CI85" s="1374"/>
      <c r="CJ85" s="1374"/>
      <c r="CK85" s="1378"/>
      <c r="CL85" s="1371"/>
      <c r="CM85" s="1372"/>
      <c r="CN85" s="1372"/>
      <c r="CO85" s="1372"/>
      <c r="CP85" s="1368"/>
      <c r="CQ85" s="1441"/>
      <c r="CR85" s="1417"/>
      <c r="CS85" s="1371"/>
      <c r="CT85" s="1371"/>
      <c r="CU85" s="1371"/>
      <c r="CV85" s="1371"/>
      <c r="CW85" s="1439"/>
      <c r="CX85" s="1371"/>
      <c r="CY85" s="1371"/>
      <c r="CZ85" s="1371"/>
      <c r="DA85" s="1371"/>
      <c r="DB85" s="1371"/>
      <c r="DC85" s="1371"/>
      <c r="DD85" s="1378"/>
      <c r="DE85" s="1440"/>
      <c r="DF85" s="1438"/>
      <c r="DG85" s="1438"/>
      <c r="DH85" s="1364"/>
      <c r="DI85" s="1446"/>
    </row>
    <row r="86">
      <c r="A86" s="1361"/>
      <c r="B86" s="1363"/>
      <c r="C86" s="1436"/>
      <c r="D86" s="1364"/>
      <c r="E86" s="1364"/>
      <c r="F86" s="1364"/>
      <c r="G86" s="1364"/>
      <c r="H86" s="1365"/>
      <c r="I86" s="1364"/>
      <c r="J86" s="1364"/>
      <c r="K86" s="1365"/>
      <c r="L86" s="1364"/>
      <c r="M86" s="1364"/>
      <c r="N86" s="1364"/>
      <c r="O86" s="1364"/>
      <c r="P86" s="1364"/>
      <c r="Q86" s="1364"/>
      <c r="R86" s="1364"/>
      <c r="S86" s="1365"/>
      <c r="T86" s="1364"/>
      <c r="U86" s="1364"/>
      <c r="V86" s="1364"/>
      <c r="W86" s="1364"/>
      <c r="X86" s="1364"/>
      <c r="Y86" s="1364"/>
      <c r="Z86" s="1364"/>
      <c r="AA86" s="1364"/>
      <c r="AB86" s="1365"/>
      <c r="AC86" s="1437"/>
      <c r="AD86" s="1364"/>
      <c r="AE86" s="1364"/>
      <c r="AF86" s="1364"/>
      <c r="AG86" s="1364"/>
      <c r="AH86" s="1364"/>
      <c r="AI86" s="1364"/>
      <c r="AJ86" s="1364"/>
      <c r="AK86" s="1368"/>
      <c r="AL86" s="1438"/>
      <c r="AM86" s="1439"/>
      <c r="AN86" s="1365"/>
      <c r="AO86" s="1440"/>
      <c r="AP86" s="1441"/>
      <c r="AQ86" s="1441"/>
      <c r="AR86" s="1441"/>
      <c r="AS86" s="1441"/>
      <c r="AT86" s="1441"/>
      <c r="AU86" s="1441"/>
      <c r="AV86" s="1368"/>
      <c r="AW86" s="1441"/>
      <c r="AX86" s="1442"/>
      <c r="AY86" s="1442"/>
      <c r="AZ86" s="1442"/>
      <c r="BA86" s="1442"/>
      <c r="BB86" s="1442"/>
      <c r="BC86" s="1442"/>
      <c r="BD86" s="1368"/>
      <c r="BE86" s="1442"/>
      <c r="BF86" s="1374"/>
      <c r="BG86" s="1443"/>
      <c r="BH86" s="1443"/>
      <c r="BI86" s="1377"/>
      <c r="BJ86" s="1378"/>
      <c r="BK86" s="1371"/>
      <c r="BL86" s="1379"/>
      <c r="BM86" s="1379"/>
      <c r="BN86" s="1379"/>
      <c r="BO86" s="1379"/>
      <c r="BP86" s="1379"/>
      <c r="BQ86" s="1379"/>
      <c r="BR86" s="1379"/>
      <c r="BS86" s="1379"/>
      <c r="BT86" s="1444"/>
      <c r="BU86" s="1368"/>
      <c r="BV86" s="1371"/>
      <c r="BW86" s="1382"/>
      <c r="BX86" s="1382"/>
      <c r="BY86" s="1382"/>
      <c r="BZ86" s="1382"/>
      <c r="CA86" s="1378"/>
      <c r="CB86" s="1443"/>
      <c r="CC86" s="1437"/>
      <c r="CD86" s="1437"/>
      <c r="CE86" s="1437"/>
      <c r="CF86" s="1368"/>
      <c r="CG86" s="1445"/>
      <c r="CH86" s="1374"/>
      <c r="CI86" s="1374"/>
      <c r="CJ86" s="1374"/>
      <c r="CK86" s="1378"/>
      <c r="CL86" s="1371"/>
      <c r="CM86" s="1372"/>
      <c r="CN86" s="1372"/>
      <c r="CO86" s="1372"/>
      <c r="CP86" s="1368"/>
      <c r="CQ86" s="1441"/>
      <c r="CR86" s="1417"/>
      <c r="CS86" s="1371"/>
      <c r="CT86" s="1371"/>
      <c r="CU86" s="1371"/>
      <c r="CV86" s="1371"/>
      <c r="CW86" s="1439"/>
      <c r="CX86" s="1371"/>
      <c r="CY86" s="1371"/>
      <c r="CZ86" s="1371"/>
      <c r="DA86" s="1371"/>
      <c r="DB86" s="1371"/>
      <c r="DC86" s="1371"/>
      <c r="DD86" s="1378"/>
      <c r="DE86" s="1440"/>
      <c r="DF86" s="1438"/>
      <c r="DG86" s="1438"/>
      <c r="DH86" s="1364"/>
      <c r="DI86" s="1446"/>
    </row>
    <row r="87">
      <c r="A87" s="1361"/>
      <c r="B87" s="1363"/>
      <c r="C87" s="1436"/>
      <c r="D87" s="1364"/>
      <c r="E87" s="1364"/>
      <c r="F87" s="1364"/>
      <c r="G87" s="1364"/>
      <c r="H87" s="1365"/>
      <c r="I87" s="1364"/>
      <c r="J87" s="1364"/>
      <c r="K87" s="1365"/>
      <c r="L87" s="1364"/>
      <c r="M87" s="1364"/>
      <c r="N87" s="1364"/>
      <c r="O87" s="1364"/>
      <c r="P87" s="1364"/>
      <c r="Q87" s="1364"/>
      <c r="R87" s="1364"/>
      <c r="S87" s="1365"/>
      <c r="T87" s="1364"/>
      <c r="U87" s="1364"/>
      <c r="V87" s="1364"/>
      <c r="W87" s="1364"/>
      <c r="X87" s="1364"/>
      <c r="Y87" s="1364"/>
      <c r="Z87" s="1364"/>
      <c r="AA87" s="1364"/>
      <c r="AB87" s="1365"/>
      <c r="AC87" s="1437"/>
      <c r="AD87" s="1364"/>
      <c r="AE87" s="1364"/>
      <c r="AF87" s="1364"/>
      <c r="AG87" s="1364"/>
      <c r="AH87" s="1364"/>
      <c r="AI87" s="1364"/>
      <c r="AJ87" s="1364"/>
      <c r="AK87" s="1368"/>
      <c r="AL87" s="1438"/>
      <c r="AM87" s="1439"/>
      <c r="AN87" s="1365"/>
      <c r="AO87" s="1440"/>
      <c r="AP87" s="1441"/>
      <c r="AQ87" s="1441"/>
      <c r="AR87" s="1441"/>
      <c r="AS87" s="1441"/>
      <c r="AT87" s="1441"/>
      <c r="AU87" s="1441"/>
      <c r="AV87" s="1368"/>
      <c r="AW87" s="1441"/>
      <c r="AX87" s="1442"/>
      <c r="AY87" s="1442"/>
      <c r="AZ87" s="1442"/>
      <c r="BA87" s="1442"/>
      <c r="BB87" s="1442"/>
      <c r="BC87" s="1442"/>
      <c r="BD87" s="1368"/>
      <c r="BE87" s="1442"/>
      <c r="BF87" s="1374"/>
      <c r="BG87" s="1443"/>
      <c r="BH87" s="1443"/>
      <c r="BI87" s="1377"/>
      <c r="BJ87" s="1378"/>
      <c r="BK87" s="1371"/>
      <c r="BL87" s="1379"/>
      <c r="BM87" s="1379"/>
      <c r="BN87" s="1379"/>
      <c r="BO87" s="1379"/>
      <c r="BP87" s="1379"/>
      <c r="BQ87" s="1379"/>
      <c r="BR87" s="1379"/>
      <c r="BS87" s="1379"/>
      <c r="BT87" s="1444"/>
      <c r="BU87" s="1368"/>
      <c r="BV87" s="1371"/>
      <c r="BW87" s="1382"/>
      <c r="BX87" s="1382"/>
      <c r="BY87" s="1382"/>
      <c r="BZ87" s="1382"/>
      <c r="CA87" s="1378"/>
      <c r="CB87" s="1443"/>
      <c r="CC87" s="1437"/>
      <c r="CD87" s="1437"/>
      <c r="CE87" s="1437"/>
      <c r="CF87" s="1368"/>
      <c r="CG87" s="1445"/>
      <c r="CH87" s="1374"/>
      <c r="CI87" s="1374"/>
      <c r="CJ87" s="1374"/>
      <c r="CK87" s="1378"/>
      <c r="CL87" s="1371"/>
      <c r="CM87" s="1372"/>
      <c r="CN87" s="1372"/>
      <c r="CO87" s="1372"/>
      <c r="CP87" s="1368"/>
      <c r="CQ87" s="1441"/>
      <c r="CR87" s="1417"/>
      <c r="CS87" s="1371"/>
      <c r="CT87" s="1371"/>
      <c r="CU87" s="1371"/>
      <c r="CV87" s="1371"/>
      <c r="CW87" s="1439"/>
      <c r="CX87" s="1371"/>
      <c r="CY87" s="1371"/>
      <c r="CZ87" s="1371"/>
      <c r="DA87" s="1371"/>
      <c r="DB87" s="1371"/>
      <c r="DC87" s="1371"/>
      <c r="DD87" s="1378"/>
      <c r="DE87" s="1440"/>
      <c r="DF87" s="1438"/>
      <c r="DG87" s="1438"/>
      <c r="DH87" s="1364"/>
      <c r="DI87" s="1446"/>
    </row>
    <row r="88">
      <c r="A88" s="1361"/>
      <c r="B88" s="1363"/>
      <c r="C88" s="1436"/>
      <c r="D88" s="1364"/>
      <c r="E88" s="1364"/>
      <c r="F88" s="1364"/>
      <c r="G88" s="1364"/>
      <c r="H88" s="1365"/>
      <c r="I88" s="1364"/>
      <c r="J88" s="1364"/>
      <c r="K88" s="1365"/>
      <c r="L88" s="1364"/>
      <c r="M88" s="1364"/>
      <c r="N88" s="1364"/>
      <c r="O88" s="1364"/>
      <c r="P88" s="1364"/>
      <c r="Q88" s="1364"/>
      <c r="R88" s="1364"/>
      <c r="S88" s="1365"/>
      <c r="T88" s="1364"/>
      <c r="U88" s="1364"/>
      <c r="V88" s="1364"/>
      <c r="W88" s="1364"/>
      <c r="X88" s="1364"/>
      <c r="Y88" s="1364"/>
      <c r="Z88" s="1364"/>
      <c r="AA88" s="1364"/>
      <c r="AB88" s="1365"/>
      <c r="AC88" s="1437"/>
      <c r="AD88" s="1364"/>
      <c r="AE88" s="1364"/>
      <c r="AF88" s="1364"/>
      <c r="AG88" s="1364"/>
      <c r="AH88" s="1364"/>
      <c r="AI88" s="1364"/>
      <c r="AJ88" s="1364"/>
      <c r="AK88" s="1368"/>
      <c r="AL88" s="1438"/>
      <c r="AM88" s="1439"/>
      <c r="AN88" s="1365"/>
      <c r="AO88" s="1440"/>
      <c r="AP88" s="1441"/>
      <c r="AQ88" s="1441"/>
      <c r="AR88" s="1441"/>
      <c r="AS88" s="1441"/>
      <c r="AT88" s="1441"/>
      <c r="AU88" s="1441"/>
      <c r="AV88" s="1368"/>
      <c r="AW88" s="1441"/>
      <c r="AX88" s="1442"/>
      <c r="AY88" s="1442"/>
      <c r="AZ88" s="1442"/>
      <c r="BA88" s="1442"/>
      <c r="BB88" s="1442"/>
      <c r="BC88" s="1442"/>
      <c r="BD88" s="1368"/>
      <c r="BE88" s="1442"/>
      <c r="BF88" s="1374"/>
      <c r="BG88" s="1443"/>
      <c r="BH88" s="1443"/>
      <c r="BI88" s="1377"/>
      <c r="BJ88" s="1378"/>
      <c r="BK88" s="1371"/>
      <c r="BL88" s="1379"/>
      <c r="BM88" s="1379"/>
      <c r="BN88" s="1379"/>
      <c r="BO88" s="1379"/>
      <c r="BP88" s="1379"/>
      <c r="BQ88" s="1379"/>
      <c r="BR88" s="1379"/>
      <c r="BS88" s="1379"/>
      <c r="BT88" s="1444"/>
      <c r="BU88" s="1368"/>
      <c r="BV88" s="1371"/>
      <c r="BW88" s="1382"/>
      <c r="BX88" s="1382"/>
      <c r="BY88" s="1382"/>
      <c r="BZ88" s="1382"/>
      <c r="CA88" s="1378"/>
      <c r="CB88" s="1443"/>
      <c r="CC88" s="1437"/>
      <c r="CD88" s="1437"/>
      <c r="CE88" s="1437"/>
      <c r="CF88" s="1368"/>
      <c r="CG88" s="1445"/>
      <c r="CH88" s="1374"/>
      <c r="CI88" s="1374"/>
      <c r="CJ88" s="1374"/>
      <c r="CK88" s="1378"/>
      <c r="CL88" s="1371"/>
      <c r="CM88" s="1372"/>
      <c r="CN88" s="1372"/>
      <c r="CO88" s="1372"/>
      <c r="CP88" s="1368"/>
      <c r="CQ88" s="1441"/>
      <c r="CR88" s="1417"/>
      <c r="CS88" s="1371"/>
      <c r="CT88" s="1371"/>
      <c r="CU88" s="1371"/>
      <c r="CV88" s="1371"/>
      <c r="CW88" s="1439"/>
      <c r="CX88" s="1371"/>
      <c r="CY88" s="1371"/>
      <c r="CZ88" s="1371"/>
      <c r="DA88" s="1371"/>
      <c r="DB88" s="1371"/>
      <c r="DC88" s="1371"/>
      <c r="DD88" s="1378"/>
      <c r="DE88" s="1440"/>
      <c r="DF88" s="1438"/>
      <c r="DG88" s="1438"/>
      <c r="DH88" s="1364"/>
      <c r="DI88" s="1446"/>
    </row>
    <row r="89">
      <c r="A89" s="1361"/>
      <c r="B89" s="1363"/>
      <c r="C89" s="1436"/>
      <c r="D89" s="1364"/>
      <c r="E89" s="1364"/>
      <c r="F89" s="1364"/>
      <c r="G89" s="1364"/>
      <c r="H89" s="1365"/>
      <c r="I89" s="1364"/>
      <c r="J89" s="1364"/>
      <c r="K89" s="1365"/>
      <c r="L89" s="1364"/>
      <c r="M89" s="1364"/>
      <c r="N89" s="1364"/>
      <c r="O89" s="1364"/>
      <c r="P89" s="1364"/>
      <c r="Q89" s="1364"/>
      <c r="R89" s="1364"/>
      <c r="S89" s="1365"/>
      <c r="T89" s="1364"/>
      <c r="U89" s="1364"/>
      <c r="V89" s="1364"/>
      <c r="W89" s="1364"/>
      <c r="X89" s="1364"/>
      <c r="Y89" s="1364"/>
      <c r="Z89" s="1364"/>
      <c r="AA89" s="1364"/>
      <c r="AB89" s="1365"/>
      <c r="AC89" s="1437"/>
      <c r="AD89" s="1364"/>
      <c r="AE89" s="1364"/>
      <c r="AF89" s="1364"/>
      <c r="AG89" s="1364"/>
      <c r="AH89" s="1364"/>
      <c r="AI89" s="1364"/>
      <c r="AJ89" s="1364"/>
      <c r="AK89" s="1368"/>
      <c r="AL89" s="1438"/>
      <c r="AM89" s="1439"/>
      <c r="AN89" s="1365"/>
      <c r="AO89" s="1440"/>
      <c r="AP89" s="1441"/>
      <c r="AQ89" s="1441"/>
      <c r="AR89" s="1441"/>
      <c r="AS89" s="1441"/>
      <c r="AT89" s="1441"/>
      <c r="AU89" s="1441"/>
      <c r="AV89" s="1368"/>
      <c r="AW89" s="1441"/>
      <c r="AX89" s="1442"/>
      <c r="AY89" s="1442"/>
      <c r="AZ89" s="1442"/>
      <c r="BA89" s="1442"/>
      <c r="BB89" s="1442"/>
      <c r="BC89" s="1442"/>
      <c r="BD89" s="1368"/>
      <c r="BE89" s="1442"/>
      <c r="BF89" s="1374"/>
      <c r="BG89" s="1443"/>
      <c r="BH89" s="1443"/>
      <c r="BI89" s="1377"/>
      <c r="BJ89" s="1378"/>
      <c r="BK89" s="1371"/>
      <c r="BL89" s="1379"/>
      <c r="BM89" s="1379"/>
      <c r="BN89" s="1379"/>
      <c r="BO89" s="1379"/>
      <c r="BP89" s="1379"/>
      <c r="BQ89" s="1379"/>
      <c r="BR89" s="1379"/>
      <c r="BS89" s="1379"/>
      <c r="BT89" s="1444"/>
      <c r="BU89" s="1368"/>
      <c r="BV89" s="1371"/>
      <c r="BW89" s="1382"/>
      <c r="BX89" s="1382"/>
      <c r="BY89" s="1382"/>
      <c r="BZ89" s="1382"/>
      <c r="CA89" s="1378"/>
      <c r="CB89" s="1443"/>
      <c r="CC89" s="1437"/>
      <c r="CD89" s="1437"/>
      <c r="CE89" s="1437"/>
      <c r="CF89" s="1368"/>
      <c r="CG89" s="1445"/>
      <c r="CH89" s="1374"/>
      <c r="CI89" s="1374"/>
      <c r="CJ89" s="1374"/>
      <c r="CK89" s="1378"/>
      <c r="CL89" s="1371"/>
      <c r="CM89" s="1372"/>
      <c r="CN89" s="1372"/>
      <c r="CO89" s="1372"/>
      <c r="CP89" s="1368"/>
      <c r="CQ89" s="1441"/>
      <c r="CR89" s="1417"/>
      <c r="CS89" s="1371"/>
      <c r="CT89" s="1371"/>
      <c r="CU89" s="1371"/>
      <c r="CV89" s="1371"/>
      <c r="CW89" s="1439"/>
      <c r="CX89" s="1371"/>
      <c r="CY89" s="1371"/>
      <c r="CZ89" s="1371"/>
      <c r="DA89" s="1371"/>
      <c r="DB89" s="1371"/>
      <c r="DC89" s="1371"/>
      <c r="DD89" s="1378"/>
      <c r="DE89" s="1440"/>
      <c r="DF89" s="1438"/>
      <c r="DG89" s="1438"/>
      <c r="DH89" s="1364"/>
      <c r="DI89" s="1446"/>
    </row>
    <row r="90">
      <c r="A90" s="1361"/>
      <c r="B90" s="1363"/>
      <c r="C90" s="1436"/>
      <c r="D90" s="1364"/>
      <c r="E90" s="1364"/>
      <c r="F90" s="1364"/>
      <c r="G90" s="1364"/>
      <c r="H90" s="1365"/>
      <c r="I90" s="1364"/>
      <c r="J90" s="1364"/>
      <c r="K90" s="1365"/>
      <c r="L90" s="1364"/>
      <c r="M90" s="1364"/>
      <c r="N90" s="1364"/>
      <c r="O90" s="1364"/>
      <c r="P90" s="1364"/>
      <c r="Q90" s="1364"/>
      <c r="R90" s="1364"/>
      <c r="S90" s="1365"/>
      <c r="T90" s="1364"/>
      <c r="U90" s="1364"/>
      <c r="V90" s="1364"/>
      <c r="W90" s="1364"/>
      <c r="X90" s="1364"/>
      <c r="Y90" s="1364"/>
      <c r="Z90" s="1364"/>
      <c r="AA90" s="1364"/>
      <c r="AB90" s="1365"/>
      <c r="AC90" s="1437"/>
      <c r="AD90" s="1364"/>
      <c r="AE90" s="1364"/>
      <c r="AF90" s="1364"/>
      <c r="AG90" s="1364"/>
      <c r="AH90" s="1364"/>
      <c r="AI90" s="1364"/>
      <c r="AJ90" s="1364"/>
      <c r="AK90" s="1368"/>
      <c r="AL90" s="1438"/>
      <c r="AM90" s="1439"/>
      <c r="AN90" s="1365"/>
      <c r="AO90" s="1440"/>
      <c r="AP90" s="1441"/>
      <c r="AQ90" s="1441"/>
      <c r="AR90" s="1441"/>
      <c r="AS90" s="1441"/>
      <c r="AT90" s="1441"/>
      <c r="AU90" s="1441"/>
      <c r="AV90" s="1368"/>
      <c r="AW90" s="1441"/>
      <c r="AX90" s="1442"/>
      <c r="AY90" s="1442"/>
      <c r="AZ90" s="1442"/>
      <c r="BA90" s="1442"/>
      <c r="BB90" s="1442"/>
      <c r="BC90" s="1442"/>
      <c r="BD90" s="1368"/>
      <c r="BE90" s="1442"/>
      <c r="BF90" s="1374"/>
      <c r="BG90" s="1443"/>
      <c r="BH90" s="1443"/>
      <c r="BI90" s="1377"/>
      <c r="BJ90" s="1378"/>
      <c r="BK90" s="1371"/>
      <c r="BL90" s="1379"/>
      <c r="BM90" s="1379"/>
      <c r="BN90" s="1379"/>
      <c r="BO90" s="1379"/>
      <c r="BP90" s="1379"/>
      <c r="BQ90" s="1379"/>
      <c r="BR90" s="1379"/>
      <c r="BS90" s="1379"/>
      <c r="BT90" s="1444"/>
      <c r="BU90" s="1368"/>
      <c r="BV90" s="1371"/>
      <c r="BW90" s="1382"/>
      <c r="BX90" s="1382"/>
      <c r="BY90" s="1382"/>
      <c r="BZ90" s="1382"/>
      <c r="CA90" s="1378"/>
      <c r="CB90" s="1443"/>
      <c r="CC90" s="1437"/>
      <c r="CD90" s="1437"/>
      <c r="CE90" s="1437"/>
      <c r="CF90" s="1368"/>
      <c r="CG90" s="1445"/>
      <c r="CH90" s="1374"/>
      <c r="CI90" s="1374"/>
      <c r="CJ90" s="1374"/>
      <c r="CK90" s="1378"/>
      <c r="CL90" s="1371"/>
      <c r="CM90" s="1372"/>
      <c r="CN90" s="1372"/>
      <c r="CO90" s="1372"/>
      <c r="CP90" s="1368"/>
      <c r="CQ90" s="1441"/>
      <c r="CR90" s="1417"/>
      <c r="CS90" s="1371"/>
      <c r="CT90" s="1371"/>
      <c r="CU90" s="1371"/>
      <c r="CV90" s="1371"/>
      <c r="CW90" s="1439"/>
      <c r="CX90" s="1371"/>
      <c r="CY90" s="1371"/>
      <c r="CZ90" s="1371"/>
      <c r="DA90" s="1371"/>
      <c r="DB90" s="1371"/>
      <c r="DC90" s="1371"/>
      <c r="DD90" s="1378"/>
      <c r="DE90" s="1440"/>
      <c r="DF90" s="1438"/>
      <c r="DG90" s="1438"/>
      <c r="DH90" s="1364"/>
      <c r="DI90" s="1446"/>
    </row>
    <row r="91">
      <c r="A91" s="1361"/>
      <c r="B91" s="1363"/>
      <c r="C91" s="1436"/>
      <c r="D91" s="1364"/>
      <c r="E91" s="1364"/>
      <c r="F91" s="1364"/>
      <c r="G91" s="1364"/>
      <c r="H91" s="1365"/>
      <c r="I91" s="1364"/>
      <c r="J91" s="1364"/>
      <c r="K91" s="1365"/>
      <c r="L91" s="1364"/>
      <c r="M91" s="1364"/>
      <c r="N91" s="1364"/>
      <c r="O91" s="1364"/>
      <c r="P91" s="1364"/>
      <c r="Q91" s="1364"/>
      <c r="R91" s="1364"/>
      <c r="S91" s="1365"/>
      <c r="T91" s="1364"/>
      <c r="U91" s="1364"/>
      <c r="V91" s="1364"/>
      <c r="W91" s="1364"/>
      <c r="X91" s="1364"/>
      <c r="Y91" s="1364"/>
      <c r="Z91" s="1364"/>
      <c r="AA91" s="1364"/>
      <c r="AB91" s="1365"/>
      <c r="AC91" s="1437"/>
      <c r="AD91" s="1364"/>
      <c r="AE91" s="1364"/>
      <c r="AF91" s="1364"/>
      <c r="AG91" s="1364"/>
      <c r="AH91" s="1364"/>
      <c r="AI91" s="1364"/>
      <c r="AJ91" s="1364"/>
      <c r="AK91" s="1368"/>
      <c r="AL91" s="1438"/>
      <c r="AM91" s="1439"/>
      <c r="AN91" s="1365"/>
      <c r="AO91" s="1440"/>
      <c r="AP91" s="1441"/>
      <c r="AQ91" s="1441"/>
      <c r="AR91" s="1441"/>
      <c r="AS91" s="1441"/>
      <c r="AT91" s="1441"/>
      <c r="AU91" s="1441"/>
      <c r="AV91" s="1368"/>
      <c r="AW91" s="1441"/>
      <c r="AX91" s="1442"/>
      <c r="AY91" s="1442"/>
      <c r="AZ91" s="1442"/>
      <c r="BA91" s="1442"/>
      <c r="BB91" s="1442"/>
      <c r="BC91" s="1442"/>
      <c r="BD91" s="1368"/>
      <c r="BE91" s="1442"/>
      <c r="BF91" s="1374"/>
      <c r="BG91" s="1443"/>
      <c r="BH91" s="1443"/>
      <c r="BI91" s="1377"/>
      <c r="BJ91" s="1378"/>
      <c r="BK91" s="1371"/>
      <c r="BL91" s="1379"/>
      <c r="BM91" s="1379"/>
      <c r="BN91" s="1379"/>
      <c r="BO91" s="1379"/>
      <c r="BP91" s="1379"/>
      <c r="BQ91" s="1379"/>
      <c r="BR91" s="1379"/>
      <c r="BS91" s="1379"/>
      <c r="BT91" s="1444"/>
      <c r="BU91" s="1368"/>
      <c r="BV91" s="1371"/>
      <c r="BW91" s="1382"/>
      <c r="BX91" s="1382"/>
      <c r="BY91" s="1382"/>
      <c r="BZ91" s="1382"/>
      <c r="CA91" s="1378"/>
      <c r="CB91" s="1443"/>
      <c r="CC91" s="1437"/>
      <c r="CD91" s="1437"/>
      <c r="CE91" s="1437"/>
      <c r="CF91" s="1368"/>
      <c r="CG91" s="1445"/>
      <c r="CH91" s="1374"/>
      <c r="CI91" s="1374"/>
      <c r="CJ91" s="1374"/>
      <c r="CK91" s="1378"/>
      <c r="CL91" s="1371"/>
      <c r="CM91" s="1372"/>
      <c r="CN91" s="1372"/>
      <c r="CO91" s="1372"/>
      <c r="CP91" s="1368"/>
      <c r="CQ91" s="1441"/>
      <c r="CR91" s="1417"/>
      <c r="CS91" s="1371"/>
      <c r="CT91" s="1371"/>
      <c r="CU91" s="1371"/>
      <c r="CV91" s="1371"/>
      <c r="CW91" s="1439"/>
      <c r="CX91" s="1371"/>
      <c r="CY91" s="1371"/>
      <c r="CZ91" s="1371"/>
      <c r="DA91" s="1371"/>
      <c r="DB91" s="1371"/>
      <c r="DC91" s="1371"/>
      <c r="DD91" s="1378"/>
      <c r="DE91" s="1440"/>
      <c r="DF91" s="1438"/>
      <c r="DG91" s="1438"/>
      <c r="DH91" s="1364"/>
      <c r="DI91" s="1446"/>
    </row>
    <row r="92">
      <c r="A92" s="1361"/>
      <c r="B92" s="1363"/>
      <c r="C92" s="1436"/>
      <c r="D92" s="1364"/>
      <c r="E92" s="1364"/>
      <c r="F92" s="1364"/>
      <c r="G92" s="1364"/>
      <c r="H92" s="1365"/>
      <c r="I92" s="1364"/>
      <c r="J92" s="1364"/>
      <c r="K92" s="1365"/>
      <c r="L92" s="1364"/>
      <c r="M92" s="1364"/>
      <c r="N92" s="1364"/>
      <c r="O92" s="1364"/>
      <c r="P92" s="1364"/>
      <c r="Q92" s="1364"/>
      <c r="R92" s="1364"/>
      <c r="S92" s="1365"/>
      <c r="T92" s="1364"/>
      <c r="U92" s="1364"/>
      <c r="V92" s="1364"/>
      <c r="W92" s="1364"/>
      <c r="X92" s="1364"/>
      <c r="Y92" s="1364"/>
      <c r="Z92" s="1364"/>
      <c r="AA92" s="1364"/>
      <c r="AB92" s="1365"/>
      <c r="AC92" s="1437"/>
      <c r="AD92" s="1364"/>
      <c r="AE92" s="1364"/>
      <c r="AF92" s="1364"/>
      <c r="AG92" s="1364"/>
      <c r="AH92" s="1364"/>
      <c r="AI92" s="1364"/>
      <c r="AJ92" s="1364"/>
      <c r="AK92" s="1368"/>
      <c r="AL92" s="1438"/>
      <c r="AM92" s="1439"/>
      <c r="AN92" s="1365"/>
      <c r="AO92" s="1440"/>
      <c r="AP92" s="1441"/>
      <c r="AQ92" s="1441"/>
      <c r="AR92" s="1441"/>
      <c r="AS92" s="1441"/>
      <c r="AT92" s="1441"/>
      <c r="AU92" s="1441"/>
      <c r="AV92" s="1368"/>
      <c r="AW92" s="1441"/>
      <c r="AX92" s="1442"/>
      <c r="AY92" s="1442"/>
      <c r="AZ92" s="1442"/>
      <c r="BA92" s="1442"/>
      <c r="BB92" s="1442"/>
      <c r="BC92" s="1442"/>
      <c r="BD92" s="1368"/>
      <c r="BE92" s="1442"/>
      <c r="BF92" s="1374"/>
      <c r="BG92" s="1443"/>
      <c r="BH92" s="1443"/>
      <c r="BI92" s="1377"/>
      <c r="BJ92" s="1378"/>
      <c r="BK92" s="1371"/>
      <c r="BL92" s="1379"/>
      <c r="BM92" s="1379"/>
      <c r="BN92" s="1379"/>
      <c r="BO92" s="1379"/>
      <c r="BP92" s="1379"/>
      <c r="BQ92" s="1379"/>
      <c r="BR92" s="1379"/>
      <c r="BS92" s="1379"/>
      <c r="BT92" s="1444"/>
      <c r="BU92" s="1368"/>
      <c r="BV92" s="1371"/>
      <c r="BW92" s="1382"/>
      <c r="BX92" s="1382"/>
      <c r="BY92" s="1382"/>
      <c r="BZ92" s="1382"/>
      <c r="CA92" s="1378"/>
      <c r="CB92" s="1443"/>
      <c r="CC92" s="1437"/>
      <c r="CD92" s="1437"/>
      <c r="CE92" s="1437"/>
      <c r="CF92" s="1368"/>
      <c r="CG92" s="1445"/>
      <c r="CH92" s="1374"/>
      <c r="CI92" s="1374"/>
      <c r="CJ92" s="1374"/>
      <c r="CK92" s="1378"/>
      <c r="CL92" s="1371"/>
      <c r="CM92" s="1372"/>
      <c r="CN92" s="1372"/>
      <c r="CO92" s="1372"/>
      <c r="CP92" s="1368"/>
      <c r="CQ92" s="1441"/>
      <c r="CR92" s="1417"/>
      <c r="CS92" s="1371"/>
      <c r="CT92" s="1371"/>
      <c r="CU92" s="1371"/>
      <c r="CV92" s="1371"/>
      <c r="CW92" s="1439"/>
      <c r="CX92" s="1371"/>
      <c r="CY92" s="1371"/>
      <c r="CZ92" s="1371"/>
      <c r="DA92" s="1371"/>
      <c r="DB92" s="1371"/>
      <c r="DC92" s="1371"/>
      <c r="DD92" s="1378"/>
      <c r="DE92" s="1440"/>
      <c r="DF92" s="1438"/>
      <c r="DG92" s="1438"/>
      <c r="DH92" s="1364"/>
      <c r="DI92" s="1446"/>
    </row>
    <row r="93">
      <c r="A93" s="1361"/>
      <c r="B93" s="1363"/>
      <c r="C93" s="1436"/>
      <c r="D93" s="1364"/>
      <c r="E93" s="1364"/>
      <c r="F93" s="1364"/>
      <c r="G93" s="1364"/>
      <c r="H93" s="1365"/>
      <c r="I93" s="1364"/>
      <c r="J93" s="1364"/>
      <c r="K93" s="1365"/>
      <c r="L93" s="1364"/>
      <c r="M93" s="1364"/>
      <c r="N93" s="1364"/>
      <c r="O93" s="1364"/>
      <c r="P93" s="1364"/>
      <c r="Q93" s="1364"/>
      <c r="R93" s="1364"/>
      <c r="S93" s="1365"/>
      <c r="T93" s="1364"/>
      <c r="U93" s="1364"/>
      <c r="V93" s="1364"/>
      <c r="W93" s="1364"/>
      <c r="X93" s="1364"/>
      <c r="Y93" s="1364"/>
      <c r="Z93" s="1364"/>
      <c r="AA93" s="1364"/>
      <c r="AB93" s="1365"/>
      <c r="AC93" s="1437"/>
      <c r="AD93" s="1364"/>
      <c r="AE93" s="1364"/>
      <c r="AF93" s="1364"/>
      <c r="AG93" s="1364"/>
      <c r="AH93" s="1364"/>
      <c r="AI93" s="1364"/>
      <c r="AJ93" s="1364"/>
      <c r="AK93" s="1368"/>
      <c r="AL93" s="1438"/>
      <c r="AM93" s="1439"/>
      <c r="AN93" s="1365"/>
      <c r="AO93" s="1440"/>
      <c r="AP93" s="1441"/>
      <c r="AQ93" s="1441"/>
      <c r="AR93" s="1441"/>
      <c r="AS93" s="1441"/>
      <c r="AT93" s="1441"/>
      <c r="AU93" s="1441"/>
      <c r="AV93" s="1368"/>
      <c r="AW93" s="1441"/>
      <c r="AX93" s="1442"/>
      <c r="AY93" s="1442"/>
      <c r="AZ93" s="1442"/>
      <c r="BA93" s="1442"/>
      <c r="BB93" s="1442"/>
      <c r="BC93" s="1442"/>
      <c r="BD93" s="1368"/>
      <c r="BE93" s="1442"/>
      <c r="BF93" s="1374"/>
      <c r="BG93" s="1443"/>
      <c r="BH93" s="1443"/>
      <c r="BI93" s="1377"/>
      <c r="BJ93" s="1378"/>
      <c r="BK93" s="1371"/>
      <c r="BL93" s="1379"/>
      <c r="BM93" s="1379"/>
      <c r="BN93" s="1379"/>
      <c r="BO93" s="1379"/>
      <c r="BP93" s="1379"/>
      <c r="BQ93" s="1379"/>
      <c r="BR93" s="1379"/>
      <c r="BS93" s="1379"/>
      <c r="BT93" s="1444"/>
      <c r="BU93" s="1368"/>
      <c r="BV93" s="1371"/>
      <c r="BW93" s="1382"/>
      <c r="BX93" s="1382"/>
      <c r="BY93" s="1382"/>
      <c r="BZ93" s="1382"/>
      <c r="CA93" s="1378"/>
      <c r="CB93" s="1443"/>
      <c r="CC93" s="1437"/>
      <c r="CD93" s="1437"/>
      <c r="CE93" s="1437"/>
      <c r="CF93" s="1368"/>
      <c r="CG93" s="1445"/>
      <c r="CH93" s="1374"/>
      <c r="CI93" s="1374"/>
      <c r="CJ93" s="1374"/>
      <c r="CK93" s="1378"/>
      <c r="CL93" s="1371"/>
      <c r="CM93" s="1372"/>
      <c r="CN93" s="1372"/>
      <c r="CO93" s="1372"/>
      <c r="CP93" s="1368"/>
      <c r="CQ93" s="1441"/>
      <c r="CR93" s="1417"/>
      <c r="CS93" s="1371"/>
      <c r="CT93" s="1371"/>
      <c r="CU93" s="1371"/>
      <c r="CV93" s="1371"/>
      <c r="CW93" s="1439"/>
      <c r="CX93" s="1371"/>
      <c r="CY93" s="1371"/>
      <c r="CZ93" s="1371"/>
      <c r="DA93" s="1371"/>
      <c r="DB93" s="1371"/>
      <c r="DC93" s="1371"/>
      <c r="DD93" s="1378"/>
      <c r="DE93" s="1440"/>
      <c r="DF93" s="1438"/>
      <c r="DG93" s="1438"/>
      <c r="DH93" s="1364"/>
      <c r="DI93" s="1446"/>
    </row>
    <row r="94">
      <c r="A94" s="1361"/>
      <c r="B94" s="1363"/>
      <c r="C94" s="1436"/>
      <c r="D94" s="1364"/>
      <c r="E94" s="1364"/>
      <c r="F94" s="1364"/>
      <c r="G94" s="1364"/>
      <c r="H94" s="1365"/>
      <c r="I94" s="1364"/>
      <c r="J94" s="1364"/>
      <c r="K94" s="1365"/>
      <c r="L94" s="1364"/>
      <c r="M94" s="1364"/>
      <c r="N94" s="1364"/>
      <c r="O94" s="1364"/>
      <c r="P94" s="1364"/>
      <c r="Q94" s="1364"/>
      <c r="R94" s="1364"/>
      <c r="S94" s="1365"/>
      <c r="T94" s="1364"/>
      <c r="U94" s="1364"/>
      <c r="V94" s="1364"/>
      <c r="W94" s="1364"/>
      <c r="X94" s="1364"/>
      <c r="Y94" s="1364"/>
      <c r="Z94" s="1364"/>
      <c r="AA94" s="1364"/>
      <c r="AB94" s="1365"/>
      <c r="AC94" s="1437"/>
      <c r="AD94" s="1364"/>
      <c r="AE94" s="1364"/>
      <c r="AF94" s="1364"/>
      <c r="AG94" s="1364"/>
      <c r="AH94" s="1364"/>
      <c r="AI94" s="1364"/>
      <c r="AJ94" s="1364"/>
      <c r="AK94" s="1368"/>
      <c r="AL94" s="1438"/>
      <c r="AM94" s="1439"/>
      <c r="AN94" s="1365"/>
      <c r="AO94" s="1440"/>
      <c r="AP94" s="1441"/>
      <c r="AQ94" s="1441"/>
      <c r="AR94" s="1441"/>
      <c r="AS94" s="1441"/>
      <c r="AT94" s="1441"/>
      <c r="AU94" s="1441"/>
      <c r="AV94" s="1368"/>
      <c r="AW94" s="1441"/>
      <c r="AX94" s="1442"/>
      <c r="AY94" s="1442"/>
      <c r="AZ94" s="1442"/>
      <c r="BA94" s="1442"/>
      <c r="BB94" s="1442"/>
      <c r="BC94" s="1442"/>
      <c r="BD94" s="1368"/>
      <c r="BE94" s="1442"/>
      <c r="BF94" s="1374"/>
      <c r="BG94" s="1443"/>
      <c r="BH94" s="1443"/>
      <c r="BI94" s="1377"/>
      <c r="BJ94" s="1378"/>
      <c r="BK94" s="1371"/>
      <c r="BL94" s="1379"/>
      <c r="BM94" s="1379"/>
      <c r="BN94" s="1379"/>
      <c r="BO94" s="1379"/>
      <c r="BP94" s="1379"/>
      <c r="BQ94" s="1379"/>
      <c r="BR94" s="1379"/>
      <c r="BS94" s="1379"/>
      <c r="BT94" s="1444"/>
      <c r="BU94" s="1368"/>
      <c r="BV94" s="1371"/>
      <c r="BW94" s="1382"/>
      <c r="BX94" s="1382"/>
      <c r="BY94" s="1382"/>
      <c r="BZ94" s="1382"/>
      <c r="CA94" s="1378"/>
      <c r="CB94" s="1443"/>
      <c r="CC94" s="1437"/>
      <c r="CD94" s="1437"/>
      <c r="CE94" s="1437"/>
      <c r="CF94" s="1368"/>
      <c r="CG94" s="1445"/>
      <c r="CH94" s="1374"/>
      <c r="CI94" s="1374"/>
      <c r="CJ94" s="1374"/>
      <c r="CK94" s="1378"/>
      <c r="CL94" s="1371"/>
      <c r="CM94" s="1372"/>
      <c r="CN94" s="1372"/>
      <c r="CO94" s="1372"/>
      <c r="CP94" s="1368"/>
      <c r="CQ94" s="1441"/>
      <c r="CR94" s="1417"/>
      <c r="CS94" s="1371"/>
      <c r="CT94" s="1371"/>
      <c r="CU94" s="1371"/>
      <c r="CV94" s="1371"/>
      <c r="CW94" s="1439"/>
      <c r="CX94" s="1371"/>
      <c r="CY94" s="1371"/>
      <c r="CZ94" s="1371"/>
      <c r="DA94" s="1371"/>
      <c r="DB94" s="1371"/>
      <c r="DC94" s="1371"/>
      <c r="DD94" s="1378"/>
      <c r="DE94" s="1440"/>
      <c r="DF94" s="1438"/>
      <c r="DG94" s="1438"/>
      <c r="DH94" s="1364"/>
      <c r="DI94" s="1446"/>
    </row>
    <row r="95">
      <c r="A95" s="1361"/>
      <c r="B95" s="1363"/>
      <c r="C95" s="1436"/>
      <c r="D95" s="1364"/>
      <c r="E95" s="1364"/>
      <c r="F95" s="1364"/>
      <c r="G95" s="1364"/>
      <c r="H95" s="1365"/>
      <c r="I95" s="1364"/>
      <c r="J95" s="1364"/>
      <c r="K95" s="1365"/>
      <c r="L95" s="1364"/>
      <c r="M95" s="1364"/>
      <c r="N95" s="1364"/>
      <c r="O95" s="1364"/>
      <c r="P95" s="1364"/>
      <c r="Q95" s="1364"/>
      <c r="R95" s="1364"/>
      <c r="S95" s="1365"/>
      <c r="T95" s="1364"/>
      <c r="U95" s="1364"/>
      <c r="V95" s="1364"/>
      <c r="W95" s="1364"/>
      <c r="X95" s="1364"/>
      <c r="Y95" s="1364"/>
      <c r="Z95" s="1364"/>
      <c r="AA95" s="1364"/>
      <c r="AB95" s="1365"/>
      <c r="AC95" s="1437"/>
      <c r="AD95" s="1364"/>
      <c r="AE95" s="1364"/>
      <c r="AF95" s="1364"/>
      <c r="AG95" s="1364"/>
      <c r="AH95" s="1364"/>
      <c r="AI95" s="1364"/>
      <c r="AJ95" s="1364"/>
      <c r="AK95" s="1368"/>
      <c r="AL95" s="1438"/>
      <c r="AM95" s="1439"/>
      <c r="AN95" s="1365"/>
      <c r="AO95" s="1440"/>
      <c r="AP95" s="1441"/>
      <c r="AQ95" s="1441"/>
      <c r="AR95" s="1441"/>
      <c r="AS95" s="1441"/>
      <c r="AT95" s="1441"/>
      <c r="AU95" s="1441"/>
      <c r="AV95" s="1368"/>
      <c r="AW95" s="1441"/>
      <c r="AX95" s="1442"/>
      <c r="AY95" s="1442"/>
      <c r="AZ95" s="1442"/>
      <c r="BA95" s="1442"/>
      <c r="BB95" s="1442"/>
      <c r="BC95" s="1442"/>
      <c r="BD95" s="1368"/>
      <c r="BE95" s="1442"/>
      <c r="BF95" s="1374"/>
      <c r="BG95" s="1443"/>
      <c r="BH95" s="1443"/>
      <c r="BI95" s="1377"/>
      <c r="BJ95" s="1378"/>
      <c r="BK95" s="1371"/>
      <c r="BL95" s="1379"/>
      <c r="BM95" s="1379"/>
      <c r="BN95" s="1379"/>
      <c r="BO95" s="1379"/>
      <c r="BP95" s="1379"/>
      <c r="BQ95" s="1379"/>
      <c r="BR95" s="1379"/>
      <c r="BS95" s="1379"/>
      <c r="BT95" s="1444"/>
      <c r="BU95" s="1368"/>
      <c r="BV95" s="1371"/>
      <c r="BW95" s="1382"/>
      <c r="BX95" s="1382"/>
      <c r="BY95" s="1382"/>
      <c r="BZ95" s="1382"/>
      <c r="CA95" s="1378"/>
      <c r="CB95" s="1443"/>
      <c r="CC95" s="1437"/>
      <c r="CD95" s="1437"/>
      <c r="CE95" s="1437"/>
      <c r="CF95" s="1368"/>
      <c r="CG95" s="1445"/>
      <c r="CH95" s="1374"/>
      <c r="CI95" s="1374"/>
      <c r="CJ95" s="1374"/>
      <c r="CK95" s="1378"/>
      <c r="CL95" s="1371"/>
      <c r="CM95" s="1372"/>
      <c r="CN95" s="1372"/>
      <c r="CO95" s="1372"/>
      <c r="CP95" s="1368"/>
      <c r="CQ95" s="1441"/>
      <c r="CR95" s="1417"/>
      <c r="CS95" s="1371"/>
      <c r="CT95" s="1371"/>
      <c r="CU95" s="1371"/>
      <c r="CV95" s="1371"/>
      <c r="CW95" s="1439"/>
      <c r="CX95" s="1371"/>
      <c r="CY95" s="1371"/>
      <c r="CZ95" s="1371"/>
      <c r="DA95" s="1371"/>
      <c r="DB95" s="1371"/>
      <c r="DC95" s="1371"/>
      <c r="DD95" s="1378"/>
      <c r="DE95" s="1440"/>
      <c r="DF95" s="1438"/>
      <c r="DG95" s="1438"/>
      <c r="DH95" s="1364"/>
      <c r="DI95" s="1446"/>
    </row>
    <row r="96">
      <c r="A96" s="1361"/>
      <c r="B96" s="1363"/>
      <c r="C96" s="1436"/>
      <c r="D96" s="1364"/>
      <c r="E96" s="1364"/>
      <c r="F96" s="1364"/>
      <c r="G96" s="1364"/>
      <c r="H96" s="1365"/>
      <c r="I96" s="1364"/>
      <c r="J96" s="1364"/>
      <c r="K96" s="1365"/>
      <c r="L96" s="1364"/>
      <c r="M96" s="1364"/>
      <c r="N96" s="1364"/>
      <c r="O96" s="1364"/>
      <c r="P96" s="1364"/>
      <c r="Q96" s="1364"/>
      <c r="R96" s="1364"/>
      <c r="S96" s="1365"/>
      <c r="T96" s="1364"/>
      <c r="U96" s="1364"/>
      <c r="V96" s="1364"/>
      <c r="W96" s="1364"/>
      <c r="X96" s="1364"/>
      <c r="Y96" s="1364"/>
      <c r="Z96" s="1364"/>
      <c r="AA96" s="1364"/>
      <c r="AB96" s="1365"/>
      <c r="AC96" s="1437"/>
      <c r="AD96" s="1364"/>
      <c r="AE96" s="1364"/>
      <c r="AF96" s="1364"/>
      <c r="AG96" s="1364"/>
      <c r="AH96" s="1364"/>
      <c r="AI96" s="1364"/>
      <c r="AJ96" s="1364"/>
      <c r="AK96" s="1368"/>
      <c r="AL96" s="1438"/>
      <c r="AM96" s="1439"/>
      <c r="AN96" s="1365"/>
      <c r="AO96" s="1440"/>
      <c r="AP96" s="1441"/>
      <c r="AQ96" s="1441"/>
      <c r="AR96" s="1441"/>
      <c r="AS96" s="1441"/>
      <c r="AT96" s="1441"/>
      <c r="AU96" s="1441"/>
      <c r="AV96" s="1368"/>
      <c r="AW96" s="1441"/>
      <c r="AX96" s="1442"/>
      <c r="AY96" s="1442"/>
      <c r="AZ96" s="1442"/>
      <c r="BA96" s="1442"/>
      <c r="BB96" s="1442"/>
      <c r="BC96" s="1442"/>
      <c r="BD96" s="1368"/>
      <c r="BE96" s="1442"/>
      <c r="BF96" s="1374"/>
      <c r="BG96" s="1443"/>
      <c r="BH96" s="1443"/>
      <c r="BI96" s="1377"/>
      <c r="BJ96" s="1378"/>
      <c r="BK96" s="1371"/>
      <c r="BL96" s="1379"/>
      <c r="BM96" s="1379"/>
      <c r="BN96" s="1379"/>
      <c r="BO96" s="1379"/>
      <c r="BP96" s="1379"/>
      <c r="BQ96" s="1379"/>
      <c r="BR96" s="1379"/>
      <c r="BS96" s="1379"/>
      <c r="BT96" s="1444"/>
      <c r="BU96" s="1368"/>
      <c r="BV96" s="1371"/>
      <c r="BW96" s="1382"/>
      <c r="BX96" s="1382"/>
      <c r="BY96" s="1382"/>
      <c r="BZ96" s="1382"/>
      <c r="CA96" s="1378"/>
      <c r="CB96" s="1443"/>
      <c r="CC96" s="1437"/>
      <c r="CD96" s="1437"/>
      <c r="CE96" s="1437"/>
      <c r="CF96" s="1368"/>
      <c r="CG96" s="1445"/>
      <c r="CH96" s="1374"/>
      <c r="CI96" s="1374"/>
      <c r="CJ96" s="1374"/>
      <c r="CK96" s="1378"/>
      <c r="CL96" s="1371"/>
      <c r="CM96" s="1372"/>
      <c r="CN96" s="1372"/>
      <c r="CO96" s="1372"/>
      <c r="CP96" s="1368"/>
      <c r="CQ96" s="1441"/>
      <c r="CR96" s="1417"/>
      <c r="CS96" s="1371"/>
      <c r="CT96" s="1371"/>
      <c r="CU96" s="1371"/>
      <c r="CV96" s="1371"/>
      <c r="CW96" s="1439"/>
      <c r="CX96" s="1371"/>
      <c r="CY96" s="1371"/>
      <c r="CZ96" s="1371"/>
      <c r="DA96" s="1371"/>
      <c r="DB96" s="1371"/>
      <c r="DC96" s="1371"/>
      <c r="DD96" s="1378"/>
      <c r="DE96" s="1440"/>
      <c r="DF96" s="1438"/>
      <c r="DG96" s="1438"/>
      <c r="DH96" s="1364"/>
      <c r="DI96" s="1446"/>
    </row>
    <row r="97">
      <c r="A97" s="1361"/>
      <c r="B97" s="1363"/>
      <c r="C97" s="1436"/>
      <c r="D97" s="1364"/>
      <c r="E97" s="1364"/>
      <c r="F97" s="1364"/>
      <c r="G97" s="1364"/>
      <c r="H97" s="1365"/>
      <c r="I97" s="1364"/>
      <c r="J97" s="1364"/>
      <c r="K97" s="1365"/>
      <c r="L97" s="1364"/>
      <c r="M97" s="1364"/>
      <c r="N97" s="1364"/>
      <c r="O97" s="1364"/>
      <c r="P97" s="1364"/>
      <c r="Q97" s="1364"/>
      <c r="R97" s="1364"/>
      <c r="S97" s="1365"/>
      <c r="T97" s="1364"/>
      <c r="U97" s="1364"/>
      <c r="V97" s="1364"/>
      <c r="W97" s="1364"/>
      <c r="X97" s="1364"/>
      <c r="Y97" s="1364"/>
      <c r="Z97" s="1364"/>
      <c r="AA97" s="1364"/>
      <c r="AB97" s="1365"/>
      <c r="AC97" s="1437"/>
      <c r="AD97" s="1364"/>
      <c r="AE97" s="1364"/>
      <c r="AF97" s="1364"/>
      <c r="AG97" s="1364"/>
      <c r="AH97" s="1364"/>
      <c r="AI97" s="1364"/>
      <c r="AJ97" s="1364"/>
      <c r="AK97" s="1368"/>
      <c r="AL97" s="1438"/>
      <c r="AM97" s="1439"/>
      <c r="AN97" s="1365"/>
      <c r="AO97" s="1440"/>
      <c r="AP97" s="1441"/>
      <c r="AQ97" s="1441"/>
      <c r="AR97" s="1441"/>
      <c r="AS97" s="1441"/>
      <c r="AT97" s="1441"/>
      <c r="AU97" s="1441"/>
      <c r="AV97" s="1368"/>
      <c r="AW97" s="1441"/>
      <c r="AX97" s="1442"/>
      <c r="AY97" s="1442"/>
      <c r="AZ97" s="1442"/>
      <c r="BA97" s="1442"/>
      <c r="BB97" s="1442"/>
      <c r="BC97" s="1442"/>
      <c r="BD97" s="1368"/>
      <c r="BE97" s="1442"/>
      <c r="BF97" s="1374"/>
      <c r="BG97" s="1443"/>
      <c r="BH97" s="1443"/>
      <c r="BI97" s="1377"/>
      <c r="BJ97" s="1378"/>
      <c r="BK97" s="1371"/>
      <c r="BL97" s="1379"/>
      <c r="BM97" s="1379"/>
      <c r="BN97" s="1379"/>
      <c r="BO97" s="1379"/>
      <c r="BP97" s="1379"/>
      <c r="BQ97" s="1379"/>
      <c r="BR97" s="1379"/>
      <c r="BS97" s="1379"/>
      <c r="BT97" s="1444"/>
      <c r="BU97" s="1368"/>
      <c r="BV97" s="1371"/>
      <c r="BW97" s="1382"/>
      <c r="BX97" s="1382"/>
      <c r="BY97" s="1382"/>
      <c r="BZ97" s="1382"/>
      <c r="CA97" s="1378"/>
      <c r="CB97" s="1443"/>
      <c r="CC97" s="1437"/>
      <c r="CD97" s="1437"/>
      <c r="CE97" s="1437"/>
      <c r="CF97" s="1368"/>
      <c r="CG97" s="1445"/>
      <c r="CH97" s="1374"/>
      <c r="CI97" s="1374"/>
      <c r="CJ97" s="1374"/>
      <c r="CK97" s="1378"/>
      <c r="CL97" s="1371"/>
      <c r="CM97" s="1372"/>
      <c r="CN97" s="1372"/>
      <c r="CO97" s="1372"/>
      <c r="CP97" s="1368"/>
      <c r="CQ97" s="1441"/>
      <c r="CR97" s="1417"/>
      <c r="CS97" s="1371"/>
      <c r="CT97" s="1371"/>
      <c r="CU97" s="1371"/>
      <c r="CV97" s="1371"/>
      <c r="CW97" s="1439"/>
      <c r="CX97" s="1371"/>
      <c r="CY97" s="1371"/>
      <c r="CZ97" s="1371"/>
      <c r="DA97" s="1371"/>
      <c r="DB97" s="1371"/>
      <c r="DC97" s="1371"/>
      <c r="DD97" s="1378"/>
      <c r="DE97" s="1440"/>
      <c r="DF97" s="1438"/>
      <c r="DG97" s="1438"/>
      <c r="DH97" s="1364"/>
      <c r="DI97" s="1446"/>
    </row>
    <row r="98">
      <c r="A98" s="1361"/>
      <c r="B98" s="1363"/>
      <c r="C98" s="1436"/>
      <c r="D98" s="1364"/>
      <c r="E98" s="1364"/>
      <c r="F98" s="1364"/>
      <c r="G98" s="1364"/>
      <c r="H98" s="1365"/>
      <c r="I98" s="1364"/>
      <c r="J98" s="1364"/>
      <c r="K98" s="1365"/>
      <c r="L98" s="1364"/>
      <c r="M98" s="1364"/>
      <c r="N98" s="1364"/>
      <c r="O98" s="1364"/>
      <c r="P98" s="1364"/>
      <c r="Q98" s="1364"/>
      <c r="R98" s="1364"/>
      <c r="S98" s="1365"/>
      <c r="T98" s="1364"/>
      <c r="U98" s="1364"/>
      <c r="V98" s="1364"/>
      <c r="W98" s="1364"/>
      <c r="X98" s="1364"/>
      <c r="Y98" s="1364"/>
      <c r="Z98" s="1364"/>
      <c r="AA98" s="1364"/>
      <c r="AB98" s="1365"/>
      <c r="AC98" s="1437"/>
      <c r="AD98" s="1364"/>
      <c r="AE98" s="1364"/>
      <c r="AF98" s="1364"/>
      <c r="AG98" s="1364"/>
      <c r="AH98" s="1364"/>
      <c r="AI98" s="1364"/>
      <c r="AJ98" s="1364"/>
      <c r="AK98" s="1368"/>
      <c r="AL98" s="1438"/>
      <c r="AM98" s="1439"/>
      <c r="AN98" s="1365"/>
      <c r="AO98" s="1440"/>
      <c r="AP98" s="1441"/>
      <c r="AQ98" s="1441"/>
      <c r="AR98" s="1441"/>
      <c r="AS98" s="1441"/>
      <c r="AT98" s="1441"/>
      <c r="AU98" s="1441"/>
      <c r="AV98" s="1368"/>
      <c r="AW98" s="1441"/>
      <c r="AX98" s="1442"/>
      <c r="AY98" s="1442"/>
      <c r="AZ98" s="1442"/>
      <c r="BA98" s="1442"/>
      <c r="BB98" s="1442"/>
      <c r="BC98" s="1442"/>
      <c r="BD98" s="1368"/>
      <c r="BE98" s="1442"/>
      <c r="BF98" s="1374"/>
      <c r="BG98" s="1443"/>
      <c r="BH98" s="1443"/>
      <c r="BI98" s="1377"/>
      <c r="BJ98" s="1378"/>
      <c r="BK98" s="1371"/>
      <c r="BL98" s="1379"/>
      <c r="BM98" s="1379"/>
      <c r="BN98" s="1379"/>
      <c r="BO98" s="1379"/>
      <c r="BP98" s="1379"/>
      <c r="BQ98" s="1379"/>
      <c r="BR98" s="1379"/>
      <c r="BS98" s="1379"/>
      <c r="BT98" s="1444"/>
      <c r="BU98" s="1368"/>
      <c r="BV98" s="1371"/>
      <c r="BW98" s="1382"/>
      <c r="BX98" s="1382"/>
      <c r="BY98" s="1382"/>
      <c r="BZ98" s="1382"/>
      <c r="CA98" s="1378"/>
      <c r="CB98" s="1443"/>
      <c r="CC98" s="1437"/>
      <c r="CD98" s="1437"/>
      <c r="CE98" s="1437"/>
      <c r="CF98" s="1368"/>
      <c r="CG98" s="1445"/>
      <c r="CH98" s="1374"/>
      <c r="CI98" s="1374"/>
      <c r="CJ98" s="1374"/>
      <c r="CK98" s="1378"/>
      <c r="CL98" s="1371"/>
      <c r="CM98" s="1372"/>
      <c r="CN98" s="1372"/>
      <c r="CO98" s="1372"/>
      <c r="CP98" s="1368"/>
      <c r="CQ98" s="1441"/>
      <c r="CR98" s="1417"/>
      <c r="CS98" s="1371"/>
      <c r="CT98" s="1371"/>
      <c r="CU98" s="1371"/>
      <c r="CV98" s="1371"/>
      <c r="CW98" s="1439"/>
      <c r="CX98" s="1371"/>
      <c r="CY98" s="1371"/>
      <c r="CZ98" s="1371"/>
      <c r="DA98" s="1371"/>
      <c r="DB98" s="1371"/>
      <c r="DC98" s="1371"/>
      <c r="DD98" s="1378"/>
      <c r="DE98" s="1440"/>
      <c r="DF98" s="1438"/>
      <c r="DG98" s="1438"/>
      <c r="DH98" s="1364"/>
      <c r="DI98" s="1446"/>
    </row>
    <row r="99">
      <c r="A99" s="1361"/>
      <c r="B99" s="1363"/>
      <c r="C99" s="1436"/>
      <c r="D99" s="1364"/>
      <c r="E99" s="1364"/>
      <c r="F99" s="1364"/>
      <c r="G99" s="1364"/>
      <c r="H99" s="1365"/>
      <c r="I99" s="1364"/>
      <c r="J99" s="1364"/>
      <c r="K99" s="1365"/>
      <c r="L99" s="1364"/>
      <c r="M99" s="1364"/>
      <c r="N99" s="1364"/>
      <c r="O99" s="1364"/>
      <c r="P99" s="1364"/>
      <c r="Q99" s="1364"/>
      <c r="R99" s="1364"/>
      <c r="S99" s="1365"/>
      <c r="T99" s="1364"/>
      <c r="U99" s="1364"/>
      <c r="V99" s="1364"/>
      <c r="W99" s="1364"/>
      <c r="X99" s="1364"/>
      <c r="Y99" s="1364"/>
      <c r="Z99" s="1364"/>
      <c r="AA99" s="1364"/>
      <c r="AB99" s="1365"/>
      <c r="AC99" s="1437"/>
      <c r="AD99" s="1364"/>
      <c r="AE99" s="1364"/>
      <c r="AF99" s="1364"/>
      <c r="AG99" s="1364"/>
      <c r="AH99" s="1364"/>
      <c r="AI99" s="1364"/>
      <c r="AJ99" s="1364"/>
      <c r="AK99" s="1368"/>
      <c r="AL99" s="1438"/>
      <c r="AM99" s="1439"/>
      <c r="AN99" s="1365"/>
      <c r="AO99" s="1440"/>
      <c r="AP99" s="1441"/>
      <c r="AQ99" s="1441"/>
      <c r="AR99" s="1441"/>
      <c r="AS99" s="1441"/>
      <c r="AT99" s="1441"/>
      <c r="AU99" s="1441"/>
      <c r="AV99" s="1368"/>
      <c r="AW99" s="1441"/>
      <c r="AX99" s="1442"/>
      <c r="AY99" s="1442"/>
      <c r="AZ99" s="1442"/>
      <c r="BA99" s="1442"/>
      <c r="BB99" s="1442"/>
      <c r="BC99" s="1442"/>
      <c r="BD99" s="1368"/>
      <c r="BE99" s="1442"/>
      <c r="BF99" s="1374"/>
      <c r="BG99" s="1443"/>
      <c r="BH99" s="1443"/>
      <c r="BI99" s="1377"/>
      <c r="BJ99" s="1378"/>
      <c r="BK99" s="1371"/>
      <c r="BL99" s="1379"/>
      <c r="BM99" s="1379"/>
      <c r="BN99" s="1379"/>
      <c r="BO99" s="1379"/>
      <c r="BP99" s="1379"/>
      <c r="BQ99" s="1379"/>
      <c r="BR99" s="1379"/>
      <c r="BS99" s="1379"/>
      <c r="BT99" s="1444"/>
      <c r="BU99" s="1368"/>
      <c r="BV99" s="1371"/>
      <c r="BW99" s="1382"/>
      <c r="BX99" s="1382"/>
      <c r="BY99" s="1382"/>
      <c r="BZ99" s="1382"/>
      <c r="CA99" s="1378"/>
      <c r="CB99" s="1443"/>
      <c r="CC99" s="1437"/>
      <c r="CD99" s="1437"/>
      <c r="CE99" s="1437"/>
      <c r="CF99" s="1368"/>
      <c r="CG99" s="1445"/>
      <c r="CH99" s="1374"/>
      <c r="CI99" s="1374"/>
      <c r="CJ99" s="1374"/>
      <c r="CK99" s="1378"/>
      <c r="CL99" s="1371"/>
      <c r="CM99" s="1372"/>
      <c r="CN99" s="1372"/>
      <c r="CO99" s="1372"/>
      <c r="CP99" s="1368"/>
      <c r="CQ99" s="1441"/>
      <c r="CR99" s="1417"/>
      <c r="CS99" s="1371"/>
      <c r="CT99" s="1371"/>
      <c r="CU99" s="1371"/>
      <c r="CV99" s="1371"/>
      <c r="CW99" s="1439"/>
      <c r="CX99" s="1371"/>
      <c r="CY99" s="1371"/>
      <c r="CZ99" s="1371"/>
      <c r="DA99" s="1371"/>
      <c r="DB99" s="1371"/>
      <c r="DC99" s="1371"/>
      <c r="DD99" s="1378"/>
      <c r="DE99" s="1440"/>
      <c r="DF99" s="1438"/>
      <c r="DG99" s="1438"/>
      <c r="DH99" s="1364"/>
      <c r="DI99" s="1446"/>
    </row>
    <row r="100">
      <c r="A100" s="1361"/>
      <c r="B100" s="1363"/>
      <c r="C100" s="1436"/>
      <c r="D100" s="1364"/>
      <c r="E100" s="1364"/>
      <c r="F100" s="1364"/>
      <c r="G100" s="1364"/>
      <c r="H100" s="1365"/>
      <c r="I100" s="1364"/>
      <c r="J100" s="1364"/>
      <c r="K100" s="1365"/>
      <c r="L100" s="1364"/>
      <c r="M100" s="1364"/>
      <c r="N100" s="1364"/>
      <c r="O100" s="1364"/>
      <c r="P100" s="1364"/>
      <c r="Q100" s="1364"/>
      <c r="R100" s="1364"/>
      <c r="S100" s="1365"/>
      <c r="T100" s="1364"/>
      <c r="U100" s="1364"/>
      <c r="V100" s="1364"/>
      <c r="W100" s="1364"/>
      <c r="X100" s="1364"/>
      <c r="Y100" s="1364"/>
      <c r="Z100" s="1364"/>
      <c r="AA100" s="1364"/>
      <c r="AB100" s="1365"/>
      <c r="AC100" s="1437"/>
      <c r="AD100" s="1364"/>
      <c r="AE100" s="1364"/>
      <c r="AF100" s="1364"/>
      <c r="AG100" s="1364"/>
      <c r="AH100" s="1364"/>
      <c r="AI100" s="1364"/>
      <c r="AJ100" s="1364"/>
      <c r="AK100" s="1368"/>
      <c r="AL100" s="1438"/>
      <c r="AM100" s="1439"/>
      <c r="AN100" s="1365"/>
      <c r="AO100" s="1440"/>
      <c r="AP100" s="1441"/>
      <c r="AQ100" s="1441"/>
      <c r="AR100" s="1441"/>
      <c r="AS100" s="1441"/>
      <c r="AT100" s="1441"/>
      <c r="AU100" s="1441"/>
      <c r="AV100" s="1368"/>
      <c r="AW100" s="1441"/>
      <c r="AX100" s="1442"/>
      <c r="AY100" s="1442"/>
      <c r="AZ100" s="1442"/>
      <c r="BA100" s="1442"/>
      <c r="BB100" s="1442"/>
      <c r="BC100" s="1442"/>
      <c r="BD100" s="1368"/>
      <c r="BE100" s="1442"/>
      <c r="BF100" s="1374"/>
      <c r="BG100" s="1443"/>
      <c r="BH100" s="1443"/>
      <c r="BI100" s="1377"/>
      <c r="BJ100" s="1378"/>
      <c r="BK100" s="1371"/>
      <c r="BL100" s="1379"/>
      <c r="BM100" s="1379"/>
      <c r="BN100" s="1379"/>
      <c r="BO100" s="1379"/>
      <c r="BP100" s="1379"/>
      <c r="BQ100" s="1379"/>
      <c r="BR100" s="1379"/>
      <c r="BS100" s="1379"/>
      <c r="BT100" s="1444"/>
      <c r="BU100" s="1368"/>
      <c r="BV100" s="1371"/>
      <c r="BW100" s="1382"/>
      <c r="BX100" s="1382"/>
      <c r="BY100" s="1382"/>
      <c r="BZ100" s="1382"/>
      <c r="CA100" s="1378"/>
      <c r="CB100" s="1443"/>
      <c r="CC100" s="1437"/>
      <c r="CD100" s="1437"/>
      <c r="CE100" s="1437"/>
      <c r="CF100" s="1368"/>
      <c r="CG100" s="1445"/>
      <c r="CH100" s="1374"/>
      <c r="CI100" s="1374"/>
      <c r="CJ100" s="1374"/>
      <c r="CK100" s="1378"/>
      <c r="CL100" s="1371"/>
      <c r="CM100" s="1372"/>
      <c r="CN100" s="1372"/>
      <c r="CO100" s="1372"/>
      <c r="CP100" s="1368"/>
      <c r="CQ100" s="1441"/>
      <c r="CR100" s="1417"/>
      <c r="CS100" s="1371"/>
      <c r="CT100" s="1371"/>
      <c r="CU100" s="1371"/>
      <c r="CV100" s="1371"/>
      <c r="CW100" s="1439"/>
      <c r="CX100" s="1371"/>
      <c r="CY100" s="1371"/>
      <c r="CZ100" s="1371"/>
      <c r="DA100" s="1371"/>
      <c r="DB100" s="1371"/>
      <c r="DC100" s="1371"/>
      <c r="DD100" s="1378"/>
      <c r="DE100" s="1440"/>
      <c r="DF100" s="1438"/>
      <c r="DG100" s="1438"/>
      <c r="DH100" s="1364"/>
      <c r="DI100" s="1446"/>
    </row>
    <row r="101">
      <c r="A101" s="1361"/>
      <c r="B101" s="1363"/>
      <c r="C101" s="1436"/>
      <c r="D101" s="1364"/>
      <c r="E101" s="1364"/>
      <c r="F101" s="1364"/>
      <c r="G101" s="1364"/>
      <c r="H101" s="1365"/>
      <c r="I101" s="1364"/>
      <c r="J101" s="1364"/>
      <c r="K101" s="1365"/>
      <c r="L101" s="1364"/>
      <c r="M101" s="1364"/>
      <c r="N101" s="1364"/>
      <c r="O101" s="1364"/>
      <c r="P101" s="1364"/>
      <c r="Q101" s="1364"/>
      <c r="R101" s="1364"/>
      <c r="S101" s="1365"/>
      <c r="T101" s="1364"/>
      <c r="U101" s="1364"/>
      <c r="V101" s="1364"/>
      <c r="W101" s="1364"/>
      <c r="X101" s="1364"/>
      <c r="Y101" s="1364"/>
      <c r="Z101" s="1364"/>
      <c r="AA101" s="1364"/>
      <c r="AB101" s="1365"/>
      <c r="AC101" s="1437"/>
      <c r="AD101" s="1364"/>
      <c r="AE101" s="1364"/>
      <c r="AF101" s="1364"/>
      <c r="AG101" s="1364"/>
      <c r="AH101" s="1364"/>
      <c r="AI101" s="1364"/>
      <c r="AJ101" s="1364"/>
      <c r="AK101" s="1368"/>
      <c r="AL101" s="1438"/>
      <c r="AM101" s="1439"/>
      <c r="AN101" s="1365"/>
      <c r="AO101" s="1440"/>
      <c r="AP101" s="1441"/>
      <c r="AQ101" s="1441"/>
      <c r="AR101" s="1441"/>
      <c r="AS101" s="1441"/>
      <c r="AT101" s="1441"/>
      <c r="AU101" s="1441"/>
      <c r="AV101" s="1368"/>
      <c r="AW101" s="1441"/>
      <c r="AX101" s="1442"/>
      <c r="AY101" s="1442"/>
      <c r="AZ101" s="1442"/>
      <c r="BA101" s="1442"/>
      <c r="BB101" s="1442"/>
      <c r="BC101" s="1442"/>
      <c r="BD101" s="1368"/>
      <c r="BE101" s="1442"/>
      <c r="BF101" s="1374"/>
      <c r="BG101" s="1443"/>
      <c r="BH101" s="1443"/>
      <c r="BI101" s="1377"/>
      <c r="BJ101" s="1378"/>
      <c r="BK101" s="1371"/>
      <c r="BL101" s="1379"/>
      <c r="BM101" s="1379"/>
      <c r="BN101" s="1379"/>
      <c r="BO101" s="1379"/>
      <c r="BP101" s="1379"/>
      <c r="BQ101" s="1379"/>
      <c r="BR101" s="1379"/>
      <c r="BS101" s="1379"/>
      <c r="BT101" s="1444"/>
      <c r="BU101" s="1368"/>
      <c r="BV101" s="1371"/>
      <c r="BW101" s="1382"/>
      <c r="BX101" s="1382"/>
      <c r="BY101" s="1382"/>
      <c r="BZ101" s="1382"/>
      <c r="CA101" s="1378"/>
      <c r="CB101" s="1443"/>
      <c r="CC101" s="1437"/>
      <c r="CD101" s="1437"/>
      <c r="CE101" s="1437"/>
      <c r="CF101" s="1368"/>
      <c r="CG101" s="1445"/>
      <c r="CH101" s="1374"/>
      <c r="CI101" s="1374"/>
      <c r="CJ101" s="1374"/>
      <c r="CK101" s="1378"/>
      <c r="CL101" s="1371"/>
      <c r="CM101" s="1372"/>
      <c r="CN101" s="1372"/>
      <c r="CO101" s="1372"/>
      <c r="CP101" s="1368"/>
      <c r="CQ101" s="1441"/>
      <c r="CR101" s="1417"/>
      <c r="CS101" s="1371"/>
      <c r="CT101" s="1371"/>
      <c r="CU101" s="1371"/>
      <c r="CV101" s="1371"/>
      <c r="CW101" s="1439"/>
      <c r="CX101" s="1371"/>
      <c r="CY101" s="1371"/>
      <c r="CZ101" s="1371"/>
      <c r="DA101" s="1371"/>
      <c r="DB101" s="1371"/>
      <c r="DC101" s="1371"/>
      <c r="DD101" s="1378"/>
      <c r="DE101" s="1440"/>
      <c r="DF101" s="1438"/>
      <c r="DG101" s="1438"/>
      <c r="DH101" s="1364"/>
      <c r="DI101" s="1446"/>
    </row>
    <row r="102">
      <c r="A102" s="1361"/>
      <c r="B102" s="1363"/>
      <c r="C102" s="1436"/>
      <c r="D102" s="1364"/>
      <c r="E102" s="1364"/>
      <c r="F102" s="1364"/>
      <c r="G102" s="1364"/>
      <c r="H102" s="1365"/>
      <c r="I102" s="1364"/>
      <c r="J102" s="1364"/>
      <c r="K102" s="1365"/>
      <c r="L102" s="1364"/>
      <c r="M102" s="1364"/>
      <c r="N102" s="1364"/>
      <c r="O102" s="1364"/>
      <c r="P102" s="1364"/>
      <c r="Q102" s="1364"/>
      <c r="R102" s="1364"/>
      <c r="S102" s="1365"/>
      <c r="T102" s="1364"/>
      <c r="U102" s="1364"/>
      <c r="V102" s="1364"/>
      <c r="W102" s="1364"/>
      <c r="X102" s="1364"/>
      <c r="Y102" s="1364"/>
      <c r="Z102" s="1364"/>
      <c r="AA102" s="1364"/>
      <c r="AB102" s="1365"/>
      <c r="AC102" s="1437"/>
      <c r="AD102" s="1364"/>
      <c r="AE102" s="1364"/>
      <c r="AF102" s="1364"/>
      <c r="AG102" s="1364"/>
      <c r="AH102" s="1364"/>
      <c r="AI102" s="1364"/>
      <c r="AJ102" s="1364"/>
      <c r="AK102" s="1368"/>
      <c r="AL102" s="1438"/>
      <c r="AM102" s="1439"/>
      <c r="AN102" s="1365"/>
      <c r="AO102" s="1440"/>
      <c r="AP102" s="1441"/>
      <c r="AQ102" s="1441"/>
      <c r="AR102" s="1441"/>
      <c r="AS102" s="1441"/>
      <c r="AT102" s="1441"/>
      <c r="AU102" s="1441"/>
      <c r="AV102" s="1368"/>
      <c r="AW102" s="1441"/>
      <c r="AX102" s="1442"/>
      <c r="AY102" s="1442"/>
      <c r="AZ102" s="1442"/>
      <c r="BA102" s="1442"/>
      <c r="BB102" s="1442"/>
      <c r="BC102" s="1442"/>
      <c r="BD102" s="1368"/>
      <c r="BE102" s="1442"/>
      <c r="BF102" s="1374"/>
      <c r="BG102" s="1443"/>
      <c r="BH102" s="1443"/>
      <c r="BI102" s="1377"/>
      <c r="BJ102" s="1378"/>
      <c r="BK102" s="1371"/>
      <c r="BL102" s="1379"/>
      <c r="BM102" s="1379"/>
      <c r="BN102" s="1379"/>
      <c r="BO102" s="1379"/>
      <c r="BP102" s="1379"/>
      <c r="BQ102" s="1379"/>
      <c r="BR102" s="1379"/>
      <c r="BS102" s="1379"/>
      <c r="BT102" s="1444"/>
      <c r="BU102" s="1368"/>
      <c r="BV102" s="1371"/>
      <c r="BW102" s="1382"/>
      <c r="BX102" s="1382"/>
      <c r="BY102" s="1382"/>
      <c r="BZ102" s="1382"/>
      <c r="CA102" s="1378"/>
      <c r="CB102" s="1443"/>
      <c r="CC102" s="1437"/>
      <c r="CD102" s="1437"/>
      <c r="CE102" s="1437"/>
      <c r="CF102" s="1368"/>
      <c r="CG102" s="1445"/>
      <c r="CH102" s="1374"/>
      <c r="CI102" s="1374"/>
      <c r="CJ102" s="1374"/>
      <c r="CK102" s="1378"/>
      <c r="CL102" s="1371"/>
      <c r="CM102" s="1372"/>
      <c r="CN102" s="1372"/>
      <c r="CO102" s="1372"/>
      <c r="CP102" s="1368"/>
      <c r="CQ102" s="1441"/>
      <c r="CR102" s="1417"/>
      <c r="CS102" s="1371"/>
      <c r="CT102" s="1371"/>
      <c r="CU102" s="1371"/>
      <c r="CV102" s="1371"/>
      <c r="CW102" s="1439"/>
      <c r="CX102" s="1371"/>
      <c r="CY102" s="1371"/>
      <c r="CZ102" s="1371"/>
      <c r="DA102" s="1371"/>
      <c r="DB102" s="1371"/>
      <c r="DC102" s="1371"/>
      <c r="DD102" s="1378"/>
      <c r="DE102" s="1440"/>
      <c r="DF102" s="1438"/>
      <c r="DG102" s="1438"/>
      <c r="DH102" s="1364"/>
      <c r="DI102" s="1446"/>
    </row>
    <row r="103">
      <c r="A103" s="1361"/>
      <c r="B103" s="1363"/>
      <c r="C103" s="1436"/>
      <c r="D103" s="1364"/>
      <c r="E103" s="1364"/>
      <c r="F103" s="1364"/>
      <c r="G103" s="1364"/>
      <c r="H103" s="1365"/>
      <c r="I103" s="1364"/>
      <c r="J103" s="1364"/>
      <c r="K103" s="1365"/>
      <c r="L103" s="1364"/>
      <c r="M103" s="1364"/>
      <c r="N103" s="1364"/>
      <c r="O103" s="1364"/>
      <c r="P103" s="1364"/>
      <c r="Q103" s="1364"/>
      <c r="R103" s="1364"/>
      <c r="S103" s="1365"/>
      <c r="T103" s="1364"/>
      <c r="U103" s="1364"/>
      <c r="V103" s="1364"/>
      <c r="W103" s="1364"/>
      <c r="X103" s="1364"/>
      <c r="Y103" s="1364"/>
      <c r="Z103" s="1364"/>
      <c r="AA103" s="1364"/>
      <c r="AB103" s="1365"/>
      <c r="AC103" s="1437"/>
      <c r="AD103" s="1364"/>
      <c r="AE103" s="1364"/>
      <c r="AF103" s="1364"/>
      <c r="AG103" s="1364"/>
      <c r="AH103" s="1364"/>
      <c r="AI103" s="1364"/>
      <c r="AJ103" s="1364"/>
      <c r="AK103" s="1368"/>
      <c r="AL103" s="1438"/>
      <c r="AM103" s="1439"/>
      <c r="AN103" s="1365"/>
      <c r="AO103" s="1440"/>
      <c r="AP103" s="1441"/>
      <c r="AQ103" s="1441"/>
      <c r="AR103" s="1441"/>
      <c r="AS103" s="1441"/>
      <c r="AT103" s="1441"/>
      <c r="AU103" s="1441"/>
      <c r="AV103" s="1368"/>
      <c r="AW103" s="1441"/>
      <c r="AX103" s="1442"/>
      <c r="AY103" s="1442"/>
      <c r="AZ103" s="1442"/>
      <c r="BA103" s="1442"/>
      <c r="BB103" s="1442"/>
      <c r="BC103" s="1442"/>
      <c r="BD103" s="1368"/>
      <c r="BE103" s="1442"/>
      <c r="BF103" s="1374"/>
      <c r="BG103" s="1443"/>
      <c r="BH103" s="1443"/>
      <c r="BI103" s="1377"/>
      <c r="BJ103" s="1378"/>
      <c r="BK103" s="1371"/>
      <c r="BL103" s="1379"/>
      <c r="BM103" s="1379"/>
      <c r="BN103" s="1379"/>
      <c r="BO103" s="1379"/>
      <c r="BP103" s="1379"/>
      <c r="BQ103" s="1379"/>
      <c r="BR103" s="1379"/>
      <c r="BS103" s="1379"/>
      <c r="BT103" s="1444"/>
      <c r="BU103" s="1368"/>
      <c r="BV103" s="1371"/>
      <c r="BW103" s="1382"/>
      <c r="BX103" s="1382"/>
      <c r="BY103" s="1382"/>
      <c r="BZ103" s="1382"/>
      <c r="CA103" s="1378"/>
      <c r="CB103" s="1443"/>
      <c r="CC103" s="1437"/>
      <c r="CD103" s="1437"/>
      <c r="CE103" s="1437"/>
      <c r="CF103" s="1368"/>
      <c r="CG103" s="1445"/>
      <c r="CH103" s="1374"/>
      <c r="CI103" s="1374"/>
      <c r="CJ103" s="1374"/>
      <c r="CK103" s="1378"/>
      <c r="CL103" s="1371"/>
      <c r="CM103" s="1372"/>
      <c r="CN103" s="1372"/>
      <c r="CO103" s="1372"/>
      <c r="CP103" s="1368"/>
      <c r="CQ103" s="1441"/>
      <c r="CR103" s="1417"/>
      <c r="CS103" s="1371"/>
      <c r="CT103" s="1371"/>
      <c r="CU103" s="1371"/>
      <c r="CV103" s="1371"/>
      <c r="CW103" s="1439"/>
      <c r="CX103" s="1371"/>
      <c r="CY103" s="1371"/>
      <c r="CZ103" s="1371"/>
      <c r="DA103" s="1371"/>
      <c r="DB103" s="1371"/>
      <c r="DC103" s="1371"/>
      <c r="DD103" s="1378"/>
      <c r="DE103" s="1440"/>
      <c r="DF103" s="1438"/>
      <c r="DG103" s="1438"/>
      <c r="DH103" s="1364"/>
      <c r="DI103" s="1446"/>
    </row>
    <row r="104">
      <c r="A104" s="1361"/>
      <c r="B104" s="1363"/>
      <c r="C104" s="1436"/>
      <c r="D104" s="1364"/>
      <c r="E104" s="1364"/>
      <c r="F104" s="1364"/>
      <c r="G104" s="1364"/>
      <c r="H104" s="1365"/>
      <c r="I104" s="1364"/>
      <c r="J104" s="1364"/>
      <c r="K104" s="1365"/>
      <c r="L104" s="1364"/>
      <c r="M104" s="1364"/>
      <c r="N104" s="1364"/>
      <c r="O104" s="1364"/>
      <c r="P104" s="1364"/>
      <c r="Q104" s="1364"/>
      <c r="R104" s="1364"/>
      <c r="S104" s="1365"/>
      <c r="T104" s="1364"/>
      <c r="U104" s="1364"/>
      <c r="V104" s="1364"/>
      <c r="W104" s="1364"/>
      <c r="X104" s="1364"/>
      <c r="Y104" s="1364"/>
      <c r="Z104" s="1364"/>
      <c r="AA104" s="1364"/>
      <c r="AB104" s="1365"/>
      <c r="AC104" s="1437"/>
      <c r="AD104" s="1364"/>
      <c r="AE104" s="1364"/>
      <c r="AF104" s="1364"/>
      <c r="AG104" s="1364"/>
      <c r="AH104" s="1364"/>
      <c r="AI104" s="1364"/>
      <c r="AJ104" s="1364"/>
      <c r="AK104" s="1368"/>
      <c r="AL104" s="1438"/>
      <c r="AM104" s="1439"/>
      <c r="AN104" s="1365"/>
      <c r="AO104" s="1440"/>
      <c r="AP104" s="1441"/>
      <c r="AQ104" s="1441"/>
      <c r="AR104" s="1441"/>
      <c r="AS104" s="1441"/>
      <c r="AT104" s="1441"/>
      <c r="AU104" s="1441"/>
      <c r="AV104" s="1368"/>
      <c r="AW104" s="1441"/>
      <c r="AX104" s="1442"/>
      <c r="AY104" s="1442"/>
      <c r="AZ104" s="1442"/>
      <c r="BA104" s="1442"/>
      <c r="BB104" s="1442"/>
      <c r="BC104" s="1442"/>
      <c r="BD104" s="1368"/>
      <c r="BE104" s="1442"/>
      <c r="BF104" s="1374"/>
      <c r="BG104" s="1443"/>
      <c r="BH104" s="1443"/>
      <c r="BI104" s="1377"/>
      <c r="BJ104" s="1378"/>
      <c r="BK104" s="1371"/>
      <c r="BL104" s="1379"/>
      <c r="BM104" s="1379"/>
      <c r="BN104" s="1379"/>
      <c r="BO104" s="1379"/>
      <c r="BP104" s="1379"/>
      <c r="BQ104" s="1379"/>
      <c r="BR104" s="1379"/>
      <c r="BS104" s="1379"/>
      <c r="BT104" s="1444"/>
      <c r="BU104" s="1368"/>
      <c r="BV104" s="1371"/>
      <c r="BW104" s="1382"/>
      <c r="BX104" s="1382"/>
      <c r="BY104" s="1382"/>
      <c r="BZ104" s="1382"/>
      <c r="CA104" s="1378"/>
      <c r="CB104" s="1443"/>
      <c r="CC104" s="1437"/>
      <c r="CD104" s="1437"/>
      <c r="CE104" s="1437"/>
      <c r="CF104" s="1368"/>
      <c r="CG104" s="1445"/>
      <c r="CH104" s="1374"/>
      <c r="CI104" s="1374"/>
      <c r="CJ104" s="1374"/>
      <c r="CK104" s="1378"/>
      <c r="CL104" s="1371"/>
      <c r="CM104" s="1372"/>
      <c r="CN104" s="1372"/>
      <c r="CO104" s="1372"/>
      <c r="CP104" s="1368"/>
      <c r="CQ104" s="1441"/>
      <c r="CR104" s="1417"/>
      <c r="CS104" s="1371"/>
      <c r="CT104" s="1371"/>
      <c r="CU104" s="1371"/>
      <c r="CV104" s="1371"/>
      <c r="CW104" s="1439"/>
      <c r="CX104" s="1371"/>
      <c r="CY104" s="1371"/>
      <c r="CZ104" s="1371"/>
      <c r="DA104" s="1371"/>
      <c r="DB104" s="1371"/>
      <c r="DC104" s="1371"/>
      <c r="DD104" s="1378"/>
      <c r="DE104" s="1440"/>
      <c r="DF104" s="1438"/>
      <c r="DG104" s="1438"/>
      <c r="DH104" s="1364"/>
      <c r="DI104" s="1446"/>
    </row>
    <row r="105">
      <c r="A105" s="1361"/>
      <c r="B105" s="1363"/>
      <c r="C105" s="1436"/>
      <c r="D105" s="1364"/>
      <c r="E105" s="1364"/>
      <c r="F105" s="1364"/>
      <c r="G105" s="1364"/>
      <c r="H105" s="1365"/>
      <c r="I105" s="1364"/>
      <c r="J105" s="1364"/>
      <c r="K105" s="1365"/>
      <c r="L105" s="1364"/>
      <c r="M105" s="1364"/>
      <c r="N105" s="1364"/>
      <c r="O105" s="1364"/>
      <c r="P105" s="1364"/>
      <c r="Q105" s="1364"/>
      <c r="R105" s="1364"/>
      <c r="S105" s="1365"/>
      <c r="T105" s="1364"/>
      <c r="U105" s="1364"/>
      <c r="V105" s="1364"/>
      <c r="W105" s="1364"/>
      <c r="X105" s="1364"/>
      <c r="Y105" s="1364"/>
      <c r="Z105" s="1364"/>
      <c r="AA105" s="1364"/>
      <c r="AB105" s="1365"/>
      <c r="AC105" s="1437"/>
      <c r="AD105" s="1364"/>
      <c r="AE105" s="1364"/>
      <c r="AF105" s="1364"/>
      <c r="AG105" s="1364"/>
      <c r="AH105" s="1364"/>
      <c r="AI105" s="1364"/>
      <c r="AJ105" s="1364"/>
      <c r="AK105" s="1368"/>
      <c r="AL105" s="1438"/>
      <c r="AM105" s="1439"/>
      <c r="AN105" s="1365"/>
      <c r="AO105" s="1440"/>
      <c r="AP105" s="1441"/>
      <c r="AQ105" s="1441"/>
      <c r="AR105" s="1441"/>
      <c r="AS105" s="1441"/>
      <c r="AT105" s="1441"/>
      <c r="AU105" s="1441"/>
      <c r="AV105" s="1368"/>
      <c r="AW105" s="1441"/>
      <c r="AX105" s="1442"/>
      <c r="AY105" s="1442"/>
      <c r="AZ105" s="1442"/>
      <c r="BA105" s="1442"/>
      <c r="BB105" s="1442"/>
      <c r="BC105" s="1442"/>
      <c r="BD105" s="1368"/>
      <c r="BE105" s="1442"/>
      <c r="BF105" s="1374"/>
      <c r="BG105" s="1443"/>
      <c r="BH105" s="1443"/>
      <c r="BI105" s="1377"/>
      <c r="BJ105" s="1378"/>
      <c r="BK105" s="1371"/>
      <c r="BL105" s="1379"/>
      <c r="BM105" s="1379"/>
      <c r="BN105" s="1379"/>
      <c r="BO105" s="1379"/>
      <c r="BP105" s="1379"/>
      <c r="BQ105" s="1379"/>
      <c r="BR105" s="1379"/>
      <c r="BS105" s="1379"/>
      <c r="BT105" s="1444"/>
      <c r="BU105" s="1368"/>
      <c r="BV105" s="1371"/>
      <c r="BW105" s="1382"/>
      <c r="BX105" s="1382"/>
      <c r="BY105" s="1382"/>
      <c r="BZ105" s="1382"/>
      <c r="CA105" s="1378"/>
      <c r="CB105" s="1443"/>
      <c r="CC105" s="1437"/>
      <c r="CD105" s="1437"/>
      <c r="CE105" s="1437"/>
      <c r="CF105" s="1368"/>
      <c r="CG105" s="1445"/>
      <c r="CH105" s="1374"/>
      <c r="CI105" s="1374"/>
      <c r="CJ105" s="1374"/>
      <c r="CK105" s="1378"/>
      <c r="CL105" s="1371"/>
      <c r="CM105" s="1372"/>
      <c r="CN105" s="1372"/>
      <c r="CO105" s="1372"/>
      <c r="CP105" s="1368"/>
      <c r="CQ105" s="1441"/>
      <c r="CR105" s="1417"/>
      <c r="CS105" s="1371"/>
      <c r="CT105" s="1371"/>
      <c r="CU105" s="1371"/>
      <c r="CV105" s="1371"/>
      <c r="CW105" s="1439"/>
      <c r="CX105" s="1371"/>
      <c r="CY105" s="1371"/>
      <c r="CZ105" s="1371"/>
      <c r="DA105" s="1371"/>
      <c r="DB105" s="1371"/>
      <c r="DC105" s="1371"/>
      <c r="DD105" s="1378"/>
      <c r="DE105" s="1440"/>
      <c r="DF105" s="1438"/>
      <c r="DG105" s="1438"/>
      <c r="DH105" s="1364"/>
      <c r="DI105" s="1446"/>
    </row>
    <row r="106">
      <c r="A106" s="1361"/>
      <c r="B106" s="1363"/>
      <c r="C106" s="1436"/>
      <c r="D106" s="1364"/>
      <c r="E106" s="1364"/>
      <c r="F106" s="1364"/>
      <c r="G106" s="1364"/>
      <c r="H106" s="1365"/>
      <c r="I106" s="1364"/>
      <c r="J106" s="1364"/>
      <c r="K106" s="1365"/>
      <c r="L106" s="1364"/>
      <c r="M106" s="1364"/>
      <c r="N106" s="1364"/>
      <c r="O106" s="1364"/>
      <c r="P106" s="1364"/>
      <c r="Q106" s="1364"/>
      <c r="R106" s="1364"/>
      <c r="S106" s="1365"/>
      <c r="T106" s="1364"/>
      <c r="U106" s="1364"/>
      <c r="V106" s="1364"/>
      <c r="W106" s="1364"/>
      <c r="X106" s="1364"/>
      <c r="Y106" s="1364"/>
      <c r="Z106" s="1364"/>
      <c r="AA106" s="1364"/>
      <c r="AB106" s="1365"/>
      <c r="AC106" s="1437"/>
      <c r="AD106" s="1364"/>
      <c r="AE106" s="1364"/>
      <c r="AF106" s="1364"/>
      <c r="AG106" s="1364"/>
      <c r="AH106" s="1364"/>
      <c r="AI106" s="1364"/>
      <c r="AJ106" s="1364"/>
      <c r="AK106" s="1368"/>
      <c r="AL106" s="1438"/>
      <c r="AM106" s="1439"/>
      <c r="AN106" s="1365"/>
      <c r="AO106" s="1440"/>
      <c r="AP106" s="1441"/>
      <c r="AQ106" s="1441"/>
      <c r="AR106" s="1441"/>
      <c r="AS106" s="1441"/>
      <c r="AT106" s="1441"/>
      <c r="AU106" s="1441"/>
      <c r="AV106" s="1368"/>
      <c r="AW106" s="1441"/>
      <c r="AX106" s="1442"/>
      <c r="AY106" s="1442"/>
      <c r="AZ106" s="1442"/>
      <c r="BA106" s="1442"/>
      <c r="BB106" s="1442"/>
      <c r="BC106" s="1442"/>
      <c r="BD106" s="1368"/>
      <c r="BE106" s="1442"/>
      <c r="BF106" s="1374"/>
      <c r="BG106" s="1443"/>
      <c r="BH106" s="1443"/>
      <c r="BI106" s="1377"/>
      <c r="BJ106" s="1378"/>
      <c r="BK106" s="1371"/>
      <c r="BL106" s="1379"/>
      <c r="BM106" s="1379"/>
      <c r="BN106" s="1379"/>
      <c r="BO106" s="1379"/>
      <c r="BP106" s="1379"/>
      <c r="BQ106" s="1379"/>
      <c r="BR106" s="1379"/>
      <c r="BS106" s="1379"/>
      <c r="BT106" s="1444"/>
      <c r="BU106" s="1368"/>
      <c r="BV106" s="1371"/>
      <c r="BW106" s="1382"/>
      <c r="BX106" s="1382"/>
      <c r="BY106" s="1382"/>
      <c r="BZ106" s="1382"/>
      <c r="CA106" s="1378"/>
      <c r="CB106" s="1443"/>
      <c r="CC106" s="1437"/>
      <c r="CD106" s="1437"/>
      <c r="CE106" s="1437"/>
      <c r="CF106" s="1368"/>
      <c r="CG106" s="1445"/>
      <c r="CH106" s="1374"/>
      <c r="CI106" s="1374"/>
      <c r="CJ106" s="1374"/>
      <c r="CK106" s="1378"/>
      <c r="CL106" s="1371"/>
      <c r="CM106" s="1372"/>
      <c r="CN106" s="1372"/>
      <c r="CO106" s="1372"/>
      <c r="CP106" s="1368"/>
      <c r="CQ106" s="1441"/>
      <c r="CR106" s="1417"/>
      <c r="CS106" s="1371"/>
      <c r="CT106" s="1371"/>
      <c r="CU106" s="1371"/>
      <c r="CV106" s="1371"/>
      <c r="CW106" s="1439"/>
      <c r="CX106" s="1371"/>
      <c r="CY106" s="1371"/>
      <c r="CZ106" s="1371"/>
      <c r="DA106" s="1371"/>
      <c r="DB106" s="1371"/>
      <c r="DC106" s="1371"/>
      <c r="DD106" s="1378"/>
      <c r="DE106" s="1440"/>
      <c r="DF106" s="1438"/>
      <c r="DG106" s="1438"/>
      <c r="DH106" s="1364"/>
      <c r="DI106" s="1446"/>
    </row>
    <row r="107">
      <c r="A107" s="1361"/>
      <c r="B107" s="1363"/>
      <c r="C107" s="1436"/>
      <c r="D107" s="1364"/>
      <c r="E107" s="1364"/>
      <c r="F107" s="1364"/>
      <c r="G107" s="1364"/>
      <c r="H107" s="1365"/>
      <c r="I107" s="1364"/>
      <c r="J107" s="1364"/>
      <c r="K107" s="1365"/>
      <c r="L107" s="1364"/>
      <c r="M107" s="1364"/>
      <c r="N107" s="1364"/>
      <c r="O107" s="1364"/>
      <c r="P107" s="1364"/>
      <c r="Q107" s="1364"/>
      <c r="R107" s="1364"/>
      <c r="S107" s="1365"/>
      <c r="T107" s="1364"/>
      <c r="U107" s="1364"/>
      <c r="V107" s="1364"/>
      <c r="W107" s="1364"/>
      <c r="X107" s="1364"/>
      <c r="Y107" s="1364"/>
      <c r="Z107" s="1364"/>
      <c r="AA107" s="1364"/>
      <c r="AB107" s="1365"/>
      <c r="AC107" s="1437"/>
      <c r="AD107" s="1364"/>
      <c r="AE107" s="1364"/>
      <c r="AF107" s="1364"/>
      <c r="AG107" s="1364"/>
      <c r="AH107" s="1364"/>
      <c r="AI107" s="1364"/>
      <c r="AJ107" s="1364"/>
      <c r="AK107" s="1368"/>
      <c r="AL107" s="1438"/>
      <c r="AM107" s="1439"/>
      <c r="AN107" s="1365"/>
      <c r="AO107" s="1440"/>
      <c r="AP107" s="1441"/>
      <c r="AQ107" s="1441"/>
      <c r="AR107" s="1441"/>
      <c r="AS107" s="1441"/>
      <c r="AT107" s="1441"/>
      <c r="AU107" s="1441"/>
      <c r="AV107" s="1368"/>
      <c r="AW107" s="1441"/>
      <c r="AX107" s="1442"/>
      <c r="AY107" s="1442"/>
      <c r="AZ107" s="1442"/>
      <c r="BA107" s="1442"/>
      <c r="BB107" s="1442"/>
      <c r="BC107" s="1442"/>
      <c r="BD107" s="1368"/>
      <c r="BE107" s="1442"/>
      <c r="BF107" s="1374"/>
      <c r="BG107" s="1443"/>
      <c r="BH107" s="1443"/>
      <c r="BI107" s="1377"/>
      <c r="BJ107" s="1378"/>
      <c r="BK107" s="1371"/>
      <c r="BL107" s="1379"/>
      <c r="BM107" s="1379"/>
      <c r="BN107" s="1379"/>
      <c r="BO107" s="1379"/>
      <c r="BP107" s="1379"/>
      <c r="BQ107" s="1379"/>
      <c r="BR107" s="1379"/>
      <c r="BS107" s="1379"/>
      <c r="BT107" s="1444"/>
      <c r="BU107" s="1368"/>
      <c r="BV107" s="1371"/>
      <c r="BW107" s="1382"/>
      <c r="BX107" s="1382"/>
      <c r="BY107" s="1382"/>
      <c r="BZ107" s="1382"/>
      <c r="CA107" s="1378"/>
      <c r="CB107" s="1443"/>
      <c r="CC107" s="1437"/>
      <c r="CD107" s="1437"/>
      <c r="CE107" s="1437"/>
      <c r="CF107" s="1368"/>
      <c r="CG107" s="1445"/>
      <c r="CH107" s="1374"/>
      <c r="CI107" s="1374"/>
      <c r="CJ107" s="1374"/>
      <c r="CK107" s="1378"/>
      <c r="CL107" s="1371"/>
      <c r="CM107" s="1372"/>
      <c r="CN107" s="1372"/>
      <c r="CO107" s="1372"/>
      <c r="CP107" s="1368"/>
      <c r="CQ107" s="1441"/>
      <c r="CR107" s="1417"/>
      <c r="CS107" s="1371"/>
      <c r="CT107" s="1371"/>
      <c r="CU107" s="1371"/>
      <c r="CV107" s="1371"/>
      <c r="CW107" s="1439"/>
      <c r="CX107" s="1371"/>
      <c r="CY107" s="1371"/>
      <c r="CZ107" s="1371"/>
      <c r="DA107" s="1371"/>
      <c r="DB107" s="1371"/>
      <c r="DC107" s="1371"/>
      <c r="DD107" s="1378"/>
      <c r="DE107" s="1440"/>
      <c r="DF107" s="1438"/>
      <c r="DG107" s="1438"/>
      <c r="DH107" s="1364"/>
      <c r="DI107" s="1446"/>
    </row>
    <row r="108">
      <c r="A108" s="1361"/>
      <c r="B108" s="1363"/>
      <c r="C108" s="1436"/>
      <c r="D108" s="1364"/>
      <c r="E108" s="1364"/>
      <c r="F108" s="1364"/>
      <c r="G108" s="1364"/>
      <c r="H108" s="1365"/>
      <c r="I108" s="1364"/>
      <c r="J108" s="1364"/>
      <c r="K108" s="1365"/>
      <c r="L108" s="1364"/>
      <c r="M108" s="1364"/>
      <c r="N108" s="1364"/>
      <c r="O108" s="1364"/>
      <c r="P108" s="1364"/>
      <c r="Q108" s="1364"/>
      <c r="R108" s="1364"/>
      <c r="S108" s="1365"/>
      <c r="T108" s="1364"/>
      <c r="U108" s="1364"/>
      <c r="V108" s="1364"/>
      <c r="W108" s="1364"/>
      <c r="X108" s="1364"/>
      <c r="Y108" s="1364"/>
      <c r="Z108" s="1364"/>
      <c r="AA108" s="1364"/>
      <c r="AB108" s="1365"/>
      <c r="AC108" s="1437"/>
      <c r="AD108" s="1364"/>
      <c r="AE108" s="1364"/>
      <c r="AF108" s="1364"/>
      <c r="AG108" s="1364"/>
      <c r="AH108" s="1364"/>
      <c r="AI108" s="1364"/>
      <c r="AJ108" s="1364"/>
      <c r="AK108" s="1368"/>
      <c r="AL108" s="1438"/>
      <c r="AM108" s="1439"/>
      <c r="AN108" s="1365"/>
      <c r="AO108" s="1440"/>
      <c r="AP108" s="1441"/>
      <c r="AQ108" s="1441"/>
      <c r="AR108" s="1441"/>
      <c r="AS108" s="1441"/>
      <c r="AT108" s="1441"/>
      <c r="AU108" s="1441"/>
      <c r="AV108" s="1368"/>
      <c r="AW108" s="1441"/>
      <c r="AX108" s="1442"/>
      <c r="AY108" s="1442"/>
      <c r="AZ108" s="1442"/>
      <c r="BA108" s="1442"/>
      <c r="BB108" s="1442"/>
      <c r="BC108" s="1442"/>
      <c r="BD108" s="1368"/>
      <c r="BE108" s="1442"/>
      <c r="BF108" s="1374"/>
      <c r="BG108" s="1443"/>
      <c r="BH108" s="1443"/>
      <c r="BI108" s="1377"/>
      <c r="BJ108" s="1378"/>
      <c r="BK108" s="1371"/>
      <c r="BL108" s="1379"/>
      <c r="BM108" s="1379"/>
      <c r="BN108" s="1379"/>
      <c r="BO108" s="1379"/>
      <c r="BP108" s="1379"/>
      <c r="BQ108" s="1379"/>
      <c r="BR108" s="1379"/>
      <c r="BS108" s="1379"/>
      <c r="BT108" s="1444"/>
      <c r="BU108" s="1368"/>
      <c r="BV108" s="1371"/>
      <c r="BW108" s="1382"/>
      <c r="BX108" s="1382"/>
      <c r="BY108" s="1382"/>
      <c r="BZ108" s="1382"/>
      <c r="CA108" s="1378"/>
      <c r="CB108" s="1443"/>
      <c r="CC108" s="1437"/>
      <c r="CD108" s="1437"/>
      <c r="CE108" s="1437"/>
      <c r="CF108" s="1368"/>
      <c r="CG108" s="1445"/>
      <c r="CH108" s="1374"/>
      <c r="CI108" s="1374"/>
      <c r="CJ108" s="1374"/>
      <c r="CK108" s="1378"/>
      <c r="CL108" s="1371"/>
      <c r="CM108" s="1372"/>
      <c r="CN108" s="1372"/>
      <c r="CO108" s="1372"/>
      <c r="CP108" s="1368"/>
      <c r="CQ108" s="1441"/>
      <c r="CR108" s="1417"/>
      <c r="CS108" s="1371"/>
      <c r="CT108" s="1371"/>
      <c r="CU108" s="1371"/>
      <c r="CV108" s="1371"/>
      <c r="CW108" s="1439"/>
      <c r="CX108" s="1371"/>
      <c r="CY108" s="1371"/>
      <c r="CZ108" s="1371"/>
      <c r="DA108" s="1371"/>
      <c r="DB108" s="1371"/>
      <c r="DC108" s="1371"/>
      <c r="DD108" s="1378"/>
      <c r="DE108" s="1440"/>
      <c r="DF108" s="1438"/>
      <c r="DG108" s="1438"/>
      <c r="DH108" s="1364"/>
      <c r="DI108" s="1446"/>
    </row>
    <row r="109">
      <c r="A109" s="1361"/>
      <c r="B109" s="1363"/>
      <c r="C109" s="1436"/>
      <c r="D109" s="1364"/>
      <c r="E109" s="1364"/>
      <c r="F109" s="1364"/>
      <c r="G109" s="1364"/>
      <c r="H109" s="1365"/>
      <c r="I109" s="1364"/>
      <c r="J109" s="1364"/>
      <c r="K109" s="1365"/>
      <c r="L109" s="1364"/>
      <c r="M109" s="1364"/>
      <c r="N109" s="1364"/>
      <c r="O109" s="1364"/>
      <c r="P109" s="1364"/>
      <c r="Q109" s="1364"/>
      <c r="R109" s="1364"/>
      <c r="S109" s="1365"/>
      <c r="T109" s="1364"/>
      <c r="U109" s="1364"/>
      <c r="V109" s="1364"/>
      <c r="W109" s="1364"/>
      <c r="X109" s="1364"/>
      <c r="Y109" s="1364"/>
      <c r="Z109" s="1364"/>
      <c r="AA109" s="1364"/>
      <c r="AB109" s="1365"/>
      <c r="AC109" s="1437"/>
      <c r="AD109" s="1364"/>
      <c r="AE109" s="1364"/>
      <c r="AF109" s="1364"/>
      <c r="AG109" s="1364"/>
      <c r="AH109" s="1364"/>
      <c r="AI109" s="1364"/>
      <c r="AJ109" s="1364"/>
      <c r="AK109" s="1368"/>
      <c r="AL109" s="1438"/>
      <c r="AM109" s="1439"/>
      <c r="AN109" s="1365"/>
      <c r="AO109" s="1440"/>
      <c r="AP109" s="1441"/>
      <c r="AQ109" s="1441"/>
      <c r="AR109" s="1441"/>
      <c r="AS109" s="1441"/>
      <c r="AT109" s="1441"/>
      <c r="AU109" s="1441"/>
      <c r="AV109" s="1368"/>
      <c r="AW109" s="1441"/>
      <c r="AX109" s="1442"/>
      <c r="AY109" s="1442"/>
      <c r="AZ109" s="1442"/>
      <c r="BA109" s="1442"/>
      <c r="BB109" s="1442"/>
      <c r="BC109" s="1442"/>
      <c r="BD109" s="1368"/>
      <c r="BE109" s="1442"/>
      <c r="BF109" s="1374"/>
      <c r="BG109" s="1443"/>
      <c r="BH109" s="1443"/>
      <c r="BI109" s="1377"/>
      <c r="BJ109" s="1378"/>
      <c r="BK109" s="1371"/>
      <c r="BL109" s="1379"/>
      <c r="BM109" s="1379"/>
      <c r="BN109" s="1379"/>
      <c r="BO109" s="1379"/>
      <c r="BP109" s="1379"/>
      <c r="BQ109" s="1379"/>
      <c r="BR109" s="1379"/>
      <c r="BS109" s="1379"/>
      <c r="BT109" s="1444"/>
      <c r="BU109" s="1368"/>
      <c r="BV109" s="1371"/>
      <c r="BW109" s="1382"/>
      <c r="BX109" s="1382"/>
      <c r="BY109" s="1382"/>
      <c r="BZ109" s="1382"/>
      <c r="CA109" s="1378"/>
      <c r="CB109" s="1443"/>
      <c r="CC109" s="1437"/>
      <c r="CD109" s="1437"/>
      <c r="CE109" s="1437"/>
      <c r="CF109" s="1368"/>
      <c r="CG109" s="1445"/>
      <c r="CH109" s="1374"/>
      <c r="CI109" s="1374"/>
      <c r="CJ109" s="1374"/>
      <c r="CK109" s="1378"/>
      <c r="CL109" s="1371"/>
      <c r="CM109" s="1372"/>
      <c r="CN109" s="1372"/>
      <c r="CO109" s="1372"/>
      <c r="CP109" s="1368"/>
      <c r="CQ109" s="1441"/>
      <c r="CR109" s="1417"/>
      <c r="CS109" s="1371"/>
      <c r="CT109" s="1371"/>
      <c r="CU109" s="1371"/>
      <c r="CV109" s="1371"/>
      <c r="CW109" s="1439"/>
      <c r="CX109" s="1371"/>
      <c r="CY109" s="1371"/>
      <c r="CZ109" s="1371"/>
      <c r="DA109" s="1371"/>
      <c r="DB109" s="1371"/>
      <c r="DC109" s="1371"/>
      <c r="DD109" s="1378"/>
      <c r="DE109" s="1440"/>
      <c r="DF109" s="1438"/>
      <c r="DG109" s="1438"/>
      <c r="DH109" s="1364"/>
      <c r="DI109" s="1446"/>
    </row>
    <row r="110">
      <c r="A110" s="1361"/>
      <c r="B110" s="1363"/>
      <c r="C110" s="1436"/>
      <c r="D110" s="1364"/>
      <c r="E110" s="1364"/>
      <c r="F110" s="1364"/>
      <c r="G110" s="1364"/>
      <c r="H110" s="1365"/>
      <c r="I110" s="1364"/>
      <c r="J110" s="1364"/>
      <c r="K110" s="1365"/>
      <c r="L110" s="1364"/>
      <c r="M110" s="1364"/>
      <c r="N110" s="1364"/>
      <c r="O110" s="1364"/>
      <c r="P110" s="1364"/>
      <c r="Q110" s="1364"/>
      <c r="R110" s="1364"/>
      <c r="S110" s="1365"/>
      <c r="T110" s="1364"/>
      <c r="U110" s="1364"/>
      <c r="V110" s="1364"/>
      <c r="W110" s="1364"/>
      <c r="X110" s="1364"/>
      <c r="Y110" s="1364"/>
      <c r="Z110" s="1364"/>
      <c r="AA110" s="1364"/>
      <c r="AB110" s="1365"/>
      <c r="AC110" s="1437"/>
      <c r="AD110" s="1364"/>
      <c r="AE110" s="1364"/>
      <c r="AF110" s="1364"/>
      <c r="AG110" s="1364"/>
      <c r="AH110" s="1364"/>
      <c r="AI110" s="1364"/>
      <c r="AJ110" s="1364"/>
      <c r="AK110" s="1368"/>
      <c r="AL110" s="1438"/>
      <c r="AM110" s="1439"/>
      <c r="AN110" s="1365"/>
      <c r="AO110" s="1440"/>
      <c r="AP110" s="1441"/>
      <c r="AQ110" s="1441"/>
      <c r="AR110" s="1441"/>
      <c r="AS110" s="1441"/>
      <c r="AT110" s="1441"/>
      <c r="AU110" s="1441"/>
      <c r="AV110" s="1368"/>
      <c r="AW110" s="1441"/>
      <c r="AX110" s="1442"/>
      <c r="AY110" s="1442"/>
      <c r="AZ110" s="1442"/>
      <c r="BA110" s="1442"/>
      <c r="BB110" s="1442"/>
      <c r="BC110" s="1442"/>
      <c r="BD110" s="1368"/>
      <c r="BE110" s="1442"/>
      <c r="BF110" s="1374"/>
      <c r="BG110" s="1443"/>
      <c r="BH110" s="1443"/>
      <c r="BI110" s="1377"/>
      <c r="BJ110" s="1378"/>
      <c r="BK110" s="1371"/>
      <c r="BL110" s="1379"/>
      <c r="BM110" s="1379"/>
      <c r="BN110" s="1379"/>
      <c r="BO110" s="1379"/>
      <c r="BP110" s="1379"/>
      <c r="BQ110" s="1379"/>
      <c r="BR110" s="1379"/>
      <c r="BS110" s="1379"/>
      <c r="BT110" s="1444"/>
      <c r="BU110" s="1368"/>
      <c r="BV110" s="1371"/>
      <c r="BW110" s="1382"/>
      <c r="BX110" s="1382"/>
      <c r="BY110" s="1382"/>
      <c r="BZ110" s="1382"/>
      <c r="CA110" s="1378"/>
      <c r="CB110" s="1443"/>
      <c r="CC110" s="1437"/>
      <c r="CD110" s="1437"/>
      <c r="CE110" s="1437"/>
      <c r="CF110" s="1368"/>
      <c r="CG110" s="1445"/>
      <c r="CH110" s="1374"/>
      <c r="CI110" s="1374"/>
      <c r="CJ110" s="1374"/>
      <c r="CK110" s="1378"/>
      <c r="CL110" s="1371"/>
      <c r="CM110" s="1372"/>
      <c r="CN110" s="1372"/>
      <c r="CO110" s="1372"/>
      <c r="CP110" s="1368"/>
      <c r="CQ110" s="1441"/>
      <c r="CR110" s="1417"/>
      <c r="CS110" s="1371"/>
      <c r="CT110" s="1371"/>
      <c r="CU110" s="1371"/>
      <c r="CV110" s="1371"/>
      <c r="CW110" s="1439"/>
      <c r="CX110" s="1371"/>
      <c r="CY110" s="1371"/>
      <c r="CZ110" s="1371"/>
      <c r="DA110" s="1371"/>
      <c r="DB110" s="1371"/>
      <c r="DC110" s="1371"/>
      <c r="DD110" s="1378"/>
      <c r="DE110" s="1440"/>
      <c r="DF110" s="1438"/>
      <c r="DG110" s="1438"/>
      <c r="DH110" s="1364"/>
      <c r="DI110" s="144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7217</v>
      </c>
      <c r="C1" s="1447" t="s">
        <v>7218</v>
      </c>
      <c r="D1" s="1448" t="s">
        <v>10190</v>
      </c>
      <c r="E1" s="1449" t="s">
        <v>5539</v>
      </c>
      <c r="F1" s="1450" t="s">
        <v>5541</v>
      </c>
      <c r="G1" s="1451" t="s">
        <v>38</v>
      </c>
      <c r="H1" s="1452" t="s">
        <v>36</v>
      </c>
      <c r="I1" s="1448" t="s">
        <v>10191</v>
      </c>
      <c r="J1" s="1453" t="s">
        <v>39</v>
      </c>
      <c r="K1" s="1454" t="s">
        <v>5540</v>
      </c>
      <c r="L1" s="1147" t="s">
        <v>7250</v>
      </c>
      <c r="M1" s="1455" t="s">
        <v>7251</v>
      </c>
      <c r="N1" s="1456" t="s">
        <v>7252</v>
      </c>
      <c r="O1" s="1137" t="s">
        <v>7253</v>
      </c>
    </row>
    <row r="2" ht="15.75" customHeight="1">
      <c r="A2" s="1150" t="s">
        <v>7254</v>
      </c>
      <c r="B2" s="1457" t="s">
        <v>7347</v>
      </c>
      <c r="C2" s="1458">
        <v>0.04998842592592593</v>
      </c>
      <c r="D2" s="1153" t="s">
        <v>10192</v>
      </c>
      <c r="E2" s="1459" t="s">
        <v>10193</v>
      </c>
      <c r="F2" s="1460" t="s">
        <v>10194</v>
      </c>
      <c r="G2" s="1156" t="s">
        <v>10195</v>
      </c>
      <c r="H2" s="1158" t="s">
        <v>10196</v>
      </c>
      <c r="I2" s="1153" t="s">
        <v>10197</v>
      </c>
      <c r="J2" s="1159" t="s">
        <v>10198</v>
      </c>
      <c r="K2" s="1160" t="s">
        <v>10199</v>
      </c>
      <c r="L2" s="1161" t="s">
        <v>7280</v>
      </c>
      <c r="M2" s="1458">
        <v>0.05087962962962963</v>
      </c>
      <c r="N2" s="1461" t="str">
        <f t="shared" ref="N2:N17" si="1">TEXT(M2-C2, "m:ss")</f>
        <v>1:17</v>
      </c>
      <c r="O2" s="1163"/>
    </row>
    <row r="3" ht="15.75" customHeight="1">
      <c r="A3" s="1164" t="s">
        <v>7282</v>
      </c>
      <c r="B3" s="1462" t="s">
        <v>7283</v>
      </c>
      <c r="C3" s="1458">
        <v>0.051458333333333335</v>
      </c>
      <c r="D3" s="1153" t="s">
        <v>10200</v>
      </c>
      <c r="E3" s="1463" t="s">
        <v>10201</v>
      </c>
      <c r="F3" s="1155" t="s">
        <v>10202</v>
      </c>
      <c r="G3" s="1156" t="s">
        <v>10203</v>
      </c>
      <c r="H3" s="1158" t="s">
        <v>10204</v>
      </c>
      <c r="I3" s="1153" t="s">
        <v>10205</v>
      </c>
      <c r="J3" s="1159" t="s">
        <v>10206</v>
      </c>
      <c r="K3" s="1160" t="s">
        <v>10207</v>
      </c>
      <c r="L3" s="1161" t="s">
        <v>7679</v>
      </c>
      <c r="M3" s="1458">
        <v>0.05236111111111111</v>
      </c>
      <c r="N3" s="1461" t="str">
        <f t="shared" si="1"/>
        <v>1:18</v>
      </c>
    </row>
    <row r="4" ht="15.75" customHeight="1">
      <c r="A4" s="1166" t="s">
        <v>7313</v>
      </c>
      <c r="B4" s="1464" t="s">
        <v>7314</v>
      </c>
      <c r="C4" s="1458">
        <f>C17</f>
        <v>0.05158564815</v>
      </c>
      <c r="D4" s="1153" t="s">
        <v>10208</v>
      </c>
      <c r="E4" s="1463" t="s">
        <v>10209</v>
      </c>
      <c r="F4" s="1155" t="s">
        <v>10210</v>
      </c>
      <c r="G4" s="1156" t="s">
        <v>10211</v>
      </c>
      <c r="H4" s="1158" t="s">
        <v>10212</v>
      </c>
      <c r="I4" s="1153" t="s">
        <v>10213</v>
      </c>
      <c r="J4" s="1159" t="s">
        <v>10214</v>
      </c>
      <c r="K4" s="1160" t="s">
        <v>10215</v>
      </c>
      <c r="L4" s="1161" t="s">
        <v>7345</v>
      </c>
      <c r="M4" s="1461">
        <f>M17</f>
        <v>0.0521412037</v>
      </c>
      <c r="N4" s="1461" t="str">
        <f t="shared" si="1"/>
        <v>0:48</v>
      </c>
    </row>
    <row r="5" ht="15.75" customHeight="1">
      <c r="A5" s="1169" t="s">
        <v>327</v>
      </c>
      <c r="B5" s="1465" t="s">
        <v>7347</v>
      </c>
      <c r="C5" s="1466">
        <v>0.05</v>
      </c>
      <c r="D5" s="1184" t="s">
        <v>10216</v>
      </c>
      <c r="E5" s="1467" t="s">
        <v>10193</v>
      </c>
      <c r="F5" s="1188" t="s">
        <v>10194</v>
      </c>
      <c r="G5" s="1188" t="s">
        <v>10195</v>
      </c>
      <c r="H5" s="1188" t="s">
        <v>10196</v>
      </c>
      <c r="I5" s="1184" t="s">
        <v>10217</v>
      </c>
      <c r="J5" s="1188" t="s">
        <v>10218</v>
      </c>
      <c r="K5" s="1188" t="s">
        <v>10199</v>
      </c>
      <c r="L5" s="1189" t="s">
        <v>7360</v>
      </c>
      <c r="M5" s="1468">
        <v>0.05087962962962963</v>
      </c>
      <c r="N5" s="1469" t="str">
        <f t="shared" si="1"/>
        <v>1:16</v>
      </c>
      <c r="O5" s="1189" t="s">
        <v>10219</v>
      </c>
    </row>
    <row r="6" ht="15.75" customHeight="1">
      <c r="A6" s="1181" t="s">
        <v>5576</v>
      </c>
      <c r="B6" s="1465" t="s">
        <v>7347</v>
      </c>
      <c r="C6" s="1470">
        <v>0.050416666666666665</v>
      </c>
      <c r="D6" s="1189" t="s">
        <v>10220</v>
      </c>
      <c r="E6" s="1471" t="s">
        <v>10221</v>
      </c>
      <c r="F6" s="1184" t="s">
        <v>10222</v>
      </c>
      <c r="G6" s="1184" t="s">
        <v>10223</v>
      </c>
      <c r="H6" s="1189" t="s">
        <v>10224</v>
      </c>
      <c r="I6" s="1467" t="s">
        <v>10197</v>
      </c>
      <c r="J6" s="1189" t="s">
        <v>10225</v>
      </c>
      <c r="K6" s="1189" t="s">
        <v>10226</v>
      </c>
      <c r="L6" s="1184" t="s">
        <v>10227</v>
      </c>
      <c r="M6" s="1468">
        <v>0.0512037037037037</v>
      </c>
      <c r="N6" s="1469" t="str">
        <f t="shared" si="1"/>
        <v>1:08</v>
      </c>
      <c r="O6" s="1189" t="s">
        <v>10219</v>
      </c>
    </row>
    <row r="7" ht="15.75" customHeight="1">
      <c r="A7" s="1223" t="s">
        <v>1428</v>
      </c>
      <c r="B7" s="1465" t="s">
        <v>7347</v>
      </c>
      <c r="C7" s="1466">
        <v>0.05061342592592592</v>
      </c>
      <c r="D7" s="1467" t="s">
        <v>10192</v>
      </c>
      <c r="E7" s="1471" t="s">
        <v>10228</v>
      </c>
      <c r="F7" s="1189" t="s">
        <v>10229</v>
      </c>
      <c r="G7" s="1189" t="s">
        <v>10230</v>
      </c>
      <c r="H7" s="1189" t="s">
        <v>10231</v>
      </c>
      <c r="I7" s="1189" t="s">
        <v>10232</v>
      </c>
      <c r="J7" s="1189" t="s">
        <v>10233</v>
      </c>
      <c r="K7" s="1189" t="s">
        <v>10234</v>
      </c>
      <c r="L7" s="1189" t="s">
        <v>5475</v>
      </c>
      <c r="M7" s="1468">
        <v>0.05153935185185185</v>
      </c>
      <c r="N7" s="1469" t="str">
        <f t="shared" si="1"/>
        <v>1:20</v>
      </c>
      <c r="O7" s="1189" t="s">
        <v>10219</v>
      </c>
    </row>
    <row r="8" ht="15.75" customHeight="1">
      <c r="A8" s="1169" t="s">
        <v>6269</v>
      </c>
      <c r="B8" s="1465" t="s">
        <v>7347</v>
      </c>
      <c r="C8" s="1466">
        <v>0.05068287037037037</v>
      </c>
      <c r="D8" s="1189" t="s">
        <v>10235</v>
      </c>
      <c r="E8" s="1471" t="s">
        <v>10236</v>
      </c>
      <c r="F8" s="1184" t="s">
        <v>10237</v>
      </c>
      <c r="G8" s="1189" t="s">
        <v>10238</v>
      </c>
      <c r="H8" s="1184" t="s">
        <v>10239</v>
      </c>
      <c r="I8" s="1189" t="s">
        <v>10240</v>
      </c>
      <c r="J8" s="1189" t="s">
        <v>10241</v>
      </c>
      <c r="K8" s="1189" t="s">
        <v>10242</v>
      </c>
      <c r="L8" s="1202" t="s">
        <v>7280</v>
      </c>
      <c r="M8" s="1468">
        <v>0.05164351851851852</v>
      </c>
      <c r="N8" s="1469" t="str">
        <f t="shared" si="1"/>
        <v>1:23</v>
      </c>
      <c r="O8" s="1189" t="s">
        <v>10219</v>
      </c>
    </row>
    <row r="9" ht="15.75" customHeight="1">
      <c r="A9" s="1181" t="s">
        <v>1675</v>
      </c>
      <c r="B9" s="1465" t="s">
        <v>7347</v>
      </c>
      <c r="C9" s="1472">
        <v>0.050729166666666665</v>
      </c>
      <c r="D9" s="1189" t="s">
        <v>10243</v>
      </c>
      <c r="E9" s="1471" t="s">
        <v>10244</v>
      </c>
      <c r="F9" s="1189" t="s">
        <v>10245</v>
      </c>
      <c r="G9" s="1189" t="s">
        <v>10246</v>
      </c>
      <c r="H9" s="1189" t="s">
        <v>10247</v>
      </c>
      <c r="I9" s="1189" t="s">
        <v>9515</v>
      </c>
      <c r="J9" s="1189" t="s">
        <v>10248</v>
      </c>
      <c r="K9" s="1189" t="s">
        <v>10249</v>
      </c>
      <c r="L9" s="1189" t="s">
        <v>10250</v>
      </c>
      <c r="M9" s="1468">
        <v>0.05137731481481481</v>
      </c>
      <c r="N9" s="1469" t="str">
        <f t="shared" si="1"/>
        <v>0:56</v>
      </c>
      <c r="O9" s="1189" t="s">
        <v>10219</v>
      </c>
    </row>
    <row r="10" ht="16.5" customHeight="1">
      <c r="A10" s="1473" t="s">
        <v>2556</v>
      </c>
      <c r="B10" s="1465" t="s">
        <v>7347</v>
      </c>
      <c r="C10" s="1474">
        <v>0.05103009259259259</v>
      </c>
      <c r="D10" s="1189" t="s">
        <v>10251</v>
      </c>
      <c r="E10" s="1471" t="s">
        <v>8949</v>
      </c>
      <c r="F10" s="1189" t="s">
        <v>10252</v>
      </c>
      <c r="G10" s="1189" t="s">
        <v>10253</v>
      </c>
      <c r="H10" s="1189" t="s">
        <v>10254</v>
      </c>
      <c r="I10" s="1189" t="s">
        <v>10255</v>
      </c>
      <c r="J10" s="1189" t="s">
        <v>10256</v>
      </c>
      <c r="K10" s="1189" t="s">
        <v>10257</v>
      </c>
      <c r="L10" s="1189" t="s">
        <v>10258</v>
      </c>
      <c r="M10" s="1468">
        <v>0.051909722222222225</v>
      </c>
      <c r="N10" s="1469" t="str">
        <f t="shared" si="1"/>
        <v>1:16</v>
      </c>
      <c r="O10" s="1189" t="s">
        <v>10219</v>
      </c>
    </row>
    <row r="11">
      <c r="A11" s="1475" t="s">
        <v>6534</v>
      </c>
      <c r="B11" s="1476" t="s">
        <v>7347</v>
      </c>
      <c r="C11" s="1470">
        <v>0.05103009259259259</v>
      </c>
      <c r="D11" s="1477" t="s">
        <v>10259</v>
      </c>
      <c r="E11" s="1187" t="s">
        <v>10260</v>
      </c>
      <c r="F11" s="1189" t="s">
        <v>10261</v>
      </c>
      <c r="G11" s="1189" t="s">
        <v>10262</v>
      </c>
      <c r="H11" s="1189" t="s">
        <v>10263</v>
      </c>
      <c r="I11" s="1189" t="s">
        <v>10264</v>
      </c>
      <c r="J11" s="1189" t="s">
        <v>10265</v>
      </c>
      <c r="K11" s="1189" t="s">
        <v>10266</v>
      </c>
      <c r="L11" s="1189" t="s">
        <v>7559</v>
      </c>
      <c r="M11" s="1468">
        <v>0.05230324074074074</v>
      </c>
      <c r="N11" s="1468" t="str">
        <f t="shared" si="1"/>
        <v>1:50</v>
      </c>
      <c r="O11" s="1189" t="s">
        <v>10267</v>
      </c>
    </row>
    <row r="12" ht="15.75" customHeight="1">
      <c r="A12" s="1169" t="s">
        <v>1115</v>
      </c>
      <c r="B12" s="1465" t="s">
        <v>7347</v>
      </c>
      <c r="C12" s="1466">
        <v>0.05122685185185185</v>
      </c>
      <c r="D12" s="1189" t="s">
        <v>10268</v>
      </c>
      <c r="E12" s="1471" t="s">
        <v>8505</v>
      </c>
      <c r="F12" s="1189" t="s">
        <v>10269</v>
      </c>
      <c r="G12" s="1189" t="s">
        <v>10270</v>
      </c>
      <c r="H12" s="1189" t="s">
        <v>10271</v>
      </c>
      <c r="I12" s="1189" t="s">
        <v>7258</v>
      </c>
      <c r="J12" s="1189" t="s">
        <v>10272</v>
      </c>
      <c r="K12" s="1189" t="s">
        <v>10273</v>
      </c>
      <c r="L12" s="1184" t="s">
        <v>10274</v>
      </c>
      <c r="M12" s="1468">
        <v>0.052037037037037034</v>
      </c>
      <c r="N12" s="1469" t="str">
        <f t="shared" si="1"/>
        <v>1:10</v>
      </c>
      <c r="O12" s="1189" t="s">
        <v>10219</v>
      </c>
    </row>
    <row r="13" ht="15.75" customHeight="1">
      <c r="A13" s="1234" t="s">
        <v>950</v>
      </c>
      <c r="B13" s="1478" t="s">
        <v>7347</v>
      </c>
      <c r="C13" s="1466">
        <v>0.051412037037037034</v>
      </c>
      <c r="D13" s="1189" t="s">
        <v>10275</v>
      </c>
      <c r="E13" s="1187" t="s">
        <v>10276</v>
      </c>
      <c r="F13" s="1189" t="s">
        <v>10277</v>
      </c>
      <c r="G13" s="1189" t="s">
        <v>10278</v>
      </c>
      <c r="H13" s="1184" t="s">
        <v>10279</v>
      </c>
      <c r="I13" s="1189" t="s">
        <v>10280</v>
      </c>
      <c r="J13" s="1189" t="s">
        <v>10281</v>
      </c>
      <c r="K13" s="1189" t="s">
        <v>10282</v>
      </c>
      <c r="L13" s="1189" t="s">
        <v>8018</v>
      </c>
      <c r="M13" s="1468">
        <v>0.05197916666666667</v>
      </c>
      <c r="N13" s="1469" t="str">
        <f t="shared" si="1"/>
        <v>0:49</v>
      </c>
      <c r="O13" s="1189" t="s">
        <v>10283</v>
      </c>
    </row>
    <row r="14" ht="15.75" customHeight="1">
      <c r="A14" s="1181" t="s">
        <v>7608</v>
      </c>
      <c r="B14" s="1465" t="s">
        <v>7347</v>
      </c>
      <c r="C14" s="1470">
        <v>0.05144675925925926</v>
      </c>
      <c r="D14" s="1189" t="s">
        <v>10284</v>
      </c>
      <c r="E14" s="1471" t="s">
        <v>10285</v>
      </c>
      <c r="F14" s="1189" t="s">
        <v>10286</v>
      </c>
      <c r="G14" s="1189" t="s">
        <v>10287</v>
      </c>
      <c r="H14" s="1189" t="s">
        <v>10288</v>
      </c>
      <c r="I14" s="1189" t="s">
        <v>10289</v>
      </c>
      <c r="J14" s="1189" t="s">
        <v>10290</v>
      </c>
      <c r="K14" s="1189" t="s">
        <v>10291</v>
      </c>
      <c r="L14" s="1411" t="s">
        <v>7631</v>
      </c>
      <c r="M14" s="1468">
        <v>0.05258101851851852</v>
      </c>
      <c r="N14" s="1469" t="str">
        <f t="shared" si="1"/>
        <v>1:38</v>
      </c>
      <c r="O14" s="1189" t="s">
        <v>10219</v>
      </c>
    </row>
    <row r="15" ht="15.75" customHeight="1">
      <c r="A15" s="1234" t="s">
        <v>7660</v>
      </c>
      <c r="B15" s="1478" t="s">
        <v>7283</v>
      </c>
      <c r="C15" s="1466">
        <v>0.05146990740740741</v>
      </c>
      <c r="D15" s="1479" t="s">
        <v>10200</v>
      </c>
      <c r="E15" s="1187" t="s">
        <v>8745</v>
      </c>
      <c r="F15" s="1479" t="s">
        <v>10202</v>
      </c>
      <c r="G15" s="1479" t="s">
        <v>10203</v>
      </c>
      <c r="H15" s="1479" t="s">
        <v>10204</v>
      </c>
      <c r="I15" s="1189" t="s">
        <v>10292</v>
      </c>
      <c r="J15" s="1479" t="s">
        <v>10206</v>
      </c>
      <c r="K15" s="1479" t="s">
        <v>10207</v>
      </c>
      <c r="L15" s="1298" t="s">
        <v>7679</v>
      </c>
      <c r="M15" s="1468">
        <v>0.05236111111111111</v>
      </c>
      <c r="N15" s="1469" t="str">
        <f t="shared" si="1"/>
        <v>1:17</v>
      </c>
      <c r="O15" s="1189" t="s">
        <v>10219</v>
      </c>
    </row>
    <row r="16" ht="15.75" customHeight="1">
      <c r="A16" s="1169" t="s">
        <v>5550</v>
      </c>
      <c r="B16" s="1465" t="s">
        <v>7347</v>
      </c>
      <c r="C16" s="1470">
        <v>0.051550925925925924</v>
      </c>
      <c r="D16" s="1189" t="s">
        <v>10293</v>
      </c>
      <c r="E16" s="1471" t="s">
        <v>8731</v>
      </c>
      <c r="F16" s="1189" t="s">
        <v>10294</v>
      </c>
      <c r="G16" s="1189" t="s">
        <v>10295</v>
      </c>
      <c r="H16" s="1189" t="s">
        <v>10296</v>
      </c>
      <c r="I16" s="1189" t="s">
        <v>10297</v>
      </c>
      <c r="J16" s="1189" t="s">
        <v>10298</v>
      </c>
      <c r="K16" s="1189" t="s">
        <v>10299</v>
      </c>
      <c r="L16" s="1411" t="s">
        <v>10300</v>
      </c>
      <c r="M16" s="1468">
        <v>0.05229166666666667</v>
      </c>
      <c r="N16" s="1469" t="str">
        <f t="shared" si="1"/>
        <v>1:04</v>
      </c>
      <c r="O16" s="1189" t="s">
        <v>10219</v>
      </c>
    </row>
    <row r="17">
      <c r="A17" s="1480" t="s">
        <v>1675</v>
      </c>
      <c r="B17" s="1481" t="s">
        <v>7314</v>
      </c>
      <c r="C17" s="1466">
        <v>0.05158564814814815</v>
      </c>
      <c r="D17" s="1482" t="s">
        <v>10208</v>
      </c>
      <c r="E17" s="1483" t="s">
        <v>10209</v>
      </c>
      <c r="F17" s="1482" t="s">
        <v>10210</v>
      </c>
      <c r="G17" s="1482" t="s">
        <v>10211</v>
      </c>
      <c r="H17" s="1482" t="s">
        <v>10212</v>
      </c>
      <c r="I17" s="1482" t="s">
        <v>10213</v>
      </c>
      <c r="J17" s="1482" t="s">
        <v>10214</v>
      </c>
      <c r="K17" s="1482" t="s">
        <v>10215</v>
      </c>
      <c r="L17" s="1482" t="s">
        <v>7345</v>
      </c>
      <c r="M17" s="1468">
        <v>0.052141203703703703</v>
      </c>
      <c r="N17" s="1469" t="str">
        <f t="shared" si="1"/>
        <v>0:48</v>
      </c>
      <c r="O17" s="1189" t="s">
        <v>10301</v>
      </c>
    </row>
    <row r="18" ht="15.75" customHeight="1">
      <c r="A18" s="1234" t="s">
        <v>10302</v>
      </c>
      <c r="B18" s="1478" t="s">
        <v>7347</v>
      </c>
      <c r="C18" s="1466">
        <v>0.051770833333333335</v>
      </c>
      <c r="D18" s="1484" t="s">
        <v>10303</v>
      </c>
      <c r="E18" s="1187" t="s">
        <v>10304</v>
      </c>
      <c r="F18" s="1189" t="s">
        <v>10305</v>
      </c>
      <c r="G18" s="1189" t="s">
        <v>10306</v>
      </c>
      <c r="H18" s="1189" t="s">
        <v>10307</v>
      </c>
      <c r="I18" s="1189" t="s">
        <v>10308</v>
      </c>
      <c r="J18" s="1189" t="s">
        <v>10309</v>
      </c>
      <c r="K18" s="1189" t="s">
        <v>10310</v>
      </c>
      <c r="L18" s="1189" t="s">
        <v>10311</v>
      </c>
      <c r="M18" s="1468">
        <v>0.05238425925925926</v>
      </c>
      <c r="N18" s="1468"/>
      <c r="O18" s="1189" t="s">
        <v>10312</v>
      </c>
    </row>
    <row r="19" ht="15.75" customHeight="1">
      <c r="A19" s="1221" t="s">
        <v>715</v>
      </c>
      <c r="B19" s="1478" t="s">
        <v>7283</v>
      </c>
      <c r="C19" s="1470">
        <v>0.05224537037037037</v>
      </c>
      <c r="D19" s="1189" t="s">
        <v>10313</v>
      </c>
      <c r="E19" s="1485" t="s">
        <v>10201</v>
      </c>
      <c r="F19" s="1189" t="s">
        <v>10314</v>
      </c>
      <c r="G19" s="1189" t="s">
        <v>10315</v>
      </c>
      <c r="H19" s="1189" t="s">
        <v>10316</v>
      </c>
      <c r="I19" s="1479" t="s">
        <v>10205</v>
      </c>
      <c r="J19" s="1189" t="s">
        <v>10317</v>
      </c>
      <c r="K19" s="1184" t="s">
        <v>10318</v>
      </c>
      <c r="L19" s="1189" t="s">
        <v>10319</v>
      </c>
      <c r="M19" s="1468">
        <v>0.053043981481481484</v>
      </c>
      <c r="N19" s="1469" t="str">
        <f t="shared" ref="N19:N20" si="2">TEXT(M19-C19, "m:ss")</f>
        <v>1:09</v>
      </c>
      <c r="O19" s="1189" t="s">
        <v>10320</v>
      </c>
    </row>
    <row r="20" ht="15.75" customHeight="1">
      <c r="A20" s="1234" t="s">
        <v>2601</v>
      </c>
      <c r="B20" s="1478" t="s">
        <v>7347</v>
      </c>
      <c r="C20" s="1486">
        <v>0.05224537037037037</v>
      </c>
      <c r="D20" s="1189" t="s">
        <v>10321</v>
      </c>
      <c r="E20" s="1187" t="s">
        <v>10322</v>
      </c>
      <c r="F20" s="1189" t="s">
        <v>10323</v>
      </c>
      <c r="G20" s="1189" t="s">
        <v>10324</v>
      </c>
      <c r="H20" s="1189" t="s">
        <v>10325</v>
      </c>
      <c r="I20" s="1189" t="s">
        <v>10326</v>
      </c>
      <c r="J20" s="1189" t="s">
        <v>10327</v>
      </c>
      <c r="K20" s="1189" t="s">
        <v>10328</v>
      </c>
      <c r="L20" s="1189" t="s">
        <v>8383</v>
      </c>
      <c r="M20" s="1487">
        <v>0.05337962962962963</v>
      </c>
      <c r="N20" s="1469" t="str">
        <f t="shared" si="2"/>
        <v>1:38</v>
      </c>
      <c r="O20" s="1189" t="s">
        <v>10329</v>
      </c>
    </row>
    <row r="21" ht="15.75" customHeight="1">
      <c r="A21" s="1234" t="s">
        <v>6855</v>
      </c>
      <c r="B21" s="1478" t="s">
        <v>7347</v>
      </c>
      <c r="C21" s="1466">
        <v>0.05268518518518518</v>
      </c>
      <c r="D21" s="1477" t="s">
        <v>10330</v>
      </c>
      <c r="E21" s="1187" t="s">
        <v>10331</v>
      </c>
      <c r="F21" s="1189" t="s">
        <v>10332</v>
      </c>
      <c r="G21" s="1189" t="s">
        <v>10333</v>
      </c>
      <c r="H21" s="1189" t="s">
        <v>10334</v>
      </c>
      <c r="I21" s="1189" t="s">
        <v>10335</v>
      </c>
      <c r="J21" s="1189" t="s">
        <v>10336</v>
      </c>
      <c r="K21" s="1189" t="s">
        <v>10337</v>
      </c>
      <c r="L21" s="1189" t="s">
        <v>8456</v>
      </c>
      <c r="M21" s="1468">
        <v>0.05331018518518518</v>
      </c>
      <c r="N21" s="1488">
        <v>0.03611111111111111</v>
      </c>
      <c r="O21" s="1189" t="s">
        <v>10338</v>
      </c>
    </row>
    <row r="22" ht="15.75" customHeight="1">
      <c r="A22" s="1221" t="s">
        <v>2478</v>
      </c>
      <c r="B22" s="1478" t="s">
        <v>7283</v>
      </c>
      <c r="C22" s="1470">
        <v>0.05292824074074074</v>
      </c>
      <c r="D22" s="1189" t="s">
        <v>10339</v>
      </c>
      <c r="E22" s="1471" t="s">
        <v>10340</v>
      </c>
      <c r="F22" s="1189" t="s">
        <v>10226</v>
      </c>
      <c r="G22" s="1189" t="s">
        <v>10341</v>
      </c>
      <c r="H22" s="1189" t="s">
        <v>10342</v>
      </c>
      <c r="I22" s="1189" t="s">
        <v>10343</v>
      </c>
      <c r="J22" s="1189" t="s">
        <v>10344</v>
      </c>
      <c r="K22" s="1189" t="s">
        <v>10345</v>
      </c>
      <c r="L22" s="1189" t="s">
        <v>10346</v>
      </c>
      <c r="M22" s="1468">
        <v>0.054421296296296294</v>
      </c>
      <c r="N22" s="1469" t="str">
        <f t="shared" ref="N22:N24" si="3">TEXT(M22-C22, "m:ss")</f>
        <v>2:09</v>
      </c>
      <c r="O22" s="1189" t="s">
        <v>10347</v>
      </c>
    </row>
    <row r="23" ht="16.5" customHeight="1">
      <c r="A23" s="1475" t="s">
        <v>5553</v>
      </c>
      <c r="B23" s="1478" t="s">
        <v>7347</v>
      </c>
      <c r="C23" s="1470">
        <v>0.05295138888888889</v>
      </c>
      <c r="D23" s="1189" t="s">
        <v>10348</v>
      </c>
      <c r="E23" s="1187" t="s">
        <v>10349</v>
      </c>
      <c r="F23" s="1189" t="s">
        <v>10350</v>
      </c>
      <c r="G23" s="1189" t="s">
        <v>10351</v>
      </c>
      <c r="H23" s="1189" t="s">
        <v>10352</v>
      </c>
      <c r="I23" s="1189" t="s">
        <v>7682</v>
      </c>
      <c r="J23" s="1189" t="s">
        <v>10353</v>
      </c>
      <c r="K23" s="1189" t="s">
        <v>10354</v>
      </c>
      <c r="L23" s="1189" t="s">
        <v>8343</v>
      </c>
      <c r="M23" s="1468">
        <v>0.05430555555555556</v>
      </c>
      <c r="N23" s="1469" t="str">
        <f t="shared" si="3"/>
        <v>1:57</v>
      </c>
      <c r="O23" s="1189" t="s">
        <v>10219</v>
      </c>
    </row>
    <row r="24" ht="15.75" customHeight="1">
      <c r="A24" s="1221" t="s">
        <v>1768</v>
      </c>
      <c r="B24" s="1481" t="s">
        <v>7314</v>
      </c>
      <c r="C24" s="1470">
        <v>0.05296296296296296</v>
      </c>
      <c r="D24" s="1477" t="s">
        <v>10355</v>
      </c>
      <c r="E24" s="1187" t="s">
        <v>10356</v>
      </c>
      <c r="F24" s="1189" t="s">
        <v>10357</v>
      </c>
      <c r="G24" s="1189" t="s">
        <v>10358</v>
      </c>
      <c r="H24" s="1189" t="s">
        <v>10359</v>
      </c>
      <c r="I24" s="1189" t="s">
        <v>7899</v>
      </c>
      <c r="J24" s="1189" t="s">
        <v>10360</v>
      </c>
      <c r="K24" s="1189" t="s">
        <v>10361</v>
      </c>
      <c r="L24" s="1189" t="s">
        <v>7535</v>
      </c>
      <c r="M24" s="1468">
        <v>0.053912037037037036</v>
      </c>
      <c r="N24" s="1468" t="str">
        <f t="shared" si="3"/>
        <v>1:22</v>
      </c>
      <c r="O24" s="1189" t="s">
        <v>10219</v>
      </c>
    </row>
    <row r="25" ht="15.75" customHeight="1">
      <c r="A25" s="1221" t="s">
        <v>3553</v>
      </c>
      <c r="B25" s="1478" t="s">
        <v>7347</v>
      </c>
      <c r="C25" s="1470">
        <v>0.053043981481481484</v>
      </c>
      <c r="D25" s="1484" t="s">
        <v>10362</v>
      </c>
      <c r="E25" s="1187" t="s">
        <v>664</v>
      </c>
      <c r="F25" s="1189" t="s">
        <v>10363</v>
      </c>
      <c r="G25" s="1489" t="s">
        <v>10364</v>
      </c>
      <c r="H25" s="1189" t="s">
        <v>10365</v>
      </c>
      <c r="I25" s="1189" t="s">
        <v>9843</v>
      </c>
      <c r="J25" s="1189" t="s">
        <v>10366</v>
      </c>
      <c r="K25" s="1189" t="s">
        <v>8503</v>
      </c>
      <c r="L25" s="1189" t="s">
        <v>8867</v>
      </c>
      <c r="M25" s="1468">
        <v>0.054421296296296294</v>
      </c>
      <c r="N25" s="1488">
        <v>0.08263888888888889</v>
      </c>
      <c r="O25" s="1189" t="s">
        <v>10367</v>
      </c>
    </row>
    <row r="26" ht="15.75" customHeight="1">
      <c r="A26" s="1221" t="s">
        <v>1229</v>
      </c>
      <c r="B26" s="1462" t="s">
        <v>7283</v>
      </c>
      <c r="C26" s="1470">
        <v>0.05378472222222222</v>
      </c>
      <c r="D26" s="1477" t="s">
        <v>10368</v>
      </c>
      <c r="E26" s="1187" t="s">
        <v>10369</v>
      </c>
      <c r="F26" s="1189" t="s">
        <v>10370</v>
      </c>
      <c r="G26" s="1189" t="s">
        <v>10371</v>
      </c>
      <c r="H26" s="1189" t="s">
        <v>10372</v>
      </c>
      <c r="I26" s="1189" t="s">
        <v>6898</v>
      </c>
      <c r="J26" s="1189" t="s">
        <v>10373</v>
      </c>
      <c r="K26" s="1189" t="s">
        <v>10374</v>
      </c>
      <c r="L26" s="1189" t="s">
        <v>8133</v>
      </c>
      <c r="M26" s="1468">
        <v>0.054560185185185184</v>
      </c>
      <c r="N26" s="1468"/>
      <c r="O26" s="1189"/>
    </row>
    <row r="27" ht="15.75" customHeight="1">
      <c r="A27" s="1221" t="s">
        <v>4309</v>
      </c>
      <c r="B27" s="1481" t="s">
        <v>7283</v>
      </c>
      <c r="C27" s="1470">
        <v>0.061064814814814815</v>
      </c>
      <c r="D27" s="1477" t="s">
        <v>10375</v>
      </c>
      <c r="E27" s="1187" t="s">
        <v>10376</v>
      </c>
      <c r="F27" s="1189" t="s">
        <v>10377</v>
      </c>
      <c r="G27" s="1189" t="s">
        <v>10378</v>
      </c>
      <c r="H27" s="1189" t="s">
        <v>10379</v>
      </c>
      <c r="I27" s="1189" t="s">
        <v>10380</v>
      </c>
      <c r="J27" s="1189" t="s">
        <v>10381</v>
      </c>
      <c r="K27" s="1189" t="s">
        <v>10382</v>
      </c>
      <c r="L27" s="1189" t="s">
        <v>9357</v>
      </c>
      <c r="M27" s="1468">
        <v>0.06225694444444444</v>
      </c>
      <c r="N27" s="1488">
        <v>0.07152777777777777</v>
      </c>
      <c r="O27" s="1189" t="s">
        <v>10219</v>
      </c>
    </row>
    <row r="28" ht="15.0" customHeight="1">
      <c r="A28" s="1490"/>
      <c r="B28" s="1491"/>
      <c r="C28" s="1470"/>
      <c r="D28" s="1492"/>
      <c r="E28" s="1471"/>
      <c r="F28" s="1189"/>
      <c r="G28" s="1189"/>
      <c r="H28" s="1189"/>
      <c r="I28" s="1189"/>
      <c r="J28" s="1189"/>
      <c r="K28" s="1189"/>
      <c r="L28" s="1189"/>
      <c r="M28" s="1468"/>
      <c r="N28" s="1468"/>
      <c r="O28" s="1189"/>
    </row>
    <row r="29" ht="15.75" customHeight="1">
      <c r="A29" s="1221"/>
      <c r="B29" s="1493"/>
      <c r="C29" s="1494"/>
      <c r="D29" s="1492"/>
      <c r="E29" s="1471"/>
      <c r="F29" s="1189"/>
      <c r="G29" s="1189"/>
      <c r="H29" s="1189"/>
      <c r="I29" s="1189"/>
      <c r="J29" s="1189"/>
      <c r="K29" s="1189"/>
      <c r="L29" s="1189"/>
      <c r="M29" s="1468"/>
      <c r="N29" s="1468"/>
      <c r="O29" s="1189"/>
    </row>
    <row r="30" ht="15.75" customHeight="1">
      <c r="A30" s="1234"/>
      <c r="B30" s="1493"/>
      <c r="C30" s="1495"/>
      <c r="D30" s="1239"/>
      <c r="E30" s="1471"/>
      <c r="F30" s="1189"/>
      <c r="G30" s="1189"/>
      <c r="H30" s="1189"/>
      <c r="I30" s="1189"/>
      <c r="J30" s="1189"/>
      <c r="K30" s="1189"/>
      <c r="L30" s="1189"/>
      <c r="M30" s="1468"/>
      <c r="N30" s="1468"/>
      <c r="O30" s="1189"/>
    </row>
    <row r="31" ht="15.75" customHeight="1">
      <c r="A31" s="1181"/>
      <c r="B31" s="1465"/>
      <c r="C31" s="1494"/>
      <c r="D31" s="1492"/>
      <c r="E31" s="1471"/>
      <c r="F31" s="1189"/>
      <c r="G31" s="1189"/>
      <c r="H31" s="1189"/>
      <c r="I31" s="1189"/>
      <c r="J31" s="1189"/>
      <c r="K31" s="1189"/>
      <c r="L31" s="1189"/>
      <c r="M31" s="1468"/>
      <c r="N31" s="1468"/>
      <c r="O31" s="1189"/>
    </row>
    <row r="32" ht="15.75" customHeight="1">
      <c r="A32" s="1223"/>
      <c r="B32" s="1465"/>
      <c r="C32" s="1466"/>
      <c r="D32" s="1239"/>
      <c r="E32" s="1471"/>
      <c r="F32" s="1189"/>
      <c r="G32" s="1189"/>
      <c r="H32" s="1189"/>
      <c r="I32" s="1189"/>
      <c r="J32" s="1189"/>
      <c r="K32" s="1189"/>
      <c r="L32" s="1189"/>
      <c r="M32" s="1468"/>
      <c r="N32" s="1468"/>
      <c r="O32" s="1189"/>
    </row>
    <row r="33" ht="15.75" customHeight="1">
      <c r="A33" s="1181"/>
      <c r="B33" s="1465"/>
      <c r="C33" s="1494"/>
      <c r="D33" s="1492"/>
      <c r="E33" s="1471"/>
      <c r="F33" s="1189"/>
      <c r="G33" s="1189"/>
      <c r="H33" s="1189"/>
      <c r="I33" s="1189"/>
      <c r="J33" s="1189"/>
      <c r="K33" s="1189"/>
      <c r="L33" s="1189"/>
      <c r="M33" s="1468"/>
      <c r="N33" s="1468"/>
      <c r="O33" s="1189"/>
    </row>
    <row r="34" ht="15.75" customHeight="1">
      <c r="A34" s="1223"/>
      <c r="B34" s="1465"/>
      <c r="C34" s="1495"/>
      <c r="D34" s="1239"/>
      <c r="E34" s="1471"/>
      <c r="F34" s="1189"/>
      <c r="G34" s="1189"/>
      <c r="H34" s="1189"/>
      <c r="I34" s="1189"/>
      <c r="J34" s="1189"/>
      <c r="K34" s="1189"/>
      <c r="L34" s="1189"/>
      <c r="M34" s="1468"/>
      <c r="N34" s="1468"/>
      <c r="O34" s="1189"/>
    </row>
    <row r="35" ht="15.75" customHeight="1">
      <c r="A35" s="1181"/>
      <c r="B35" s="1465"/>
      <c r="C35" s="1494"/>
      <c r="D35" s="1492"/>
      <c r="E35" s="1471"/>
      <c r="F35" s="1189"/>
      <c r="G35" s="1189"/>
      <c r="H35" s="1189"/>
      <c r="I35" s="1189"/>
      <c r="J35" s="1189"/>
      <c r="K35" s="1189"/>
      <c r="L35" s="1189"/>
      <c r="M35" s="1468"/>
      <c r="N35" s="1468"/>
      <c r="O35" s="1189"/>
    </row>
    <row r="36">
      <c r="A36" s="1480"/>
      <c r="B36" s="1496"/>
      <c r="C36" s="1466"/>
      <c r="D36" s="1239"/>
      <c r="E36" s="1471"/>
      <c r="F36" s="1189"/>
      <c r="G36" s="1189"/>
      <c r="H36" s="1189"/>
      <c r="I36" s="1189"/>
      <c r="J36" s="1189"/>
      <c r="K36" s="1189"/>
      <c r="L36" s="1189"/>
      <c r="M36" s="1468"/>
      <c r="N36" s="1468"/>
      <c r="O36" s="1189"/>
    </row>
    <row r="37" ht="15.75" customHeight="1">
      <c r="A37" s="1234"/>
      <c r="B37" s="1493"/>
      <c r="C37" s="1495"/>
      <c r="D37" s="1492"/>
      <c r="E37" s="1471"/>
      <c r="F37" s="1189"/>
      <c r="G37" s="1189"/>
      <c r="H37" s="1189"/>
      <c r="I37" s="1189"/>
      <c r="J37" s="1189"/>
      <c r="K37" s="1189"/>
      <c r="L37" s="1189"/>
      <c r="M37" s="1468"/>
      <c r="N37" s="1468"/>
      <c r="O37" s="1189"/>
    </row>
    <row r="38" ht="15.75" customHeight="1">
      <c r="A38" s="1221"/>
      <c r="B38" s="1491"/>
      <c r="C38" s="1494"/>
      <c r="D38" s="1239"/>
      <c r="E38" s="1471"/>
      <c r="F38" s="1189"/>
      <c r="G38" s="1189"/>
      <c r="H38" s="1189"/>
      <c r="I38" s="1189"/>
      <c r="J38" s="1189"/>
      <c r="K38" s="1189"/>
      <c r="L38" s="1189"/>
      <c r="M38" s="1468"/>
      <c r="N38" s="1468"/>
      <c r="O38" s="1189"/>
    </row>
    <row r="39">
      <c r="A39" s="1475"/>
      <c r="B39" s="1476"/>
      <c r="C39" s="1466"/>
      <c r="D39" s="1492"/>
      <c r="E39" s="1471"/>
      <c r="F39" s="1189"/>
      <c r="G39" s="1189"/>
      <c r="H39" s="1189"/>
      <c r="I39" s="1189"/>
      <c r="J39" s="1189"/>
      <c r="K39" s="1189"/>
      <c r="L39" s="1189"/>
      <c r="M39" s="1468"/>
      <c r="N39" s="1468"/>
      <c r="O39" s="1189"/>
    </row>
    <row r="40" ht="15.75" customHeight="1">
      <c r="A40" s="1223"/>
      <c r="B40" s="1491"/>
      <c r="C40" s="1466"/>
      <c r="D40" s="1239"/>
      <c r="E40" s="1471"/>
      <c r="F40" s="1189"/>
      <c r="G40" s="1189"/>
      <c r="H40" s="1189"/>
      <c r="I40" s="1189"/>
      <c r="J40" s="1189"/>
      <c r="K40" s="1189"/>
      <c r="L40" s="1189"/>
      <c r="M40" s="1468"/>
      <c r="N40" s="1468"/>
      <c r="O40" s="1189"/>
    </row>
    <row r="41">
      <c r="A41" s="1234"/>
      <c r="B41" s="1234"/>
      <c r="C41" s="1466"/>
      <c r="D41" s="1492"/>
      <c r="E41" s="1471"/>
      <c r="F41" s="1189"/>
      <c r="G41" s="1189"/>
      <c r="H41" s="1189"/>
      <c r="I41" s="1189"/>
      <c r="J41" s="1189"/>
      <c r="K41" s="1189"/>
      <c r="L41" s="1189"/>
      <c r="M41" s="1468"/>
      <c r="N41" s="1468"/>
      <c r="O41" s="1189"/>
    </row>
    <row r="42" ht="15.75" customHeight="1">
      <c r="A42" s="1181"/>
      <c r="B42" s="1491"/>
      <c r="C42" s="1494"/>
      <c r="D42" s="1239"/>
      <c r="E42" s="1471"/>
      <c r="F42" s="1189"/>
      <c r="G42" s="1189"/>
      <c r="H42" s="1189"/>
      <c r="I42" s="1189"/>
      <c r="J42" s="1189"/>
      <c r="K42" s="1189"/>
      <c r="L42" s="1189"/>
      <c r="M42" s="1468"/>
      <c r="N42" s="1468"/>
      <c r="O42" s="1189"/>
    </row>
    <row r="43" ht="15.75" customHeight="1">
      <c r="A43" s="1223"/>
      <c r="B43" s="1465"/>
      <c r="C43" s="1495"/>
      <c r="D43" s="1492"/>
      <c r="E43" s="1471"/>
      <c r="F43" s="1189"/>
      <c r="G43" s="1189"/>
      <c r="H43" s="1189"/>
      <c r="I43" s="1189"/>
      <c r="J43" s="1189"/>
      <c r="K43" s="1189"/>
      <c r="L43" s="1189"/>
      <c r="M43" s="1468"/>
      <c r="N43" s="1468"/>
      <c r="O43" s="1189"/>
    </row>
    <row r="44">
      <c r="A44" s="1480"/>
      <c r="B44" s="1496"/>
      <c r="C44" s="1466"/>
      <c r="D44" s="1239"/>
      <c r="E44" s="1471"/>
      <c r="F44" s="1189"/>
      <c r="G44" s="1189"/>
      <c r="H44" s="1189"/>
      <c r="I44" s="1189"/>
      <c r="J44" s="1189"/>
      <c r="K44" s="1189"/>
      <c r="L44" s="1189"/>
      <c r="M44" s="1468"/>
      <c r="N44" s="1468"/>
      <c r="O44" s="1189"/>
    </row>
    <row r="45" ht="15.75" customHeight="1">
      <c r="A45" s="1223"/>
      <c r="B45" s="1465"/>
      <c r="C45" s="1495"/>
      <c r="D45" s="1492"/>
      <c r="E45" s="1471"/>
      <c r="F45" s="1189"/>
      <c r="G45" s="1189"/>
      <c r="H45" s="1189"/>
      <c r="I45" s="1189"/>
      <c r="J45" s="1189"/>
      <c r="K45" s="1189"/>
      <c r="L45" s="1189"/>
      <c r="M45" s="1468"/>
      <c r="N45" s="1468"/>
      <c r="O45" s="1189"/>
    </row>
    <row r="46" ht="15.75" customHeight="1">
      <c r="A46" s="1181"/>
      <c r="B46" s="1465"/>
      <c r="C46" s="1494"/>
      <c r="D46" s="1239"/>
      <c r="E46" s="1471"/>
      <c r="F46" s="1189"/>
      <c r="G46" s="1189"/>
      <c r="H46" s="1189"/>
      <c r="I46" s="1189"/>
      <c r="J46" s="1189"/>
      <c r="K46" s="1189"/>
      <c r="L46" s="1189"/>
      <c r="M46" s="1468"/>
      <c r="N46" s="1468"/>
      <c r="O46" s="1189"/>
    </row>
    <row r="47" ht="15.75" customHeight="1">
      <c r="A47" s="1223"/>
      <c r="B47" s="1491"/>
      <c r="C47" s="1495"/>
      <c r="D47" s="1492"/>
      <c r="E47" s="1471"/>
      <c r="F47" s="1189"/>
      <c r="G47" s="1189"/>
      <c r="H47" s="1189"/>
      <c r="I47" s="1189"/>
      <c r="J47" s="1189"/>
      <c r="K47" s="1189"/>
      <c r="L47" s="1189"/>
      <c r="M47" s="1468"/>
      <c r="N47" s="1468"/>
      <c r="O47" s="1189"/>
    </row>
    <row r="48" ht="15.0" customHeight="1">
      <c r="A48" s="1181"/>
      <c r="B48" s="1491"/>
      <c r="C48" s="1494"/>
      <c r="D48" s="1239"/>
      <c r="E48" s="1471"/>
      <c r="F48" s="1189"/>
      <c r="G48" s="1189"/>
      <c r="H48" s="1189"/>
      <c r="I48" s="1189"/>
      <c r="J48" s="1189"/>
      <c r="K48" s="1189"/>
      <c r="L48" s="1189"/>
      <c r="M48" s="1468"/>
      <c r="N48" s="1468"/>
      <c r="O48" s="1189"/>
    </row>
    <row r="49" ht="15.75" customHeight="1">
      <c r="A49" s="1234"/>
      <c r="B49" s="1478"/>
      <c r="C49" s="1466"/>
      <c r="D49" s="1492"/>
      <c r="E49" s="1471"/>
      <c r="F49" s="1189"/>
      <c r="G49" s="1189"/>
      <c r="H49" s="1189"/>
      <c r="I49" s="1189"/>
      <c r="J49" s="1189"/>
      <c r="K49" s="1189"/>
      <c r="L49" s="1189"/>
      <c r="M49" s="1468"/>
      <c r="N49" s="1468"/>
      <c r="O49" s="1189"/>
    </row>
    <row r="50" ht="15.75" customHeight="1">
      <c r="A50" s="1223"/>
      <c r="B50" s="1493"/>
      <c r="C50" s="1495"/>
      <c r="D50" s="1239"/>
      <c r="E50" s="1471"/>
      <c r="F50" s="1189"/>
      <c r="G50" s="1189"/>
      <c r="H50" s="1189"/>
      <c r="I50" s="1189"/>
      <c r="J50" s="1189"/>
      <c r="K50" s="1189"/>
      <c r="L50" s="1189"/>
      <c r="M50" s="1468"/>
      <c r="N50" s="1468"/>
      <c r="O50" s="1189"/>
    </row>
    <row r="51">
      <c r="A51" s="1475"/>
      <c r="B51" s="1476"/>
      <c r="C51" s="1497"/>
      <c r="D51" s="1492"/>
      <c r="E51" s="1471"/>
      <c r="F51" s="1189"/>
      <c r="G51" s="1189"/>
      <c r="H51" s="1189"/>
      <c r="I51" s="1189"/>
      <c r="J51" s="1189"/>
      <c r="K51" s="1189"/>
      <c r="L51" s="1189"/>
      <c r="M51" s="1468"/>
      <c r="N51" s="1468"/>
      <c r="O51" s="1189"/>
    </row>
    <row r="52" ht="15.75" customHeight="1">
      <c r="A52" s="1181"/>
      <c r="B52" s="1465"/>
      <c r="C52" s="1494"/>
      <c r="D52" s="1239"/>
      <c r="E52" s="1471"/>
      <c r="F52" s="1189"/>
      <c r="G52" s="1189"/>
      <c r="H52" s="1189"/>
      <c r="I52" s="1189"/>
      <c r="J52" s="1189"/>
      <c r="K52" s="1189"/>
      <c r="L52" s="1189"/>
      <c r="M52" s="1468"/>
      <c r="N52" s="1468"/>
      <c r="O52" s="1189"/>
    </row>
    <row r="53" ht="15.75" customHeight="1">
      <c r="A53" s="1223"/>
      <c r="B53" s="1465"/>
      <c r="C53" s="1495"/>
      <c r="D53" s="1492"/>
      <c r="E53" s="1471"/>
      <c r="F53" s="1189"/>
      <c r="G53" s="1189"/>
      <c r="H53" s="1189"/>
      <c r="I53" s="1189"/>
      <c r="J53" s="1189"/>
      <c r="K53" s="1189"/>
      <c r="L53" s="1189"/>
      <c r="M53" s="1468"/>
      <c r="N53" s="1468"/>
      <c r="O53" s="1189"/>
    </row>
    <row r="54" ht="15.75" customHeight="1">
      <c r="A54" s="1480"/>
      <c r="B54" s="1496"/>
      <c r="C54" s="1466"/>
      <c r="D54" s="1239"/>
      <c r="E54" s="1471"/>
      <c r="F54" s="1189"/>
      <c r="G54" s="1189"/>
      <c r="H54" s="1189"/>
      <c r="I54" s="1189"/>
      <c r="J54" s="1189"/>
      <c r="K54" s="1189"/>
      <c r="L54" s="1189"/>
      <c r="M54" s="1468"/>
      <c r="N54" s="1468"/>
      <c r="O54" s="1189"/>
    </row>
    <row r="55" ht="15.75" customHeight="1">
      <c r="A55" s="1181"/>
      <c r="B55" s="1491"/>
      <c r="C55" s="1494"/>
      <c r="D55" s="1492"/>
      <c r="E55" s="1471"/>
      <c r="F55" s="1189"/>
      <c r="G55" s="1189"/>
      <c r="H55" s="1189"/>
      <c r="I55" s="1189"/>
      <c r="J55" s="1189"/>
      <c r="K55" s="1189"/>
      <c r="L55" s="1189"/>
      <c r="M55" s="1468"/>
      <c r="N55" s="1468"/>
      <c r="O55" s="1189"/>
    </row>
    <row r="56" ht="15.75" customHeight="1">
      <c r="A56" s="1223"/>
      <c r="B56" s="1493"/>
      <c r="C56" s="1495"/>
      <c r="D56" s="1239"/>
      <c r="E56" s="1471"/>
      <c r="F56" s="1189"/>
      <c r="G56" s="1189"/>
      <c r="H56" s="1189"/>
      <c r="I56" s="1189"/>
      <c r="J56" s="1189"/>
      <c r="K56" s="1189"/>
      <c r="L56" s="1189"/>
      <c r="M56" s="1468"/>
      <c r="N56" s="1468"/>
      <c r="O56" s="1189"/>
    </row>
    <row r="57" ht="15.75" customHeight="1">
      <c r="A57" s="1480"/>
      <c r="B57" s="1478"/>
      <c r="C57" s="1466"/>
      <c r="D57" s="1492"/>
      <c r="E57" s="1471"/>
      <c r="F57" s="1189"/>
      <c r="G57" s="1189"/>
      <c r="H57" s="1189"/>
      <c r="I57" s="1189"/>
      <c r="J57" s="1189"/>
      <c r="K57" s="1189"/>
      <c r="L57" s="1189"/>
      <c r="M57" s="1468"/>
      <c r="N57" s="1468"/>
      <c r="O57" s="1189"/>
    </row>
    <row r="58" ht="15.75" customHeight="1">
      <c r="A58" s="1234"/>
      <c r="B58" s="1481"/>
      <c r="C58" s="1466"/>
      <c r="D58" s="1239"/>
      <c r="E58" s="1471"/>
      <c r="F58" s="1189"/>
      <c r="G58" s="1189"/>
      <c r="H58" s="1189"/>
      <c r="I58" s="1189"/>
      <c r="J58" s="1189"/>
      <c r="K58" s="1189"/>
      <c r="L58" s="1189"/>
      <c r="M58" s="1468"/>
      <c r="N58" s="1468"/>
      <c r="O58" s="1189"/>
    </row>
    <row r="59" ht="15.75" customHeight="1">
      <c r="A59" s="1480"/>
      <c r="B59" s="1496"/>
      <c r="C59" s="1466"/>
      <c r="D59" s="1492"/>
      <c r="E59" s="1471"/>
      <c r="F59" s="1189"/>
      <c r="G59" s="1189"/>
      <c r="H59" s="1189"/>
      <c r="I59" s="1189"/>
      <c r="J59" s="1189"/>
      <c r="K59" s="1189"/>
      <c r="L59" s="1189"/>
      <c r="M59" s="1468"/>
      <c r="N59" s="1468"/>
      <c r="O59" s="1189"/>
    </row>
    <row r="60" ht="15.75" customHeight="1">
      <c r="A60" s="1223"/>
      <c r="B60" s="1493"/>
      <c r="C60" s="1495"/>
      <c r="D60" s="1239"/>
      <c r="E60" s="1471"/>
      <c r="F60" s="1189"/>
      <c r="G60" s="1189"/>
      <c r="H60" s="1189"/>
      <c r="I60" s="1189"/>
      <c r="J60" s="1189"/>
      <c r="K60" s="1189"/>
      <c r="L60" s="1189"/>
      <c r="M60" s="1468"/>
      <c r="N60" s="1468"/>
      <c r="O60" s="1189"/>
    </row>
    <row r="61" ht="16.5" customHeight="1">
      <c r="A61" s="1181"/>
      <c r="B61" s="1493"/>
      <c r="C61" s="1494"/>
      <c r="D61" s="1492"/>
      <c r="E61" s="1471"/>
      <c r="F61" s="1189"/>
      <c r="G61" s="1189"/>
      <c r="H61" s="1189"/>
      <c r="I61" s="1189"/>
      <c r="J61" s="1189"/>
      <c r="K61" s="1189"/>
      <c r="L61" s="1189"/>
      <c r="M61" s="1468"/>
      <c r="N61" s="1468"/>
      <c r="O61" s="1189"/>
    </row>
    <row r="62">
      <c r="A62" s="1480"/>
      <c r="B62" s="1496"/>
      <c r="C62" s="1470"/>
      <c r="D62" s="1239"/>
      <c r="E62" s="1471"/>
      <c r="F62" s="1189"/>
      <c r="G62" s="1189"/>
      <c r="H62" s="1189"/>
      <c r="I62" s="1189"/>
      <c r="J62" s="1189"/>
      <c r="K62" s="1189"/>
      <c r="L62" s="1189"/>
      <c r="M62" s="1468"/>
      <c r="N62" s="1468"/>
      <c r="O62" s="1189"/>
    </row>
    <row r="63" ht="17.25" customHeight="1">
      <c r="A63" s="1221"/>
      <c r="B63" s="1481"/>
      <c r="C63" s="1470"/>
      <c r="D63" s="1492"/>
      <c r="E63" s="1471"/>
      <c r="F63" s="1189"/>
      <c r="G63" s="1189"/>
      <c r="H63" s="1189"/>
      <c r="I63" s="1189"/>
      <c r="J63" s="1189"/>
      <c r="K63" s="1189"/>
      <c r="L63" s="1189"/>
      <c r="M63" s="1468"/>
      <c r="N63" s="1468"/>
      <c r="O63" s="1189"/>
    </row>
    <row r="64">
      <c r="A64" s="1475"/>
      <c r="B64" s="1498"/>
      <c r="C64" s="1470"/>
      <c r="D64" s="1239"/>
      <c r="E64" s="1471"/>
      <c r="F64" s="1189"/>
      <c r="G64" s="1189"/>
      <c r="H64" s="1189"/>
      <c r="I64" s="1189"/>
      <c r="J64" s="1189"/>
      <c r="K64" s="1189"/>
      <c r="L64" s="1189"/>
      <c r="M64" s="1468"/>
      <c r="N64" s="1468"/>
      <c r="O64" s="1189"/>
    </row>
    <row r="65">
      <c r="A65" s="1480"/>
      <c r="B65" s="1496"/>
      <c r="C65" s="1466"/>
      <c r="D65" s="1189"/>
      <c r="E65" s="1471"/>
      <c r="F65" s="1189"/>
      <c r="G65" s="1189"/>
      <c r="H65" s="1189"/>
      <c r="I65" s="1189"/>
      <c r="J65" s="1189"/>
      <c r="K65" s="1189"/>
      <c r="L65" s="1189"/>
      <c r="M65" s="1468"/>
      <c r="N65" s="1468"/>
      <c r="O65" s="1189"/>
    </row>
    <row r="66">
      <c r="A66" s="1223"/>
      <c r="B66" s="1491"/>
      <c r="C66" s="1495"/>
      <c r="D66" s="1189"/>
      <c r="E66" s="1471"/>
      <c r="F66" s="1189"/>
      <c r="G66" s="1189"/>
      <c r="H66" s="1189"/>
      <c r="I66" s="1189"/>
      <c r="J66" s="1189"/>
      <c r="K66" s="1189"/>
      <c r="L66" s="1189"/>
      <c r="M66" s="1468"/>
      <c r="N66" s="1468"/>
      <c r="O66" s="1189"/>
    </row>
    <row r="67">
      <c r="A67" s="1234"/>
      <c r="B67" s="1498"/>
      <c r="C67" s="1466"/>
      <c r="D67" s="1189"/>
      <c r="E67" s="1471"/>
      <c r="F67" s="1189"/>
      <c r="G67" s="1189"/>
      <c r="H67" s="1189"/>
      <c r="I67" s="1189"/>
      <c r="J67" s="1189"/>
      <c r="K67" s="1189"/>
      <c r="L67" s="1189"/>
      <c r="M67" s="1468"/>
      <c r="N67" s="1468"/>
      <c r="O67" s="1189"/>
    </row>
    <row r="68" ht="17.25" customHeight="1">
      <c r="A68" s="1475"/>
      <c r="B68" s="1491"/>
      <c r="C68" s="1470"/>
      <c r="D68" s="1189"/>
      <c r="E68" s="1471"/>
      <c r="F68" s="1189"/>
      <c r="G68" s="1189"/>
      <c r="H68" s="1189"/>
      <c r="I68" s="1189"/>
      <c r="J68" s="1189"/>
      <c r="K68" s="1189"/>
      <c r="L68" s="1189"/>
      <c r="M68" s="1468"/>
      <c r="N68" s="1468"/>
      <c r="O68" s="1189"/>
    </row>
    <row r="69">
      <c r="A69" s="1499"/>
      <c r="B69" s="1476"/>
      <c r="C69" s="1500"/>
      <c r="D69" s="1501"/>
      <c r="E69" s="1502"/>
      <c r="F69" s="1503"/>
      <c r="G69" s="1503"/>
      <c r="H69" s="1504"/>
      <c r="I69" s="1504"/>
      <c r="J69" s="1504"/>
      <c r="K69" s="1504"/>
      <c r="L69" s="1504"/>
      <c r="M69" s="1500"/>
      <c r="N69" s="1500"/>
      <c r="O69" s="1505"/>
    </row>
    <row r="70">
      <c r="A70" s="1506"/>
      <c r="B70" s="1507"/>
      <c r="C70" s="1508"/>
      <c r="D70" s="1501"/>
      <c r="E70" s="1509"/>
      <c r="F70" s="1510"/>
      <c r="G70" s="1511"/>
      <c r="H70" s="1512"/>
      <c r="I70" s="1513"/>
      <c r="J70" s="1514"/>
      <c r="K70" s="1515"/>
      <c r="L70" s="1510"/>
      <c r="M70" s="1516"/>
      <c r="N70" s="1516"/>
      <c r="O70" s="1517"/>
    </row>
    <row r="71">
      <c r="A71" s="1499"/>
      <c r="B71" s="1504"/>
      <c r="C71" s="1500"/>
      <c r="D71" s="1501"/>
      <c r="E71" s="1518"/>
      <c r="F71" s="1504"/>
      <c r="G71" s="1504"/>
      <c r="H71" s="1504"/>
      <c r="I71" s="1504"/>
      <c r="J71" s="1504"/>
      <c r="K71" s="1504"/>
      <c r="L71" s="1504"/>
      <c r="M71" s="1500"/>
      <c r="N71" s="1500"/>
      <c r="O71" s="1505"/>
    </row>
    <row r="72">
      <c r="A72" s="1506"/>
      <c r="B72" s="1507"/>
      <c r="C72" s="1508"/>
      <c r="D72" s="1501"/>
      <c r="E72" s="1509"/>
      <c r="F72" s="1510"/>
      <c r="G72" s="1511"/>
      <c r="H72" s="1512"/>
      <c r="I72" s="1513"/>
      <c r="J72" s="1514"/>
      <c r="K72" s="1515"/>
      <c r="L72" s="1510"/>
      <c r="M72" s="1516"/>
      <c r="N72" s="1516"/>
      <c r="O72" s="1517"/>
    </row>
    <row r="73">
      <c r="A73" s="1499"/>
      <c r="B73" s="1504"/>
      <c r="C73" s="1500"/>
      <c r="D73" s="1501"/>
      <c r="E73" s="1518"/>
      <c r="F73" s="1504"/>
      <c r="G73" s="1504"/>
      <c r="H73" s="1504"/>
      <c r="I73" s="1504"/>
      <c r="J73" s="1504"/>
      <c r="K73" s="1504"/>
      <c r="L73" s="1504"/>
      <c r="M73" s="1500"/>
      <c r="N73" s="1500"/>
      <c r="O73" s="1505"/>
    </row>
    <row r="74">
      <c r="A74" s="1506"/>
      <c r="B74" s="1507"/>
      <c r="C74" s="1508"/>
      <c r="D74" s="1501"/>
      <c r="E74" s="1509"/>
      <c r="F74" s="1510"/>
      <c r="G74" s="1511"/>
      <c r="H74" s="1512"/>
      <c r="I74" s="1513"/>
      <c r="J74" s="1514"/>
      <c r="K74" s="1515"/>
      <c r="L74" s="1510"/>
      <c r="M74" s="1516"/>
      <c r="N74" s="1516"/>
      <c r="O74" s="1517"/>
    </row>
    <row r="75">
      <c r="A75" s="1499"/>
      <c r="B75" s="1504"/>
      <c r="C75" s="1500"/>
      <c r="D75" s="1501"/>
      <c r="E75" s="1518"/>
      <c r="F75" s="1504"/>
      <c r="G75" s="1504"/>
      <c r="H75" s="1504"/>
      <c r="I75" s="1504"/>
      <c r="J75" s="1504"/>
      <c r="K75" s="1504"/>
      <c r="L75" s="1504"/>
      <c r="M75" s="1500"/>
      <c r="N75" s="1500"/>
      <c r="O75" s="1505"/>
    </row>
    <row r="76">
      <c r="A76" s="1506"/>
      <c r="B76" s="1507"/>
      <c r="C76" s="1508"/>
      <c r="D76" s="1501"/>
      <c r="E76" s="1509"/>
      <c r="F76" s="1510"/>
      <c r="G76" s="1511"/>
      <c r="H76" s="1512"/>
      <c r="I76" s="1513"/>
      <c r="J76" s="1514"/>
      <c r="K76" s="1515"/>
      <c r="L76" s="1510"/>
      <c r="M76" s="1516"/>
      <c r="N76" s="1516"/>
      <c r="O76" s="1517"/>
    </row>
    <row r="77">
      <c r="A77" s="1499"/>
      <c r="B77" s="1504"/>
      <c r="C77" s="1500"/>
      <c r="D77" s="1501"/>
      <c r="E77" s="1518"/>
      <c r="F77" s="1504"/>
      <c r="G77" s="1504"/>
      <c r="H77" s="1504"/>
      <c r="I77" s="1504"/>
      <c r="J77" s="1504"/>
      <c r="K77" s="1504"/>
      <c r="L77" s="1504"/>
      <c r="M77" s="1500"/>
      <c r="N77" s="1500"/>
      <c r="O77" s="1505"/>
    </row>
    <row r="78">
      <c r="A78" s="1506"/>
      <c r="B78" s="1507"/>
      <c r="C78" s="1508"/>
      <c r="D78" s="1501"/>
      <c r="E78" s="1509"/>
      <c r="F78" s="1510"/>
      <c r="G78" s="1511"/>
      <c r="H78" s="1512"/>
      <c r="I78" s="1513"/>
      <c r="J78" s="1514"/>
      <c r="K78" s="1515"/>
      <c r="L78" s="1510"/>
      <c r="M78" s="1516"/>
      <c r="N78" s="1516"/>
      <c r="O78" s="1517"/>
    </row>
    <row r="79">
      <c r="A79" s="1499"/>
      <c r="B79" s="1504"/>
      <c r="C79" s="1500"/>
      <c r="D79" s="1501"/>
      <c r="E79" s="1518"/>
      <c r="F79" s="1504"/>
      <c r="G79" s="1504"/>
      <c r="H79" s="1504"/>
      <c r="I79" s="1504"/>
      <c r="J79" s="1504"/>
      <c r="K79" s="1504"/>
      <c r="L79" s="1504"/>
      <c r="M79" s="1500"/>
      <c r="N79" s="1500"/>
      <c r="O79" s="1505"/>
    </row>
    <row r="80">
      <c r="A80" s="1506"/>
      <c r="B80" s="1507"/>
      <c r="C80" s="1508"/>
      <c r="D80" s="1501"/>
      <c r="E80" s="1509"/>
      <c r="F80" s="1510"/>
      <c r="G80" s="1511"/>
      <c r="H80" s="1512"/>
      <c r="I80" s="1513"/>
      <c r="J80" s="1514"/>
      <c r="K80" s="1515"/>
      <c r="L80" s="1510"/>
      <c r="M80" s="1516"/>
      <c r="N80" s="1516"/>
      <c r="O80" s="1517"/>
    </row>
    <row r="81">
      <c r="A81" s="1499"/>
      <c r="B81" s="1504"/>
      <c r="C81" s="1500"/>
      <c r="D81" s="1501"/>
      <c r="E81" s="1518"/>
      <c r="F81" s="1504"/>
      <c r="G81" s="1504"/>
      <c r="H81" s="1504"/>
      <c r="I81" s="1504"/>
      <c r="J81" s="1504"/>
      <c r="K81" s="1504"/>
      <c r="L81" s="1504"/>
      <c r="M81" s="1500"/>
      <c r="N81" s="1500"/>
      <c r="O81" s="1505"/>
    </row>
    <row r="82">
      <c r="A82" s="1506"/>
      <c r="B82" s="1507"/>
      <c r="C82" s="1508"/>
      <c r="D82" s="1501"/>
      <c r="E82" s="1509"/>
      <c r="F82" s="1510"/>
      <c r="G82" s="1511"/>
      <c r="H82" s="1512"/>
      <c r="I82" s="1513"/>
      <c r="J82" s="1514"/>
      <c r="K82" s="1515"/>
      <c r="L82" s="1510"/>
      <c r="M82" s="1516"/>
      <c r="N82" s="1516"/>
      <c r="O82" s="1517"/>
    </row>
    <row r="83">
      <c r="A83" s="1499"/>
      <c r="B83" s="1504"/>
      <c r="C83" s="1500"/>
      <c r="D83" s="1501"/>
      <c r="E83" s="1518"/>
      <c r="F83" s="1504"/>
      <c r="G83" s="1504"/>
      <c r="H83" s="1504"/>
      <c r="I83" s="1504"/>
      <c r="J83" s="1504"/>
      <c r="K83" s="1504"/>
      <c r="L83" s="1504"/>
      <c r="M83" s="1500"/>
      <c r="N83" s="1500"/>
      <c r="O83" s="1505"/>
    </row>
    <row r="84">
      <c r="A84" s="1506"/>
      <c r="B84" s="1507"/>
      <c r="C84" s="1508"/>
      <c r="D84" s="1501"/>
      <c r="E84" s="1509"/>
      <c r="F84" s="1510"/>
      <c r="G84" s="1511"/>
      <c r="H84" s="1512"/>
      <c r="I84" s="1513"/>
      <c r="J84" s="1514"/>
      <c r="K84" s="1515"/>
      <c r="L84" s="1510"/>
      <c r="M84" s="1516"/>
      <c r="N84" s="1516"/>
      <c r="O84" s="1517"/>
    </row>
    <row r="85">
      <c r="A85" s="1499"/>
      <c r="B85" s="1504"/>
      <c r="C85" s="1500"/>
      <c r="D85" s="1501"/>
      <c r="E85" s="1518"/>
      <c r="F85" s="1504"/>
      <c r="G85" s="1504"/>
      <c r="H85" s="1504"/>
      <c r="I85" s="1504"/>
      <c r="J85" s="1504"/>
      <c r="K85" s="1504"/>
      <c r="L85" s="1504"/>
      <c r="M85" s="1500"/>
      <c r="N85" s="1500"/>
      <c r="O85" s="1505"/>
    </row>
    <row r="86">
      <c r="A86" s="1506"/>
      <c r="B86" s="1507"/>
      <c r="C86" s="1508"/>
      <c r="D86" s="1501"/>
      <c r="E86" s="1509"/>
      <c r="F86" s="1510"/>
      <c r="G86" s="1511"/>
      <c r="H86" s="1512"/>
      <c r="I86" s="1513"/>
      <c r="J86" s="1514"/>
      <c r="K86" s="1515"/>
      <c r="L86" s="1510"/>
      <c r="M86" s="1516"/>
      <c r="N86" s="1516"/>
      <c r="O86" s="1517"/>
    </row>
    <row r="87">
      <c r="A87" s="1499"/>
      <c r="B87" s="1504"/>
      <c r="C87" s="1500"/>
      <c r="D87" s="1501"/>
      <c r="E87" s="1518"/>
      <c r="F87" s="1504"/>
      <c r="G87" s="1504"/>
      <c r="H87" s="1504"/>
      <c r="I87" s="1504"/>
      <c r="J87" s="1504"/>
      <c r="K87" s="1504"/>
      <c r="L87" s="1504"/>
      <c r="M87" s="1500"/>
      <c r="N87" s="1500"/>
      <c r="O87" s="1505"/>
    </row>
    <row r="88">
      <c r="A88" s="1506"/>
      <c r="B88" s="1507"/>
      <c r="C88" s="1508"/>
      <c r="D88" s="1501"/>
      <c r="E88" s="1509"/>
      <c r="F88" s="1510"/>
      <c r="G88" s="1511"/>
      <c r="H88" s="1512"/>
      <c r="I88" s="1513"/>
      <c r="J88" s="1514"/>
      <c r="K88" s="1515"/>
      <c r="L88" s="1510"/>
      <c r="M88" s="1516"/>
      <c r="N88" s="1516"/>
      <c r="O88" s="1517"/>
    </row>
    <row r="89">
      <c r="A89" s="1499"/>
      <c r="B89" s="1504"/>
      <c r="C89" s="1500"/>
      <c r="D89" s="1501"/>
      <c r="E89" s="1518"/>
      <c r="F89" s="1504"/>
      <c r="G89" s="1504"/>
      <c r="H89" s="1504"/>
      <c r="I89" s="1504"/>
      <c r="J89" s="1504"/>
      <c r="K89" s="1504"/>
      <c r="L89" s="1504"/>
      <c r="M89" s="1500"/>
      <c r="N89" s="1500"/>
      <c r="O89" s="1505"/>
    </row>
    <row r="90">
      <c r="A90" s="1506"/>
      <c r="B90" s="1507"/>
      <c r="C90" s="1508"/>
      <c r="D90" s="1501"/>
      <c r="E90" s="1509"/>
      <c r="F90" s="1510"/>
      <c r="G90" s="1511"/>
      <c r="H90" s="1512"/>
      <c r="I90" s="1513"/>
      <c r="J90" s="1514"/>
      <c r="K90" s="1515"/>
      <c r="L90" s="1510"/>
      <c r="M90" s="1516"/>
      <c r="N90" s="1516"/>
      <c r="O90" s="1517"/>
    </row>
    <row r="91">
      <c r="A91" s="1499"/>
      <c r="B91" s="1504"/>
      <c r="C91" s="1500"/>
      <c r="D91" s="1501"/>
      <c r="E91" s="1518"/>
      <c r="F91" s="1504"/>
      <c r="G91" s="1504"/>
      <c r="H91" s="1504"/>
      <c r="I91" s="1504"/>
      <c r="J91" s="1504"/>
      <c r="K91" s="1504"/>
      <c r="L91" s="1504"/>
      <c r="M91" s="1500"/>
      <c r="N91" s="1500"/>
      <c r="O91" s="1505"/>
    </row>
    <row r="92">
      <c r="A92" s="1506"/>
      <c r="B92" s="1507"/>
      <c r="C92" s="1508"/>
      <c r="D92" s="1501"/>
      <c r="E92" s="1509"/>
      <c r="F92" s="1510"/>
      <c r="G92" s="1511"/>
      <c r="H92" s="1512"/>
      <c r="I92" s="1513"/>
      <c r="J92" s="1514"/>
      <c r="K92" s="1515"/>
      <c r="L92" s="1510"/>
      <c r="M92" s="1516"/>
      <c r="N92" s="1516"/>
      <c r="O92" s="1517"/>
    </row>
    <row r="93">
      <c r="A93" s="1499"/>
      <c r="B93" s="1504"/>
      <c r="C93" s="1500"/>
      <c r="D93" s="1501"/>
      <c r="E93" s="1518"/>
      <c r="F93" s="1504"/>
      <c r="G93" s="1504"/>
      <c r="H93" s="1504"/>
      <c r="I93" s="1504"/>
      <c r="J93" s="1504"/>
      <c r="K93" s="1504"/>
      <c r="L93" s="1504"/>
      <c r="M93" s="1500"/>
      <c r="N93" s="1500"/>
      <c r="O93" s="1505"/>
    </row>
    <row r="94">
      <c r="A94" s="1506"/>
      <c r="B94" s="1507"/>
      <c r="C94" s="1508"/>
      <c r="D94" s="1501"/>
      <c r="E94" s="1509"/>
      <c r="F94" s="1510"/>
      <c r="G94" s="1511"/>
      <c r="H94" s="1512"/>
      <c r="I94" s="1513"/>
      <c r="J94" s="1514"/>
      <c r="K94" s="1515"/>
      <c r="L94" s="1510"/>
      <c r="M94" s="1516"/>
      <c r="N94" s="1516"/>
      <c r="O94" s="1517"/>
    </row>
    <row r="95">
      <c r="A95" s="1499"/>
      <c r="B95" s="1504"/>
      <c r="C95" s="1500"/>
      <c r="D95" s="1501"/>
      <c r="E95" s="1518"/>
      <c r="F95" s="1504"/>
      <c r="G95" s="1504"/>
      <c r="H95" s="1504"/>
      <c r="I95" s="1504"/>
      <c r="J95" s="1504"/>
      <c r="K95" s="1504"/>
      <c r="L95" s="1504"/>
      <c r="M95" s="1500"/>
      <c r="N95" s="1500"/>
      <c r="O95" s="1505"/>
    </row>
    <row r="96">
      <c r="A96" s="1506"/>
      <c r="B96" s="1507"/>
      <c r="C96" s="1508"/>
      <c r="D96" s="1501"/>
      <c r="E96" s="1509"/>
      <c r="F96" s="1510"/>
      <c r="G96" s="1511"/>
      <c r="H96" s="1512"/>
      <c r="I96" s="1513"/>
      <c r="J96" s="1514"/>
      <c r="K96" s="1515"/>
      <c r="L96" s="1510"/>
      <c r="M96" s="1516"/>
      <c r="N96" s="1516"/>
      <c r="O96" s="1517"/>
    </row>
    <row r="97">
      <c r="A97" s="1499"/>
      <c r="B97" s="1504"/>
      <c r="C97" s="1500"/>
      <c r="D97" s="1501"/>
      <c r="E97" s="1518"/>
      <c r="F97" s="1504"/>
      <c r="G97" s="1504"/>
      <c r="H97" s="1504"/>
      <c r="I97" s="1504"/>
      <c r="J97" s="1504"/>
      <c r="K97" s="1504"/>
      <c r="L97" s="1504"/>
      <c r="M97" s="1500"/>
      <c r="N97" s="1500"/>
      <c r="O97" s="1505"/>
    </row>
    <row r="98">
      <c r="A98" s="1506"/>
      <c r="B98" s="1507"/>
      <c r="C98" s="1508"/>
      <c r="D98" s="1513"/>
      <c r="E98" s="1509"/>
      <c r="F98" s="1510"/>
      <c r="G98" s="1511"/>
      <c r="H98" s="1512"/>
      <c r="I98" s="1513"/>
      <c r="J98" s="1514"/>
      <c r="K98" s="1515"/>
      <c r="L98" s="1510"/>
      <c r="M98" s="1516"/>
      <c r="N98" s="1516"/>
      <c r="O98" s="1517"/>
    </row>
    <row r="99">
      <c r="A99" s="1499"/>
      <c r="B99" s="1504"/>
      <c r="C99" s="1500"/>
      <c r="D99" s="1504"/>
      <c r="E99" s="1518"/>
      <c r="F99" s="1504"/>
      <c r="G99" s="1504"/>
      <c r="H99" s="1504"/>
      <c r="I99" s="1504"/>
      <c r="J99" s="1504"/>
      <c r="K99" s="1504"/>
      <c r="L99" s="1504"/>
      <c r="M99" s="1500"/>
      <c r="N99" s="1500"/>
      <c r="O99" s="1505"/>
    </row>
    <row r="100">
      <c r="A100" s="1506"/>
      <c r="B100" s="1507"/>
      <c r="C100" s="1508"/>
      <c r="D100" s="1513"/>
      <c r="E100" s="1509"/>
      <c r="F100" s="1510"/>
      <c r="G100" s="1511"/>
      <c r="H100" s="1512"/>
      <c r="I100" s="1513"/>
      <c r="J100" s="1514"/>
      <c r="K100" s="1515"/>
      <c r="L100" s="1510"/>
      <c r="M100" s="1516"/>
      <c r="N100" s="1516"/>
      <c r="O100" s="1517"/>
    </row>
    <row r="101">
      <c r="A101" s="1499"/>
      <c r="B101" s="1504"/>
      <c r="C101" s="1500"/>
      <c r="D101" s="1504"/>
      <c r="E101" s="1518"/>
      <c r="F101" s="1504"/>
      <c r="G101" s="1504"/>
      <c r="H101" s="1504"/>
      <c r="I101" s="1504"/>
      <c r="J101" s="1504"/>
      <c r="K101" s="1504"/>
      <c r="L101" s="1504"/>
      <c r="M101" s="1500"/>
      <c r="N101" s="1500"/>
      <c r="O101" s="1505"/>
    </row>
    <row r="102">
      <c r="A102" s="1506"/>
      <c r="B102" s="1507"/>
      <c r="C102" s="1508"/>
      <c r="D102" s="1513"/>
      <c r="E102" s="1509"/>
      <c r="F102" s="1510"/>
      <c r="G102" s="1511"/>
      <c r="H102" s="1512"/>
      <c r="I102" s="1513"/>
      <c r="J102" s="1514"/>
      <c r="K102" s="1515"/>
      <c r="L102" s="1510"/>
      <c r="M102" s="1516"/>
      <c r="N102" s="1516"/>
      <c r="O102" s="1517"/>
    </row>
    <row r="103">
      <c r="A103" s="1499"/>
      <c r="B103" s="1504"/>
      <c r="C103" s="1500"/>
      <c r="D103" s="1504"/>
      <c r="E103" s="1518"/>
      <c r="F103" s="1504"/>
      <c r="G103" s="1504"/>
      <c r="H103" s="1504"/>
      <c r="I103" s="1504"/>
      <c r="J103" s="1504"/>
      <c r="K103" s="1504"/>
      <c r="L103" s="1504"/>
      <c r="M103" s="1500"/>
      <c r="N103" s="1500"/>
      <c r="O103" s="1505"/>
    </row>
    <row r="104">
      <c r="A104" s="1506"/>
      <c r="B104" s="1507"/>
      <c r="C104" s="1508"/>
      <c r="D104" s="1513"/>
      <c r="E104" s="1509"/>
      <c r="F104" s="1510"/>
      <c r="G104" s="1511"/>
      <c r="H104" s="1512"/>
      <c r="I104" s="1513"/>
      <c r="J104" s="1514"/>
      <c r="K104" s="1515"/>
      <c r="L104" s="1510"/>
      <c r="M104" s="1516"/>
      <c r="N104" s="1516"/>
      <c r="O104" s="1517"/>
    </row>
    <row r="105">
      <c r="A105" s="1499"/>
      <c r="B105" s="1504"/>
      <c r="C105" s="1500"/>
      <c r="D105" s="1504"/>
      <c r="E105" s="1518"/>
      <c r="F105" s="1504"/>
      <c r="G105" s="1504"/>
      <c r="H105" s="1504"/>
      <c r="I105" s="1504"/>
      <c r="J105" s="1504"/>
      <c r="K105" s="1504"/>
      <c r="L105" s="1504"/>
      <c r="M105" s="1500"/>
      <c r="N105" s="1500"/>
      <c r="O105" s="1505"/>
    </row>
    <row r="106">
      <c r="A106" s="1506"/>
      <c r="B106" s="1507"/>
      <c r="C106" s="1508"/>
      <c r="D106" s="1513"/>
      <c r="E106" s="1509"/>
      <c r="F106" s="1510"/>
      <c r="G106" s="1511"/>
      <c r="H106" s="1512"/>
      <c r="I106" s="1513"/>
      <c r="J106" s="1514"/>
      <c r="K106" s="1515"/>
      <c r="L106" s="1510"/>
      <c r="M106" s="1516"/>
      <c r="N106" s="1516"/>
      <c r="O106" s="1517"/>
    </row>
    <row r="107">
      <c r="A107" s="1499"/>
      <c r="B107" s="1504"/>
      <c r="C107" s="1500"/>
      <c r="D107" s="1504"/>
      <c r="E107" s="1518"/>
      <c r="F107" s="1504"/>
      <c r="G107" s="1504"/>
      <c r="H107" s="1504"/>
      <c r="I107" s="1504"/>
      <c r="J107" s="1504"/>
      <c r="K107" s="1504"/>
      <c r="L107" s="1504"/>
      <c r="M107" s="1500"/>
      <c r="N107" s="1500"/>
      <c r="O107" s="1505"/>
    </row>
    <row r="108">
      <c r="A108" s="1506"/>
      <c r="B108" s="1507"/>
      <c r="C108" s="1508"/>
      <c r="D108" s="1513"/>
      <c r="E108" s="1509"/>
      <c r="F108" s="1510"/>
      <c r="G108" s="1511"/>
      <c r="H108" s="1512"/>
      <c r="I108" s="1513"/>
      <c r="J108" s="1514"/>
      <c r="K108" s="1515"/>
      <c r="L108" s="1510"/>
      <c r="M108" s="1516"/>
      <c r="N108" s="1516"/>
      <c r="O108" s="1517"/>
    </row>
    <row r="109">
      <c r="A109" s="1499"/>
      <c r="B109" s="1504"/>
      <c r="C109" s="1500"/>
      <c r="D109" s="1504"/>
      <c r="E109" s="1518"/>
      <c r="F109" s="1504"/>
      <c r="G109" s="1504"/>
      <c r="H109" s="1504"/>
      <c r="I109" s="1504"/>
      <c r="J109" s="1504"/>
      <c r="K109" s="1504"/>
      <c r="L109" s="1504"/>
      <c r="M109" s="1500"/>
      <c r="N109" s="1500"/>
      <c r="O109" s="1505"/>
    </row>
    <row r="110">
      <c r="A110" s="1506"/>
      <c r="B110" s="1507"/>
      <c r="C110" s="1508"/>
      <c r="D110" s="1513"/>
      <c r="E110" s="1509"/>
      <c r="F110" s="1510"/>
      <c r="G110" s="1511"/>
      <c r="H110" s="1512"/>
      <c r="I110" s="1513"/>
      <c r="J110" s="1514"/>
      <c r="K110" s="1515"/>
      <c r="L110" s="1510"/>
      <c r="M110" s="1516"/>
      <c r="N110" s="1516"/>
      <c r="O110" s="1517"/>
    </row>
    <row r="111">
      <c r="A111" s="1499"/>
      <c r="B111" s="1504"/>
      <c r="C111" s="1500"/>
      <c r="D111" s="1504"/>
      <c r="E111" s="1518"/>
      <c r="F111" s="1504"/>
      <c r="G111" s="1504"/>
      <c r="H111" s="1504"/>
      <c r="I111" s="1504"/>
      <c r="J111" s="1504"/>
      <c r="K111" s="1504"/>
      <c r="L111" s="1504"/>
      <c r="M111" s="1500"/>
      <c r="N111" s="1500"/>
      <c r="O111" s="1505"/>
    </row>
    <row r="112">
      <c r="A112" s="1506"/>
      <c r="B112" s="1507"/>
      <c r="C112" s="1508"/>
      <c r="D112" s="1513"/>
      <c r="E112" s="1509"/>
      <c r="F112" s="1510"/>
      <c r="G112" s="1511"/>
      <c r="H112" s="1512"/>
      <c r="I112" s="1513"/>
      <c r="J112" s="1514"/>
      <c r="K112" s="1515"/>
      <c r="L112" s="1510"/>
      <c r="M112" s="1516"/>
      <c r="N112" s="1516"/>
      <c r="O112" s="1517"/>
    </row>
    <row r="113">
      <c r="A113" s="1499"/>
      <c r="B113" s="1504"/>
      <c r="C113" s="1500"/>
      <c r="D113" s="1504"/>
      <c r="E113" s="1518"/>
      <c r="F113" s="1504"/>
      <c r="G113" s="1504"/>
      <c r="H113" s="1504"/>
      <c r="I113" s="1504"/>
      <c r="J113" s="1504"/>
      <c r="K113" s="1504"/>
      <c r="L113" s="1504"/>
      <c r="M113" s="1500"/>
      <c r="N113" s="1500"/>
      <c r="O113" s="1505"/>
    </row>
    <row r="114">
      <c r="A114" s="1506"/>
      <c r="B114" s="1507"/>
      <c r="C114" s="1508"/>
      <c r="D114" s="1513"/>
      <c r="E114" s="1509"/>
      <c r="F114" s="1510"/>
      <c r="G114" s="1511"/>
      <c r="H114" s="1512"/>
      <c r="I114" s="1513"/>
      <c r="J114" s="1514"/>
      <c r="K114" s="1515"/>
      <c r="L114" s="1510"/>
      <c r="M114" s="1516"/>
      <c r="N114" s="1516"/>
      <c r="O114" s="1517"/>
    </row>
    <row r="115">
      <c r="A115" s="1499"/>
      <c r="B115" s="1504"/>
      <c r="C115" s="1500"/>
      <c r="D115" s="1504"/>
      <c r="E115" s="1518"/>
      <c r="F115" s="1504"/>
      <c r="G115" s="1504"/>
      <c r="H115" s="1504"/>
      <c r="I115" s="1504"/>
      <c r="J115" s="1504"/>
      <c r="K115" s="1504"/>
      <c r="L115" s="1504"/>
      <c r="M115" s="1500"/>
      <c r="N115" s="1500"/>
      <c r="O115" s="1505"/>
    </row>
    <row r="116">
      <c r="A116" s="1506"/>
      <c r="B116" s="1507"/>
      <c r="C116" s="1508"/>
      <c r="D116" s="1513"/>
      <c r="E116" s="1509"/>
      <c r="F116" s="1510"/>
      <c r="G116" s="1511"/>
      <c r="H116" s="1512"/>
      <c r="I116" s="1513"/>
      <c r="J116" s="1514"/>
      <c r="K116" s="1515"/>
      <c r="L116" s="1510"/>
      <c r="M116" s="1516"/>
      <c r="N116" s="1516"/>
      <c r="O116" s="1517"/>
    </row>
    <row r="117">
      <c r="A117" s="1499"/>
      <c r="B117" s="1504"/>
      <c r="C117" s="1500"/>
      <c r="D117" s="1504"/>
      <c r="E117" s="1518"/>
      <c r="F117" s="1504"/>
      <c r="G117" s="1504"/>
      <c r="H117" s="1504"/>
      <c r="I117" s="1504"/>
      <c r="J117" s="1504"/>
      <c r="K117" s="1504"/>
      <c r="L117" s="1504"/>
      <c r="M117" s="1500"/>
      <c r="N117" s="1500"/>
      <c r="O117" s="1505"/>
    </row>
    <row r="118">
      <c r="A118" s="1506"/>
      <c r="B118" s="1507"/>
      <c r="C118" s="1508"/>
      <c r="D118" s="1513"/>
      <c r="E118" s="1509"/>
      <c r="F118" s="1510"/>
      <c r="G118" s="1511"/>
      <c r="H118" s="1512"/>
      <c r="I118" s="1513"/>
      <c r="J118" s="1514"/>
      <c r="K118" s="1515"/>
      <c r="L118" s="1510"/>
      <c r="M118" s="1516"/>
      <c r="N118" s="1516"/>
      <c r="O118" s="1517"/>
    </row>
    <row r="119">
      <c r="A119" s="1499"/>
      <c r="B119" s="1504"/>
      <c r="C119" s="1500"/>
      <c r="D119" s="1504"/>
      <c r="E119" s="1518"/>
      <c r="F119" s="1504"/>
      <c r="G119" s="1504"/>
      <c r="H119" s="1504"/>
      <c r="I119" s="1504"/>
      <c r="J119" s="1504"/>
      <c r="K119" s="1504"/>
      <c r="L119" s="1504"/>
      <c r="M119" s="1500"/>
      <c r="N119" s="1500"/>
      <c r="O119" s="1505"/>
    </row>
    <row r="120">
      <c r="A120" s="1506"/>
      <c r="B120" s="1507"/>
      <c r="C120" s="1508"/>
      <c r="D120" s="1513"/>
      <c r="E120" s="1509"/>
      <c r="F120" s="1510"/>
      <c r="G120" s="1511"/>
      <c r="H120" s="1512"/>
      <c r="I120" s="1513"/>
      <c r="J120" s="1514"/>
      <c r="K120" s="1515"/>
      <c r="L120" s="1510"/>
      <c r="M120" s="1516"/>
      <c r="N120" s="1516"/>
      <c r="O120" s="1517"/>
    </row>
    <row r="121">
      <c r="A121" s="1499"/>
      <c r="B121" s="1504"/>
      <c r="C121" s="1500"/>
      <c r="D121" s="1504"/>
      <c r="E121" s="1518"/>
      <c r="F121" s="1504"/>
      <c r="G121" s="1504"/>
      <c r="H121" s="1504"/>
      <c r="I121" s="1504"/>
      <c r="J121" s="1504"/>
      <c r="K121" s="1504"/>
      <c r="L121" s="1504"/>
      <c r="M121" s="1500"/>
      <c r="N121" s="1500"/>
      <c r="O121" s="1505"/>
    </row>
    <row r="122">
      <c r="A122" s="1506"/>
      <c r="B122" s="1507"/>
      <c r="C122" s="1508"/>
      <c r="D122" s="1513"/>
      <c r="E122" s="1509"/>
      <c r="F122" s="1510"/>
      <c r="G122" s="1511"/>
      <c r="H122" s="1512"/>
      <c r="I122" s="1513"/>
      <c r="J122" s="1514"/>
      <c r="K122" s="1515"/>
      <c r="L122" s="1510"/>
      <c r="M122" s="1516"/>
      <c r="N122" s="1516"/>
      <c r="O122" s="1517"/>
    </row>
    <row r="123">
      <c r="A123" s="1499"/>
      <c r="B123" s="1504"/>
      <c r="C123" s="1500"/>
      <c r="D123" s="1504"/>
      <c r="E123" s="1518"/>
      <c r="F123" s="1504"/>
      <c r="G123" s="1504"/>
      <c r="H123" s="1504"/>
      <c r="I123" s="1504"/>
      <c r="J123" s="1504"/>
      <c r="K123" s="1504"/>
      <c r="L123" s="1504"/>
      <c r="M123" s="1500"/>
      <c r="N123" s="1500"/>
      <c r="O123" s="1505"/>
    </row>
    <row r="124">
      <c r="A124" s="1506"/>
      <c r="B124" s="1507"/>
      <c r="C124" s="1508"/>
      <c r="D124" s="1513"/>
      <c r="E124" s="1509"/>
      <c r="F124" s="1510"/>
      <c r="G124" s="1511"/>
      <c r="H124" s="1512"/>
      <c r="I124" s="1513"/>
      <c r="J124" s="1514"/>
      <c r="K124" s="1515"/>
      <c r="L124" s="1510"/>
      <c r="M124" s="1516"/>
      <c r="N124" s="1516"/>
      <c r="O124" s="1517"/>
    </row>
    <row r="125">
      <c r="A125" s="1499"/>
      <c r="B125" s="1504"/>
      <c r="C125" s="1500"/>
      <c r="D125" s="1504"/>
      <c r="E125" s="1518"/>
      <c r="F125" s="1504"/>
      <c r="G125" s="1504"/>
      <c r="H125" s="1504"/>
      <c r="I125" s="1504"/>
      <c r="J125" s="1504"/>
      <c r="K125" s="1504"/>
      <c r="L125" s="1504"/>
      <c r="M125" s="1500"/>
      <c r="N125" s="1500"/>
      <c r="O125" s="1505"/>
    </row>
    <row r="126">
      <c r="A126" s="1506"/>
      <c r="B126" s="1507"/>
      <c r="C126" s="1508"/>
      <c r="D126" s="1513"/>
      <c r="E126" s="1509"/>
      <c r="F126" s="1510"/>
      <c r="G126" s="1511"/>
      <c r="H126" s="1512"/>
      <c r="I126" s="1513"/>
      <c r="J126" s="1514"/>
      <c r="K126" s="1515"/>
      <c r="L126" s="1510"/>
      <c r="M126" s="1516"/>
      <c r="N126" s="1516"/>
      <c r="O126" s="1517"/>
    </row>
    <row r="127">
      <c r="A127" s="1499"/>
      <c r="B127" s="1504"/>
      <c r="C127" s="1500"/>
      <c r="D127" s="1504"/>
      <c r="E127" s="1518"/>
      <c r="F127" s="1504"/>
      <c r="G127" s="1504"/>
      <c r="H127" s="1504"/>
      <c r="I127" s="1504"/>
      <c r="J127" s="1504"/>
      <c r="K127" s="1504"/>
      <c r="L127" s="1504"/>
      <c r="M127" s="1500"/>
      <c r="N127" s="1500"/>
      <c r="O127" s="1505"/>
    </row>
    <row r="128">
      <c r="A128" s="1506"/>
      <c r="B128" s="1507"/>
      <c r="C128" s="1508"/>
      <c r="D128" s="1513"/>
      <c r="E128" s="1509"/>
      <c r="F128" s="1510"/>
      <c r="G128" s="1511"/>
      <c r="H128" s="1512"/>
      <c r="I128" s="1513"/>
      <c r="J128" s="1514"/>
      <c r="K128" s="1515"/>
      <c r="L128" s="1510"/>
      <c r="M128" s="1516"/>
      <c r="N128" s="1516"/>
      <c r="O128" s="1517"/>
    </row>
    <row r="129">
      <c r="A129" s="1499"/>
      <c r="B129" s="1504"/>
      <c r="C129" s="1500"/>
      <c r="D129" s="1504"/>
      <c r="E129" s="1518"/>
      <c r="F129" s="1504"/>
      <c r="G129" s="1504"/>
      <c r="H129" s="1504"/>
      <c r="I129" s="1504"/>
      <c r="J129" s="1504"/>
      <c r="K129" s="1504"/>
      <c r="L129" s="1504"/>
      <c r="M129" s="1500"/>
      <c r="N129" s="1500"/>
      <c r="O129" s="1505"/>
    </row>
    <row r="130">
      <c r="A130" s="1506"/>
      <c r="B130" s="1507"/>
      <c r="C130" s="1508"/>
      <c r="D130" s="1513"/>
      <c r="E130" s="1509"/>
      <c r="F130" s="1510"/>
      <c r="G130" s="1511"/>
      <c r="H130" s="1512"/>
      <c r="I130" s="1513"/>
      <c r="J130" s="1514"/>
      <c r="K130" s="1515"/>
      <c r="L130" s="1510"/>
      <c r="M130" s="1516"/>
      <c r="N130" s="1516"/>
      <c r="O130" s="1517"/>
    </row>
    <row r="131">
      <c r="A131" s="1499"/>
      <c r="B131" s="1504"/>
      <c r="C131" s="1500"/>
      <c r="D131" s="1504"/>
      <c r="E131" s="1518"/>
      <c r="F131" s="1504"/>
      <c r="G131" s="1504"/>
      <c r="H131" s="1504"/>
      <c r="I131" s="1504"/>
      <c r="J131" s="1504"/>
      <c r="K131" s="1504"/>
      <c r="L131" s="1504"/>
      <c r="M131" s="1500"/>
      <c r="N131" s="1500"/>
      <c r="O131" s="1505"/>
    </row>
    <row r="132">
      <c r="A132" s="1506"/>
      <c r="B132" s="1507"/>
      <c r="C132" s="1508"/>
      <c r="D132" s="1513"/>
      <c r="E132" s="1509"/>
      <c r="F132" s="1510"/>
      <c r="G132" s="1511"/>
      <c r="H132" s="1512"/>
      <c r="I132" s="1513"/>
      <c r="J132" s="1514"/>
      <c r="K132" s="1515"/>
      <c r="L132" s="1510"/>
      <c r="M132" s="1516"/>
      <c r="N132" s="1516"/>
      <c r="O132" s="1517"/>
    </row>
    <row r="133">
      <c r="A133" s="1499"/>
      <c r="B133" s="1504"/>
      <c r="C133" s="1500"/>
      <c r="D133" s="1504"/>
      <c r="E133" s="1518"/>
      <c r="F133" s="1504"/>
      <c r="G133" s="1504"/>
      <c r="H133" s="1504"/>
      <c r="I133" s="1504"/>
      <c r="J133" s="1504"/>
      <c r="K133" s="1504"/>
      <c r="L133" s="1504"/>
      <c r="M133" s="1500"/>
      <c r="N133" s="1500"/>
      <c r="O133" s="1505"/>
    </row>
    <row r="134">
      <c r="A134" s="1506"/>
      <c r="B134" s="1507"/>
      <c r="C134" s="1508"/>
      <c r="D134" s="1513"/>
      <c r="E134" s="1509"/>
      <c r="F134" s="1510"/>
      <c r="G134" s="1511"/>
      <c r="H134" s="1512"/>
      <c r="I134" s="1513"/>
      <c r="J134" s="1514"/>
      <c r="K134" s="1515"/>
      <c r="L134" s="1510"/>
      <c r="M134" s="1516"/>
      <c r="N134" s="1516"/>
      <c r="O134" s="1517"/>
    </row>
    <row r="135">
      <c r="A135" s="1499"/>
      <c r="B135" s="1504"/>
      <c r="C135" s="1500"/>
      <c r="D135" s="1504"/>
      <c r="E135" s="1518"/>
      <c r="F135" s="1504"/>
      <c r="G135" s="1504"/>
      <c r="H135" s="1504"/>
      <c r="I135" s="1504"/>
      <c r="J135" s="1504"/>
      <c r="K135" s="1504"/>
      <c r="L135" s="1504"/>
      <c r="M135" s="1500"/>
      <c r="N135" s="1500"/>
      <c r="O135" s="1505"/>
    </row>
    <row r="136">
      <c r="A136" s="1506"/>
      <c r="B136" s="1507"/>
      <c r="C136" s="1508"/>
      <c r="D136" s="1513"/>
      <c r="E136" s="1509"/>
      <c r="F136" s="1510"/>
      <c r="G136" s="1511"/>
      <c r="H136" s="1512"/>
      <c r="I136" s="1513"/>
      <c r="J136" s="1514"/>
      <c r="K136" s="1515"/>
      <c r="L136" s="1510"/>
      <c r="M136" s="1516"/>
      <c r="N136" s="1516"/>
      <c r="O136" s="1517"/>
    </row>
    <row r="137">
      <c r="A137" s="1499"/>
      <c r="B137" s="1504"/>
      <c r="C137" s="1500"/>
      <c r="D137" s="1504"/>
      <c r="E137" s="1518"/>
      <c r="F137" s="1504"/>
      <c r="G137" s="1504"/>
      <c r="H137" s="1504"/>
      <c r="I137" s="1504"/>
      <c r="J137" s="1504"/>
      <c r="K137" s="1504"/>
      <c r="L137" s="1504"/>
      <c r="M137" s="1500"/>
      <c r="N137" s="1500"/>
      <c r="O137" s="1505"/>
    </row>
    <row r="138">
      <c r="A138" s="1506"/>
      <c r="B138" s="1507"/>
      <c r="C138" s="1508"/>
      <c r="D138" s="1513"/>
      <c r="E138" s="1509"/>
      <c r="F138" s="1510"/>
      <c r="G138" s="1511"/>
      <c r="H138" s="1512"/>
      <c r="I138" s="1513"/>
      <c r="J138" s="1514"/>
      <c r="K138" s="1515"/>
      <c r="L138" s="1510"/>
      <c r="M138" s="1516"/>
      <c r="N138" s="1516"/>
      <c r="O138" s="1517"/>
    </row>
    <row r="139">
      <c r="A139" s="1499"/>
      <c r="B139" s="1504"/>
      <c r="C139" s="1500"/>
      <c r="D139" s="1504"/>
      <c r="E139" s="1518"/>
      <c r="F139" s="1504"/>
      <c r="G139" s="1504"/>
      <c r="H139" s="1504"/>
      <c r="I139" s="1504"/>
      <c r="J139" s="1504"/>
      <c r="K139" s="1504"/>
      <c r="L139" s="1504"/>
      <c r="M139" s="1500"/>
      <c r="N139" s="1500"/>
      <c r="O139" s="1505"/>
    </row>
    <row r="140">
      <c r="A140" s="1506"/>
      <c r="B140" s="1507"/>
      <c r="C140" s="1508"/>
      <c r="D140" s="1513"/>
      <c r="E140" s="1509"/>
      <c r="F140" s="1510"/>
      <c r="G140" s="1511"/>
      <c r="H140" s="1512"/>
      <c r="I140" s="1513"/>
      <c r="J140" s="1514"/>
      <c r="K140" s="1515"/>
      <c r="L140" s="1510"/>
      <c r="M140" s="1516"/>
      <c r="N140" s="1516"/>
      <c r="O140" s="1517"/>
    </row>
    <row r="141">
      <c r="A141" s="1499"/>
      <c r="B141" s="1504"/>
      <c r="C141" s="1500"/>
      <c r="D141" s="1504"/>
      <c r="E141" s="1518"/>
      <c r="F141" s="1504"/>
      <c r="G141" s="1504"/>
      <c r="H141" s="1504"/>
      <c r="I141" s="1504"/>
      <c r="J141" s="1504"/>
      <c r="K141" s="1504"/>
      <c r="L141" s="1504"/>
      <c r="M141" s="1500"/>
      <c r="N141" s="1500"/>
      <c r="O141" s="1505"/>
    </row>
    <row r="142">
      <c r="A142" s="1506"/>
      <c r="B142" s="1507"/>
      <c r="C142" s="1508"/>
      <c r="D142" s="1513"/>
      <c r="E142" s="1509"/>
      <c r="F142" s="1510"/>
      <c r="G142" s="1511"/>
      <c r="H142" s="1512"/>
      <c r="I142" s="1513"/>
      <c r="J142" s="1514"/>
      <c r="K142" s="1515"/>
      <c r="L142" s="1510"/>
      <c r="M142" s="1516"/>
      <c r="N142" s="1516"/>
      <c r="O142" s="1517"/>
    </row>
    <row r="143">
      <c r="A143" s="1499"/>
      <c r="B143" s="1504"/>
      <c r="C143" s="1500"/>
      <c r="D143" s="1504"/>
      <c r="E143" s="1518"/>
      <c r="F143" s="1504"/>
      <c r="G143" s="1504"/>
      <c r="H143" s="1504"/>
      <c r="I143" s="1504"/>
      <c r="J143" s="1504"/>
      <c r="K143" s="1504"/>
      <c r="L143" s="1504"/>
      <c r="M143" s="1500"/>
      <c r="N143" s="1500"/>
      <c r="O143" s="1505"/>
    </row>
    <row r="144">
      <c r="A144" s="1506"/>
      <c r="B144" s="1507"/>
      <c r="C144" s="1508"/>
      <c r="D144" s="1513"/>
      <c r="E144" s="1509"/>
      <c r="F144" s="1510"/>
      <c r="G144" s="1511"/>
      <c r="H144" s="1512"/>
      <c r="I144" s="1513"/>
      <c r="J144" s="1514"/>
      <c r="K144" s="1515"/>
      <c r="L144" s="1510"/>
      <c r="M144" s="1516"/>
      <c r="N144" s="1516"/>
      <c r="O144" s="1517"/>
    </row>
    <row r="145">
      <c r="A145" s="1499"/>
      <c r="B145" s="1504"/>
      <c r="C145" s="1500"/>
      <c r="D145" s="1504"/>
      <c r="E145" s="1518"/>
      <c r="F145" s="1504"/>
      <c r="G145" s="1504"/>
      <c r="H145" s="1504"/>
      <c r="I145" s="1504"/>
      <c r="J145" s="1504"/>
      <c r="K145" s="1504"/>
      <c r="L145" s="1504"/>
      <c r="M145" s="1500"/>
      <c r="N145" s="1500"/>
      <c r="O145" s="1505"/>
    </row>
    <row r="146">
      <c r="A146" s="1506"/>
      <c r="B146" s="1507"/>
      <c r="C146" s="1508"/>
      <c r="D146" s="1513"/>
      <c r="E146" s="1509"/>
      <c r="F146" s="1510"/>
      <c r="G146" s="1511"/>
      <c r="H146" s="1512"/>
      <c r="I146" s="1513"/>
      <c r="J146" s="1514"/>
      <c r="K146" s="1515"/>
      <c r="L146" s="1510"/>
      <c r="M146" s="1516"/>
      <c r="N146" s="1516"/>
      <c r="O146" s="1517"/>
    </row>
    <row r="147">
      <c r="A147" s="1499"/>
      <c r="B147" s="1504"/>
      <c r="C147" s="1500"/>
      <c r="D147" s="1504"/>
      <c r="E147" s="1518"/>
      <c r="F147" s="1504"/>
      <c r="G147" s="1504"/>
      <c r="H147" s="1504"/>
      <c r="I147" s="1504"/>
      <c r="J147" s="1504"/>
      <c r="K147" s="1504"/>
      <c r="L147" s="1504"/>
      <c r="M147" s="1500"/>
      <c r="N147" s="1500"/>
      <c r="O147" s="1505"/>
    </row>
    <row r="148">
      <c r="A148" s="1506"/>
      <c r="B148" s="1507"/>
      <c r="C148" s="1508"/>
      <c r="D148" s="1513"/>
      <c r="E148" s="1509"/>
      <c r="F148" s="1510"/>
      <c r="G148" s="1511"/>
      <c r="H148" s="1512"/>
      <c r="I148" s="1513"/>
      <c r="J148" s="1514"/>
      <c r="K148" s="1515"/>
      <c r="L148" s="1510"/>
      <c r="M148" s="1516"/>
      <c r="N148" s="1516"/>
      <c r="O148" s="1517"/>
    </row>
    <row r="149">
      <c r="A149" s="1499"/>
      <c r="B149" s="1504"/>
      <c r="C149" s="1500"/>
      <c r="D149" s="1504"/>
      <c r="E149" s="1518"/>
      <c r="F149" s="1504"/>
      <c r="G149" s="1504"/>
      <c r="H149" s="1504"/>
      <c r="I149" s="1504"/>
      <c r="J149" s="1504"/>
      <c r="K149" s="1504"/>
      <c r="L149" s="1504"/>
      <c r="M149" s="1500"/>
      <c r="N149" s="1500"/>
      <c r="O149" s="1505"/>
    </row>
    <row r="150">
      <c r="A150" s="1506"/>
      <c r="B150" s="1507"/>
      <c r="C150" s="1508"/>
      <c r="D150" s="1513"/>
      <c r="E150" s="1509"/>
      <c r="F150" s="1510"/>
      <c r="G150" s="1511"/>
      <c r="H150" s="1512"/>
      <c r="I150" s="1513"/>
      <c r="J150" s="1514"/>
      <c r="K150" s="1515"/>
      <c r="L150" s="1510"/>
      <c r="M150" s="1516"/>
      <c r="N150" s="1516"/>
      <c r="O150" s="1517"/>
    </row>
    <row r="151">
      <c r="A151" s="1499"/>
      <c r="B151" s="1504"/>
      <c r="C151" s="1500"/>
      <c r="D151" s="1504"/>
      <c r="E151" s="1518"/>
      <c r="F151" s="1504"/>
      <c r="G151" s="1504"/>
      <c r="H151" s="1504"/>
      <c r="I151" s="1504"/>
      <c r="J151" s="1504"/>
      <c r="K151" s="1504"/>
      <c r="L151" s="1504"/>
      <c r="M151" s="1500"/>
      <c r="N151" s="1500"/>
      <c r="O151" s="1505"/>
    </row>
    <row r="152">
      <c r="A152" s="1506"/>
      <c r="B152" s="1507"/>
      <c r="C152" s="1508"/>
      <c r="D152" s="1513"/>
      <c r="E152" s="1509"/>
      <c r="F152" s="1510"/>
      <c r="G152" s="1511"/>
      <c r="H152" s="1512"/>
      <c r="I152" s="1513"/>
      <c r="J152" s="1514"/>
      <c r="K152" s="1515"/>
      <c r="L152" s="1510"/>
      <c r="M152" s="1516"/>
      <c r="N152" s="1516"/>
      <c r="O152" s="1517"/>
    </row>
    <row r="153">
      <c r="A153" s="1499"/>
      <c r="B153" s="1504"/>
      <c r="C153" s="1500"/>
      <c r="D153" s="1504"/>
      <c r="E153" s="1518"/>
      <c r="F153" s="1504"/>
      <c r="G153" s="1504"/>
      <c r="H153" s="1504"/>
      <c r="I153" s="1504"/>
      <c r="J153" s="1504"/>
      <c r="K153" s="1504"/>
      <c r="L153" s="1504"/>
      <c r="M153" s="1500"/>
      <c r="N153" s="1500"/>
      <c r="O153" s="1505"/>
    </row>
    <row r="154">
      <c r="A154" s="1506"/>
      <c r="B154" s="1507"/>
      <c r="C154" s="1508"/>
      <c r="D154" s="1513"/>
      <c r="E154" s="1509"/>
      <c r="F154" s="1510"/>
      <c r="G154" s="1511"/>
      <c r="H154" s="1512"/>
      <c r="I154" s="1513"/>
      <c r="J154" s="1514"/>
      <c r="K154" s="1515"/>
      <c r="L154" s="1510"/>
      <c r="M154" s="1516"/>
      <c r="N154" s="1516"/>
      <c r="O154" s="1517"/>
    </row>
    <row r="155">
      <c r="A155" s="1499"/>
      <c r="B155" s="1504"/>
      <c r="C155" s="1500"/>
      <c r="D155" s="1504"/>
      <c r="E155" s="1518"/>
      <c r="F155" s="1504"/>
      <c r="G155" s="1504"/>
      <c r="H155" s="1504"/>
      <c r="I155" s="1504"/>
      <c r="J155" s="1504"/>
      <c r="K155" s="1504"/>
      <c r="L155" s="1504"/>
      <c r="M155" s="1500"/>
      <c r="N155" s="1500"/>
      <c r="O155" s="1505"/>
    </row>
    <row r="156">
      <c r="A156" s="1506"/>
      <c r="B156" s="1507"/>
      <c r="C156" s="1508"/>
      <c r="D156" s="1513"/>
      <c r="E156" s="1509"/>
      <c r="F156" s="1510"/>
      <c r="G156" s="1511"/>
      <c r="H156" s="1512"/>
      <c r="I156" s="1513"/>
      <c r="J156" s="1514"/>
      <c r="K156" s="1515"/>
      <c r="L156" s="1510"/>
      <c r="M156" s="1516"/>
      <c r="N156" s="1516"/>
      <c r="O156" s="1517"/>
    </row>
    <row r="157">
      <c r="A157" s="1499"/>
      <c r="B157" s="1504"/>
      <c r="C157" s="1500"/>
      <c r="D157" s="1504"/>
      <c r="E157" s="1518"/>
      <c r="F157" s="1504"/>
      <c r="G157" s="1504"/>
      <c r="H157" s="1504"/>
      <c r="I157" s="1504"/>
      <c r="J157" s="1504"/>
      <c r="K157" s="1504"/>
      <c r="L157" s="1504"/>
      <c r="M157" s="1500"/>
      <c r="N157" s="1500"/>
      <c r="O157" s="1505"/>
    </row>
    <row r="158">
      <c r="A158" s="1506"/>
      <c r="B158" s="1507"/>
      <c r="C158" s="1508"/>
      <c r="D158" s="1513"/>
      <c r="E158" s="1509"/>
      <c r="F158" s="1510"/>
      <c r="G158" s="1511"/>
      <c r="H158" s="1512"/>
      <c r="I158" s="1513"/>
      <c r="J158" s="1514"/>
      <c r="K158" s="1515"/>
      <c r="L158" s="1510"/>
      <c r="M158" s="1516"/>
      <c r="N158" s="1516"/>
      <c r="O158" s="1517"/>
    </row>
    <row r="159">
      <c r="A159" s="1499"/>
      <c r="B159" s="1504"/>
      <c r="C159" s="1500"/>
      <c r="D159" s="1504"/>
      <c r="E159" s="1518"/>
      <c r="F159" s="1504"/>
      <c r="G159" s="1504"/>
      <c r="H159" s="1504"/>
      <c r="I159" s="1504"/>
      <c r="J159" s="1504"/>
      <c r="K159" s="1504"/>
      <c r="L159" s="1504"/>
      <c r="M159" s="1500"/>
      <c r="N159" s="1500"/>
      <c r="O159" s="1505"/>
    </row>
    <row r="160">
      <c r="A160" s="1506"/>
      <c r="B160" s="1507"/>
      <c r="C160" s="1508"/>
      <c r="D160" s="1513"/>
      <c r="E160" s="1509"/>
      <c r="F160" s="1510"/>
      <c r="G160" s="1511"/>
      <c r="H160" s="1512"/>
      <c r="I160" s="1513"/>
      <c r="J160" s="1514"/>
      <c r="K160" s="1515"/>
      <c r="L160" s="1510"/>
      <c r="M160" s="1516"/>
      <c r="N160" s="1516"/>
      <c r="O160" s="1517"/>
    </row>
    <row r="161">
      <c r="A161" s="1499"/>
      <c r="B161" s="1504"/>
      <c r="C161" s="1500"/>
      <c r="D161" s="1504"/>
      <c r="E161" s="1518"/>
      <c r="F161" s="1504"/>
      <c r="G161" s="1504"/>
      <c r="H161" s="1504"/>
      <c r="I161" s="1504"/>
      <c r="J161" s="1504"/>
      <c r="K161" s="1504"/>
      <c r="L161" s="1504"/>
      <c r="M161" s="1500"/>
      <c r="N161" s="1500"/>
      <c r="O161" s="1505"/>
    </row>
    <row r="162">
      <c r="A162" s="1506"/>
      <c r="B162" s="1507"/>
      <c r="C162" s="1508"/>
      <c r="D162" s="1513"/>
      <c r="E162" s="1509"/>
      <c r="F162" s="1510"/>
      <c r="G162" s="1511"/>
      <c r="H162" s="1512"/>
      <c r="I162" s="1513"/>
      <c r="J162" s="1514"/>
      <c r="K162" s="1515"/>
      <c r="L162" s="1510"/>
      <c r="M162" s="1516"/>
      <c r="N162" s="1516"/>
      <c r="O162" s="1517"/>
    </row>
    <row r="163">
      <c r="A163" s="1499"/>
      <c r="B163" s="1504"/>
      <c r="C163" s="1500"/>
      <c r="D163" s="1504"/>
      <c r="E163" s="1518"/>
      <c r="F163" s="1504"/>
      <c r="G163" s="1504"/>
      <c r="H163" s="1504"/>
      <c r="I163" s="1504"/>
      <c r="J163" s="1504"/>
      <c r="K163" s="1504"/>
      <c r="L163" s="1504"/>
      <c r="M163" s="1500"/>
      <c r="N163" s="1500"/>
      <c r="O163" s="1505"/>
    </row>
    <row r="164">
      <c r="A164" s="1506"/>
      <c r="B164" s="1507"/>
      <c r="C164" s="1508"/>
      <c r="D164" s="1513"/>
      <c r="E164" s="1509"/>
      <c r="F164" s="1510"/>
      <c r="G164" s="1511"/>
      <c r="H164" s="1512"/>
      <c r="I164" s="1513"/>
      <c r="J164" s="1514"/>
      <c r="K164" s="1515"/>
      <c r="L164" s="1510"/>
      <c r="M164" s="1516"/>
      <c r="N164" s="1516"/>
      <c r="O164" s="1517"/>
    </row>
    <row r="165">
      <c r="A165" s="1499"/>
      <c r="B165" s="1504"/>
      <c r="C165" s="1500"/>
      <c r="D165" s="1504"/>
      <c r="E165" s="1518"/>
      <c r="F165" s="1504"/>
      <c r="G165" s="1504"/>
      <c r="H165" s="1504"/>
      <c r="I165" s="1504"/>
      <c r="J165" s="1504"/>
      <c r="K165" s="1504"/>
      <c r="L165" s="1504"/>
      <c r="M165" s="1500"/>
      <c r="N165" s="1500"/>
      <c r="O165" s="1505"/>
    </row>
    <row r="166">
      <c r="A166" s="1506"/>
      <c r="B166" s="1507"/>
      <c r="C166" s="1508"/>
      <c r="D166" s="1513"/>
      <c r="E166" s="1509"/>
      <c r="F166" s="1510"/>
      <c r="G166" s="1511"/>
      <c r="H166" s="1512"/>
      <c r="I166" s="1513"/>
      <c r="J166" s="1514"/>
      <c r="K166" s="1515"/>
      <c r="L166" s="1510"/>
      <c r="M166" s="1516"/>
      <c r="N166" s="1516"/>
      <c r="O166" s="1517"/>
    </row>
    <row r="167">
      <c r="A167" s="1499"/>
      <c r="B167" s="1504"/>
      <c r="C167" s="1500"/>
      <c r="D167" s="1504"/>
      <c r="E167" s="1518"/>
      <c r="F167" s="1504"/>
      <c r="G167" s="1504"/>
      <c r="H167" s="1504"/>
      <c r="I167" s="1504"/>
      <c r="J167" s="1504"/>
      <c r="K167" s="1504"/>
      <c r="L167" s="1504"/>
      <c r="M167" s="1500"/>
      <c r="N167" s="1500"/>
      <c r="O167" s="1505"/>
    </row>
    <row r="168">
      <c r="A168" s="1506"/>
      <c r="B168" s="1507"/>
      <c r="C168" s="1508"/>
      <c r="D168" s="1513"/>
      <c r="E168" s="1509"/>
      <c r="F168" s="1510"/>
      <c r="G168" s="1511"/>
      <c r="H168" s="1512"/>
      <c r="I168" s="1513"/>
      <c r="J168" s="1514"/>
      <c r="K168" s="1515"/>
      <c r="L168" s="1510"/>
      <c r="M168" s="1516"/>
      <c r="N168" s="1516"/>
      <c r="O168" s="1517"/>
    </row>
    <row r="169">
      <c r="A169" s="1499"/>
      <c r="B169" s="1504"/>
      <c r="C169" s="1500"/>
      <c r="D169" s="1504"/>
      <c r="E169" s="1518"/>
      <c r="F169" s="1504"/>
      <c r="G169" s="1504"/>
      <c r="H169" s="1504"/>
      <c r="I169" s="1504"/>
      <c r="J169" s="1504"/>
      <c r="K169" s="1504"/>
      <c r="L169" s="1504"/>
      <c r="M169" s="1500"/>
      <c r="N169" s="1500"/>
      <c r="O169" s="1505"/>
    </row>
    <row r="170">
      <c r="A170" s="1506"/>
      <c r="B170" s="1507"/>
      <c r="C170" s="1508"/>
      <c r="D170" s="1513"/>
      <c r="E170" s="1509"/>
      <c r="F170" s="1510"/>
      <c r="G170" s="1511"/>
      <c r="H170" s="1512"/>
      <c r="I170" s="1513"/>
      <c r="J170" s="1514"/>
      <c r="K170" s="1515"/>
      <c r="L170" s="1510"/>
      <c r="M170" s="1516"/>
      <c r="N170" s="1516"/>
      <c r="O170" s="1517"/>
    </row>
    <row r="171">
      <c r="A171" s="1499"/>
      <c r="B171" s="1504"/>
      <c r="C171" s="1500"/>
      <c r="D171" s="1504"/>
      <c r="E171" s="1518"/>
      <c r="F171" s="1504"/>
      <c r="G171" s="1504"/>
      <c r="H171" s="1504"/>
      <c r="I171" s="1504"/>
      <c r="J171" s="1504"/>
      <c r="K171" s="1504"/>
      <c r="L171" s="1504"/>
      <c r="M171" s="1500"/>
      <c r="N171" s="1500"/>
      <c r="O171" s="1505"/>
    </row>
    <row r="172">
      <c r="A172" s="1506"/>
      <c r="B172" s="1507"/>
      <c r="C172" s="1508"/>
      <c r="D172" s="1513"/>
      <c r="E172" s="1509"/>
      <c r="F172" s="1510"/>
      <c r="G172" s="1511"/>
      <c r="H172" s="1512"/>
      <c r="I172" s="1513"/>
      <c r="J172" s="1514"/>
      <c r="K172" s="1515"/>
      <c r="L172" s="1510"/>
      <c r="M172" s="1516"/>
      <c r="N172" s="1516"/>
      <c r="O172" s="1517"/>
    </row>
    <row r="173">
      <c r="A173" s="1499"/>
      <c r="B173" s="1504"/>
      <c r="C173" s="1500"/>
      <c r="D173" s="1504"/>
      <c r="E173" s="1518"/>
      <c r="F173" s="1504"/>
      <c r="G173" s="1504"/>
      <c r="H173" s="1504"/>
      <c r="I173" s="1504"/>
      <c r="J173" s="1504"/>
      <c r="K173" s="1504"/>
      <c r="L173" s="1504"/>
      <c r="M173" s="1500"/>
      <c r="N173" s="1500"/>
      <c r="O173" s="1505"/>
    </row>
    <row r="174">
      <c r="A174" s="1506"/>
      <c r="B174" s="1507"/>
      <c r="C174" s="1508"/>
      <c r="D174" s="1513"/>
      <c r="E174" s="1509"/>
      <c r="F174" s="1510"/>
      <c r="G174" s="1511"/>
      <c r="H174" s="1512"/>
      <c r="I174" s="1513"/>
      <c r="J174" s="1514"/>
      <c r="K174" s="1515"/>
      <c r="L174" s="1510"/>
      <c r="M174" s="1516"/>
      <c r="N174" s="1516"/>
      <c r="O174" s="1517"/>
    </row>
    <row r="175">
      <c r="A175" s="1499"/>
      <c r="B175" s="1504"/>
      <c r="C175" s="1500"/>
      <c r="D175" s="1504"/>
      <c r="E175" s="1518"/>
      <c r="F175" s="1504"/>
      <c r="G175" s="1504"/>
      <c r="H175" s="1504"/>
      <c r="I175" s="1504"/>
      <c r="J175" s="1504"/>
      <c r="K175" s="1504"/>
      <c r="L175" s="1504"/>
      <c r="M175" s="1500"/>
      <c r="N175" s="1500"/>
      <c r="O175" s="1505"/>
    </row>
    <row r="176">
      <c r="A176" s="1506"/>
      <c r="B176" s="1507"/>
      <c r="C176" s="1508"/>
      <c r="D176" s="1513"/>
      <c r="E176" s="1509"/>
      <c r="F176" s="1510"/>
      <c r="G176" s="1511"/>
      <c r="H176" s="1512"/>
      <c r="I176" s="1513"/>
      <c r="J176" s="1514"/>
      <c r="K176" s="1515"/>
      <c r="L176" s="1510"/>
      <c r="M176" s="1516"/>
      <c r="N176" s="1516"/>
      <c r="O176" s="1517"/>
    </row>
    <row r="177">
      <c r="A177" s="1499"/>
      <c r="B177" s="1504"/>
      <c r="C177" s="1500"/>
      <c r="D177" s="1504"/>
      <c r="E177" s="1518"/>
      <c r="F177" s="1504"/>
      <c r="G177" s="1504"/>
      <c r="H177" s="1504"/>
      <c r="I177" s="1504"/>
      <c r="J177" s="1504"/>
      <c r="K177" s="1504"/>
      <c r="L177" s="1504"/>
      <c r="M177" s="1500"/>
      <c r="N177" s="1500"/>
      <c r="O177" s="1505"/>
    </row>
    <row r="178">
      <c r="A178" s="1506"/>
      <c r="B178" s="1507"/>
      <c r="C178" s="1508"/>
      <c r="D178" s="1513"/>
      <c r="E178" s="1509"/>
      <c r="F178" s="1510"/>
      <c r="G178" s="1511"/>
      <c r="H178" s="1512"/>
      <c r="I178" s="1513"/>
      <c r="J178" s="1514"/>
      <c r="K178" s="1515"/>
      <c r="L178" s="1510"/>
      <c r="M178" s="1516"/>
      <c r="N178" s="1516"/>
      <c r="O178" s="1517"/>
    </row>
    <row r="179">
      <c r="A179" s="1499"/>
      <c r="B179" s="1504"/>
      <c r="C179" s="1500"/>
      <c r="D179" s="1504"/>
      <c r="E179" s="1518"/>
      <c r="F179" s="1504"/>
      <c r="G179" s="1504"/>
      <c r="H179" s="1504"/>
      <c r="I179" s="1504"/>
      <c r="J179" s="1504"/>
      <c r="K179" s="1504"/>
      <c r="L179" s="1504"/>
      <c r="M179" s="1500"/>
      <c r="N179" s="1500"/>
      <c r="O179" s="1505"/>
    </row>
    <row r="180">
      <c r="A180" s="1506"/>
      <c r="B180" s="1507"/>
      <c r="C180" s="1508"/>
      <c r="D180" s="1513"/>
      <c r="E180" s="1509"/>
      <c r="F180" s="1510"/>
      <c r="G180" s="1511"/>
      <c r="H180" s="1512"/>
      <c r="I180" s="1513"/>
      <c r="J180" s="1514"/>
      <c r="K180" s="1515"/>
      <c r="L180" s="1510"/>
      <c r="M180" s="1516"/>
      <c r="N180" s="1516"/>
      <c r="O180" s="1517"/>
    </row>
    <row r="181">
      <c r="A181" s="1499"/>
      <c r="B181" s="1504"/>
      <c r="C181" s="1500"/>
      <c r="D181" s="1504"/>
      <c r="E181" s="1518"/>
      <c r="F181" s="1504"/>
      <c r="G181" s="1504"/>
      <c r="H181" s="1504"/>
      <c r="I181" s="1504"/>
      <c r="J181" s="1504"/>
      <c r="K181" s="1504"/>
      <c r="L181" s="1504"/>
      <c r="M181" s="1500"/>
      <c r="N181" s="1500"/>
      <c r="O181" s="1505"/>
    </row>
    <row r="182">
      <c r="A182" s="1506"/>
      <c r="B182" s="1507"/>
      <c r="C182" s="1508"/>
      <c r="D182" s="1513"/>
      <c r="E182" s="1509"/>
      <c r="F182" s="1510"/>
      <c r="G182" s="1511"/>
      <c r="H182" s="1512"/>
      <c r="I182" s="1513"/>
      <c r="J182" s="1514"/>
      <c r="K182" s="1515"/>
      <c r="L182" s="1510"/>
      <c r="M182" s="1516"/>
      <c r="N182" s="1516"/>
      <c r="O182" s="1517"/>
    </row>
    <row r="183">
      <c r="A183" s="1499"/>
      <c r="B183" s="1504"/>
      <c r="C183" s="1500"/>
      <c r="D183" s="1504"/>
      <c r="E183" s="1518"/>
      <c r="F183" s="1504"/>
      <c r="G183" s="1504"/>
      <c r="H183" s="1504"/>
      <c r="I183" s="1504"/>
      <c r="J183" s="1504"/>
      <c r="K183" s="1504"/>
      <c r="L183" s="1504"/>
      <c r="M183" s="1500"/>
      <c r="N183" s="1500"/>
      <c r="O183" s="1505"/>
    </row>
    <row r="184">
      <c r="A184" s="1506"/>
      <c r="B184" s="1507"/>
      <c r="C184" s="1508"/>
      <c r="D184" s="1513"/>
      <c r="E184" s="1509"/>
      <c r="F184" s="1510"/>
      <c r="G184" s="1511"/>
      <c r="H184" s="1512"/>
      <c r="I184" s="1513"/>
      <c r="J184" s="1514"/>
      <c r="K184" s="1515"/>
      <c r="L184" s="1510"/>
      <c r="M184" s="1516"/>
      <c r="N184" s="1516"/>
      <c r="O184" s="1517"/>
    </row>
    <row r="185">
      <c r="A185" s="1499"/>
      <c r="B185" s="1504"/>
      <c r="C185" s="1500"/>
      <c r="D185" s="1504"/>
      <c r="E185" s="1518"/>
      <c r="F185" s="1504"/>
      <c r="G185" s="1504"/>
      <c r="H185" s="1504"/>
      <c r="I185" s="1504"/>
      <c r="J185" s="1504"/>
      <c r="K185" s="1504"/>
      <c r="L185" s="1504"/>
      <c r="M185" s="1500"/>
      <c r="N185" s="1500"/>
      <c r="O185" s="1505"/>
    </row>
    <row r="186">
      <c r="A186" s="1506"/>
      <c r="B186" s="1507"/>
      <c r="C186" s="1508"/>
      <c r="D186" s="1513"/>
      <c r="E186" s="1509"/>
      <c r="F186" s="1510"/>
      <c r="G186" s="1511"/>
      <c r="H186" s="1512"/>
      <c r="I186" s="1513"/>
      <c r="J186" s="1514"/>
      <c r="K186" s="1515"/>
      <c r="L186" s="1510"/>
      <c r="M186" s="1516"/>
      <c r="N186" s="1516"/>
      <c r="O186" s="1517"/>
    </row>
    <row r="187">
      <c r="A187" s="1499"/>
      <c r="B187" s="1504"/>
      <c r="C187" s="1500"/>
      <c r="D187" s="1504"/>
      <c r="E187" s="1518"/>
      <c r="F187" s="1504"/>
      <c r="G187" s="1504"/>
      <c r="H187" s="1504"/>
      <c r="I187" s="1504"/>
      <c r="J187" s="1504"/>
      <c r="K187" s="1504"/>
      <c r="L187" s="1504"/>
      <c r="M187" s="1500"/>
      <c r="N187" s="1500"/>
      <c r="O187" s="1505"/>
    </row>
    <row r="188">
      <c r="A188" s="1506"/>
      <c r="B188" s="1507"/>
      <c r="C188" s="1508"/>
      <c r="D188" s="1513"/>
      <c r="E188" s="1509"/>
      <c r="F188" s="1510"/>
      <c r="G188" s="1511"/>
      <c r="H188" s="1512"/>
      <c r="I188" s="1513"/>
      <c r="J188" s="1514"/>
      <c r="K188" s="1515"/>
      <c r="L188" s="1510"/>
      <c r="M188" s="1516"/>
      <c r="N188" s="1516"/>
      <c r="O188" s="1517"/>
    </row>
    <row r="189">
      <c r="A189" s="1499"/>
      <c r="B189" s="1504"/>
      <c r="C189" s="1500"/>
      <c r="D189" s="1504"/>
      <c r="E189" s="1518"/>
      <c r="F189" s="1504"/>
      <c r="G189" s="1504"/>
      <c r="H189" s="1504"/>
      <c r="I189" s="1504"/>
      <c r="J189" s="1504"/>
      <c r="K189" s="1504"/>
      <c r="L189" s="1504"/>
      <c r="M189" s="1500"/>
      <c r="N189" s="1500"/>
      <c r="O189" s="1505"/>
    </row>
    <row r="190">
      <c r="A190" s="1506"/>
      <c r="B190" s="1507"/>
      <c r="C190" s="1508"/>
      <c r="D190" s="1513"/>
      <c r="E190" s="1509"/>
      <c r="F190" s="1510"/>
      <c r="G190" s="1511"/>
      <c r="H190" s="1512"/>
      <c r="I190" s="1513"/>
      <c r="J190" s="1514"/>
      <c r="K190" s="1515"/>
      <c r="L190" s="1510"/>
      <c r="M190" s="1516"/>
      <c r="N190" s="1516"/>
      <c r="O190" s="1517"/>
    </row>
    <row r="191">
      <c r="A191" s="1499"/>
      <c r="B191" s="1504"/>
      <c r="C191" s="1500"/>
      <c r="D191" s="1504"/>
      <c r="E191" s="1518"/>
      <c r="F191" s="1504"/>
      <c r="G191" s="1504"/>
      <c r="H191" s="1504"/>
      <c r="I191" s="1504"/>
      <c r="J191" s="1504"/>
      <c r="K191" s="1504"/>
      <c r="L191" s="1504"/>
      <c r="M191" s="1500"/>
      <c r="N191" s="1500"/>
      <c r="O191" s="1505"/>
    </row>
    <row r="192">
      <c r="A192" s="1506"/>
      <c r="B192" s="1507"/>
      <c r="C192" s="1508"/>
      <c r="D192" s="1513"/>
      <c r="E192" s="1509"/>
      <c r="F192" s="1510"/>
      <c r="G192" s="1511"/>
      <c r="H192" s="1512"/>
      <c r="I192" s="1513"/>
      <c r="J192" s="1514"/>
      <c r="K192" s="1515"/>
      <c r="L192" s="1510"/>
      <c r="M192" s="1516"/>
      <c r="N192" s="1516"/>
      <c r="O192" s="1517"/>
    </row>
    <row r="193">
      <c r="A193" s="1499"/>
      <c r="B193" s="1504"/>
      <c r="C193" s="1500"/>
      <c r="D193" s="1504"/>
      <c r="E193" s="1518"/>
      <c r="F193" s="1504"/>
      <c r="G193" s="1504"/>
      <c r="H193" s="1504"/>
      <c r="I193" s="1504"/>
      <c r="J193" s="1504"/>
      <c r="K193" s="1504"/>
      <c r="L193" s="1504"/>
      <c r="M193" s="1500"/>
      <c r="N193" s="1500"/>
      <c r="O193" s="1505"/>
    </row>
    <row r="194">
      <c r="A194" s="1506"/>
      <c r="B194" s="1507"/>
      <c r="C194" s="1508"/>
      <c r="D194" s="1513"/>
      <c r="E194" s="1509"/>
      <c r="F194" s="1510"/>
      <c r="G194" s="1511"/>
      <c r="H194" s="1512"/>
      <c r="I194" s="1513"/>
      <c r="J194" s="1514"/>
      <c r="K194" s="1515"/>
      <c r="L194" s="1510"/>
      <c r="M194" s="1516"/>
      <c r="N194" s="1516"/>
      <c r="O194" s="1517"/>
    </row>
    <row r="195">
      <c r="A195" s="1499"/>
      <c r="B195" s="1504"/>
      <c r="C195" s="1500"/>
      <c r="D195" s="1504"/>
      <c r="E195" s="1518"/>
      <c r="F195" s="1504"/>
      <c r="G195" s="1504"/>
      <c r="H195" s="1504"/>
      <c r="I195" s="1504"/>
      <c r="J195" s="1504"/>
      <c r="K195" s="1504"/>
      <c r="L195" s="1504"/>
      <c r="M195" s="1500"/>
      <c r="N195" s="1500"/>
      <c r="O195" s="1505"/>
    </row>
    <row r="196">
      <c r="A196" s="1506"/>
      <c r="B196" s="1507"/>
      <c r="C196" s="1508"/>
      <c r="D196" s="1513"/>
      <c r="E196" s="1509"/>
      <c r="F196" s="1510"/>
      <c r="G196" s="1511"/>
      <c r="H196" s="1512"/>
      <c r="I196" s="1513"/>
      <c r="J196" s="1514"/>
      <c r="K196" s="1515"/>
      <c r="L196" s="1510"/>
      <c r="M196" s="1516"/>
      <c r="N196" s="1516"/>
      <c r="O196" s="1517"/>
    </row>
    <row r="197">
      <c r="A197" s="1499"/>
      <c r="B197" s="1504"/>
      <c r="C197" s="1500"/>
      <c r="D197" s="1504"/>
      <c r="E197" s="1518"/>
      <c r="F197" s="1504"/>
      <c r="G197" s="1504"/>
      <c r="H197" s="1504"/>
      <c r="I197" s="1504"/>
      <c r="J197" s="1504"/>
      <c r="K197" s="1504"/>
      <c r="L197" s="1504"/>
      <c r="M197" s="1500"/>
      <c r="N197" s="1500"/>
      <c r="O197" s="1505"/>
    </row>
    <row r="198">
      <c r="A198" s="1506"/>
      <c r="B198" s="1507"/>
      <c r="C198" s="1508"/>
      <c r="D198" s="1513"/>
      <c r="E198" s="1509"/>
      <c r="F198" s="1510"/>
      <c r="G198" s="1511"/>
      <c r="H198" s="1512"/>
      <c r="I198" s="1513"/>
      <c r="J198" s="1514"/>
      <c r="K198" s="1515"/>
      <c r="L198" s="1510"/>
      <c r="M198" s="1516"/>
      <c r="N198" s="1516"/>
      <c r="O198" s="1517"/>
    </row>
    <row r="199">
      <c r="A199" s="1499"/>
      <c r="B199" s="1504"/>
      <c r="C199" s="1500"/>
      <c r="D199" s="1504"/>
      <c r="E199" s="1518"/>
      <c r="F199" s="1504"/>
      <c r="G199" s="1504"/>
      <c r="H199" s="1504"/>
      <c r="I199" s="1504"/>
      <c r="J199" s="1504"/>
      <c r="K199" s="1504"/>
      <c r="L199" s="1504"/>
      <c r="M199" s="1500"/>
      <c r="N199" s="1500"/>
      <c r="O199" s="1505"/>
    </row>
    <row r="200">
      <c r="A200" s="1506"/>
      <c r="B200" s="1507"/>
      <c r="C200" s="1508"/>
      <c r="D200" s="1513"/>
      <c r="E200" s="1509"/>
      <c r="F200" s="1510"/>
      <c r="G200" s="1511"/>
      <c r="H200" s="1512"/>
      <c r="I200" s="1513"/>
      <c r="J200" s="1514"/>
      <c r="K200" s="1515"/>
      <c r="L200" s="1510"/>
      <c r="M200" s="1516"/>
      <c r="N200" s="1516"/>
      <c r="O200" s="1517"/>
    </row>
    <row r="201">
      <c r="A201" s="1499"/>
      <c r="B201" s="1504"/>
      <c r="C201" s="1500"/>
      <c r="D201" s="1504"/>
      <c r="E201" s="1518"/>
      <c r="F201" s="1504"/>
      <c r="G201" s="1504"/>
      <c r="H201" s="1504"/>
      <c r="I201" s="1504"/>
      <c r="J201" s="1504"/>
      <c r="K201" s="1504"/>
      <c r="L201" s="1504"/>
      <c r="M201" s="1500"/>
      <c r="N201" s="1500"/>
      <c r="O201" s="1505"/>
    </row>
    <row r="202">
      <c r="A202" s="1506"/>
      <c r="B202" s="1507"/>
      <c r="C202" s="1508"/>
      <c r="D202" s="1513"/>
      <c r="E202" s="1509"/>
      <c r="F202" s="1510"/>
      <c r="G202" s="1511"/>
      <c r="H202" s="1512"/>
      <c r="I202" s="1513"/>
      <c r="J202" s="1514"/>
      <c r="K202" s="1515"/>
      <c r="L202" s="1510"/>
      <c r="M202" s="1516"/>
      <c r="N202" s="1516"/>
      <c r="O202" s="1517"/>
    </row>
    <row r="203">
      <c r="A203" s="1499"/>
      <c r="B203" s="1504"/>
      <c r="C203" s="1500"/>
      <c r="D203" s="1504"/>
      <c r="E203" s="1518"/>
      <c r="F203" s="1504"/>
      <c r="G203" s="1504"/>
      <c r="H203" s="1504"/>
      <c r="I203" s="1504"/>
      <c r="J203" s="1504"/>
      <c r="K203" s="1504"/>
      <c r="L203" s="1504"/>
      <c r="M203" s="1500"/>
      <c r="N203" s="1500"/>
      <c r="O203" s="1505"/>
    </row>
    <row r="204">
      <c r="A204" s="1506"/>
      <c r="B204" s="1507"/>
      <c r="C204" s="1508"/>
      <c r="D204" s="1513"/>
      <c r="E204" s="1509"/>
      <c r="F204" s="1510"/>
      <c r="G204" s="1511"/>
      <c r="H204" s="1512"/>
      <c r="I204" s="1513"/>
      <c r="J204" s="1514"/>
      <c r="K204" s="1515"/>
      <c r="L204" s="1510"/>
      <c r="M204" s="1516"/>
      <c r="N204" s="1516"/>
      <c r="O204" s="1517"/>
    </row>
    <row r="205">
      <c r="A205" s="1499"/>
      <c r="B205" s="1504"/>
      <c r="C205" s="1500"/>
      <c r="D205" s="1504"/>
      <c r="E205" s="1518"/>
      <c r="F205" s="1504"/>
      <c r="G205" s="1504"/>
      <c r="H205" s="1504"/>
      <c r="I205" s="1504"/>
      <c r="J205" s="1504"/>
      <c r="K205" s="1504"/>
      <c r="L205" s="1504"/>
      <c r="M205" s="1500"/>
      <c r="N205" s="1500"/>
      <c r="O205" s="1505"/>
    </row>
    <row r="206">
      <c r="A206" s="1506"/>
      <c r="B206" s="1507"/>
      <c r="C206" s="1508"/>
      <c r="D206" s="1513"/>
      <c r="E206" s="1509"/>
      <c r="F206" s="1510"/>
      <c r="G206" s="1511"/>
      <c r="H206" s="1512"/>
      <c r="I206" s="1513"/>
      <c r="J206" s="1514"/>
      <c r="K206" s="1515"/>
      <c r="L206" s="1510"/>
      <c r="M206" s="1516"/>
      <c r="N206" s="1516"/>
      <c r="O206" s="1517"/>
    </row>
    <row r="207">
      <c r="A207" s="1499"/>
      <c r="B207" s="1504"/>
      <c r="C207" s="1500"/>
      <c r="D207" s="1504"/>
      <c r="E207" s="1518"/>
      <c r="F207" s="1504"/>
      <c r="G207" s="1504"/>
      <c r="H207" s="1504"/>
      <c r="I207" s="1504"/>
      <c r="J207" s="1504"/>
      <c r="K207" s="1504"/>
      <c r="L207" s="1504"/>
      <c r="M207" s="1500"/>
      <c r="N207" s="1500"/>
      <c r="O207" s="1505"/>
    </row>
    <row r="208">
      <c r="A208" s="1506"/>
      <c r="B208" s="1507"/>
      <c r="C208" s="1508"/>
      <c r="D208" s="1513"/>
      <c r="E208" s="1509"/>
      <c r="F208" s="1510"/>
      <c r="G208" s="1511"/>
      <c r="H208" s="1512"/>
      <c r="I208" s="1513"/>
      <c r="J208" s="1514"/>
      <c r="K208" s="1515"/>
      <c r="L208" s="1510"/>
      <c r="M208" s="1516"/>
      <c r="N208" s="1516"/>
      <c r="O208" s="1517"/>
    </row>
    <row r="209">
      <c r="A209" s="1499"/>
      <c r="B209" s="1504"/>
      <c r="C209" s="1500"/>
      <c r="D209" s="1504"/>
      <c r="E209" s="1518"/>
      <c r="F209" s="1504"/>
      <c r="G209" s="1504"/>
      <c r="H209" s="1504"/>
      <c r="I209" s="1504"/>
      <c r="J209" s="1504"/>
      <c r="K209" s="1504"/>
      <c r="L209" s="1504"/>
      <c r="M209" s="1500"/>
      <c r="N209" s="1500"/>
      <c r="O209" s="1505"/>
    </row>
    <row r="210">
      <c r="A210" s="1506"/>
      <c r="B210" s="1507"/>
      <c r="C210" s="1508"/>
      <c r="D210" s="1513"/>
      <c r="E210" s="1509"/>
      <c r="F210" s="1510"/>
      <c r="G210" s="1511"/>
      <c r="H210" s="1512"/>
      <c r="I210" s="1513"/>
      <c r="J210" s="1514"/>
      <c r="K210" s="1515"/>
      <c r="L210" s="1510"/>
      <c r="M210" s="1516"/>
      <c r="N210" s="1516"/>
      <c r="O210" s="1517"/>
    </row>
    <row r="211">
      <c r="A211" s="1499"/>
      <c r="B211" s="1504"/>
      <c r="C211" s="1500"/>
      <c r="D211" s="1504"/>
      <c r="E211" s="1518"/>
      <c r="F211" s="1504"/>
      <c r="G211" s="1504"/>
      <c r="H211" s="1504"/>
      <c r="I211" s="1504"/>
      <c r="J211" s="1504"/>
      <c r="K211" s="1504"/>
      <c r="L211" s="1504"/>
      <c r="M211" s="1500"/>
      <c r="N211" s="1500"/>
      <c r="O211" s="1505"/>
    </row>
    <row r="212">
      <c r="A212" s="1506"/>
      <c r="B212" s="1507"/>
      <c r="C212" s="1508"/>
      <c r="D212" s="1513"/>
      <c r="E212" s="1509"/>
      <c r="F212" s="1510"/>
      <c r="G212" s="1511"/>
      <c r="H212" s="1512"/>
      <c r="I212" s="1513"/>
      <c r="J212" s="1514"/>
      <c r="K212" s="1515"/>
      <c r="L212" s="1510"/>
      <c r="M212" s="1516"/>
      <c r="N212" s="1516"/>
      <c r="O212" s="1517"/>
    </row>
    <row r="213">
      <c r="A213" s="1499"/>
      <c r="B213" s="1504"/>
      <c r="C213" s="1500"/>
      <c r="D213" s="1504"/>
      <c r="E213" s="1518"/>
      <c r="F213" s="1504"/>
      <c r="G213" s="1504"/>
      <c r="H213" s="1504"/>
      <c r="I213" s="1504"/>
      <c r="J213" s="1504"/>
      <c r="K213" s="1504"/>
      <c r="L213" s="1504"/>
      <c r="M213" s="1500"/>
      <c r="N213" s="1500"/>
      <c r="O213" s="1505"/>
    </row>
    <row r="214">
      <c r="A214" s="1506"/>
      <c r="B214" s="1507"/>
      <c r="C214" s="1508"/>
      <c r="D214" s="1513"/>
      <c r="E214" s="1509"/>
      <c r="F214" s="1510"/>
      <c r="G214" s="1511"/>
      <c r="H214" s="1512"/>
      <c r="I214" s="1513"/>
      <c r="J214" s="1514"/>
      <c r="K214" s="1515"/>
      <c r="L214" s="1510"/>
      <c r="M214" s="1516"/>
      <c r="N214" s="1516"/>
      <c r="O214" s="1517"/>
    </row>
    <row r="215">
      <c r="A215" s="1499"/>
      <c r="B215" s="1504"/>
      <c r="C215" s="1500"/>
      <c r="D215" s="1504"/>
      <c r="E215" s="1518"/>
      <c r="F215" s="1504"/>
      <c r="G215" s="1504"/>
      <c r="H215" s="1504"/>
      <c r="I215" s="1504"/>
      <c r="J215" s="1504"/>
      <c r="K215" s="1504"/>
      <c r="L215" s="1504"/>
      <c r="M215" s="1500"/>
      <c r="N215" s="1500"/>
      <c r="O215" s="1505"/>
    </row>
    <row r="216">
      <c r="A216" s="1506"/>
      <c r="B216" s="1507"/>
      <c r="C216" s="1508"/>
      <c r="D216" s="1513"/>
      <c r="E216" s="1509"/>
      <c r="F216" s="1510"/>
      <c r="G216" s="1511"/>
      <c r="H216" s="1512"/>
      <c r="I216" s="1513"/>
      <c r="J216" s="1514"/>
      <c r="K216" s="1515"/>
      <c r="L216" s="1510"/>
      <c r="M216" s="1516"/>
      <c r="N216" s="1516"/>
      <c r="O216" s="1517"/>
    </row>
    <row r="217">
      <c r="A217" s="1499"/>
      <c r="B217" s="1504"/>
      <c r="C217" s="1500"/>
      <c r="D217" s="1504"/>
      <c r="E217" s="1518"/>
      <c r="F217" s="1504"/>
      <c r="G217" s="1504"/>
      <c r="H217" s="1504"/>
      <c r="I217" s="1504"/>
      <c r="J217" s="1504"/>
      <c r="K217" s="1504"/>
      <c r="L217" s="1504"/>
      <c r="M217" s="1500"/>
      <c r="N217" s="1500"/>
      <c r="O217" s="1505"/>
    </row>
    <row r="218">
      <c r="A218" s="1506"/>
      <c r="B218" s="1507"/>
      <c r="C218" s="1508"/>
      <c r="D218" s="1513"/>
      <c r="E218" s="1509"/>
      <c r="F218" s="1510"/>
      <c r="G218" s="1511"/>
      <c r="H218" s="1512"/>
      <c r="I218" s="1513"/>
      <c r="J218" s="1514"/>
      <c r="K218" s="1515"/>
      <c r="L218" s="1510"/>
      <c r="M218" s="1516"/>
      <c r="N218" s="1516"/>
      <c r="O218" s="1517"/>
    </row>
    <row r="219">
      <c r="A219" s="1499"/>
      <c r="B219" s="1504"/>
      <c r="C219" s="1500"/>
      <c r="D219" s="1504"/>
      <c r="E219" s="1518"/>
      <c r="F219" s="1504"/>
      <c r="G219" s="1504"/>
      <c r="H219" s="1504"/>
      <c r="I219" s="1504"/>
      <c r="J219" s="1504"/>
      <c r="K219" s="1504"/>
      <c r="L219" s="1504"/>
      <c r="M219" s="1500"/>
      <c r="N219" s="1500"/>
      <c r="O219" s="1505"/>
    </row>
    <row r="220">
      <c r="A220" s="1506"/>
      <c r="B220" s="1507"/>
      <c r="C220" s="1508"/>
      <c r="D220" s="1513"/>
      <c r="E220" s="1509"/>
      <c r="F220" s="1510"/>
      <c r="G220" s="1511"/>
      <c r="H220" s="1512"/>
      <c r="I220" s="1513"/>
      <c r="J220" s="1514"/>
      <c r="K220" s="1515"/>
      <c r="L220" s="1510"/>
      <c r="M220" s="1516"/>
      <c r="N220" s="1516"/>
      <c r="O220" s="1517"/>
    </row>
    <row r="221">
      <c r="A221" s="1499"/>
      <c r="B221" s="1504"/>
      <c r="C221" s="1500"/>
      <c r="D221" s="1504"/>
      <c r="E221" s="1518"/>
      <c r="F221" s="1504"/>
      <c r="G221" s="1504"/>
      <c r="H221" s="1504"/>
      <c r="I221" s="1504"/>
      <c r="J221" s="1504"/>
      <c r="K221" s="1504"/>
      <c r="L221" s="1504"/>
      <c r="M221" s="1500"/>
      <c r="N221" s="1500"/>
      <c r="O221" s="1505"/>
    </row>
    <row r="222">
      <c r="A222" s="1506"/>
      <c r="B222" s="1507"/>
      <c r="C222" s="1508"/>
      <c r="D222" s="1513"/>
      <c r="E222" s="1509"/>
      <c r="F222" s="1510"/>
      <c r="G222" s="1511"/>
      <c r="H222" s="1512"/>
      <c r="I222" s="1513"/>
      <c r="J222" s="1514"/>
      <c r="K222" s="1515"/>
      <c r="L222" s="1510"/>
      <c r="M222" s="1516"/>
      <c r="N222" s="1516"/>
      <c r="O222" s="1517"/>
    </row>
    <row r="223">
      <c r="A223" s="1499"/>
      <c r="B223" s="1504"/>
      <c r="C223" s="1500"/>
      <c r="D223" s="1504"/>
      <c r="E223" s="1518"/>
      <c r="F223" s="1504"/>
      <c r="G223" s="1504"/>
      <c r="H223" s="1504"/>
      <c r="I223" s="1504"/>
      <c r="J223" s="1504"/>
      <c r="K223" s="1504"/>
      <c r="L223" s="1504"/>
      <c r="M223" s="1500"/>
      <c r="N223" s="1500"/>
      <c r="O223" s="1505"/>
    </row>
    <row r="224">
      <c r="A224" s="1506"/>
      <c r="B224" s="1507"/>
      <c r="C224" s="1508"/>
      <c r="D224" s="1513"/>
      <c r="E224" s="1509"/>
      <c r="F224" s="1510"/>
      <c r="G224" s="1511"/>
      <c r="H224" s="1512"/>
      <c r="I224" s="1513"/>
      <c r="J224" s="1514"/>
      <c r="K224" s="1515"/>
      <c r="L224" s="1510"/>
      <c r="M224" s="1516"/>
      <c r="N224" s="1516"/>
      <c r="O224" s="1517"/>
    </row>
    <row r="225">
      <c r="A225" s="1499"/>
      <c r="B225" s="1504"/>
      <c r="C225" s="1500"/>
      <c r="D225" s="1504"/>
      <c r="E225" s="1518"/>
      <c r="F225" s="1504"/>
      <c r="G225" s="1504"/>
      <c r="H225" s="1504"/>
      <c r="I225" s="1504"/>
      <c r="J225" s="1504"/>
      <c r="K225" s="1504"/>
      <c r="L225" s="1504"/>
      <c r="M225" s="1500"/>
      <c r="N225" s="1500"/>
      <c r="O225" s="1505"/>
    </row>
    <row r="226">
      <c r="A226" s="1506"/>
      <c r="B226" s="1507"/>
      <c r="C226" s="1508"/>
      <c r="D226" s="1513"/>
      <c r="E226" s="1509"/>
      <c r="F226" s="1510"/>
      <c r="G226" s="1511"/>
      <c r="H226" s="1512"/>
      <c r="I226" s="1513"/>
      <c r="J226" s="1514"/>
      <c r="K226" s="1515"/>
      <c r="L226" s="1510"/>
      <c r="M226" s="1516"/>
      <c r="N226" s="1516"/>
      <c r="O226" s="1517"/>
    </row>
    <row r="227">
      <c r="A227" s="1499"/>
      <c r="B227" s="1504"/>
      <c r="C227" s="1500"/>
      <c r="D227" s="1504"/>
      <c r="E227" s="1518"/>
      <c r="F227" s="1504"/>
      <c r="G227" s="1504"/>
      <c r="H227" s="1504"/>
      <c r="I227" s="1504"/>
      <c r="J227" s="1504"/>
      <c r="K227" s="1504"/>
      <c r="L227" s="1504"/>
      <c r="M227" s="1500"/>
      <c r="N227" s="1500"/>
      <c r="O227" s="1505"/>
    </row>
    <row r="228">
      <c r="A228" s="1506"/>
      <c r="B228" s="1507"/>
      <c r="C228" s="1508"/>
      <c r="D228" s="1513"/>
      <c r="E228" s="1509"/>
      <c r="F228" s="1510"/>
      <c r="G228" s="1511"/>
      <c r="H228" s="1512"/>
      <c r="I228" s="1513"/>
      <c r="J228" s="1514"/>
      <c r="K228" s="1515"/>
      <c r="L228" s="1510"/>
      <c r="M228" s="1516"/>
      <c r="N228" s="1516"/>
      <c r="O228" s="1517"/>
    </row>
    <row r="229">
      <c r="A229" s="1499"/>
      <c r="B229" s="1504"/>
      <c r="C229" s="1500"/>
      <c r="D229" s="1504"/>
      <c r="E229" s="1518"/>
      <c r="F229" s="1504"/>
      <c r="G229" s="1504"/>
      <c r="H229" s="1504"/>
      <c r="I229" s="1504"/>
      <c r="J229" s="1504"/>
      <c r="K229" s="1504"/>
      <c r="L229" s="1504"/>
      <c r="M229" s="1500"/>
      <c r="N229" s="1500"/>
      <c r="O229" s="1505"/>
    </row>
    <row r="230">
      <c r="A230" s="1506"/>
      <c r="B230" s="1507"/>
      <c r="C230" s="1508"/>
      <c r="D230" s="1513"/>
      <c r="E230" s="1509"/>
      <c r="F230" s="1510"/>
      <c r="G230" s="1511"/>
      <c r="H230" s="1512"/>
      <c r="I230" s="1513"/>
      <c r="J230" s="1514"/>
      <c r="K230" s="1515"/>
      <c r="L230" s="1510"/>
      <c r="M230" s="1516"/>
      <c r="N230" s="1516"/>
      <c r="O230" s="1517"/>
    </row>
    <row r="231">
      <c r="A231" s="1499"/>
      <c r="B231" s="1504"/>
      <c r="C231" s="1500"/>
      <c r="D231" s="1504"/>
      <c r="E231" s="1518"/>
      <c r="F231" s="1504"/>
      <c r="G231" s="1504"/>
      <c r="H231" s="1504"/>
      <c r="I231" s="1504"/>
      <c r="J231" s="1504"/>
      <c r="K231" s="1504"/>
      <c r="L231" s="1504"/>
      <c r="M231" s="1500"/>
      <c r="N231" s="1500"/>
      <c r="O231" s="1505"/>
    </row>
    <row r="232">
      <c r="A232" s="1506"/>
      <c r="B232" s="1507"/>
      <c r="C232" s="1508"/>
      <c r="D232" s="1513"/>
      <c r="E232" s="1509"/>
      <c r="F232" s="1510"/>
      <c r="G232" s="1511"/>
      <c r="H232" s="1512"/>
      <c r="I232" s="1513"/>
      <c r="J232" s="1514"/>
      <c r="K232" s="1515"/>
      <c r="L232" s="1510"/>
      <c r="M232" s="1516"/>
      <c r="N232" s="1516"/>
      <c r="O232" s="1517"/>
    </row>
    <row r="233">
      <c r="A233" s="1499"/>
      <c r="B233" s="1504"/>
      <c r="C233" s="1500"/>
      <c r="D233" s="1504"/>
      <c r="E233" s="1518"/>
      <c r="F233" s="1504"/>
      <c r="G233" s="1504"/>
      <c r="H233" s="1504"/>
      <c r="I233" s="1504"/>
      <c r="J233" s="1504"/>
      <c r="K233" s="1504"/>
      <c r="L233" s="1504"/>
      <c r="M233" s="1500"/>
      <c r="N233" s="1500"/>
      <c r="O233" s="1505"/>
    </row>
    <row r="234">
      <c r="A234" s="1506"/>
      <c r="B234" s="1507"/>
      <c r="C234" s="1508"/>
      <c r="D234" s="1513"/>
      <c r="E234" s="1509"/>
      <c r="F234" s="1510"/>
      <c r="G234" s="1511"/>
      <c r="H234" s="1512"/>
      <c r="I234" s="1513"/>
      <c r="J234" s="1514"/>
      <c r="K234" s="1515"/>
      <c r="L234" s="1510"/>
      <c r="M234" s="1516"/>
      <c r="N234" s="1516"/>
      <c r="O234" s="1517"/>
    </row>
    <row r="235">
      <c r="A235" s="1499"/>
      <c r="B235" s="1504"/>
      <c r="C235" s="1500"/>
      <c r="D235" s="1504"/>
      <c r="E235" s="1518"/>
      <c r="F235" s="1504"/>
      <c r="G235" s="1504"/>
      <c r="H235" s="1504"/>
      <c r="I235" s="1504"/>
      <c r="J235" s="1504"/>
      <c r="K235" s="1504"/>
      <c r="L235" s="1504"/>
      <c r="M235" s="1500"/>
      <c r="N235" s="1500"/>
      <c r="O235" s="1505"/>
    </row>
    <row r="236">
      <c r="A236" s="1506"/>
      <c r="B236" s="1507"/>
      <c r="C236" s="1508"/>
      <c r="D236" s="1513"/>
      <c r="E236" s="1509"/>
      <c r="F236" s="1510"/>
      <c r="G236" s="1511"/>
      <c r="H236" s="1512"/>
      <c r="I236" s="1513"/>
      <c r="J236" s="1514"/>
      <c r="K236" s="1515"/>
      <c r="L236" s="1510"/>
      <c r="M236" s="1516"/>
      <c r="N236" s="1516"/>
      <c r="O236" s="1517"/>
    </row>
    <row r="237">
      <c r="A237" s="1499"/>
      <c r="B237" s="1504"/>
      <c r="C237" s="1500"/>
      <c r="D237" s="1504"/>
      <c r="E237" s="1518"/>
      <c r="F237" s="1504"/>
      <c r="G237" s="1504"/>
      <c r="H237" s="1504"/>
      <c r="I237" s="1504"/>
      <c r="J237" s="1504"/>
      <c r="K237" s="1504"/>
      <c r="L237" s="1504"/>
      <c r="M237" s="1500"/>
      <c r="N237" s="1500"/>
      <c r="O237" s="1505"/>
    </row>
    <row r="238">
      <c r="A238" s="1506"/>
      <c r="B238" s="1507"/>
      <c r="C238" s="1508"/>
      <c r="D238" s="1513"/>
      <c r="E238" s="1509"/>
      <c r="F238" s="1510"/>
      <c r="G238" s="1511"/>
      <c r="H238" s="1512"/>
      <c r="I238" s="1513"/>
      <c r="J238" s="1514"/>
      <c r="K238" s="1515"/>
      <c r="L238" s="1510"/>
      <c r="M238" s="1516"/>
      <c r="N238" s="1516"/>
      <c r="O238" s="1517"/>
    </row>
    <row r="239">
      <c r="A239" s="1499"/>
      <c r="B239" s="1504"/>
      <c r="C239" s="1500"/>
      <c r="D239" s="1504"/>
      <c r="E239" s="1518"/>
      <c r="F239" s="1504"/>
      <c r="G239" s="1504"/>
      <c r="H239" s="1504"/>
      <c r="I239" s="1504"/>
      <c r="J239" s="1504"/>
      <c r="K239" s="1504"/>
      <c r="L239" s="1504"/>
      <c r="M239" s="1500"/>
      <c r="N239" s="1500"/>
      <c r="O239" s="1505"/>
    </row>
    <row r="240">
      <c r="A240" s="1506"/>
      <c r="B240" s="1507"/>
      <c r="C240" s="1508"/>
      <c r="D240" s="1513"/>
      <c r="E240" s="1509"/>
      <c r="F240" s="1510"/>
      <c r="G240" s="1511"/>
      <c r="H240" s="1512"/>
      <c r="I240" s="1513"/>
      <c r="J240" s="1514"/>
      <c r="K240" s="1515"/>
      <c r="L240" s="1510"/>
      <c r="M240" s="1516"/>
      <c r="N240" s="1516"/>
      <c r="O240" s="1517"/>
    </row>
    <row r="241">
      <c r="A241" s="1499"/>
      <c r="B241" s="1504"/>
      <c r="C241" s="1500"/>
      <c r="D241" s="1504"/>
      <c r="E241" s="1518"/>
      <c r="F241" s="1504"/>
      <c r="G241" s="1504"/>
      <c r="H241" s="1504"/>
      <c r="I241" s="1504"/>
      <c r="J241" s="1504"/>
      <c r="K241" s="1504"/>
      <c r="L241" s="1504"/>
      <c r="M241" s="1500"/>
      <c r="N241" s="1500"/>
      <c r="O241" s="1505"/>
    </row>
    <row r="242">
      <c r="A242" s="1506"/>
      <c r="B242" s="1507"/>
      <c r="C242" s="1508"/>
      <c r="D242" s="1513"/>
      <c r="E242" s="1509"/>
      <c r="F242" s="1510"/>
      <c r="G242" s="1511"/>
      <c r="H242" s="1512"/>
      <c r="I242" s="1513"/>
      <c r="J242" s="1514"/>
      <c r="K242" s="1515"/>
      <c r="L242" s="1510"/>
      <c r="M242" s="1516"/>
      <c r="N242" s="1516"/>
      <c r="O242" s="1517"/>
    </row>
    <row r="243">
      <c r="A243" s="1499"/>
      <c r="B243" s="1504"/>
      <c r="C243" s="1500"/>
      <c r="D243" s="1504"/>
      <c r="E243" s="1518"/>
      <c r="F243" s="1504"/>
      <c r="G243" s="1504"/>
      <c r="H243" s="1504"/>
      <c r="I243" s="1504"/>
      <c r="J243" s="1504"/>
      <c r="K243" s="1504"/>
      <c r="L243" s="1504"/>
      <c r="M243" s="1500"/>
      <c r="N243" s="1500"/>
      <c r="O243" s="1505"/>
    </row>
    <row r="244">
      <c r="A244" s="1506"/>
      <c r="B244" s="1507"/>
      <c r="C244" s="1508"/>
      <c r="D244" s="1513"/>
      <c r="E244" s="1509"/>
      <c r="F244" s="1510"/>
      <c r="G244" s="1511"/>
      <c r="H244" s="1512"/>
      <c r="I244" s="1513"/>
      <c r="J244" s="1514"/>
      <c r="K244" s="1515"/>
      <c r="L244" s="1510"/>
      <c r="M244" s="1516"/>
      <c r="N244" s="1516"/>
      <c r="O244" s="1517"/>
    </row>
    <row r="245">
      <c r="A245" s="1499"/>
      <c r="B245" s="1504"/>
      <c r="C245" s="1500"/>
      <c r="D245" s="1504"/>
      <c r="E245" s="1518"/>
      <c r="F245" s="1504"/>
      <c r="G245" s="1504"/>
      <c r="H245" s="1504"/>
      <c r="I245" s="1504"/>
      <c r="J245" s="1504"/>
      <c r="K245" s="1504"/>
      <c r="L245" s="1504"/>
      <c r="M245" s="1500"/>
      <c r="N245" s="1500"/>
      <c r="O245" s="1505"/>
    </row>
    <row r="246">
      <c r="A246" s="1506"/>
      <c r="B246" s="1507"/>
      <c r="C246" s="1508"/>
      <c r="D246" s="1513"/>
      <c r="E246" s="1509"/>
      <c r="F246" s="1510"/>
      <c r="G246" s="1511"/>
      <c r="H246" s="1512"/>
      <c r="I246" s="1513"/>
      <c r="J246" s="1514"/>
      <c r="K246" s="1515"/>
      <c r="L246" s="1510"/>
      <c r="M246" s="1516"/>
      <c r="N246" s="1516"/>
      <c r="O246" s="1517"/>
    </row>
    <row r="247">
      <c r="A247" s="1499"/>
      <c r="B247" s="1504"/>
      <c r="C247" s="1500"/>
      <c r="D247" s="1504"/>
      <c r="E247" s="1518"/>
      <c r="F247" s="1504"/>
      <c r="G247" s="1504"/>
      <c r="H247" s="1504"/>
      <c r="I247" s="1504"/>
      <c r="J247" s="1504"/>
      <c r="K247" s="1504"/>
      <c r="L247" s="1504"/>
      <c r="M247" s="1500"/>
      <c r="N247" s="1500"/>
      <c r="O247" s="1505"/>
    </row>
    <row r="248">
      <c r="A248" s="1506"/>
      <c r="B248" s="1507"/>
      <c r="C248" s="1508"/>
      <c r="D248" s="1513"/>
      <c r="E248" s="1509"/>
      <c r="F248" s="1510"/>
      <c r="G248" s="1511"/>
      <c r="H248" s="1512"/>
      <c r="I248" s="1513"/>
      <c r="J248" s="1514"/>
      <c r="K248" s="1515"/>
      <c r="L248" s="1510"/>
      <c r="M248" s="1516"/>
      <c r="N248" s="1516"/>
      <c r="O248" s="1517"/>
    </row>
    <row r="249">
      <c r="A249" s="1499"/>
      <c r="B249" s="1504"/>
      <c r="C249" s="1500"/>
      <c r="D249" s="1504"/>
      <c r="E249" s="1518"/>
      <c r="F249" s="1504"/>
      <c r="G249" s="1504"/>
      <c r="H249" s="1504"/>
      <c r="I249" s="1504"/>
      <c r="J249" s="1504"/>
      <c r="K249" s="1504"/>
      <c r="L249" s="1504"/>
      <c r="M249" s="1500"/>
      <c r="N249" s="1500"/>
      <c r="O249" s="1505"/>
    </row>
    <row r="250">
      <c r="A250" s="1506"/>
      <c r="B250" s="1507"/>
      <c r="C250" s="1508"/>
      <c r="D250" s="1513"/>
      <c r="E250" s="1509"/>
      <c r="F250" s="1510"/>
      <c r="G250" s="1511"/>
      <c r="H250" s="1512"/>
      <c r="I250" s="1513"/>
      <c r="J250" s="1514"/>
      <c r="K250" s="1515"/>
      <c r="L250" s="1510"/>
      <c r="M250" s="1516"/>
      <c r="N250" s="1516"/>
      <c r="O250" s="1517"/>
    </row>
    <row r="251">
      <c r="A251" s="1499"/>
      <c r="B251" s="1504"/>
      <c r="C251" s="1500"/>
      <c r="D251" s="1504"/>
      <c r="E251" s="1518"/>
      <c r="F251" s="1504"/>
      <c r="G251" s="1504"/>
      <c r="H251" s="1504"/>
      <c r="I251" s="1504"/>
      <c r="J251" s="1504"/>
      <c r="K251" s="1504"/>
      <c r="L251" s="1504"/>
      <c r="M251" s="1500"/>
      <c r="N251" s="1500"/>
      <c r="O251" s="1505"/>
    </row>
    <row r="252">
      <c r="A252" s="1506"/>
      <c r="B252" s="1507"/>
      <c r="C252" s="1508"/>
      <c r="D252" s="1513"/>
      <c r="E252" s="1509"/>
      <c r="F252" s="1510"/>
      <c r="G252" s="1511"/>
      <c r="H252" s="1512"/>
      <c r="I252" s="1513"/>
      <c r="J252" s="1514"/>
      <c r="K252" s="1515"/>
      <c r="L252" s="1510"/>
      <c r="M252" s="1516"/>
      <c r="N252" s="1516"/>
      <c r="O252" s="1517"/>
    </row>
    <row r="253">
      <c r="A253" s="1499"/>
      <c r="B253" s="1504"/>
      <c r="C253" s="1500"/>
      <c r="D253" s="1504"/>
      <c r="E253" s="1518"/>
      <c r="F253" s="1504"/>
      <c r="G253" s="1504"/>
      <c r="H253" s="1504"/>
      <c r="I253" s="1504"/>
      <c r="J253" s="1504"/>
      <c r="K253" s="1504"/>
      <c r="L253" s="1504"/>
      <c r="M253" s="1500"/>
      <c r="N253" s="1500"/>
      <c r="O253" s="1505"/>
    </row>
    <row r="254">
      <c r="A254" s="1506"/>
      <c r="B254" s="1507"/>
      <c r="C254" s="1508"/>
      <c r="D254" s="1513"/>
      <c r="E254" s="1509"/>
      <c r="F254" s="1510"/>
      <c r="G254" s="1511"/>
      <c r="H254" s="1512"/>
      <c r="I254" s="1513"/>
      <c r="J254" s="1514"/>
      <c r="K254" s="1515"/>
      <c r="L254" s="1510"/>
      <c r="M254" s="1516"/>
      <c r="N254" s="1516"/>
      <c r="O254" s="1517"/>
    </row>
    <row r="255">
      <c r="A255" s="1499"/>
      <c r="B255" s="1504"/>
      <c r="C255" s="1500"/>
      <c r="D255" s="1504"/>
      <c r="E255" s="1518"/>
      <c r="F255" s="1504"/>
      <c r="G255" s="1504"/>
      <c r="H255" s="1504"/>
      <c r="I255" s="1504"/>
      <c r="J255" s="1504"/>
      <c r="K255" s="1504"/>
      <c r="L255" s="1504"/>
      <c r="M255" s="1500"/>
      <c r="N255" s="1500"/>
      <c r="O255" s="1505"/>
    </row>
    <row r="256">
      <c r="A256" s="1506"/>
      <c r="B256" s="1507"/>
      <c r="C256" s="1508"/>
      <c r="D256" s="1513"/>
      <c r="E256" s="1509"/>
      <c r="F256" s="1510"/>
      <c r="G256" s="1511"/>
      <c r="H256" s="1512"/>
      <c r="I256" s="1513"/>
      <c r="J256" s="1514"/>
      <c r="K256" s="1515"/>
      <c r="L256" s="1510"/>
      <c r="M256" s="1516"/>
      <c r="N256" s="1516"/>
      <c r="O256" s="1517"/>
    </row>
    <row r="257">
      <c r="A257" s="1499"/>
      <c r="B257" s="1504"/>
      <c r="C257" s="1500"/>
      <c r="D257" s="1504"/>
      <c r="E257" s="1518"/>
      <c r="F257" s="1504"/>
      <c r="G257" s="1504"/>
      <c r="H257" s="1504"/>
      <c r="I257" s="1504"/>
      <c r="J257" s="1504"/>
      <c r="K257" s="1504"/>
      <c r="L257" s="1504"/>
      <c r="M257" s="1500"/>
      <c r="N257" s="1500"/>
      <c r="O257" s="1505"/>
    </row>
    <row r="258">
      <c r="A258" s="1506"/>
      <c r="B258" s="1507"/>
      <c r="C258" s="1508"/>
      <c r="D258" s="1513"/>
      <c r="E258" s="1509"/>
      <c r="F258" s="1510"/>
      <c r="G258" s="1511"/>
      <c r="H258" s="1512"/>
      <c r="I258" s="1513"/>
      <c r="J258" s="1514"/>
      <c r="K258" s="1515"/>
      <c r="L258" s="1510"/>
      <c r="M258" s="1516"/>
      <c r="N258" s="1516"/>
      <c r="O258" s="1517"/>
    </row>
    <row r="259">
      <c r="A259" s="1499"/>
      <c r="B259" s="1504"/>
      <c r="C259" s="1500"/>
      <c r="D259" s="1504"/>
      <c r="E259" s="1518"/>
      <c r="F259" s="1504"/>
      <c r="G259" s="1504"/>
      <c r="H259" s="1504"/>
      <c r="I259" s="1504"/>
      <c r="J259" s="1504"/>
      <c r="K259" s="1504"/>
      <c r="L259" s="1504"/>
      <c r="M259" s="1500"/>
      <c r="N259" s="1500"/>
      <c r="O259" s="1505"/>
    </row>
    <row r="260">
      <c r="A260" s="1506"/>
      <c r="B260" s="1507"/>
      <c r="C260" s="1508"/>
      <c r="D260" s="1513"/>
      <c r="E260" s="1509"/>
      <c r="F260" s="1510"/>
      <c r="G260" s="1511"/>
      <c r="H260" s="1512"/>
      <c r="I260" s="1513"/>
      <c r="J260" s="1514"/>
      <c r="K260" s="1515"/>
      <c r="L260" s="1510"/>
      <c r="M260" s="1516"/>
      <c r="N260" s="1516"/>
      <c r="O260" s="1517"/>
    </row>
    <row r="261">
      <c r="A261" s="1499"/>
      <c r="B261" s="1504"/>
      <c r="C261" s="1500"/>
      <c r="D261" s="1504"/>
      <c r="E261" s="1518"/>
      <c r="F261" s="1504"/>
      <c r="G261" s="1504"/>
      <c r="H261" s="1504"/>
      <c r="I261" s="1504"/>
      <c r="J261" s="1504"/>
      <c r="K261" s="1504"/>
      <c r="L261" s="1504"/>
      <c r="M261" s="1500"/>
      <c r="N261" s="1500"/>
      <c r="O261" s="1505"/>
    </row>
    <row r="262">
      <c r="A262" s="1506"/>
      <c r="B262" s="1507"/>
      <c r="C262" s="1508"/>
      <c r="D262" s="1513"/>
      <c r="E262" s="1509"/>
      <c r="F262" s="1510"/>
      <c r="G262" s="1511"/>
      <c r="H262" s="1512"/>
      <c r="I262" s="1513"/>
      <c r="J262" s="1514"/>
      <c r="K262" s="1515"/>
      <c r="L262" s="1510"/>
      <c r="M262" s="1516"/>
      <c r="N262" s="1516"/>
      <c r="O262" s="1517"/>
    </row>
    <row r="263">
      <c r="A263" s="1499"/>
      <c r="B263" s="1504"/>
      <c r="C263" s="1500"/>
      <c r="D263" s="1504"/>
      <c r="E263" s="1518"/>
      <c r="F263" s="1504"/>
      <c r="G263" s="1504"/>
      <c r="H263" s="1504"/>
      <c r="I263" s="1504"/>
      <c r="J263" s="1504"/>
      <c r="K263" s="1504"/>
      <c r="L263" s="1504"/>
      <c r="M263" s="1500"/>
      <c r="N263" s="1500"/>
      <c r="O263" s="1505"/>
    </row>
    <row r="264">
      <c r="A264" s="1506"/>
      <c r="B264" s="1507"/>
      <c r="C264" s="1508"/>
      <c r="D264" s="1513"/>
      <c r="E264" s="1509"/>
      <c r="F264" s="1510"/>
      <c r="G264" s="1511"/>
      <c r="H264" s="1512"/>
      <c r="I264" s="1513"/>
      <c r="J264" s="1514"/>
      <c r="K264" s="1515"/>
      <c r="L264" s="1510"/>
      <c r="M264" s="1516"/>
      <c r="N264" s="1516"/>
      <c r="O264" s="1517"/>
    </row>
    <row r="265">
      <c r="A265" s="1499"/>
      <c r="B265" s="1504"/>
      <c r="C265" s="1500"/>
      <c r="D265" s="1504"/>
      <c r="E265" s="1518"/>
      <c r="F265" s="1504"/>
      <c r="G265" s="1504"/>
      <c r="H265" s="1504"/>
      <c r="I265" s="1504"/>
      <c r="J265" s="1504"/>
      <c r="K265" s="1504"/>
      <c r="L265" s="1504"/>
      <c r="M265" s="1500"/>
      <c r="N265" s="1500"/>
      <c r="O265" s="1505"/>
    </row>
    <row r="266">
      <c r="A266" s="1506"/>
      <c r="B266" s="1507"/>
      <c r="C266" s="1508"/>
      <c r="D266" s="1513"/>
      <c r="E266" s="1509"/>
      <c r="F266" s="1510"/>
      <c r="G266" s="1511"/>
      <c r="H266" s="1512"/>
      <c r="I266" s="1513"/>
      <c r="J266" s="1514"/>
      <c r="K266" s="1515"/>
      <c r="L266" s="1510"/>
      <c r="M266" s="1516"/>
      <c r="N266" s="1516"/>
      <c r="O266" s="1517"/>
    </row>
    <row r="267">
      <c r="A267" s="1499"/>
      <c r="B267" s="1504"/>
      <c r="C267" s="1500"/>
      <c r="D267" s="1504"/>
      <c r="E267" s="1518"/>
      <c r="F267" s="1504"/>
      <c r="G267" s="1504"/>
      <c r="H267" s="1504"/>
      <c r="I267" s="1504"/>
      <c r="J267" s="1504"/>
      <c r="K267" s="1504"/>
      <c r="L267" s="1504"/>
      <c r="M267" s="1500"/>
      <c r="N267" s="1500"/>
      <c r="O267" s="1505"/>
    </row>
    <row r="268">
      <c r="A268" s="1506"/>
      <c r="B268" s="1507"/>
      <c r="C268" s="1508"/>
      <c r="D268" s="1513"/>
      <c r="E268" s="1509"/>
      <c r="F268" s="1510"/>
      <c r="G268" s="1511"/>
      <c r="H268" s="1512"/>
      <c r="I268" s="1513"/>
      <c r="J268" s="1514"/>
      <c r="K268" s="1515"/>
      <c r="L268" s="1510"/>
      <c r="M268" s="1516"/>
      <c r="N268" s="1516"/>
      <c r="O268" s="1517"/>
    </row>
    <row r="269">
      <c r="A269" s="1499"/>
      <c r="B269" s="1504"/>
      <c r="C269" s="1500"/>
      <c r="D269" s="1504"/>
      <c r="E269" s="1518"/>
      <c r="F269" s="1504"/>
      <c r="G269" s="1504"/>
      <c r="H269" s="1504"/>
      <c r="I269" s="1504"/>
      <c r="J269" s="1504"/>
      <c r="K269" s="1504"/>
      <c r="L269" s="1504"/>
      <c r="M269" s="1500"/>
      <c r="N269" s="1500"/>
      <c r="O269" s="1505"/>
    </row>
    <row r="270">
      <c r="A270" s="1506"/>
      <c r="B270" s="1507"/>
      <c r="C270" s="1508"/>
      <c r="D270" s="1513"/>
      <c r="E270" s="1509"/>
      <c r="F270" s="1510"/>
      <c r="G270" s="1511"/>
      <c r="H270" s="1512"/>
      <c r="I270" s="1513"/>
      <c r="J270" s="1514"/>
      <c r="K270" s="1515"/>
      <c r="L270" s="1510"/>
      <c r="M270" s="1516"/>
      <c r="N270" s="1516"/>
      <c r="O270" s="1517"/>
    </row>
    <row r="271">
      <c r="A271" s="1499"/>
      <c r="B271" s="1504"/>
      <c r="C271" s="1500"/>
      <c r="D271" s="1504"/>
      <c r="E271" s="1518"/>
      <c r="F271" s="1504"/>
      <c r="G271" s="1504"/>
      <c r="H271" s="1504"/>
      <c r="I271" s="1504"/>
      <c r="J271" s="1504"/>
      <c r="K271" s="1504"/>
      <c r="L271" s="1504"/>
      <c r="M271" s="1500"/>
      <c r="N271" s="1500"/>
      <c r="O271" s="1505"/>
    </row>
    <row r="272">
      <c r="A272" s="1506"/>
      <c r="B272" s="1507"/>
      <c r="C272" s="1508"/>
      <c r="D272" s="1513"/>
      <c r="E272" s="1509"/>
      <c r="F272" s="1510"/>
      <c r="G272" s="1511"/>
      <c r="H272" s="1512"/>
      <c r="I272" s="1513"/>
      <c r="J272" s="1514"/>
      <c r="K272" s="1515"/>
      <c r="L272" s="1510"/>
      <c r="M272" s="1516"/>
      <c r="N272" s="1516"/>
      <c r="O272" s="1517"/>
    </row>
    <row r="273">
      <c r="A273" s="1499"/>
      <c r="B273" s="1504"/>
      <c r="C273" s="1500"/>
      <c r="D273" s="1504"/>
      <c r="E273" s="1518"/>
      <c r="F273" s="1504"/>
      <c r="G273" s="1504"/>
      <c r="H273" s="1504"/>
      <c r="I273" s="1504"/>
      <c r="J273" s="1504"/>
      <c r="K273" s="1504"/>
      <c r="L273" s="1504"/>
      <c r="M273" s="1500"/>
      <c r="N273" s="1500"/>
      <c r="O273" s="1505"/>
    </row>
    <row r="274">
      <c r="A274" s="1506"/>
      <c r="B274" s="1507"/>
      <c r="C274" s="1508"/>
      <c r="D274" s="1513"/>
      <c r="E274" s="1509"/>
      <c r="F274" s="1510"/>
      <c r="G274" s="1511"/>
      <c r="H274" s="1512"/>
      <c r="I274" s="1513"/>
      <c r="J274" s="1514"/>
      <c r="K274" s="1515"/>
      <c r="L274" s="1510"/>
      <c r="M274" s="1516"/>
      <c r="N274" s="1516"/>
      <c r="O274" s="1517"/>
    </row>
    <row r="275">
      <c r="A275" s="1499"/>
      <c r="B275" s="1504"/>
      <c r="C275" s="1500"/>
      <c r="D275" s="1504"/>
      <c r="E275" s="1518"/>
      <c r="F275" s="1504"/>
      <c r="G275" s="1504"/>
      <c r="H275" s="1504"/>
      <c r="I275" s="1504"/>
      <c r="J275" s="1504"/>
      <c r="K275" s="1504"/>
      <c r="L275" s="1504"/>
      <c r="M275" s="1500"/>
      <c r="N275" s="1500"/>
      <c r="O275" s="1505"/>
    </row>
    <row r="276">
      <c r="A276" s="1506"/>
      <c r="B276" s="1507"/>
      <c r="C276" s="1508"/>
      <c r="D276" s="1513"/>
      <c r="E276" s="1509"/>
      <c r="F276" s="1510"/>
      <c r="G276" s="1511"/>
      <c r="H276" s="1512"/>
      <c r="I276" s="1513"/>
      <c r="J276" s="1514"/>
      <c r="K276" s="1515"/>
      <c r="L276" s="1510"/>
      <c r="M276" s="1516"/>
      <c r="N276" s="1516"/>
      <c r="O276" s="1517"/>
    </row>
    <row r="277">
      <c r="A277" s="1499"/>
      <c r="B277" s="1504"/>
      <c r="C277" s="1500"/>
      <c r="D277" s="1504"/>
      <c r="E277" s="1518"/>
      <c r="F277" s="1504"/>
      <c r="G277" s="1504"/>
      <c r="H277" s="1504"/>
      <c r="I277" s="1504"/>
      <c r="J277" s="1504"/>
      <c r="K277" s="1504"/>
      <c r="L277" s="1504"/>
      <c r="M277" s="1500"/>
      <c r="N277" s="1500"/>
      <c r="O277" s="1505"/>
    </row>
    <row r="278">
      <c r="A278" s="1506"/>
      <c r="B278" s="1507"/>
      <c r="C278" s="1508"/>
      <c r="D278" s="1513"/>
      <c r="E278" s="1509"/>
      <c r="F278" s="1510"/>
      <c r="G278" s="1511"/>
      <c r="H278" s="1512"/>
      <c r="I278" s="1513"/>
      <c r="J278" s="1514"/>
      <c r="K278" s="1515"/>
      <c r="L278" s="1510"/>
      <c r="M278" s="1516"/>
      <c r="N278" s="1516"/>
      <c r="O278" s="1517"/>
    </row>
    <row r="279">
      <c r="A279" s="1499"/>
      <c r="B279" s="1504"/>
      <c r="C279" s="1500"/>
      <c r="D279" s="1504"/>
      <c r="E279" s="1518"/>
      <c r="F279" s="1504"/>
      <c r="G279" s="1504"/>
      <c r="H279" s="1504"/>
      <c r="I279" s="1504"/>
      <c r="J279" s="1504"/>
      <c r="K279" s="1504"/>
      <c r="L279" s="1504"/>
      <c r="M279" s="1500"/>
      <c r="N279" s="1500"/>
      <c r="O279" s="1505"/>
    </row>
    <row r="280">
      <c r="A280" s="1506"/>
      <c r="B280" s="1507"/>
      <c r="C280" s="1508"/>
      <c r="D280" s="1513"/>
      <c r="E280" s="1509"/>
      <c r="F280" s="1510"/>
      <c r="G280" s="1511"/>
      <c r="H280" s="1512"/>
      <c r="I280" s="1513"/>
      <c r="J280" s="1514"/>
      <c r="K280" s="1515"/>
      <c r="L280" s="1510"/>
      <c r="M280" s="1516"/>
      <c r="N280" s="1516"/>
      <c r="O280" s="1517"/>
    </row>
    <row r="281">
      <c r="A281" s="1499"/>
      <c r="B281" s="1504"/>
      <c r="C281" s="1500"/>
      <c r="D281" s="1504"/>
      <c r="E281" s="1518"/>
      <c r="F281" s="1504"/>
      <c r="G281" s="1504"/>
      <c r="H281" s="1504"/>
      <c r="I281" s="1504"/>
      <c r="J281" s="1504"/>
      <c r="K281" s="1504"/>
      <c r="L281" s="1504"/>
      <c r="M281" s="1500"/>
      <c r="N281" s="1500"/>
      <c r="O281" s="1505"/>
    </row>
    <row r="282">
      <c r="A282" s="1506"/>
      <c r="B282" s="1507"/>
      <c r="C282" s="1508"/>
      <c r="D282" s="1513"/>
      <c r="E282" s="1509"/>
      <c r="F282" s="1510"/>
      <c r="G282" s="1511"/>
      <c r="H282" s="1512"/>
      <c r="I282" s="1513"/>
      <c r="J282" s="1514"/>
      <c r="K282" s="1515"/>
      <c r="L282" s="1510"/>
      <c r="M282" s="1516"/>
      <c r="N282" s="1516"/>
      <c r="O282" s="1517"/>
    </row>
    <row r="283">
      <c r="A283" s="1499"/>
      <c r="B283" s="1504"/>
      <c r="C283" s="1500"/>
      <c r="D283" s="1504"/>
      <c r="E283" s="1518"/>
      <c r="F283" s="1504"/>
      <c r="G283" s="1504"/>
      <c r="H283" s="1504"/>
      <c r="I283" s="1504"/>
      <c r="J283" s="1504"/>
      <c r="K283" s="1504"/>
      <c r="L283" s="1504"/>
      <c r="M283" s="1500"/>
      <c r="N283" s="1500"/>
      <c r="O283" s="1505"/>
    </row>
    <row r="284">
      <c r="A284" s="1506"/>
      <c r="B284" s="1507"/>
      <c r="C284" s="1508"/>
      <c r="D284" s="1513"/>
      <c r="E284" s="1509"/>
      <c r="F284" s="1510"/>
      <c r="G284" s="1511"/>
      <c r="H284" s="1512"/>
      <c r="I284" s="1513"/>
      <c r="J284" s="1514"/>
      <c r="K284" s="1515"/>
      <c r="L284" s="1510"/>
      <c r="M284" s="1516"/>
      <c r="N284" s="1516"/>
      <c r="O284" s="1517"/>
    </row>
    <row r="285">
      <c r="A285" s="1499"/>
      <c r="B285" s="1504"/>
      <c r="C285" s="1500"/>
      <c r="D285" s="1504"/>
      <c r="E285" s="1518"/>
      <c r="F285" s="1504"/>
      <c r="G285" s="1504"/>
      <c r="H285" s="1504"/>
      <c r="I285" s="1504"/>
      <c r="J285" s="1504"/>
      <c r="K285" s="1504"/>
      <c r="L285" s="1504"/>
      <c r="M285" s="1500"/>
      <c r="N285" s="1500"/>
      <c r="O285" s="1505"/>
    </row>
    <row r="286">
      <c r="A286" s="1506"/>
      <c r="B286" s="1507"/>
      <c r="C286" s="1508"/>
      <c r="D286" s="1513"/>
      <c r="E286" s="1509"/>
      <c r="F286" s="1510"/>
      <c r="G286" s="1511"/>
      <c r="H286" s="1512"/>
      <c r="I286" s="1513"/>
      <c r="J286" s="1514"/>
      <c r="K286" s="1515"/>
      <c r="L286" s="1510"/>
      <c r="M286" s="1516"/>
      <c r="N286" s="1516"/>
      <c r="O286" s="1517"/>
    </row>
    <row r="287">
      <c r="A287" s="1499"/>
      <c r="B287" s="1504"/>
      <c r="C287" s="1500"/>
      <c r="D287" s="1504"/>
      <c r="E287" s="1518"/>
      <c r="F287" s="1504"/>
      <c r="G287" s="1504"/>
      <c r="H287" s="1504"/>
      <c r="I287" s="1504"/>
      <c r="J287" s="1504"/>
      <c r="K287" s="1504"/>
      <c r="L287" s="1504"/>
      <c r="M287" s="1500"/>
      <c r="N287" s="1500"/>
      <c r="O287" s="1505"/>
    </row>
    <row r="288">
      <c r="A288" s="1506"/>
      <c r="B288" s="1507"/>
      <c r="C288" s="1508"/>
      <c r="D288" s="1513"/>
      <c r="E288" s="1509"/>
      <c r="F288" s="1510"/>
      <c r="G288" s="1511"/>
      <c r="H288" s="1512"/>
      <c r="I288" s="1513"/>
      <c r="J288" s="1514"/>
      <c r="K288" s="1515"/>
      <c r="L288" s="1510"/>
      <c r="M288" s="1516"/>
      <c r="N288" s="1516"/>
      <c r="O288" s="1517"/>
    </row>
    <row r="289">
      <c r="A289" s="1499"/>
      <c r="B289" s="1504"/>
      <c r="C289" s="1500"/>
      <c r="D289" s="1504"/>
      <c r="E289" s="1518"/>
      <c r="F289" s="1504"/>
      <c r="G289" s="1504"/>
      <c r="H289" s="1504"/>
      <c r="I289" s="1504"/>
      <c r="J289" s="1504"/>
      <c r="K289" s="1504"/>
      <c r="L289" s="1504"/>
      <c r="M289" s="1500"/>
      <c r="N289" s="1500"/>
      <c r="O289" s="1505"/>
    </row>
    <row r="290">
      <c r="A290" s="1506"/>
      <c r="B290" s="1507"/>
      <c r="C290" s="1508"/>
      <c r="D290" s="1513"/>
      <c r="E290" s="1509"/>
      <c r="F290" s="1510"/>
      <c r="G290" s="1511"/>
      <c r="H290" s="1512"/>
      <c r="I290" s="1513"/>
      <c r="J290" s="1514"/>
      <c r="K290" s="1515"/>
      <c r="L290" s="1510"/>
      <c r="M290" s="1516"/>
      <c r="N290" s="1516"/>
      <c r="O290" s="1517"/>
    </row>
    <row r="291">
      <c r="A291" s="1499"/>
      <c r="B291" s="1504"/>
      <c r="C291" s="1500"/>
      <c r="D291" s="1504"/>
      <c r="E291" s="1518"/>
      <c r="F291" s="1504"/>
      <c r="G291" s="1504"/>
      <c r="H291" s="1504"/>
      <c r="I291" s="1504"/>
      <c r="J291" s="1504"/>
      <c r="K291" s="1504"/>
      <c r="L291" s="1504"/>
      <c r="M291" s="1500"/>
      <c r="N291" s="1500"/>
      <c r="O291" s="1505"/>
    </row>
    <row r="292">
      <c r="A292" s="1506"/>
      <c r="B292" s="1507"/>
      <c r="C292" s="1508"/>
      <c r="D292" s="1513"/>
      <c r="E292" s="1509"/>
      <c r="F292" s="1510"/>
      <c r="G292" s="1511"/>
      <c r="H292" s="1512"/>
      <c r="I292" s="1513"/>
      <c r="J292" s="1514"/>
      <c r="K292" s="1515"/>
      <c r="L292" s="1510"/>
      <c r="M292" s="1516"/>
      <c r="N292" s="1516"/>
      <c r="O292" s="1517"/>
    </row>
    <row r="293">
      <c r="A293" s="1499"/>
      <c r="B293" s="1504"/>
      <c r="C293" s="1500"/>
      <c r="D293" s="1504"/>
      <c r="E293" s="1518"/>
      <c r="F293" s="1504"/>
      <c r="G293" s="1504"/>
      <c r="H293" s="1504"/>
      <c r="I293" s="1504"/>
      <c r="J293" s="1504"/>
      <c r="K293" s="1504"/>
      <c r="L293" s="1504"/>
      <c r="M293" s="1500"/>
      <c r="N293" s="1500"/>
      <c r="O293" s="1505"/>
    </row>
    <row r="294">
      <c r="A294" s="1506"/>
      <c r="B294" s="1507"/>
      <c r="C294" s="1508"/>
      <c r="D294" s="1513"/>
      <c r="E294" s="1509"/>
      <c r="F294" s="1510"/>
      <c r="G294" s="1511"/>
      <c r="H294" s="1512"/>
      <c r="I294" s="1513"/>
      <c r="J294" s="1514"/>
      <c r="K294" s="1515"/>
      <c r="L294" s="1510"/>
      <c r="M294" s="1516"/>
      <c r="N294" s="1516"/>
      <c r="O294" s="1517"/>
    </row>
    <row r="295">
      <c r="A295" s="1499"/>
      <c r="B295" s="1504"/>
      <c r="C295" s="1500"/>
      <c r="D295" s="1504"/>
      <c r="E295" s="1518"/>
      <c r="F295" s="1504"/>
      <c r="G295" s="1504"/>
      <c r="H295" s="1504"/>
      <c r="I295" s="1504"/>
      <c r="J295" s="1504"/>
      <c r="K295" s="1504"/>
      <c r="L295" s="1504"/>
      <c r="M295" s="1500"/>
      <c r="N295" s="1500"/>
      <c r="O295" s="1505"/>
    </row>
    <row r="296">
      <c r="A296" s="1506"/>
      <c r="B296" s="1507"/>
      <c r="C296" s="1508"/>
      <c r="D296" s="1513"/>
      <c r="E296" s="1509"/>
      <c r="F296" s="1510"/>
      <c r="G296" s="1511"/>
      <c r="H296" s="1512"/>
      <c r="I296" s="1513"/>
      <c r="J296" s="1514"/>
      <c r="K296" s="1515"/>
      <c r="L296" s="1510"/>
      <c r="M296" s="1516"/>
      <c r="N296" s="1516"/>
      <c r="O296" s="1517"/>
    </row>
    <row r="297">
      <c r="A297" s="1499"/>
      <c r="B297" s="1504"/>
      <c r="C297" s="1500"/>
      <c r="D297" s="1504"/>
      <c r="E297" s="1518"/>
      <c r="F297" s="1504"/>
      <c r="G297" s="1504"/>
      <c r="H297" s="1504"/>
      <c r="I297" s="1504"/>
      <c r="J297" s="1504"/>
      <c r="K297" s="1504"/>
      <c r="L297" s="1504"/>
      <c r="M297" s="1500"/>
      <c r="N297" s="1500"/>
      <c r="O297" s="1505"/>
    </row>
    <row r="298">
      <c r="A298" s="1506"/>
      <c r="B298" s="1507"/>
      <c r="C298" s="1508"/>
      <c r="D298" s="1513"/>
      <c r="E298" s="1509"/>
      <c r="F298" s="1510"/>
      <c r="G298" s="1511"/>
      <c r="H298" s="1512"/>
      <c r="I298" s="1513"/>
      <c r="J298" s="1514"/>
      <c r="K298" s="1515"/>
      <c r="L298" s="1510"/>
      <c r="M298" s="1516"/>
      <c r="N298" s="1516"/>
      <c r="O298" s="1517"/>
    </row>
    <row r="299">
      <c r="A299" s="1499"/>
      <c r="B299" s="1504"/>
      <c r="C299" s="1500"/>
      <c r="D299" s="1504"/>
      <c r="E299" s="1518"/>
      <c r="F299" s="1504"/>
      <c r="G299" s="1504"/>
      <c r="H299" s="1504"/>
      <c r="I299" s="1504"/>
      <c r="J299" s="1504"/>
      <c r="K299" s="1504"/>
      <c r="L299" s="1504"/>
      <c r="M299" s="1500"/>
      <c r="N299" s="1500"/>
      <c r="O299" s="1505"/>
    </row>
    <row r="300">
      <c r="A300" s="1506"/>
      <c r="B300" s="1507"/>
      <c r="C300" s="1508"/>
      <c r="D300" s="1513"/>
      <c r="E300" s="1509"/>
      <c r="F300" s="1510"/>
      <c r="G300" s="1511"/>
      <c r="H300" s="1512"/>
      <c r="I300" s="1513"/>
      <c r="J300" s="1514"/>
      <c r="K300" s="1515"/>
      <c r="L300" s="1510"/>
      <c r="M300" s="1516"/>
      <c r="N300" s="1516"/>
      <c r="O300" s="1517"/>
    </row>
    <row r="301">
      <c r="A301" s="1499"/>
      <c r="B301" s="1504"/>
      <c r="C301" s="1500"/>
      <c r="D301" s="1504"/>
      <c r="E301" s="1518"/>
      <c r="F301" s="1504"/>
      <c r="G301" s="1504"/>
      <c r="H301" s="1504"/>
      <c r="I301" s="1504"/>
      <c r="J301" s="1504"/>
      <c r="K301" s="1504"/>
      <c r="L301" s="1504"/>
      <c r="M301" s="1500"/>
      <c r="N301" s="1500"/>
      <c r="O301" s="1505"/>
    </row>
    <row r="302">
      <c r="A302" s="1506"/>
      <c r="B302" s="1507"/>
      <c r="C302" s="1508"/>
      <c r="D302" s="1513"/>
      <c r="E302" s="1509"/>
      <c r="F302" s="1510"/>
      <c r="G302" s="1511"/>
      <c r="H302" s="1512"/>
      <c r="I302" s="1513"/>
      <c r="J302" s="1514"/>
      <c r="K302" s="1515"/>
      <c r="L302" s="1510"/>
      <c r="M302" s="1516"/>
      <c r="N302" s="1516"/>
      <c r="O302" s="1517"/>
    </row>
    <row r="303">
      <c r="A303" s="1499"/>
      <c r="B303" s="1504"/>
      <c r="C303" s="1500"/>
      <c r="D303" s="1504"/>
      <c r="E303" s="1518"/>
      <c r="F303" s="1504"/>
      <c r="G303" s="1504"/>
      <c r="H303" s="1504"/>
      <c r="I303" s="1504"/>
      <c r="J303" s="1504"/>
      <c r="K303" s="1504"/>
      <c r="L303" s="1504"/>
      <c r="M303" s="1500"/>
      <c r="N303" s="1500"/>
      <c r="O303" s="1505"/>
    </row>
    <row r="304">
      <c r="A304" s="1506"/>
      <c r="B304" s="1507"/>
      <c r="C304" s="1508"/>
      <c r="D304" s="1513"/>
      <c r="E304" s="1509"/>
      <c r="F304" s="1510"/>
      <c r="G304" s="1511"/>
      <c r="H304" s="1512"/>
      <c r="I304" s="1513"/>
      <c r="J304" s="1514"/>
      <c r="K304" s="1515"/>
      <c r="L304" s="1510"/>
      <c r="M304" s="1516"/>
      <c r="N304" s="1516"/>
      <c r="O304" s="1517"/>
    </row>
    <row r="305">
      <c r="A305" s="1499"/>
      <c r="B305" s="1504"/>
      <c r="C305" s="1500"/>
      <c r="D305" s="1504"/>
      <c r="E305" s="1518"/>
      <c r="F305" s="1504"/>
      <c r="G305" s="1504"/>
      <c r="H305" s="1504"/>
      <c r="I305" s="1504"/>
      <c r="J305" s="1504"/>
      <c r="K305" s="1504"/>
      <c r="L305" s="1504"/>
      <c r="M305" s="1500"/>
      <c r="N305" s="1500"/>
      <c r="O305" s="1505"/>
    </row>
    <row r="306">
      <c r="A306" s="1506"/>
      <c r="B306" s="1507"/>
      <c r="C306" s="1508"/>
      <c r="D306" s="1513"/>
      <c r="E306" s="1509"/>
      <c r="F306" s="1510"/>
      <c r="G306" s="1511"/>
      <c r="H306" s="1512"/>
      <c r="I306" s="1513"/>
      <c r="J306" s="1514"/>
      <c r="K306" s="1515"/>
      <c r="L306" s="1510"/>
      <c r="M306" s="1516"/>
      <c r="N306" s="1516"/>
      <c r="O306" s="1517"/>
    </row>
    <row r="307">
      <c r="A307" s="1499"/>
      <c r="B307" s="1504"/>
      <c r="C307" s="1500"/>
      <c r="D307" s="1504"/>
      <c r="E307" s="1518"/>
      <c r="F307" s="1504"/>
      <c r="G307" s="1504"/>
      <c r="H307" s="1504"/>
      <c r="I307" s="1504"/>
      <c r="J307" s="1504"/>
      <c r="K307" s="1504"/>
      <c r="L307" s="1504"/>
      <c r="M307" s="1500"/>
      <c r="N307" s="1500"/>
      <c r="O307" s="1505"/>
    </row>
    <row r="308">
      <c r="A308" s="1506"/>
      <c r="B308" s="1507"/>
      <c r="C308" s="1508"/>
      <c r="D308" s="1513"/>
      <c r="E308" s="1509"/>
      <c r="F308" s="1510"/>
      <c r="G308" s="1511"/>
      <c r="H308" s="1512"/>
      <c r="I308" s="1513"/>
      <c r="J308" s="1514"/>
      <c r="K308" s="1515"/>
      <c r="L308" s="1510"/>
      <c r="M308" s="1516"/>
      <c r="N308" s="1516"/>
      <c r="O308" s="1517"/>
    </row>
    <row r="309">
      <c r="A309" s="1499"/>
      <c r="B309" s="1504"/>
      <c r="C309" s="1500"/>
      <c r="D309" s="1504"/>
      <c r="E309" s="1518"/>
      <c r="F309" s="1504"/>
      <c r="G309" s="1504"/>
      <c r="H309" s="1504"/>
      <c r="I309" s="1504"/>
      <c r="J309" s="1504"/>
      <c r="K309" s="1504"/>
      <c r="L309" s="1504"/>
      <c r="M309" s="1500"/>
      <c r="N309" s="1500"/>
      <c r="O309" s="1505"/>
    </row>
    <row r="310">
      <c r="A310" s="1506"/>
      <c r="B310" s="1507"/>
      <c r="C310" s="1508"/>
      <c r="D310" s="1513"/>
      <c r="E310" s="1509"/>
      <c r="F310" s="1510"/>
      <c r="G310" s="1511"/>
      <c r="H310" s="1512"/>
      <c r="I310" s="1513"/>
      <c r="J310" s="1514"/>
      <c r="K310" s="1515"/>
      <c r="L310" s="1510"/>
      <c r="M310" s="1516"/>
      <c r="N310" s="1516"/>
      <c r="O310" s="1517"/>
    </row>
    <row r="311">
      <c r="A311" s="1499"/>
      <c r="B311" s="1504"/>
      <c r="C311" s="1500"/>
      <c r="D311" s="1504"/>
      <c r="E311" s="1518"/>
      <c r="F311" s="1504"/>
      <c r="G311" s="1504"/>
      <c r="H311" s="1504"/>
      <c r="I311" s="1504"/>
      <c r="J311" s="1504"/>
      <c r="K311" s="1504"/>
      <c r="L311" s="1504"/>
      <c r="M311" s="1500"/>
      <c r="N311" s="1500"/>
      <c r="O311" s="1505"/>
    </row>
    <row r="312">
      <c r="A312" s="1506"/>
      <c r="B312" s="1507"/>
      <c r="C312" s="1508"/>
      <c r="D312" s="1513"/>
      <c r="E312" s="1509"/>
      <c r="F312" s="1510"/>
      <c r="G312" s="1511"/>
      <c r="H312" s="1512"/>
      <c r="I312" s="1513"/>
      <c r="J312" s="1514"/>
      <c r="K312" s="1515"/>
      <c r="L312" s="1510"/>
      <c r="M312" s="1516"/>
      <c r="N312" s="1516"/>
      <c r="O312" s="1517"/>
    </row>
    <row r="313">
      <c r="A313" s="1499"/>
      <c r="B313" s="1504"/>
      <c r="C313" s="1500"/>
      <c r="D313" s="1504"/>
      <c r="E313" s="1518"/>
      <c r="F313" s="1504"/>
      <c r="G313" s="1504"/>
      <c r="H313" s="1504"/>
      <c r="I313" s="1504"/>
      <c r="J313" s="1504"/>
      <c r="K313" s="1504"/>
      <c r="L313" s="1504"/>
      <c r="M313" s="1500"/>
      <c r="N313" s="1500"/>
      <c r="O313" s="1505"/>
    </row>
    <row r="314">
      <c r="A314" s="1506"/>
      <c r="B314" s="1507"/>
      <c r="C314" s="1508"/>
      <c r="D314" s="1513"/>
      <c r="E314" s="1509"/>
      <c r="F314" s="1510"/>
      <c r="G314" s="1511"/>
      <c r="H314" s="1512"/>
      <c r="I314" s="1513"/>
      <c r="J314" s="1514"/>
      <c r="K314" s="1515"/>
      <c r="L314" s="1510"/>
      <c r="M314" s="1516"/>
      <c r="N314" s="1516"/>
      <c r="O314" s="1517"/>
    </row>
    <row r="315">
      <c r="A315" s="1499"/>
      <c r="B315" s="1504"/>
      <c r="C315" s="1500"/>
      <c r="D315" s="1504"/>
      <c r="E315" s="1518"/>
      <c r="F315" s="1504"/>
      <c r="G315" s="1504"/>
      <c r="H315" s="1504"/>
      <c r="I315" s="1504"/>
      <c r="J315" s="1504"/>
      <c r="K315" s="1504"/>
      <c r="L315" s="1504"/>
      <c r="M315" s="1500"/>
      <c r="N315" s="1500"/>
      <c r="O315" s="1505"/>
    </row>
    <row r="316">
      <c r="A316" s="1506"/>
      <c r="B316" s="1507"/>
      <c r="C316" s="1508"/>
      <c r="D316" s="1513"/>
      <c r="E316" s="1509"/>
      <c r="F316" s="1510"/>
      <c r="G316" s="1511"/>
      <c r="H316" s="1512"/>
      <c r="I316" s="1513"/>
      <c r="J316" s="1514"/>
      <c r="K316" s="1515"/>
      <c r="L316" s="1510"/>
      <c r="M316" s="1516"/>
      <c r="N316" s="1516"/>
      <c r="O316" s="1517"/>
    </row>
    <row r="317">
      <c r="A317" s="1499"/>
      <c r="B317" s="1504"/>
      <c r="C317" s="1500"/>
      <c r="D317" s="1504"/>
      <c r="E317" s="1518"/>
      <c r="F317" s="1504"/>
      <c r="G317" s="1504"/>
      <c r="H317" s="1504"/>
      <c r="I317" s="1504"/>
      <c r="J317" s="1504"/>
      <c r="K317" s="1504"/>
      <c r="L317" s="1504"/>
      <c r="M317" s="1500"/>
      <c r="N317" s="1500"/>
      <c r="O317" s="1505"/>
    </row>
    <row r="318">
      <c r="A318" s="1506"/>
      <c r="B318" s="1507"/>
      <c r="C318" s="1508"/>
      <c r="D318" s="1513"/>
      <c r="E318" s="1509"/>
      <c r="F318" s="1510"/>
      <c r="G318" s="1511"/>
      <c r="H318" s="1512"/>
      <c r="I318" s="1513"/>
      <c r="J318" s="1514"/>
      <c r="K318" s="1515"/>
      <c r="L318" s="1510"/>
      <c r="M318" s="1516"/>
      <c r="N318" s="1516"/>
      <c r="O318" s="1517"/>
    </row>
    <row r="319">
      <c r="A319" s="1499"/>
      <c r="B319" s="1504"/>
      <c r="C319" s="1500"/>
      <c r="D319" s="1504"/>
      <c r="E319" s="1518"/>
      <c r="F319" s="1504"/>
      <c r="G319" s="1504"/>
      <c r="H319" s="1504"/>
      <c r="I319" s="1504"/>
      <c r="J319" s="1504"/>
      <c r="K319" s="1504"/>
      <c r="L319" s="1504"/>
      <c r="M319" s="1500"/>
      <c r="N319" s="1500"/>
      <c r="O319" s="1505"/>
    </row>
    <row r="320">
      <c r="A320" s="1506"/>
      <c r="B320" s="1507"/>
      <c r="C320" s="1508"/>
      <c r="D320" s="1513"/>
      <c r="E320" s="1509"/>
      <c r="F320" s="1510"/>
      <c r="G320" s="1511"/>
      <c r="H320" s="1512"/>
      <c r="I320" s="1513"/>
      <c r="J320" s="1514"/>
      <c r="K320" s="1515"/>
      <c r="L320" s="1510"/>
      <c r="M320" s="1516"/>
      <c r="N320" s="1516"/>
      <c r="O320" s="1517"/>
    </row>
    <row r="321">
      <c r="A321" s="1499"/>
      <c r="B321" s="1504"/>
      <c r="C321" s="1500"/>
      <c r="D321" s="1504"/>
      <c r="E321" s="1518"/>
      <c r="F321" s="1504"/>
      <c r="G321" s="1504"/>
      <c r="H321" s="1504"/>
      <c r="I321" s="1504"/>
      <c r="J321" s="1504"/>
      <c r="K321" s="1504"/>
      <c r="L321" s="1504"/>
      <c r="M321" s="1500"/>
      <c r="N321" s="1500"/>
      <c r="O321" s="1505"/>
    </row>
    <row r="322">
      <c r="A322" s="1506"/>
      <c r="B322" s="1507"/>
      <c r="C322" s="1508"/>
      <c r="D322" s="1513"/>
      <c r="E322" s="1509"/>
      <c r="F322" s="1510"/>
      <c r="G322" s="1511"/>
      <c r="H322" s="1512"/>
      <c r="I322" s="1513"/>
      <c r="J322" s="1514"/>
      <c r="K322" s="1515"/>
      <c r="L322" s="1510"/>
      <c r="M322" s="1516"/>
      <c r="N322" s="1516"/>
      <c r="O322" s="1517"/>
    </row>
    <row r="323">
      <c r="A323" s="1499"/>
      <c r="B323" s="1504"/>
      <c r="C323" s="1500"/>
      <c r="D323" s="1504"/>
      <c r="E323" s="1518"/>
      <c r="F323" s="1504"/>
      <c r="G323" s="1504"/>
      <c r="H323" s="1504"/>
      <c r="I323" s="1504"/>
      <c r="J323" s="1504"/>
      <c r="K323" s="1504"/>
      <c r="L323" s="1504"/>
      <c r="M323" s="1500"/>
      <c r="N323" s="1500"/>
      <c r="O323" s="1505"/>
    </row>
    <row r="324">
      <c r="A324" s="1506"/>
      <c r="B324" s="1507"/>
      <c r="C324" s="1508"/>
      <c r="D324" s="1513"/>
      <c r="E324" s="1509"/>
      <c r="F324" s="1510"/>
      <c r="G324" s="1511"/>
      <c r="H324" s="1512"/>
      <c r="I324" s="1513"/>
      <c r="J324" s="1514"/>
      <c r="K324" s="1515"/>
      <c r="L324" s="1510"/>
      <c r="M324" s="1516"/>
      <c r="N324" s="1516"/>
      <c r="O324" s="1517"/>
    </row>
    <row r="325">
      <c r="A325" s="1499"/>
      <c r="B325" s="1504"/>
      <c r="C325" s="1500"/>
      <c r="D325" s="1504"/>
      <c r="E325" s="1518"/>
      <c r="F325" s="1504"/>
      <c r="G325" s="1504"/>
      <c r="H325" s="1504"/>
      <c r="I325" s="1504"/>
      <c r="J325" s="1504"/>
      <c r="K325" s="1504"/>
      <c r="L325" s="1504"/>
      <c r="M325" s="1500"/>
      <c r="N325" s="1500"/>
      <c r="O325" s="1505"/>
    </row>
    <row r="326">
      <c r="A326" s="1506"/>
      <c r="B326" s="1507"/>
      <c r="C326" s="1508"/>
      <c r="D326" s="1513"/>
      <c r="E326" s="1509"/>
      <c r="F326" s="1510"/>
      <c r="G326" s="1511"/>
      <c r="H326" s="1512"/>
      <c r="I326" s="1513"/>
      <c r="J326" s="1514"/>
      <c r="K326" s="1515"/>
      <c r="L326" s="1510"/>
      <c r="M326" s="1516"/>
      <c r="N326" s="1516"/>
      <c r="O326" s="1517"/>
    </row>
    <row r="327">
      <c r="A327" s="1499"/>
      <c r="B327" s="1504"/>
      <c r="C327" s="1500"/>
      <c r="D327" s="1504"/>
      <c r="E327" s="1518"/>
      <c r="F327" s="1504"/>
      <c r="G327" s="1504"/>
      <c r="H327" s="1504"/>
      <c r="I327" s="1504"/>
      <c r="J327" s="1504"/>
      <c r="K327" s="1504"/>
      <c r="L327" s="1504"/>
      <c r="M327" s="1500"/>
      <c r="N327" s="1500"/>
      <c r="O327" s="1505"/>
    </row>
    <row r="328">
      <c r="A328" s="1506"/>
      <c r="B328" s="1507"/>
      <c r="C328" s="1508"/>
      <c r="D328" s="1513"/>
      <c r="E328" s="1509"/>
      <c r="F328" s="1510"/>
      <c r="G328" s="1511"/>
      <c r="H328" s="1512"/>
      <c r="I328" s="1513"/>
      <c r="J328" s="1514"/>
      <c r="K328" s="1515"/>
      <c r="L328" s="1510"/>
      <c r="M328" s="1516"/>
      <c r="N328" s="1516"/>
      <c r="O328" s="1517"/>
    </row>
    <row r="329">
      <c r="A329" s="1499"/>
      <c r="B329" s="1504"/>
      <c r="C329" s="1500"/>
      <c r="D329" s="1504"/>
      <c r="E329" s="1518"/>
      <c r="F329" s="1504"/>
      <c r="G329" s="1504"/>
      <c r="H329" s="1504"/>
      <c r="I329" s="1504"/>
      <c r="J329" s="1504"/>
      <c r="K329" s="1504"/>
      <c r="L329" s="1504"/>
      <c r="M329" s="1500"/>
      <c r="N329" s="1500"/>
      <c r="O329" s="1505"/>
    </row>
    <row r="330">
      <c r="A330" s="1506"/>
      <c r="B330" s="1507"/>
      <c r="C330" s="1508"/>
      <c r="D330" s="1513"/>
      <c r="E330" s="1509"/>
      <c r="F330" s="1510"/>
      <c r="G330" s="1511"/>
      <c r="H330" s="1512"/>
      <c r="I330" s="1513"/>
      <c r="J330" s="1514"/>
      <c r="K330" s="1515"/>
      <c r="L330" s="1510"/>
      <c r="M330" s="1516"/>
      <c r="N330" s="1516"/>
      <c r="O330" s="1517"/>
    </row>
    <row r="331">
      <c r="A331" s="1499"/>
      <c r="B331" s="1504"/>
      <c r="C331" s="1500"/>
      <c r="D331" s="1504"/>
      <c r="E331" s="1518"/>
      <c r="F331" s="1504"/>
      <c r="G331" s="1504"/>
      <c r="H331" s="1504"/>
      <c r="I331" s="1504"/>
      <c r="J331" s="1504"/>
      <c r="K331" s="1504"/>
      <c r="L331" s="1504"/>
      <c r="M331" s="1500"/>
      <c r="N331" s="1500"/>
      <c r="O331" s="1505"/>
    </row>
    <row r="332">
      <c r="A332" s="1506"/>
      <c r="B332" s="1507"/>
      <c r="C332" s="1508"/>
      <c r="D332" s="1513"/>
      <c r="E332" s="1509"/>
      <c r="F332" s="1510"/>
      <c r="G332" s="1511"/>
      <c r="H332" s="1512"/>
      <c r="I332" s="1513"/>
      <c r="J332" s="1514"/>
      <c r="K332" s="1515"/>
      <c r="L332" s="1510"/>
      <c r="M332" s="1516"/>
      <c r="N332" s="1516"/>
      <c r="O332" s="1517"/>
    </row>
    <row r="333">
      <c r="A333" s="1499"/>
      <c r="B333" s="1504"/>
      <c r="C333" s="1500"/>
      <c r="D333" s="1504"/>
      <c r="E333" s="1518"/>
      <c r="F333" s="1504"/>
      <c r="G333" s="1504"/>
      <c r="H333" s="1504"/>
      <c r="I333" s="1504"/>
      <c r="J333" s="1504"/>
      <c r="K333" s="1504"/>
      <c r="L333" s="1504"/>
      <c r="M333" s="1500"/>
      <c r="N333" s="1500"/>
      <c r="O333" s="1505"/>
    </row>
    <row r="334">
      <c r="A334" s="1506"/>
      <c r="B334" s="1507"/>
      <c r="C334" s="1508"/>
      <c r="D334" s="1513"/>
      <c r="E334" s="1509"/>
      <c r="F334" s="1510"/>
      <c r="G334" s="1511"/>
      <c r="H334" s="1512"/>
      <c r="I334" s="1513"/>
      <c r="J334" s="1514"/>
      <c r="K334" s="1515"/>
      <c r="L334" s="1510"/>
      <c r="M334" s="1516"/>
      <c r="N334" s="1516"/>
      <c r="O334" s="1517"/>
    </row>
    <row r="335">
      <c r="A335" s="1499"/>
      <c r="B335" s="1504"/>
      <c r="C335" s="1500"/>
      <c r="D335" s="1504"/>
      <c r="E335" s="1518"/>
      <c r="F335" s="1504"/>
      <c r="G335" s="1504"/>
      <c r="H335" s="1504"/>
      <c r="I335" s="1504"/>
      <c r="J335" s="1504"/>
      <c r="K335" s="1504"/>
      <c r="L335" s="1504"/>
      <c r="M335" s="1500"/>
      <c r="N335" s="1500"/>
      <c r="O335" s="1505"/>
    </row>
    <row r="336">
      <c r="A336" s="1506"/>
      <c r="B336" s="1507"/>
      <c r="C336" s="1508"/>
      <c r="D336" s="1513"/>
      <c r="E336" s="1509"/>
      <c r="F336" s="1510"/>
      <c r="G336" s="1511"/>
      <c r="H336" s="1512"/>
      <c r="I336" s="1513"/>
      <c r="J336" s="1514"/>
      <c r="K336" s="1515"/>
      <c r="L336" s="1510"/>
      <c r="M336" s="1516"/>
      <c r="N336" s="1516"/>
      <c r="O336" s="1517"/>
    </row>
    <row r="337">
      <c r="A337" s="1499"/>
      <c r="B337" s="1504"/>
      <c r="C337" s="1500"/>
      <c r="D337" s="1504"/>
      <c r="E337" s="1518"/>
      <c r="F337" s="1504"/>
      <c r="G337" s="1504"/>
      <c r="H337" s="1504"/>
      <c r="I337" s="1504"/>
      <c r="J337" s="1504"/>
      <c r="K337" s="1504"/>
      <c r="L337" s="1504"/>
      <c r="M337" s="1500"/>
      <c r="N337" s="1500"/>
      <c r="O337" s="1505"/>
    </row>
    <row r="338">
      <c r="A338" s="1506"/>
      <c r="B338" s="1507"/>
      <c r="C338" s="1508"/>
      <c r="D338" s="1513"/>
      <c r="E338" s="1509"/>
      <c r="F338" s="1510"/>
      <c r="G338" s="1511"/>
      <c r="H338" s="1512"/>
      <c r="I338" s="1513"/>
      <c r="J338" s="1514"/>
      <c r="K338" s="1515"/>
      <c r="L338" s="1510"/>
      <c r="M338" s="1516"/>
      <c r="N338" s="1516"/>
      <c r="O338" s="1517"/>
    </row>
    <row r="339">
      <c r="A339" s="1499"/>
      <c r="B339" s="1504"/>
      <c r="C339" s="1500"/>
      <c r="D339" s="1504"/>
      <c r="E339" s="1518"/>
      <c r="F339" s="1504"/>
      <c r="G339" s="1504"/>
      <c r="H339" s="1504"/>
      <c r="I339" s="1504"/>
      <c r="J339" s="1504"/>
      <c r="K339" s="1504"/>
      <c r="L339" s="1504"/>
      <c r="M339" s="1500"/>
      <c r="N339" s="1500"/>
      <c r="O339" s="1505"/>
    </row>
    <row r="340">
      <c r="A340" s="1506"/>
      <c r="B340" s="1507"/>
      <c r="C340" s="1508"/>
      <c r="D340" s="1513"/>
      <c r="E340" s="1509"/>
      <c r="F340" s="1510"/>
      <c r="G340" s="1511"/>
      <c r="H340" s="1512"/>
      <c r="I340" s="1513"/>
      <c r="J340" s="1514"/>
      <c r="K340" s="1515"/>
      <c r="L340" s="1510"/>
      <c r="M340" s="1516"/>
      <c r="N340" s="1516"/>
      <c r="O340" s="1517"/>
    </row>
    <row r="341">
      <c r="A341" s="1499"/>
      <c r="B341" s="1504"/>
      <c r="C341" s="1500"/>
      <c r="D341" s="1504"/>
      <c r="E341" s="1518"/>
      <c r="F341" s="1504"/>
      <c r="G341" s="1504"/>
      <c r="H341" s="1504"/>
      <c r="I341" s="1504"/>
      <c r="J341" s="1504"/>
      <c r="K341" s="1504"/>
      <c r="L341" s="1504"/>
      <c r="M341" s="1500"/>
      <c r="N341" s="1500"/>
      <c r="O341" s="1505"/>
    </row>
    <row r="342">
      <c r="A342" s="1506"/>
      <c r="B342" s="1507"/>
      <c r="C342" s="1508"/>
      <c r="D342" s="1513"/>
      <c r="E342" s="1509"/>
      <c r="F342" s="1510"/>
      <c r="G342" s="1511"/>
      <c r="H342" s="1512"/>
      <c r="I342" s="1513"/>
      <c r="J342" s="1514"/>
      <c r="K342" s="1515"/>
      <c r="L342" s="1510"/>
      <c r="M342" s="1516"/>
      <c r="N342" s="1516"/>
      <c r="O342" s="1517"/>
    </row>
    <row r="343">
      <c r="A343" s="1499"/>
      <c r="B343" s="1504"/>
      <c r="C343" s="1500"/>
      <c r="D343" s="1504"/>
      <c r="E343" s="1518"/>
      <c r="F343" s="1504"/>
      <c r="G343" s="1504"/>
      <c r="H343" s="1504"/>
      <c r="I343" s="1504"/>
      <c r="J343" s="1504"/>
      <c r="K343" s="1504"/>
      <c r="L343" s="1504"/>
      <c r="M343" s="1500"/>
      <c r="N343" s="1500"/>
      <c r="O343" s="1505"/>
    </row>
    <row r="344">
      <c r="A344" s="1506"/>
      <c r="B344" s="1507"/>
      <c r="C344" s="1508"/>
      <c r="D344" s="1513"/>
      <c r="E344" s="1509"/>
      <c r="F344" s="1510"/>
      <c r="G344" s="1511"/>
      <c r="H344" s="1512"/>
      <c r="I344" s="1513"/>
      <c r="J344" s="1514"/>
      <c r="K344" s="1515"/>
      <c r="L344" s="1510"/>
      <c r="M344" s="1516"/>
      <c r="N344" s="1516"/>
      <c r="O344" s="1517"/>
    </row>
    <row r="345">
      <c r="A345" s="1499"/>
      <c r="B345" s="1504"/>
      <c r="C345" s="1500"/>
      <c r="D345" s="1504"/>
      <c r="E345" s="1518"/>
      <c r="F345" s="1504"/>
      <c r="G345" s="1504"/>
      <c r="H345" s="1504"/>
      <c r="I345" s="1504"/>
      <c r="J345" s="1504"/>
      <c r="K345" s="1504"/>
      <c r="L345" s="1504"/>
      <c r="M345" s="1500"/>
      <c r="N345" s="1500"/>
      <c r="O345" s="1505"/>
    </row>
    <row r="346">
      <c r="A346" s="1506"/>
      <c r="B346" s="1507"/>
      <c r="C346" s="1508"/>
      <c r="D346" s="1513"/>
      <c r="E346" s="1509"/>
      <c r="F346" s="1510"/>
      <c r="G346" s="1511"/>
      <c r="H346" s="1512"/>
      <c r="I346" s="1513"/>
      <c r="J346" s="1514"/>
      <c r="K346" s="1515"/>
      <c r="L346" s="1510"/>
      <c r="M346" s="1516"/>
      <c r="N346" s="1516"/>
      <c r="O346" s="1517"/>
    </row>
    <row r="347">
      <c r="A347" s="1499"/>
      <c r="B347" s="1504"/>
      <c r="C347" s="1500"/>
      <c r="D347" s="1504"/>
      <c r="E347" s="1518"/>
      <c r="F347" s="1504"/>
      <c r="G347" s="1504"/>
      <c r="H347" s="1504"/>
      <c r="I347" s="1504"/>
      <c r="J347" s="1504"/>
      <c r="K347" s="1504"/>
      <c r="L347" s="1504"/>
      <c r="M347" s="1500"/>
      <c r="N347" s="1500"/>
      <c r="O347" s="1505"/>
    </row>
    <row r="348">
      <c r="A348" s="1506"/>
      <c r="B348" s="1507"/>
      <c r="C348" s="1508"/>
      <c r="D348" s="1513"/>
      <c r="E348" s="1509"/>
      <c r="F348" s="1510"/>
      <c r="G348" s="1511"/>
      <c r="H348" s="1512"/>
      <c r="I348" s="1513"/>
      <c r="J348" s="1514"/>
      <c r="K348" s="1515"/>
      <c r="L348" s="1510"/>
      <c r="M348" s="1516"/>
      <c r="N348" s="1516"/>
      <c r="O348" s="1517"/>
    </row>
    <row r="349">
      <c r="A349" s="1499"/>
      <c r="B349" s="1504"/>
      <c r="C349" s="1500"/>
      <c r="D349" s="1504"/>
      <c r="E349" s="1518"/>
      <c r="F349" s="1504"/>
      <c r="G349" s="1504"/>
      <c r="H349" s="1504"/>
      <c r="I349" s="1504"/>
      <c r="J349" s="1504"/>
      <c r="K349" s="1504"/>
      <c r="L349" s="1504"/>
      <c r="M349" s="1500"/>
      <c r="N349" s="1500"/>
      <c r="O349" s="1505"/>
    </row>
    <row r="350">
      <c r="A350" s="1506"/>
      <c r="B350" s="1507"/>
      <c r="C350" s="1508"/>
      <c r="D350" s="1513"/>
      <c r="E350" s="1509"/>
      <c r="F350" s="1510"/>
      <c r="G350" s="1511"/>
      <c r="H350" s="1512"/>
      <c r="I350" s="1513"/>
      <c r="J350" s="1514"/>
      <c r="K350" s="1515"/>
      <c r="L350" s="1510"/>
      <c r="M350" s="1516"/>
      <c r="N350" s="1516"/>
      <c r="O350" s="1517"/>
    </row>
    <row r="351">
      <c r="A351" s="1499"/>
      <c r="B351" s="1504"/>
      <c r="C351" s="1500"/>
      <c r="D351" s="1504"/>
      <c r="E351" s="1518"/>
      <c r="F351" s="1504"/>
      <c r="G351" s="1504"/>
      <c r="H351" s="1504"/>
      <c r="I351" s="1504"/>
      <c r="J351" s="1504"/>
      <c r="K351" s="1504"/>
      <c r="L351" s="1504"/>
      <c r="M351" s="1500"/>
      <c r="N351" s="1500"/>
      <c r="O351" s="1505"/>
    </row>
    <row r="352">
      <c r="A352" s="1506"/>
      <c r="B352" s="1507"/>
      <c r="C352" s="1508"/>
      <c r="D352" s="1513"/>
      <c r="E352" s="1509"/>
      <c r="F352" s="1510"/>
      <c r="G352" s="1511"/>
      <c r="H352" s="1512"/>
      <c r="I352" s="1513"/>
      <c r="J352" s="1514"/>
      <c r="K352" s="1515"/>
      <c r="L352" s="1510"/>
      <c r="M352" s="1516"/>
      <c r="N352" s="1516"/>
      <c r="O352" s="1517"/>
    </row>
    <row r="353">
      <c r="A353" s="1499"/>
      <c r="B353" s="1504"/>
      <c r="C353" s="1500"/>
      <c r="D353" s="1504"/>
      <c r="E353" s="1518"/>
      <c r="F353" s="1504"/>
      <c r="G353" s="1504"/>
      <c r="H353" s="1504"/>
      <c r="I353" s="1504"/>
      <c r="J353" s="1504"/>
      <c r="K353" s="1504"/>
      <c r="L353" s="1504"/>
      <c r="M353" s="1500"/>
      <c r="N353" s="1500"/>
      <c r="O353" s="1505"/>
    </row>
    <row r="354">
      <c r="A354" s="1506"/>
      <c r="B354" s="1507"/>
      <c r="C354" s="1508"/>
      <c r="D354" s="1513"/>
      <c r="E354" s="1509"/>
      <c r="F354" s="1510"/>
      <c r="G354" s="1511"/>
      <c r="H354" s="1512"/>
      <c r="I354" s="1513"/>
      <c r="J354" s="1514"/>
      <c r="K354" s="1515"/>
      <c r="L354" s="1510"/>
      <c r="M354" s="1516"/>
      <c r="N354" s="1516"/>
      <c r="O354" s="1517"/>
    </row>
    <row r="355">
      <c r="A355" s="1499"/>
      <c r="B355" s="1504"/>
      <c r="C355" s="1500"/>
      <c r="D355" s="1504"/>
      <c r="E355" s="1518"/>
      <c r="F355" s="1504"/>
      <c r="G355" s="1504"/>
      <c r="H355" s="1504"/>
      <c r="I355" s="1504"/>
      <c r="J355" s="1504"/>
      <c r="K355" s="1504"/>
      <c r="L355" s="1504"/>
      <c r="M355" s="1500"/>
      <c r="N355" s="1500"/>
      <c r="O355" s="1505"/>
    </row>
    <row r="356">
      <c r="A356" s="1506"/>
      <c r="B356" s="1507"/>
      <c r="C356" s="1508"/>
      <c r="D356" s="1513"/>
      <c r="E356" s="1509"/>
      <c r="F356" s="1510"/>
      <c r="G356" s="1511"/>
      <c r="H356" s="1512"/>
      <c r="I356" s="1513"/>
      <c r="J356" s="1514"/>
      <c r="K356" s="1515"/>
      <c r="L356" s="1510"/>
      <c r="M356" s="1516"/>
      <c r="N356" s="1516"/>
      <c r="O356" s="1517"/>
    </row>
    <row r="357">
      <c r="A357" s="1499"/>
      <c r="B357" s="1504"/>
      <c r="C357" s="1500"/>
      <c r="D357" s="1504"/>
      <c r="E357" s="1518"/>
      <c r="F357" s="1504"/>
      <c r="G357" s="1504"/>
      <c r="H357" s="1504"/>
      <c r="I357" s="1504"/>
      <c r="J357" s="1504"/>
      <c r="K357" s="1504"/>
      <c r="L357" s="1504"/>
      <c r="M357" s="1500"/>
      <c r="N357" s="1500"/>
      <c r="O357" s="1505"/>
    </row>
    <row r="358">
      <c r="A358" s="1506"/>
      <c r="B358" s="1507"/>
      <c r="C358" s="1508"/>
      <c r="D358" s="1513"/>
      <c r="E358" s="1509"/>
      <c r="F358" s="1510"/>
      <c r="G358" s="1511"/>
      <c r="H358" s="1512"/>
      <c r="I358" s="1513"/>
      <c r="J358" s="1514"/>
      <c r="K358" s="1515"/>
      <c r="L358" s="1510"/>
      <c r="M358" s="1516"/>
      <c r="N358" s="1516"/>
      <c r="O358" s="1517"/>
    </row>
    <row r="359">
      <c r="A359" s="1499"/>
      <c r="B359" s="1504"/>
      <c r="C359" s="1500"/>
      <c r="D359" s="1504"/>
      <c r="E359" s="1518"/>
      <c r="F359" s="1504"/>
      <c r="G359" s="1504"/>
      <c r="H359" s="1504"/>
      <c r="I359" s="1504"/>
      <c r="J359" s="1504"/>
      <c r="K359" s="1504"/>
      <c r="L359" s="1504"/>
      <c r="M359" s="1500"/>
      <c r="N359" s="1500"/>
      <c r="O359" s="1505"/>
    </row>
    <row r="360">
      <c r="A360" s="1506"/>
      <c r="B360" s="1507"/>
      <c r="C360" s="1508"/>
      <c r="D360" s="1513"/>
      <c r="E360" s="1509"/>
      <c r="F360" s="1510"/>
      <c r="G360" s="1511"/>
      <c r="H360" s="1512"/>
      <c r="I360" s="1513"/>
      <c r="J360" s="1514"/>
      <c r="K360" s="1515"/>
      <c r="L360" s="1510"/>
      <c r="M360" s="1516"/>
      <c r="N360" s="1516"/>
      <c r="O360" s="1517"/>
    </row>
    <row r="361">
      <c r="A361" s="1499"/>
      <c r="B361" s="1504"/>
      <c r="C361" s="1500"/>
      <c r="D361" s="1504"/>
      <c r="E361" s="1518"/>
      <c r="F361" s="1504"/>
      <c r="G361" s="1504"/>
      <c r="H361" s="1504"/>
      <c r="I361" s="1504"/>
      <c r="J361" s="1504"/>
      <c r="K361" s="1504"/>
      <c r="L361" s="1504"/>
      <c r="M361" s="1500"/>
      <c r="N361" s="1500"/>
      <c r="O361" s="1505"/>
    </row>
    <row r="362">
      <c r="A362" s="1506"/>
      <c r="B362" s="1507"/>
      <c r="C362" s="1508"/>
      <c r="D362" s="1513"/>
      <c r="E362" s="1509"/>
      <c r="F362" s="1510"/>
      <c r="G362" s="1511"/>
      <c r="H362" s="1512"/>
      <c r="I362" s="1513"/>
      <c r="J362" s="1514"/>
      <c r="K362" s="1515"/>
      <c r="L362" s="1510"/>
      <c r="M362" s="1516"/>
      <c r="N362" s="1516"/>
      <c r="O362" s="1517"/>
    </row>
    <row r="363">
      <c r="A363" s="1499"/>
      <c r="B363" s="1504"/>
      <c r="C363" s="1500"/>
      <c r="D363" s="1504"/>
      <c r="E363" s="1518"/>
      <c r="F363" s="1504"/>
      <c r="G363" s="1504"/>
      <c r="H363" s="1504"/>
      <c r="I363" s="1504"/>
      <c r="J363" s="1504"/>
      <c r="K363" s="1504"/>
      <c r="L363" s="1504"/>
      <c r="M363" s="1500"/>
      <c r="N363" s="1500"/>
      <c r="O363" s="1505"/>
    </row>
    <row r="364">
      <c r="A364" s="1506"/>
      <c r="B364" s="1507"/>
      <c r="C364" s="1508"/>
      <c r="D364" s="1513"/>
      <c r="E364" s="1509"/>
      <c r="F364" s="1510"/>
      <c r="G364" s="1511"/>
      <c r="H364" s="1512"/>
      <c r="I364" s="1513"/>
      <c r="J364" s="1514"/>
      <c r="K364" s="1515"/>
      <c r="L364" s="1510"/>
      <c r="M364" s="1516"/>
      <c r="N364" s="1516"/>
      <c r="O364" s="1517"/>
    </row>
    <row r="365">
      <c r="A365" s="1499"/>
      <c r="B365" s="1504"/>
      <c r="C365" s="1500"/>
      <c r="D365" s="1504"/>
      <c r="E365" s="1518"/>
      <c r="F365" s="1504"/>
      <c r="G365" s="1504"/>
      <c r="H365" s="1504"/>
      <c r="I365" s="1504"/>
      <c r="J365" s="1504"/>
      <c r="K365" s="1504"/>
      <c r="L365" s="1504"/>
      <c r="M365" s="1500"/>
      <c r="N365" s="1500"/>
      <c r="O365" s="1505"/>
    </row>
    <row r="366">
      <c r="A366" s="1506"/>
      <c r="B366" s="1507"/>
      <c r="C366" s="1508"/>
      <c r="D366" s="1513"/>
      <c r="E366" s="1509"/>
      <c r="F366" s="1510"/>
      <c r="G366" s="1511"/>
      <c r="H366" s="1512"/>
      <c r="I366" s="1513"/>
      <c r="J366" s="1514"/>
      <c r="K366" s="1515"/>
      <c r="L366" s="1510"/>
      <c r="M366" s="1516"/>
      <c r="N366" s="1516"/>
      <c r="O366" s="1517"/>
    </row>
    <row r="367">
      <c r="A367" s="1499"/>
      <c r="B367" s="1504"/>
      <c r="C367" s="1500"/>
      <c r="D367" s="1504"/>
      <c r="E367" s="1518"/>
      <c r="F367" s="1504"/>
      <c r="G367" s="1504"/>
      <c r="H367" s="1504"/>
      <c r="I367" s="1504"/>
      <c r="J367" s="1504"/>
      <c r="K367" s="1504"/>
      <c r="L367" s="1504"/>
      <c r="M367" s="1500"/>
      <c r="N367" s="1500"/>
      <c r="O367" s="1505"/>
    </row>
    <row r="368">
      <c r="A368" s="1506"/>
      <c r="B368" s="1507"/>
      <c r="C368" s="1508"/>
      <c r="D368" s="1513"/>
      <c r="E368" s="1509"/>
      <c r="F368" s="1510"/>
      <c r="G368" s="1511"/>
      <c r="H368" s="1512"/>
      <c r="I368" s="1513"/>
      <c r="J368" s="1514"/>
      <c r="K368" s="1515"/>
      <c r="L368" s="1510"/>
      <c r="M368" s="1516"/>
      <c r="N368" s="1516"/>
      <c r="O368" s="1517"/>
    </row>
    <row r="369">
      <c r="A369" s="1499"/>
      <c r="B369" s="1504"/>
      <c r="C369" s="1500"/>
      <c r="D369" s="1504"/>
      <c r="E369" s="1518"/>
      <c r="F369" s="1504"/>
      <c r="G369" s="1504"/>
      <c r="H369" s="1504"/>
      <c r="I369" s="1504"/>
      <c r="J369" s="1504"/>
      <c r="K369" s="1504"/>
      <c r="L369" s="1504"/>
      <c r="M369" s="1500"/>
      <c r="N369" s="1500"/>
      <c r="O369" s="1505"/>
    </row>
    <row r="370">
      <c r="A370" s="1506"/>
      <c r="B370" s="1507"/>
      <c r="C370" s="1508"/>
      <c r="D370" s="1513"/>
      <c r="E370" s="1509"/>
      <c r="F370" s="1510"/>
      <c r="G370" s="1511"/>
      <c r="H370" s="1512"/>
      <c r="I370" s="1513"/>
      <c r="J370" s="1514"/>
      <c r="K370" s="1515"/>
      <c r="L370" s="1510"/>
      <c r="M370" s="1516"/>
      <c r="N370" s="1516"/>
      <c r="O370" s="1517"/>
    </row>
    <row r="371">
      <c r="A371" s="1499"/>
      <c r="B371" s="1504"/>
      <c r="C371" s="1500"/>
      <c r="D371" s="1504"/>
      <c r="E371" s="1518"/>
      <c r="F371" s="1504"/>
      <c r="G371" s="1504"/>
      <c r="H371" s="1504"/>
      <c r="I371" s="1504"/>
      <c r="J371" s="1504"/>
      <c r="K371" s="1504"/>
      <c r="L371" s="1504"/>
      <c r="M371" s="1500"/>
      <c r="N371" s="1500"/>
      <c r="O371" s="1505"/>
    </row>
    <row r="372">
      <c r="A372" s="1506"/>
      <c r="B372" s="1507"/>
      <c r="C372" s="1508"/>
      <c r="D372" s="1513"/>
      <c r="E372" s="1509"/>
      <c r="F372" s="1510"/>
      <c r="G372" s="1511"/>
      <c r="H372" s="1512"/>
      <c r="I372" s="1513"/>
      <c r="J372" s="1514"/>
      <c r="K372" s="1515"/>
      <c r="L372" s="1510"/>
      <c r="M372" s="1516"/>
      <c r="N372" s="1516"/>
      <c r="O372" s="1517"/>
    </row>
    <row r="373">
      <c r="A373" s="1499"/>
      <c r="B373" s="1504"/>
      <c r="C373" s="1500"/>
      <c r="D373" s="1504"/>
      <c r="E373" s="1518"/>
      <c r="F373" s="1504"/>
      <c r="G373" s="1504"/>
      <c r="H373" s="1504"/>
      <c r="I373" s="1504"/>
      <c r="J373" s="1504"/>
      <c r="K373" s="1504"/>
      <c r="L373" s="1504"/>
      <c r="M373" s="1500"/>
      <c r="N373" s="1500"/>
      <c r="O373" s="1505"/>
    </row>
    <row r="374">
      <c r="A374" s="1506"/>
      <c r="B374" s="1507"/>
      <c r="C374" s="1508"/>
      <c r="D374" s="1513"/>
      <c r="E374" s="1509"/>
      <c r="F374" s="1510"/>
      <c r="G374" s="1511"/>
      <c r="H374" s="1512"/>
      <c r="I374" s="1513"/>
      <c r="J374" s="1514"/>
      <c r="K374" s="1515"/>
      <c r="L374" s="1510"/>
      <c r="M374" s="1516"/>
      <c r="N374" s="1516"/>
      <c r="O374" s="1517"/>
    </row>
    <row r="375">
      <c r="A375" s="1499"/>
      <c r="B375" s="1504"/>
      <c r="C375" s="1500"/>
      <c r="D375" s="1504"/>
      <c r="E375" s="1518"/>
      <c r="F375" s="1504"/>
      <c r="G375" s="1504"/>
      <c r="H375" s="1504"/>
      <c r="I375" s="1504"/>
      <c r="J375" s="1504"/>
      <c r="K375" s="1504"/>
      <c r="L375" s="1504"/>
      <c r="M375" s="1500"/>
      <c r="N375" s="1500"/>
      <c r="O375" s="1505"/>
    </row>
    <row r="376">
      <c r="A376" s="1506"/>
      <c r="B376" s="1507"/>
      <c r="C376" s="1508"/>
      <c r="D376" s="1513"/>
      <c r="E376" s="1509"/>
      <c r="F376" s="1510"/>
      <c r="G376" s="1511"/>
      <c r="H376" s="1512"/>
      <c r="I376" s="1513"/>
      <c r="J376" s="1514"/>
      <c r="K376" s="1515"/>
      <c r="L376" s="1510"/>
      <c r="M376" s="1516"/>
      <c r="N376" s="1516"/>
      <c r="O376" s="1517"/>
    </row>
    <row r="377">
      <c r="A377" s="1499"/>
      <c r="B377" s="1504"/>
      <c r="C377" s="1500"/>
      <c r="D377" s="1504"/>
      <c r="E377" s="1518"/>
      <c r="F377" s="1504"/>
      <c r="G377" s="1504"/>
      <c r="H377" s="1504"/>
      <c r="I377" s="1504"/>
      <c r="J377" s="1504"/>
      <c r="K377" s="1504"/>
      <c r="L377" s="1504"/>
      <c r="M377" s="1500"/>
      <c r="N377" s="1500"/>
      <c r="O377" s="1505"/>
    </row>
    <row r="378">
      <c r="A378" s="1506"/>
      <c r="B378" s="1507"/>
      <c r="C378" s="1508"/>
      <c r="D378" s="1513"/>
      <c r="E378" s="1509"/>
      <c r="F378" s="1510"/>
      <c r="G378" s="1511"/>
      <c r="H378" s="1512"/>
      <c r="I378" s="1513"/>
      <c r="J378" s="1514"/>
      <c r="K378" s="1515"/>
      <c r="L378" s="1510"/>
      <c r="M378" s="1516"/>
      <c r="N378" s="1516"/>
      <c r="O378" s="1517"/>
    </row>
    <row r="379">
      <c r="A379" s="1499"/>
      <c r="B379" s="1504"/>
      <c r="C379" s="1500"/>
      <c r="D379" s="1504"/>
      <c r="E379" s="1518"/>
      <c r="F379" s="1504"/>
      <c r="G379" s="1504"/>
      <c r="H379" s="1504"/>
      <c r="I379" s="1504"/>
      <c r="J379" s="1504"/>
      <c r="K379" s="1504"/>
      <c r="L379" s="1504"/>
      <c r="M379" s="1500"/>
      <c r="N379" s="1500"/>
      <c r="O379" s="1505"/>
    </row>
    <row r="380">
      <c r="A380" s="1506"/>
      <c r="B380" s="1507"/>
      <c r="C380" s="1508"/>
      <c r="D380" s="1513"/>
      <c r="E380" s="1509"/>
      <c r="F380" s="1510"/>
      <c r="G380" s="1511"/>
      <c r="H380" s="1512"/>
      <c r="I380" s="1513"/>
      <c r="J380" s="1514"/>
      <c r="K380" s="1515"/>
      <c r="L380" s="1510"/>
      <c r="M380" s="1516"/>
      <c r="N380" s="1516"/>
      <c r="O380" s="1517"/>
    </row>
    <row r="381">
      <c r="A381" s="1499"/>
      <c r="B381" s="1504"/>
      <c r="C381" s="1500"/>
      <c r="D381" s="1504"/>
      <c r="E381" s="1518"/>
      <c r="F381" s="1504"/>
      <c r="G381" s="1504"/>
      <c r="H381" s="1504"/>
      <c r="I381" s="1504"/>
      <c r="J381" s="1504"/>
      <c r="K381" s="1504"/>
      <c r="L381" s="1504"/>
      <c r="M381" s="1500"/>
      <c r="N381" s="1500"/>
      <c r="O381" s="1505"/>
    </row>
    <row r="382">
      <c r="A382" s="1506"/>
      <c r="B382" s="1507"/>
      <c r="C382" s="1508"/>
      <c r="D382" s="1513"/>
      <c r="E382" s="1509"/>
      <c r="F382" s="1510"/>
      <c r="G382" s="1511"/>
      <c r="H382" s="1512"/>
      <c r="I382" s="1513"/>
      <c r="J382" s="1514"/>
      <c r="K382" s="1515"/>
      <c r="L382" s="1510"/>
      <c r="M382" s="1516"/>
      <c r="N382" s="1516"/>
      <c r="O382" s="1517"/>
    </row>
    <row r="383">
      <c r="A383" s="1499"/>
      <c r="B383" s="1504"/>
      <c r="C383" s="1500"/>
      <c r="D383" s="1504"/>
      <c r="E383" s="1518"/>
      <c r="F383" s="1504"/>
      <c r="G383" s="1504"/>
      <c r="H383" s="1504"/>
      <c r="I383" s="1504"/>
      <c r="J383" s="1504"/>
      <c r="K383" s="1504"/>
      <c r="L383" s="1504"/>
      <c r="M383" s="1500"/>
      <c r="N383" s="1500"/>
      <c r="O383" s="1505"/>
    </row>
    <row r="384">
      <c r="A384" s="1506"/>
      <c r="B384" s="1507"/>
      <c r="C384" s="1508"/>
      <c r="D384" s="1513"/>
      <c r="E384" s="1509"/>
      <c r="F384" s="1510"/>
      <c r="G384" s="1511"/>
      <c r="H384" s="1512"/>
      <c r="I384" s="1513"/>
      <c r="J384" s="1514"/>
      <c r="K384" s="1515"/>
      <c r="L384" s="1510"/>
      <c r="M384" s="1516"/>
      <c r="N384" s="1516"/>
      <c r="O384" s="1517"/>
    </row>
    <row r="385">
      <c r="A385" s="1499"/>
      <c r="B385" s="1504"/>
      <c r="C385" s="1500"/>
      <c r="D385" s="1504"/>
      <c r="E385" s="1518"/>
      <c r="F385" s="1504"/>
      <c r="G385" s="1504"/>
      <c r="H385" s="1504"/>
      <c r="I385" s="1504"/>
      <c r="J385" s="1504"/>
      <c r="K385" s="1504"/>
      <c r="L385" s="1504"/>
      <c r="M385" s="1500"/>
      <c r="N385" s="1500"/>
      <c r="O385" s="1505"/>
    </row>
    <row r="386">
      <c r="A386" s="1506"/>
      <c r="B386" s="1507"/>
      <c r="C386" s="1508"/>
      <c r="D386" s="1513"/>
      <c r="E386" s="1509"/>
      <c r="F386" s="1510"/>
      <c r="G386" s="1511"/>
      <c r="H386" s="1512"/>
      <c r="I386" s="1513"/>
      <c r="J386" s="1514"/>
      <c r="K386" s="1515"/>
      <c r="L386" s="1510"/>
      <c r="M386" s="1516"/>
      <c r="N386" s="1516"/>
      <c r="O386" s="1517"/>
    </row>
    <row r="387">
      <c r="A387" s="1499"/>
      <c r="B387" s="1504"/>
      <c r="C387" s="1500"/>
      <c r="D387" s="1504"/>
      <c r="E387" s="1518"/>
      <c r="F387" s="1504"/>
      <c r="G387" s="1504"/>
      <c r="H387" s="1504"/>
      <c r="I387" s="1504"/>
      <c r="J387" s="1504"/>
      <c r="K387" s="1504"/>
      <c r="L387" s="1504"/>
      <c r="M387" s="1500"/>
      <c r="N387" s="1500"/>
      <c r="O387" s="1505"/>
    </row>
    <row r="388">
      <c r="A388" s="1506"/>
      <c r="B388" s="1507"/>
      <c r="C388" s="1508"/>
      <c r="D388" s="1513"/>
      <c r="E388" s="1509"/>
      <c r="F388" s="1510"/>
      <c r="G388" s="1511"/>
      <c r="H388" s="1512"/>
      <c r="I388" s="1513"/>
      <c r="J388" s="1514"/>
      <c r="K388" s="1515"/>
      <c r="L388" s="1510"/>
      <c r="M388" s="1516"/>
      <c r="N388" s="1516"/>
      <c r="O388" s="1517"/>
    </row>
    <row r="389">
      <c r="A389" s="1499"/>
      <c r="B389" s="1504"/>
      <c r="C389" s="1500"/>
      <c r="D389" s="1504"/>
      <c r="E389" s="1518"/>
      <c r="F389" s="1504"/>
      <c r="G389" s="1504"/>
      <c r="H389" s="1504"/>
      <c r="I389" s="1504"/>
      <c r="J389" s="1504"/>
      <c r="K389" s="1504"/>
      <c r="L389" s="1504"/>
      <c r="M389" s="1500"/>
      <c r="N389" s="1500"/>
      <c r="O389" s="1505"/>
    </row>
    <row r="390">
      <c r="A390" s="1506"/>
      <c r="B390" s="1507"/>
      <c r="C390" s="1508"/>
      <c r="D390" s="1513"/>
      <c r="E390" s="1509"/>
      <c r="F390" s="1510"/>
      <c r="G390" s="1511"/>
      <c r="H390" s="1512"/>
      <c r="I390" s="1513"/>
      <c r="J390" s="1514"/>
      <c r="K390" s="1515"/>
      <c r="L390" s="1510"/>
      <c r="M390" s="1516"/>
      <c r="N390" s="1516"/>
      <c r="O390" s="1517"/>
    </row>
    <row r="391">
      <c r="A391" s="1499"/>
      <c r="B391" s="1504"/>
      <c r="C391" s="1500"/>
      <c r="D391" s="1504"/>
      <c r="E391" s="1518"/>
      <c r="F391" s="1504"/>
      <c r="G391" s="1504"/>
      <c r="H391" s="1504"/>
      <c r="I391" s="1504"/>
      <c r="J391" s="1504"/>
      <c r="K391" s="1504"/>
      <c r="L391" s="1504"/>
      <c r="M391" s="1500"/>
      <c r="N391" s="1500"/>
      <c r="O391" s="1505"/>
    </row>
    <row r="392">
      <c r="A392" s="1506"/>
      <c r="B392" s="1507"/>
      <c r="C392" s="1508"/>
      <c r="D392" s="1513"/>
      <c r="E392" s="1509"/>
      <c r="F392" s="1510"/>
      <c r="G392" s="1511"/>
      <c r="H392" s="1512"/>
      <c r="I392" s="1513"/>
      <c r="J392" s="1514"/>
      <c r="K392" s="1515"/>
      <c r="L392" s="1510"/>
      <c r="M392" s="1516"/>
      <c r="N392" s="1516"/>
      <c r="O392" s="1517"/>
    </row>
    <row r="393">
      <c r="A393" s="1499"/>
      <c r="B393" s="1504"/>
      <c r="C393" s="1500"/>
      <c r="D393" s="1504"/>
      <c r="E393" s="1518"/>
      <c r="F393" s="1504"/>
      <c r="G393" s="1504"/>
      <c r="H393" s="1504"/>
      <c r="I393" s="1504"/>
      <c r="J393" s="1504"/>
      <c r="K393" s="1504"/>
      <c r="L393" s="1504"/>
      <c r="M393" s="1500"/>
      <c r="N393" s="1500"/>
      <c r="O393" s="1505"/>
    </row>
    <row r="394">
      <c r="A394" s="1506"/>
      <c r="B394" s="1507"/>
      <c r="C394" s="1508"/>
      <c r="D394" s="1513"/>
      <c r="E394" s="1509"/>
      <c r="F394" s="1510"/>
      <c r="G394" s="1511"/>
      <c r="H394" s="1512"/>
      <c r="I394" s="1513"/>
      <c r="J394" s="1514"/>
      <c r="K394" s="1515"/>
      <c r="L394" s="1510"/>
      <c r="M394" s="1516"/>
      <c r="N394" s="1516"/>
      <c r="O394" s="1517"/>
    </row>
    <row r="395">
      <c r="A395" s="1499"/>
      <c r="B395" s="1504"/>
      <c r="C395" s="1500"/>
      <c r="D395" s="1504"/>
      <c r="E395" s="1518"/>
      <c r="F395" s="1504"/>
      <c r="G395" s="1504"/>
      <c r="H395" s="1504"/>
      <c r="I395" s="1504"/>
      <c r="J395" s="1504"/>
      <c r="K395" s="1504"/>
      <c r="L395" s="1504"/>
      <c r="M395" s="1500"/>
      <c r="N395" s="1500"/>
      <c r="O395" s="1505"/>
    </row>
    <row r="396">
      <c r="A396" s="1506"/>
      <c r="B396" s="1507"/>
      <c r="C396" s="1508"/>
      <c r="D396" s="1513"/>
      <c r="E396" s="1509"/>
      <c r="F396" s="1510"/>
      <c r="G396" s="1511"/>
      <c r="H396" s="1512"/>
      <c r="I396" s="1513"/>
      <c r="J396" s="1514"/>
      <c r="K396" s="1515"/>
      <c r="L396" s="1510"/>
      <c r="M396" s="1516"/>
      <c r="N396" s="1516"/>
      <c r="O396" s="1517"/>
    </row>
    <row r="397">
      <c r="A397" s="1499"/>
      <c r="B397" s="1504"/>
      <c r="C397" s="1500"/>
      <c r="D397" s="1504"/>
      <c r="E397" s="1518"/>
      <c r="F397" s="1504"/>
      <c r="G397" s="1504"/>
      <c r="H397" s="1504"/>
      <c r="I397" s="1504"/>
      <c r="J397" s="1504"/>
      <c r="K397" s="1504"/>
      <c r="L397" s="1504"/>
      <c r="M397" s="1500"/>
      <c r="N397" s="1500"/>
      <c r="O397" s="1505"/>
    </row>
    <row r="398">
      <c r="A398" s="1506"/>
      <c r="B398" s="1507"/>
      <c r="C398" s="1508"/>
      <c r="D398" s="1513"/>
      <c r="E398" s="1509"/>
      <c r="F398" s="1510"/>
      <c r="G398" s="1511"/>
      <c r="H398" s="1512"/>
      <c r="I398" s="1513"/>
      <c r="J398" s="1514"/>
      <c r="K398" s="1515"/>
      <c r="L398" s="1510"/>
      <c r="M398" s="1516"/>
      <c r="N398" s="1516"/>
      <c r="O398" s="1517"/>
    </row>
    <row r="399">
      <c r="A399" s="1499"/>
      <c r="B399" s="1504"/>
      <c r="C399" s="1500"/>
      <c r="D399" s="1504"/>
      <c r="E399" s="1518"/>
      <c r="F399" s="1504"/>
      <c r="G399" s="1504"/>
      <c r="H399" s="1504"/>
      <c r="I399" s="1504"/>
      <c r="J399" s="1504"/>
      <c r="K399" s="1504"/>
      <c r="L399" s="1504"/>
      <c r="M399" s="1500"/>
      <c r="N399" s="1500"/>
      <c r="O399" s="1505"/>
    </row>
    <row r="400">
      <c r="A400" s="1506"/>
      <c r="B400" s="1507"/>
      <c r="C400" s="1508"/>
      <c r="D400" s="1513"/>
      <c r="E400" s="1509"/>
      <c r="F400" s="1510"/>
      <c r="G400" s="1511"/>
      <c r="H400" s="1512"/>
      <c r="I400" s="1513"/>
      <c r="J400" s="1514"/>
      <c r="K400" s="1515"/>
      <c r="L400" s="1510"/>
      <c r="M400" s="1516"/>
      <c r="N400" s="1516"/>
      <c r="O400" s="1517"/>
    </row>
    <row r="401">
      <c r="A401" s="1499"/>
      <c r="B401" s="1504"/>
      <c r="C401" s="1500"/>
      <c r="D401" s="1504"/>
      <c r="E401" s="1518"/>
      <c r="F401" s="1504"/>
      <c r="G401" s="1504"/>
      <c r="H401" s="1504"/>
      <c r="I401" s="1504"/>
      <c r="J401" s="1504"/>
      <c r="K401" s="1504"/>
      <c r="L401" s="1504"/>
      <c r="M401" s="1500"/>
      <c r="N401" s="1500"/>
      <c r="O401" s="1505"/>
    </row>
    <row r="402">
      <c r="A402" s="1506"/>
      <c r="B402" s="1507"/>
      <c r="C402" s="1508"/>
      <c r="D402" s="1513"/>
      <c r="E402" s="1509"/>
      <c r="F402" s="1510"/>
      <c r="G402" s="1511"/>
      <c r="H402" s="1512"/>
      <c r="I402" s="1513"/>
      <c r="J402" s="1514"/>
      <c r="K402" s="1515"/>
      <c r="L402" s="1510"/>
      <c r="M402" s="1516"/>
      <c r="N402" s="1516"/>
      <c r="O402" s="1517"/>
    </row>
    <row r="403">
      <c r="A403" s="1499"/>
      <c r="B403" s="1504"/>
      <c r="C403" s="1500"/>
      <c r="D403" s="1504"/>
      <c r="E403" s="1518"/>
      <c r="F403" s="1504"/>
      <c r="G403" s="1504"/>
      <c r="H403" s="1504"/>
      <c r="I403" s="1504"/>
      <c r="J403" s="1504"/>
      <c r="K403" s="1504"/>
      <c r="L403" s="1504"/>
      <c r="M403" s="1500"/>
      <c r="N403" s="1500"/>
      <c r="O403" s="1505"/>
    </row>
    <row r="404">
      <c r="A404" s="1506"/>
      <c r="B404" s="1507"/>
      <c r="C404" s="1508"/>
      <c r="D404" s="1513"/>
      <c r="E404" s="1509"/>
      <c r="F404" s="1510"/>
      <c r="G404" s="1511"/>
      <c r="H404" s="1512"/>
      <c r="I404" s="1513"/>
      <c r="J404" s="1514"/>
      <c r="K404" s="1515"/>
      <c r="L404" s="1510"/>
      <c r="M404" s="1516"/>
      <c r="N404" s="1516"/>
      <c r="O404" s="1517"/>
    </row>
    <row r="405">
      <c r="A405" s="1499"/>
      <c r="B405" s="1504"/>
      <c r="C405" s="1500"/>
      <c r="D405" s="1504"/>
      <c r="E405" s="1518"/>
      <c r="F405" s="1504"/>
      <c r="G405" s="1504"/>
      <c r="H405" s="1504"/>
      <c r="I405" s="1504"/>
      <c r="J405" s="1504"/>
      <c r="K405" s="1504"/>
      <c r="L405" s="1504"/>
      <c r="M405" s="1500"/>
      <c r="N405" s="1500"/>
      <c r="O405" s="1505"/>
    </row>
    <row r="406">
      <c r="A406" s="1506"/>
      <c r="B406" s="1507"/>
      <c r="C406" s="1508"/>
      <c r="D406" s="1513"/>
      <c r="E406" s="1509"/>
      <c r="F406" s="1510"/>
      <c r="G406" s="1511"/>
      <c r="H406" s="1512"/>
      <c r="I406" s="1513"/>
      <c r="J406" s="1514"/>
      <c r="K406" s="1515"/>
      <c r="L406" s="1510"/>
      <c r="M406" s="1516"/>
      <c r="N406" s="1516"/>
      <c r="O406" s="1517"/>
    </row>
    <row r="407">
      <c r="A407" s="1499"/>
      <c r="B407" s="1504"/>
      <c r="C407" s="1500"/>
      <c r="D407" s="1504"/>
      <c r="E407" s="1518"/>
      <c r="F407" s="1504"/>
      <c r="G407" s="1504"/>
      <c r="H407" s="1504"/>
      <c r="I407" s="1504"/>
      <c r="J407" s="1504"/>
      <c r="K407" s="1504"/>
      <c r="L407" s="1504"/>
      <c r="M407" s="1500"/>
      <c r="N407" s="1500"/>
      <c r="O407" s="1505"/>
    </row>
    <row r="408">
      <c r="A408" s="1506"/>
      <c r="B408" s="1507"/>
      <c r="C408" s="1508"/>
      <c r="D408" s="1513"/>
      <c r="E408" s="1509"/>
      <c r="F408" s="1510"/>
      <c r="G408" s="1511"/>
      <c r="H408" s="1512"/>
      <c r="I408" s="1513"/>
      <c r="J408" s="1514"/>
      <c r="K408" s="1515"/>
      <c r="L408" s="1510"/>
      <c r="M408" s="1516"/>
      <c r="N408" s="1516"/>
      <c r="O408" s="1517"/>
    </row>
    <row r="409">
      <c r="A409" s="1499"/>
      <c r="B409" s="1504"/>
      <c r="C409" s="1500"/>
      <c r="D409" s="1504"/>
      <c r="E409" s="1518"/>
      <c r="F409" s="1504"/>
      <c r="G409" s="1504"/>
      <c r="H409" s="1504"/>
      <c r="I409" s="1504"/>
      <c r="J409" s="1504"/>
      <c r="K409" s="1504"/>
      <c r="L409" s="1504"/>
      <c r="M409" s="1500"/>
      <c r="N409" s="1500"/>
      <c r="O409" s="1505"/>
    </row>
    <row r="410">
      <c r="A410" s="1506"/>
      <c r="B410" s="1507"/>
      <c r="C410" s="1508"/>
      <c r="D410" s="1513"/>
      <c r="E410" s="1509"/>
      <c r="F410" s="1510"/>
      <c r="G410" s="1511"/>
      <c r="H410" s="1512"/>
      <c r="I410" s="1513"/>
      <c r="J410" s="1514"/>
      <c r="K410" s="1515"/>
      <c r="L410" s="1510"/>
      <c r="M410" s="1516"/>
      <c r="N410" s="1516"/>
      <c r="O410" s="1517"/>
    </row>
    <row r="411">
      <c r="A411" s="1499"/>
      <c r="B411" s="1504"/>
      <c r="C411" s="1500"/>
      <c r="D411" s="1504"/>
      <c r="E411" s="1518"/>
      <c r="F411" s="1504"/>
      <c r="G411" s="1504"/>
      <c r="H411" s="1504"/>
      <c r="I411" s="1504"/>
      <c r="J411" s="1504"/>
      <c r="K411" s="1504"/>
      <c r="L411" s="1504"/>
      <c r="M411" s="1500"/>
      <c r="N411" s="1500"/>
      <c r="O411" s="1505"/>
    </row>
    <row r="412">
      <c r="A412" s="1506"/>
      <c r="B412" s="1507"/>
      <c r="C412" s="1508"/>
      <c r="D412" s="1513"/>
      <c r="E412" s="1509"/>
      <c r="F412" s="1510"/>
      <c r="G412" s="1511"/>
      <c r="H412" s="1512"/>
      <c r="I412" s="1513"/>
      <c r="J412" s="1514"/>
      <c r="K412" s="1515"/>
      <c r="L412" s="1510"/>
      <c r="M412" s="1516"/>
      <c r="N412" s="1516"/>
      <c r="O412" s="1517"/>
    </row>
    <row r="413">
      <c r="A413" s="1499"/>
      <c r="B413" s="1504"/>
      <c r="C413" s="1500"/>
      <c r="D413" s="1504"/>
      <c r="E413" s="1518"/>
      <c r="F413" s="1504"/>
      <c r="G413" s="1504"/>
      <c r="H413" s="1504"/>
      <c r="I413" s="1504"/>
      <c r="J413" s="1504"/>
      <c r="K413" s="1504"/>
      <c r="L413" s="1504"/>
      <c r="M413" s="1500"/>
      <c r="N413" s="1500"/>
      <c r="O413" s="1505"/>
    </row>
    <row r="414">
      <c r="A414" s="1506"/>
      <c r="B414" s="1507"/>
      <c r="C414" s="1508"/>
      <c r="D414" s="1513"/>
      <c r="E414" s="1509"/>
      <c r="F414" s="1510"/>
      <c r="G414" s="1511"/>
      <c r="H414" s="1512"/>
      <c r="I414" s="1513"/>
      <c r="J414" s="1514"/>
      <c r="K414" s="1515"/>
      <c r="L414" s="1510"/>
      <c r="M414" s="1516"/>
      <c r="N414" s="1516"/>
      <c r="O414" s="1517"/>
    </row>
    <row r="415">
      <c r="A415" s="1499"/>
      <c r="B415" s="1504"/>
      <c r="C415" s="1500"/>
      <c r="D415" s="1504"/>
      <c r="E415" s="1518"/>
      <c r="F415" s="1504"/>
      <c r="G415" s="1504"/>
      <c r="H415" s="1504"/>
      <c r="I415" s="1504"/>
      <c r="J415" s="1504"/>
      <c r="K415" s="1504"/>
      <c r="L415" s="1504"/>
      <c r="M415" s="1500"/>
      <c r="N415" s="1500"/>
      <c r="O415" s="1505"/>
    </row>
    <row r="416">
      <c r="A416" s="1506"/>
      <c r="B416" s="1507"/>
      <c r="C416" s="1508"/>
      <c r="D416" s="1513"/>
      <c r="E416" s="1509"/>
      <c r="F416" s="1510"/>
      <c r="G416" s="1511"/>
      <c r="H416" s="1512"/>
      <c r="I416" s="1513"/>
      <c r="J416" s="1514"/>
      <c r="K416" s="1515"/>
      <c r="L416" s="1510"/>
      <c r="M416" s="1516"/>
      <c r="N416" s="1516"/>
      <c r="O416" s="1517"/>
    </row>
    <row r="417">
      <c r="A417" s="1499"/>
      <c r="B417" s="1504"/>
      <c r="C417" s="1500"/>
      <c r="D417" s="1504"/>
      <c r="E417" s="1518"/>
      <c r="F417" s="1504"/>
      <c r="G417" s="1504"/>
      <c r="H417" s="1504"/>
      <c r="I417" s="1504"/>
      <c r="J417" s="1504"/>
      <c r="K417" s="1504"/>
      <c r="L417" s="1504"/>
      <c r="M417" s="1500"/>
      <c r="N417" s="1500"/>
      <c r="O417" s="1505"/>
    </row>
    <row r="418">
      <c r="A418" s="1506"/>
      <c r="B418" s="1507"/>
      <c r="C418" s="1508"/>
      <c r="D418" s="1513"/>
      <c r="E418" s="1509"/>
      <c r="F418" s="1510"/>
      <c r="G418" s="1511"/>
      <c r="H418" s="1512"/>
      <c r="I418" s="1513"/>
      <c r="J418" s="1514"/>
      <c r="K418" s="1515"/>
      <c r="L418" s="1510"/>
      <c r="M418" s="1516"/>
      <c r="N418" s="1516"/>
      <c r="O418" s="1517"/>
    </row>
    <row r="419">
      <c r="A419" s="1499"/>
      <c r="B419" s="1504"/>
      <c r="C419" s="1500"/>
      <c r="D419" s="1504"/>
      <c r="E419" s="1518"/>
      <c r="F419" s="1504"/>
      <c r="G419" s="1504"/>
      <c r="H419" s="1504"/>
      <c r="I419" s="1504"/>
      <c r="J419" s="1504"/>
      <c r="K419" s="1504"/>
      <c r="L419" s="1504"/>
      <c r="M419" s="1500"/>
      <c r="N419" s="1500"/>
      <c r="O419" s="1505"/>
    </row>
    <row r="420">
      <c r="A420" s="1506"/>
      <c r="B420" s="1507"/>
      <c r="C420" s="1508"/>
      <c r="D420" s="1513"/>
      <c r="E420" s="1509"/>
      <c r="F420" s="1510"/>
      <c r="G420" s="1511"/>
      <c r="H420" s="1512"/>
      <c r="I420" s="1513"/>
      <c r="J420" s="1514"/>
      <c r="K420" s="1515"/>
      <c r="L420" s="1510"/>
      <c r="M420" s="1516"/>
      <c r="N420" s="1516"/>
      <c r="O420" s="1517"/>
    </row>
    <row r="421">
      <c r="A421" s="1499"/>
      <c r="B421" s="1504"/>
      <c r="C421" s="1500"/>
      <c r="D421" s="1504"/>
      <c r="E421" s="1518"/>
      <c r="F421" s="1504"/>
      <c r="G421" s="1504"/>
      <c r="H421" s="1504"/>
      <c r="I421" s="1504"/>
      <c r="J421" s="1504"/>
      <c r="K421" s="1504"/>
      <c r="L421" s="1504"/>
      <c r="M421" s="1500"/>
      <c r="N421" s="1500"/>
      <c r="O421" s="1505"/>
    </row>
    <row r="422">
      <c r="A422" s="1506"/>
      <c r="B422" s="1507"/>
      <c r="C422" s="1508"/>
      <c r="D422" s="1513"/>
      <c r="E422" s="1509"/>
      <c r="F422" s="1510"/>
      <c r="G422" s="1511"/>
      <c r="H422" s="1512"/>
      <c r="I422" s="1513"/>
      <c r="J422" s="1514"/>
      <c r="K422" s="1515"/>
      <c r="L422" s="1510"/>
      <c r="M422" s="1516"/>
      <c r="N422" s="1516"/>
      <c r="O422" s="1517"/>
    </row>
    <row r="423">
      <c r="A423" s="1499"/>
      <c r="B423" s="1504"/>
      <c r="C423" s="1500"/>
      <c r="D423" s="1504"/>
      <c r="E423" s="1518"/>
      <c r="F423" s="1504"/>
      <c r="G423" s="1504"/>
      <c r="H423" s="1504"/>
      <c r="I423" s="1504"/>
      <c r="J423" s="1504"/>
      <c r="K423" s="1504"/>
      <c r="L423" s="1504"/>
      <c r="M423" s="1500"/>
      <c r="N423" s="1500"/>
      <c r="O423" s="1505"/>
    </row>
    <row r="424">
      <c r="A424" s="1506"/>
      <c r="B424" s="1507"/>
      <c r="C424" s="1508"/>
      <c r="D424" s="1513"/>
      <c r="E424" s="1509"/>
      <c r="F424" s="1510"/>
      <c r="G424" s="1511"/>
      <c r="H424" s="1512"/>
      <c r="I424" s="1513"/>
      <c r="J424" s="1514"/>
      <c r="K424" s="1515"/>
      <c r="L424" s="1510"/>
      <c r="M424" s="1516"/>
      <c r="N424" s="1516"/>
      <c r="O424" s="1517"/>
    </row>
    <row r="425">
      <c r="A425" s="1499"/>
      <c r="B425" s="1504"/>
      <c r="C425" s="1500"/>
      <c r="D425" s="1504"/>
      <c r="E425" s="1518"/>
      <c r="F425" s="1504"/>
      <c r="G425" s="1504"/>
      <c r="H425" s="1504"/>
      <c r="I425" s="1504"/>
      <c r="J425" s="1504"/>
      <c r="K425" s="1504"/>
      <c r="L425" s="1504"/>
      <c r="M425" s="1500"/>
      <c r="N425" s="1500"/>
      <c r="O425" s="1505"/>
    </row>
    <row r="426">
      <c r="A426" s="1506"/>
      <c r="B426" s="1507"/>
      <c r="C426" s="1508"/>
      <c r="D426" s="1513"/>
      <c r="E426" s="1509"/>
      <c r="F426" s="1510"/>
      <c r="G426" s="1511"/>
      <c r="H426" s="1512"/>
      <c r="I426" s="1513"/>
      <c r="J426" s="1514"/>
      <c r="K426" s="1515"/>
      <c r="L426" s="1510"/>
      <c r="M426" s="1516"/>
      <c r="N426" s="1516"/>
      <c r="O426" s="1517"/>
    </row>
    <row r="427">
      <c r="A427" s="1499"/>
      <c r="B427" s="1504"/>
      <c r="C427" s="1500"/>
      <c r="D427" s="1504"/>
      <c r="E427" s="1518"/>
      <c r="F427" s="1504"/>
      <c r="G427" s="1504"/>
      <c r="H427" s="1504"/>
      <c r="I427" s="1504"/>
      <c r="J427" s="1504"/>
      <c r="K427" s="1504"/>
      <c r="L427" s="1504"/>
      <c r="M427" s="1500"/>
      <c r="N427" s="1500"/>
      <c r="O427" s="1505"/>
    </row>
    <row r="428">
      <c r="A428" s="1506"/>
      <c r="B428" s="1507"/>
      <c r="C428" s="1508"/>
      <c r="D428" s="1513"/>
      <c r="E428" s="1509"/>
      <c r="F428" s="1510"/>
      <c r="G428" s="1511"/>
      <c r="H428" s="1512"/>
      <c r="I428" s="1513"/>
      <c r="J428" s="1514"/>
      <c r="K428" s="1515"/>
      <c r="L428" s="1510"/>
      <c r="M428" s="1516"/>
      <c r="N428" s="1516"/>
      <c r="O428" s="1517"/>
    </row>
    <row r="429">
      <c r="A429" s="1499"/>
      <c r="B429" s="1504"/>
      <c r="C429" s="1500"/>
      <c r="D429" s="1504"/>
      <c r="E429" s="1518"/>
      <c r="F429" s="1504"/>
      <c r="G429" s="1504"/>
      <c r="H429" s="1504"/>
      <c r="I429" s="1504"/>
      <c r="J429" s="1504"/>
      <c r="K429" s="1504"/>
      <c r="L429" s="1504"/>
      <c r="M429" s="1500"/>
      <c r="N429" s="1500"/>
      <c r="O429" s="1505"/>
    </row>
    <row r="430">
      <c r="A430" s="1506"/>
      <c r="B430" s="1507"/>
      <c r="C430" s="1508"/>
      <c r="D430" s="1513"/>
      <c r="E430" s="1509"/>
      <c r="F430" s="1510"/>
      <c r="G430" s="1511"/>
      <c r="H430" s="1512"/>
      <c r="I430" s="1513"/>
      <c r="J430" s="1514"/>
      <c r="K430" s="1515"/>
      <c r="L430" s="1510"/>
      <c r="M430" s="1516"/>
      <c r="N430" s="1516"/>
      <c r="O430" s="1517"/>
    </row>
    <row r="431">
      <c r="A431" s="1499"/>
      <c r="B431" s="1504"/>
      <c r="C431" s="1500"/>
      <c r="D431" s="1504"/>
      <c r="E431" s="1518"/>
      <c r="F431" s="1504"/>
      <c r="G431" s="1504"/>
      <c r="H431" s="1504"/>
      <c r="I431" s="1504"/>
      <c r="J431" s="1504"/>
      <c r="K431" s="1504"/>
      <c r="L431" s="1504"/>
      <c r="M431" s="1500"/>
      <c r="N431" s="1500"/>
      <c r="O431" s="1505"/>
    </row>
    <row r="432">
      <c r="A432" s="1506"/>
      <c r="B432" s="1507"/>
      <c r="C432" s="1508"/>
      <c r="D432" s="1513"/>
      <c r="E432" s="1509"/>
      <c r="F432" s="1510"/>
      <c r="G432" s="1511"/>
      <c r="H432" s="1512"/>
      <c r="I432" s="1513"/>
      <c r="J432" s="1514"/>
      <c r="K432" s="1515"/>
      <c r="L432" s="1510"/>
      <c r="M432" s="1516"/>
      <c r="N432" s="1516"/>
      <c r="O432" s="1517"/>
    </row>
    <row r="433">
      <c r="A433" s="1499"/>
      <c r="B433" s="1504"/>
      <c r="C433" s="1500"/>
      <c r="D433" s="1504"/>
      <c r="E433" s="1518"/>
      <c r="F433" s="1504"/>
      <c r="G433" s="1504"/>
      <c r="H433" s="1504"/>
      <c r="I433" s="1504"/>
      <c r="J433" s="1504"/>
      <c r="K433" s="1504"/>
      <c r="L433" s="1504"/>
      <c r="M433" s="1500"/>
      <c r="N433" s="1500"/>
      <c r="O433" s="1505"/>
    </row>
    <row r="434">
      <c r="A434" s="1506"/>
      <c r="B434" s="1507"/>
      <c r="C434" s="1508"/>
      <c r="D434" s="1513"/>
      <c r="E434" s="1509"/>
      <c r="F434" s="1510"/>
      <c r="G434" s="1511"/>
      <c r="H434" s="1512"/>
      <c r="I434" s="1513"/>
      <c r="J434" s="1514"/>
      <c r="K434" s="1515"/>
      <c r="L434" s="1510"/>
      <c r="M434" s="1516"/>
      <c r="N434" s="1516"/>
      <c r="O434" s="1517"/>
    </row>
    <row r="435">
      <c r="A435" s="1499"/>
      <c r="B435" s="1504"/>
      <c r="C435" s="1500"/>
      <c r="D435" s="1504"/>
      <c r="E435" s="1518"/>
      <c r="F435" s="1504"/>
      <c r="G435" s="1504"/>
      <c r="H435" s="1504"/>
      <c r="I435" s="1504"/>
      <c r="J435" s="1504"/>
      <c r="K435" s="1504"/>
      <c r="L435" s="1504"/>
      <c r="M435" s="1500"/>
      <c r="N435" s="1500"/>
      <c r="O435" s="1505"/>
    </row>
    <row r="436">
      <c r="A436" s="1506"/>
      <c r="B436" s="1507"/>
      <c r="C436" s="1508"/>
      <c r="D436" s="1513"/>
      <c r="E436" s="1509"/>
      <c r="F436" s="1510"/>
      <c r="G436" s="1511"/>
      <c r="H436" s="1512"/>
      <c r="I436" s="1513"/>
      <c r="J436" s="1514"/>
      <c r="K436" s="1515"/>
      <c r="L436" s="1510"/>
      <c r="M436" s="1516"/>
      <c r="N436" s="1516"/>
      <c r="O436" s="1517"/>
    </row>
    <row r="437">
      <c r="A437" s="1499"/>
      <c r="B437" s="1504"/>
      <c r="C437" s="1500"/>
      <c r="D437" s="1504"/>
      <c r="E437" s="1518"/>
      <c r="F437" s="1504"/>
      <c r="G437" s="1504"/>
      <c r="H437" s="1504"/>
      <c r="I437" s="1504"/>
      <c r="J437" s="1504"/>
      <c r="K437" s="1504"/>
      <c r="L437" s="1504"/>
      <c r="M437" s="1500"/>
      <c r="N437" s="1500"/>
      <c r="O437" s="1505"/>
    </row>
    <row r="438">
      <c r="A438" s="1506"/>
      <c r="B438" s="1507"/>
      <c r="C438" s="1508"/>
      <c r="D438" s="1513"/>
      <c r="E438" s="1509"/>
      <c r="F438" s="1510"/>
      <c r="G438" s="1511"/>
      <c r="H438" s="1512"/>
      <c r="I438" s="1513"/>
      <c r="J438" s="1514"/>
      <c r="K438" s="1515"/>
      <c r="L438" s="1510"/>
      <c r="M438" s="1516"/>
      <c r="N438" s="1516"/>
      <c r="O438" s="1517"/>
    </row>
    <row r="439">
      <c r="A439" s="1499"/>
      <c r="B439" s="1504"/>
      <c r="C439" s="1500"/>
      <c r="D439" s="1504"/>
      <c r="E439" s="1518"/>
      <c r="F439" s="1504"/>
      <c r="G439" s="1504"/>
      <c r="H439" s="1504"/>
      <c r="I439" s="1504"/>
      <c r="J439" s="1504"/>
      <c r="K439" s="1504"/>
      <c r="L439" s="1504"/>
      <c r="M439" s="1500"/>
      <c r="N439" s="1500"/>
      <c r="O439" s="1505"/>
    </row>
    <row r="440">
      <c r="A440" s="1506"/>
      <c r="B440" s="1507"/>
      <c r="C440" s="1508"/>
      <c r="D440" s="1513"/>
      <c r="E440" s="1509"/>
      <c r="F440" s="1510"/>
      <c r="G440" s="1511"/>
      <c r="H440" s="1512"/>
      <c r="I440" s="1513"/>
      <c r="J440" s="1514"/>
      <c r="K440" s="1515"/>
      <c r="L440" s="1510"/>
      <c r="M440" s="1516"/>
      <c r="N440" s="1516"/>
      <c r="O440" s="1517"/>
    </row>
    <row r="441">
      <c r="A441" s="1499"/>
      <c r="B441" s="1504"/>
      <c r="C441" s="1500"/>
      <c r="D441" s="1504"/>
      <c r="E441" s="1518"/>
      <c r="F441" s="1504"/>
      <c r="G441" s="1504"/>
      <c r="H441" s="1504"/>
      <c r="I441" s="1504"/>
      <c r="J441" s="1504"/>
      <c r="K441" s="1504"/>
      <c r="L441" s="1504"/>
      <c r="M441" s="1500"/>
      <c r="N441" s="1500"/>
      <c r="O441" s="1505"/>
    </row>
    <row r="442">
      <c r="A442" s="1506"/>
      <c r="B442" s="1507"/>
      <c r="C442" s="1508"/>
      <c r="D442" s="1513"/>
      <c r="E442" s="1509"/>
      <c r="F442" s="1510"/>
      <c r="G442" s="1511"/>
      <c r="H442" s="1512"/>
      <c r="I442" s="1513"/>
      <c r="J442" s="1514"/>
      <c r="K442" s="1515"/>
      <c r="L442" s="1510"/>
      <c r="M442" s="1516"/>
      <c r="N442" s="1516"/>
      <c r="O442" s="1517"/>
    </row>
    <row r="443">
      <c r="A443" s="1499"/>
      <c r="B443" s="1504"/>
      <c r="C443" s="1500"/>
      <c r="D443" s="1504"/>
      <c r="E443" s="1518"/>
      <c r="F443" s="1504"/>
      <c r="G443" s="1504"/>
      <c r="H443" s="1504"/>
      <c r="I443" s="1504"/>
      <c r="J443" s="1504"/>
      <c r="K443" s="1504"/>
      <c r="L443" s="1504"/>
      <c r="M443" s="1500"/>
      <c r="N443" s="1500"/>
      <c r="O443" s="1505"/>
    </row>
    <row r="444">
      <c r="A444" s="1506"/>
      <c r="B444" s="1507"/>
      <c r="C444" s="1508"/>
      <c r="D444" s="1513"/>
      <c r="E444" s="1509"/>
      <c r="F444" s="1510"/>
      <c r="G444" s="1511"/>
      <c r="H444" s="1512"/>
      <c r="I444" s="1513"/>
      <c r="J444" s="1514"/>
      <c r="K444" s="1515"/>
      <c r="L444" s="1510"/>
      <c r="M444" s="1516"/>
      <c r="N444" s="1516"/>
      <c r="O444" s="1517"/>
    </row>
    <row r="445">
      <c r="A445" s="1499"/>
      <c r="B445" s="1504"/>
      <c r="C445" s="1500"/>
      <c r="D445" s="1504"/>
      <c r="E445" s="1518"/>
      <c r="F445" s="1504"/>
      <c r="G445" s="1504"/>
      <c r="H445" s="1504"/>
      <c r="I445" s="1504"/>
      <c r="J445" s="1504"/>
      <c r="K445" s="1504"/>
      <c r="L445" s="1504"/>
      <c r="M445" s="1500"/>
      <c r="N445" s="1500"/>
      <c r="O445" s="1505"/>
    </row>
    <row r="446">
      <c r="A446" s="1506"/>
      <c r="B446" s="1507"/>
      <c r="C446" s="1508"/>
      <c r="D446" s="1513"/>
      <c r="E446" s="1509"/>
      <c r="F446" s="1510"/>
      <c r="G446" s="1511"/>
      <c r="H446" s="1512"/>
      <c r="I446" s="1513"/>
      <c r="J446" s="1514"/>
      <c r="K446" s="1515"/>
      <c r="L446" s="1510"/>
      <c r="M446" s="1516"/>
      <c r="N446" s="1516"/>
      <c r="O446" s="1517"/>
    </row>
    <row r="447">
      <c r="A447" s="1499"/>
      <c r="B447" s="1504"/>
      <c r="C447" s="1500"/>
      <c r="D447" s="1504"/>
      <c r="E447" s="1518"/>
      <c r="F447" s="1504"/>
      <c r="G447" s="1504"/>
      <c r="H447" s="1504"/>
      <c r="I447" s="1504"/>
      <c r="J447" s="1504"/>
      <c r="K447" s="1504"/>
      <c r="L447" s="1504"/>
      <c r="M447" s="1500"/>
      <c r="N447" s="1500"/>
      <c r="O447" s="1505"/>
    </row>
    <row r="448">
      <c r="A448" s="1506"/>
      <c r="B448" s="1507"/>
      <c r="C448" s="1508"/>
      <c r="D448" s="1513"/>
      <c r="E448" s="1509"/>
      <c r="F448" s="1510"/>
      <c r="G448" s="1511"/>
      <c r="H448" s="1512"/>
      <c r="I448" s="1513"/>
      <c r="J448" s="1514"/>
      <c r="K448" s="1515"/>
      <c r="L448" s="1510"/>
      <c r="M448" s="1516"/>
      <c r="N448" s="1516"/>
      <c r="O448" s="1517"/>
    </row>
    <row r="449">
      <c r="A449" s="1499"/>
      <c r="B449" s="1504"/>
      <c r="C449" s="1500"/>
      <c r="D449" s="1504"/>
      <c r="E449" s="1518"/>
      <c r="F449" s="1504"/>
      <c r="G449" s="1504"/>
      <c r="H449" s="1504"/>
      <c r="I449" s="1504"/>
      <c r="J449" s="1504"/>
      <c r="K449" s="1504"/>
      <c r="L449" s="1504"/>
      <c r="M449" s="1500"/>
      <c r="N449" s="1500"/>
      <c r="O449" s="1505"/>
    </row>
    <row r="450">
      <c r="A450" s="1506"/>
      <c r="B450" s="1507"/>
      <c r="C450" s="1508"/>
      <c r="D450" s="1513"/>
      <c r="E450" s="1509"/>
      <c r="F450" s="1510"/>
      <c r="G450" s="1511"/>
      <c r="H450" s="1512"/>
      <c r="I450" s="1513"/>
      <c r="J450" s="1514"/>
      <c r="K450" s="1515"/>
      <c r="L450" s="1510"/>
      <c r="M450" s="1516"/>
      <c r="N450" s="1516"/>
      <c r="O450" s="1517"/>
    </row>
    <row r="451">
      <c r="A451" s="1499"/>
      <c r="B451" s="1504"/>
      <c r="C451" s="1500"/>
      <c r="D451" s="1504"/>
      <c r="E451" s="1518"/>
      <c r="F451" s="1504"/>
      <c r="G451" s="1504"/>
      <c r="H451" s="1504"/>
      <c r="I451" s="1504"/>
      <c r="J451" s="1504"/>
      <c r="K451" s="1504"/>
      <c r="L451" s="1504"/>
      <c r="M451" s="1500"/>
      <c r="N451" s="1500"/>
      <c r="O451" s="1505"/>
    </row>
    <row r="452">
      <c r="A452" s="1506"/>
      <c r="B452" s="1507"/>
      <c r="C452" s="1508"/>
      <c r="D452" s="1513"/>
      <c r="E452" s="1509"/>
      <c r="F452" s="1510"/>
      <c r="G452" s="1511"/>
      <c r="H452" s="1512"/>
      <c r="I452" s="1513"/>
      <c r="J452" s="1514"/>
      <c r="K452" s="1515"/>
      <c r="L452" s="1510"/>
      <c r="M452" s="1516"/>
      <c r="N452" s="1516"/>
      <c r="O452" s="1517"/>
    </row>
    <row r="453">
      <c r="A453" s="1499"/>
      <c r="B453" s="1504"/>
      <c r="C453" s="1500"/>
      <c r="D453" s="1504"/>
      <c r="E453" s="1518"/>
      <c r="F453" s="1504"/>
      <c r="G453" s="1504"/>
      <c r="H453" s="1504"/>
      <c r="I453" s="1504"/>
      <c r="J453" s="1504"/>
      <c r="K453" s="1504"/>
      <c r="L453" s="1504"/>
      <c r="M453" s="1500"/>
      <c r="N453" s="1500"/>
      <c r="O453" s="1505"/>
    </row>
    <row r="454">
      <c r="A454" s="1506"/>
      <c r="B454" s="1507"/>
      <c r="C454" s="1508"/>
      <c r="D454" s="1513"/>
      <c r="E454" s="1509"/>
      <c r="F454" s="1510"/>
      <c r="G454" s="1511"/>
      <c r="H454" s="1512"/>
      <c r="I454" s="1513"/>
      <c r="J454" s="1514"/>
      <c r="K454" s="1515"/>
      <c r="L454" s="1510"/>
      <c r="M454" s="1516"/>
      <c r="N454" s="1516"/>
      <c r="O454" s="1517"/>
    </row>
    <row r="455">
      <c r="A455" s="1499"/>
      <c r="B455" s="1504"/>
      <c r="C455" s="1500"/>
      <c r="D455" s="1504"/>
      <c r="E455" s="1518"/>
      <c r="F455" s="1504"/>
      <c r="G455" s="1504"/>
      <c r="H455" s="1504"/>
      <c r="I455" s="1504"/>
      <c r="J455" s="1504"/>
      <c r="K455" s="1504"/>
      <c r="L455" s="1504"/>
      <c r="M455" s="1500"/>
      <c r="N455" s="1500"/>
      <c r="O455" s="1505"/>
    </row>
    <row r="456">
      <c r="A456" s="1506"/>
      <c r="B456" s="1507"/>
      <c r="C456" s="1508"/>
      <c r="D456" s="1513"/>
      <c r="E456" s="1509"/>
      <c r="F456" s="1510"/>
      <c r="G456" s="1511"/>
      <c r="H456" s="1512"/>
      <c r="I456" s="1513"/>
      <c r="J456" s="1514"/>
      <c r="K456" s="1515"/>
      <c r="L456" s="1510"/>
      <c r="M456" s="1516"/>
      <c r="N456" s="1516"/>
      <c r="O456" s="1517"/>
    </row>
    <row r="457">
      <c r="A457" s="1499"/>
      <c r="B457" s="1504"/>
      <c r="C457" s="1500"/>
      <c r="D457" s="1504"/>
      <c r="E457" s="1518"/>
      <c r="F457" s="1504"/>
      <c r="G457" s="1504"/>
      <c r="H457" s="1504"/>
      <c r="I457" s="1504"/>
      <c r="J457" s="1504"/>
      <c r="K457" s="1504"/>
      <c r="L457" s="1504"/>
      <c r="M457" s="1500"/>
      <c r="N457" s="1500"/>
      <c r="O457" s="1505"/>
    </row>
    <row r="458">
      <c r="A458" s="1506"/>
      <c r="B458" s="1507"/>
      <c r="C458" s="1508"/>
      <c r="D458" s="1513"/>
      <c r="E458" s="1509"/>
      <c r="F458" s="1510"/>
      <c r="G458" s="1511"/>
      <c r="H458" s="1512"/>
      <c r="I458" s="1513"/>
      <c r="J458" s="1514"/>
      <c r="K458" s="1515"/>
      <c r="L458" s="1510"/>
      <c r="M458" s="1516"/>
      <c r="N458" s="1516"/>
      <c r="O458" s="1517"/>
    </row>
    <row r="459">
      <c r="A459" s="1499"/>
      <c r="B459" s="1504"/>
      <c r="C459" s="1500"/>
      <c r="D459" s="1504"/>
      <c r="E459" s="1518"/>
      <c r="F459" s="1504"/>
      <c r="G459" s="1504"/>
      <c r="H459" s="1504"/>
      <c r="I459" s="1504"/>
      <c r="J459" s="1504"/>
      <c r="K459" s="1504"/>
      <c r="L459" s="1504"/>
      <c r="M459" s="1500"/>
      <c r="N459" s="1500"/>
      <c r="O459" s="1505"/>
    </row>
    <row r="460">
      <c r="A460" s="1506"/>
      <c r="B460" s="1507"/>
      <c r="C460" s="1508"/>
      <c r="D460" s="1513"/>
      <c r="E460" s="1509"/>
      <c r="F460" s="1510"/>
      <c r="G460" s="1511"/>
      <c r="H460" s="1512"/>
      <c r="I460" s="1513"/>
      <c r="J460" s="1514"/>
      <c r="K460" s="1515"/>
      <c r="L460" s="1510"/>
      <c r="M460" s="1516"/>
      <c r="N460" s="1516"/>
      <c r="O460" s="1517"/>
    </row>
    <row r="461">
      <c r="A461" s="1499"/>
      <c r="B461" s="1504"/>
      <c r="C461" s="1500"/>
      <c r="D461" s="1504"/>
      <c r="E461" s="1518"/>
      <c r="F461" s="1504"/>
      <c r="G461" s="1504"/>
      <c r="H461" s="1504"/>
      <c r="I461" s="1504"/>
      <c r="J461" s="1504"/>
      <c r="K461" s="1504"/>
      <c r="L461" s="1504"/>
      <c r="M461" s="1500"/>
      <c r="N461" s="1500"/>
      <c r="O461" s="1505"/>
    </row>
    <row r="462">
      <c r="A462" s="1506"/>
      <c r="B462" s="1507"/>
      <c r="C462" s="1508"/>
      <c r="D462" s="1513"/>
      <c r="E462" s="1509"/>
      <c r="F462" s="1510"/>
      <c r="G462" s="1511"/>
      <c r="H462" s="1512"/>
      <c r="I462" s="1513"/>
      <c r="J462" s="1514"/>
      <c r="K462" s="1515"/>
      <c r="L462" s="1510"/>
      <c r="M462" s="1516"/>
      <c r="N462" s="1516"/>
      <c r="O462" s="1517"/>
    </row>
    <row r="463">
      <c r="A463" s="1499"/>
      <c r="B463" s="1504"/>
      <c r="C463" s="1500"/>
      <c r="D463" s="1504"/>
      <c r="E463" s="1518"/>
      <c r="F463" s="1504"/>
      <c r="G463" s="1504"/>
      <c r="H463" s="1504"/>
      <c r="I463" s="1504"/>
      <c r="J463" s="1504"/>
      <c r="K463" s="1504"/>
      <c r="L463" s="1504"/>
      <c r="M463" s="1500"/>
      <c r="N463" s="1500"/>
      <c r="O463" s="1505"/>
    </row>
    <row r="464">
      <c r="A464" s="1506"/>
      <c r="B464" s="1507"/>
      <c r="C464" s="1508"/>
      <c r="D464" s="1513"/>
      <c r="E464" s="1509"/>
      <c r="F464" s="1510"/>
      <c r="G464" s="1511"/>
      <c r="H464" s="1512"/>
      <c r="I464" s="1513"/>
      <c r="J464" s="1514"/>
      <c r="K464" s="1515"/>
      <c r="L464" s="1510"/>
      <c r="M464" s="1516"/>
      <c r="N464" s="1516"/>
      <c r="O464" s="1517"/>
    </row>
    <row r="465">
      <c r="A465" s="1499"/>
      <c r="B465" s="1504"/>
      <c r="C465" s="1500"/>
      <c r="D465" s="1504"/>
      <c r="E465" s="1518"/>
      <c r="F465" s="1504"/>
      <c r="G465" s="1504"/>
      <c r="H465" s="1504"/>
      <c r="I465" s="1504"/>
      <c r="J465" s="1504"/>
      <c r="K465" s="1504"/>
      <c r="L465" s="1504"/>
      <c r="M465" s="1500"/>
      <c r="N465" s="1500"/>
      <c r="O465" s="1505"/>
    </row>
    <row r="466">
      <c r="A466" s="1506"/>
      <c r="B466" s="1507"/>
      <c r="C466" s="1508"/>
      <c r="D466" s="1513"/>
      <c r="E466" s="1509"/>
      <c r="F466" s="1510"/>
      <c r="G466" s="1511"/>
      <c r="H466" s="1512"/>
      <c r="I466" s="1513"/>
      <c r="J466" s="1514"/>
      <c r="K466" s="1515"/>
      <c r="L466" s="1510"/>
      <c r="M466" s="1516"/>
      <c r="N466" s="1516"/>
      <c r="O466" s="1517"/>
    </row>
    <row r="467">
      <c r="A467" s="1499"/>
      <c r="B467" s="1504"/>
      <c r="C467" s="1500"/>
      <c r="D467" s="1504"/>
      <c r="E467" s="1518"/>
      <c r="F467" s="1504"/>
      <c r="G467" s="1504"/>
      <c r="H467" s="1504"/>
      <c r="I467" s="1504"/>
      <c r="J467" s="1504"/>
      <c r="K467" s="1504"/>
      <c r="L467" s="1504"/>
      <c r="M467" s="1500"/>
      <c r="N467" s="1500"/>
      <c r="O467" s="1505"/>
    </row>
    <row r="468">
      <c r="A468" s="1506"/>
      <c r="B468" s="1507"/>
      <c r="C468" s="1508"/>
      <c r="D468" s="1513"/>
      <c r="E468" s="1509"/>
      <c r="F468" s="1510"/>
      <c r="G468" s="1511"/>
      <c r="H468" s="1512"/>
      <c r="I468" s="1513"/>
      <c r="J468" s="1514"/>
      <c r="K468" s="1515"/>
      <c r="L468" s="1510"/>
      <c r="M468" s="1516"/>
      <c r="N468" s="1516"/>
      <c r="O468" s="1517"/>
    </row>
    <row r="469">
      <c r="A469" s="1499"/>
      <c r="B469" s="1504"/>
      <c r="C469" s="1500"/>
      <c r="D469" s="1504"/>
      <c r="E469" s="1518"/>
      <c r="F469" s="1504"/>
      <c r="G469" s="1504"/>
      <c r="H469" s="1504"/>
      <c r="I469" s="1504"/>
      <c r="J469" s="1504"/>
      <c r="K469" s="1504"/>
      <c r="L469" s="1504"/>
      <c r="M469" s="1500"/>
      <c r="N469" s="1500"/>
      <c r="O469" s="1505"/>
    </row>
    <row r="470">
      <c r="A470" s="1506"/>
      <c r="B470" s="1507"/>
      <c r="C470" s="1508"/>
      <c r="D470" s="1513"/>
      <c r="E470" s="1509"/>
      <c r="F470" s="1510"/>
      <c r="G470" s="1511"/>
      <c r="H470" s="1512"/>
      <c r="I470" s="1513"/>
      <c r="J470" s="1514"/>
      <c r="K470" s="1515"/>
      <c r="L470" s="1510"/>
      <c r="M470" s="1516"/>
      <c r="N470" s="1516"/>
      <c r="O470" s="1517"/>
    </row>
    <row r="471">
      <c r="A471" s="1499"/>
      <c r="B471" s="1504"/>
      <c r="C471" s="1500"/>
      <c r="D471" s="1504"/>
      <c r="E471" s="1518"/>
      <c r="F471" s="1504"/>
      <c r="G471" s="1504"/>
      <c r="H471" s="1504"/>
      <c r="I471" s="1504"/>
      <c r="J471" s="1504"/>
      <c r="K471" s="1504"/>
      <c r="L471" s="1504"/>
      <c r="M471" s="1500"/>
      <c r="N471" s="1500"/>
      <c r="O471" s="1505"/>
    </row>
    <row r="472">
      <c r="A472" s="1506"/>
      <c r="B472" s="1507"/>
      <c r="C472" s="1508"/>
      <c r="D472" s="1513"/>
      <c r="E472" s="1509"/>
      <c r="F472" s="1510"/>
      <c r="G472" s="1511"/>
      <c r="H472" s="1512"/>
      <c r="I472" s="1513"/>
      <c r="J472" s="1514"/>
      <c r="K472" s="1515"/>
      <c r="L472" s="1510"/>
      <c r="M472" s="1516"/>
      <c r="N472" s="1516"/>
      <c r="O472" s="1517"/>
    </row>
    <row r="473">
      <c r="A473" s="1499"/>
      <c r="B473" s="1504"/>
      <c r="C473" s="1500"/>
      <c r="D473" s="1504"/>
      <c r="E473" s="1518"/>
      <c r="F473" s="1504"/>
      <c r="G473" s="1504"/>
      <c r="H473" s="1504"/>
      <c r="I473" s="1504"/>
      <c r="J473" s="1504"/>
      <c r="K473" s="1504"/>
      <c r="L473" s="1504"/>
      <c r="M473" s="1500"/>
      <c r="N473" s="1500"/>
      <c r="O473" s="1505"/>
    </row>
    <row r="474">
      <c r="A474" s="1506"/>
      <c r="B474" s="1507"/>
      <c r="C474" s="1508"/>
      <c r="D474" s="1513"/>
      <c r="E474" s="1509"/>
      <c r="F474" s="1510"/>
      <c r="G474" s="1511"/>
      <c r="H474" s="1512"/>
      <c r="I474" s="1513"/>
      <c r="J474" s="1514"/>
      <c r="K474" s="1515"/>
      <c r="L474" s="1510"/>
      <c r="M474" s="1516"/>
      <c r="N474" s="1516"/>
      <c r="O474" s="1517"/>
    </row>
    <row r="475">
      <c r="A475" s="1499"/>
      <c r="B475" s="1504"/>
      <c r="C475" s="1500"/>
      <c r="D475" s="1504"/>
      <c r="E475" s="1518"/>
      <c r="F475" s="1504"/>
      <c r="G475" s="1504"/>
      <c r="H475" s="1504"/>
      <c r="I475" s="1504"/>
      <c r="J475" s="1504"/>
      <c r="K475" s="1504"/>
      <c r="L475" s="1504"/>
      <c r="M475" s="1500"/>
      <c r="N475" s="1500"/>
      <c r="O475" s="1505"/>
    </row>
    <row r="476">
      <c r="A476" s="1506"/>
      <c r="B476" s="1507"/>
      <c r="C476" s="1508"/>
      <c r="D476" s="1513"/>
      <c r="E476" s="1509"/>
      <c r="F476" s="1510"/>
      <c r="G476" s="1511"/>
      <c r="H476" s="1512"/>
      <c r="I476" s="1513"/>
      <c r="J476" s="1514"/>
      <c r="K476" s="1515"/>
      <c r="L476" s="1510"/>
      <c r="M476" s="1516"/>
      <c r="N476" s="1516"/>
      <c r="O476" s="1517"/>
    </row>
    <row r="477">
      <c r="A477" s="1499"/>
      <c r="B477" s="1504"/>
      <c r="C477" s="1500"/>
      <c r="D477" s="1504"/>
      <c r="E477" s="1518"/>
      <c r="F477" s="1504"/>
      <c r="G477" s="1504"/>
      <c r="H477" s="1504"/>
      <c r="I477" s="1504"/>
      <c r="J477" s="1504"/>
      <c r="K477" s="1504"/>
      <c r="L477" s="1504"/>
      <c r="M477" s="1500"/>
      <c r="N477" s="1500"/>
      <c r="O477" s="1505"/>
    </row>
    <row r="478">
      <c r="A478" s="1506"/>
      <c r="B478" s="1507"/>
      <c r="C478" s="1508"/>
      <c r="D478" s="1513"/>
      <c r="E478" s="1509"/>
      <c r="F478" s="1510"/>
      <c r="G478" s="1511"/>
      <c r="H478" s="1512"/>
      <c r="I478" s="1513"/>
      <c r="J478" s="1514"/>
      <c r="K478" s="1515"/>
      <c r="L478" s="1510"/>
      <c r="M478" s="1516"/>
      <c r="N478" s="1516"/>
      <c r="O478" s="1517"/>
    </row>
    <row r="479">
      <c r="A479" s="1499"/>
      <c r="B479" s="1504"/>
      <c r="C479" s="1500"/>
      <c r="D479" s="1504"/>
      <c r="E479" s="1518"/>
      <c r="F479" s="1504"/>
      <c r="G479" s="1504"/>
      <c r="H479" s="1504"/>
      <c r="I479" s="1504"/>
      <c r="J479" s="1504"/>
      <c r="K479" s="1504"/>
      <c r="L479" s="1504"/>
      <c r="M479" s="1500"/>
      <c r="N479" s="1500"/>
      <c r="O479" s="1505"/>
    </row>
    <row r="480">
      <c r="A480" s="1506"/>
      <c r="B480" s="1507"/>
      <c r="C480" s="1508"/>
      <c r="D480" s="1513"/>
      <c r="E480" s="1509"/>
      <c r="F480" s="1510"/>
      <c r="G480" s="1511"/>
      <c r="H480" s="1512"/>
      <c r="I480" s="1513"/>
      <c r="J480" s="1514"/>
      <c r="K480" s="1515"/>
      <c r="L480" s="1510"/>
      <c r="M480" s="1516"/>
      <c r="N480" s="1516"/>
      <c r="O480" s="1517"/>
    </row>
    <row r="481">
      <c r="A481" s="1499"/>
      <c r="B481" s="1504"/>
      <c r="C481" s="1500"/>
      <c r="D481" s="1504"/>
      <c r="E481" s="1518"/>
      <c r="F481" s="1504"/>
      <c r="G481" s="1504"/>
      <c r="H481" s="1504"/>
      <c r="I481" s="1504"/>
      <c r="J481" s="1504"/>
      <c r="K481" s="1504"/>
      <c r="L481" s="1504"/>
      <c r="M481" s="1500"/>
      <c r="N481" s="1500"/>
      <c r="O481" s="1505"/>
    </row>
    <row r="482">
      <c r="A482" s="1506"/>
      <c r="B482" s="1507"/>
      <c r="C482" s="1508"/>
      <c r="D482" s="1513"/>
      <c r="E482" s="1509"/>
      <c r="F482" s="1510"/>
      <c r="G482" s="1511"/>
      <c r="H482" s="1512"/>
      <c r="I482" s="1513"/>
      <c r="J482" s="1514"/>
      <c r="K482" s="1515"/>
      <c r="L482" s="1510"/>
      <c r="M482" s="1516"/>
      <c r="N482" s="1516"/>
      <c r="O482" s="1517"/>
    </row>
    <row r="483">
      <c r="A483" s="1499"/>
      <c r="B483" s="1504"/>
      <c r="C483" s="1500"/>
      <c r="D483" s="1504"/>
      <c r="E483" s="1518"/>
      <c r="F483" s="1504"/>
      <c r="G483" s="1504"/>
      <c r="H483" s="1504"/>
      <c r="I483" s="1504"/>
      <c r="J483" s="1504"/>
      <c r="K483" s="1504"/>
      <c r="L483" s="1504"/>
      <c r="M483" s="1500"/>
      <c r="N483" s="1500"/>
      <c r="O483" s="1505"/>
    </row>
    <row r="484">
      <c r="A484" s="1506"/>
      <c r="B484" s="1507"/>
      <c r="C484" s="1508"/>
      <c r="D484" s="1513"/>
      <c r="E484" s="1509"/>
      <c r="F484" s="1510"/>
      <c r="G484" s="1511"/>
      <c r="H484" s="1512"/>
      <c r="I484" s="1513"/>
      <c r="J484" s="1514"/>
      <c r="K484" s="1515"/>
      <c r="L484" s="1510"/>
      <c r="M484" s="1516"/>
      <c r="N484" s="1516"/>
      <c r="O484" s="1517"/>
    </row>
    <row r="485">
      <c r="A485" s="1499"/>
      <c r="B485" s="1504"/>
      <c r="C485" s="1500"/>
      <c r="D485" s="1504"/>
      <c r="E485" s="1518"/>
      <c r="F485" s="1504"/>
      <c r="G485" s="1504"/>
      <c r="H485" s="1504"/>
      <c r="I485" s="1504"/>
      <c r="J485" s="1504"/>
      <c r="K485" s="1504"/>
      <c r="L485" s="1504"/>
      <c r="M485" s="1500"/>
      <c r="N485" s="1500"/>
      <c r="O485" s="1505"/>
    </row>
    <row r="486">
      <c r="A486" s="1506"/>
      <c r="B486" s="1507"/>
      <c r="C486" s="1508"/>
      <c r="D486" s="1513"/>
      <c r="E486" s="1509"/>
      <c r="F486" s="1510"/>
      <c r="G486" s="1511"/>
      <c r="H486" s="1512"/>
      <c r="I486" s="1513"/>
      <c r="J486" s="1514"/>
      <c r="K486" s="1515"/>
      <c r="L486" s="1510"/>
      <c r="M486" s="1516"/>
      <c r="N486" s="1516"/>
      <c r="O486" s="1517"/>
    </row>
    <row r="487">
      <c r="A487" s="1499"/>
      <c r="B487" s="1504"/>
      <c r="C487" s="1500"/>
      <c r="D487" s="1504"/>
      <c r="E487" s="1518"/>
      <c r="F487" s="1504"/>
      <c r="G487" s="1504"/>
      <c r="H487" s="1504"/>
      <c r="I487" s="1504"/>
      <c r="J487" s="1504"/>
      <c r="K487" s="1504"/>
      <c r="L487" s="1504"/>
      <c r="M487" s="1500"/>
      <c r="N487" s="1500"/>
      <c r="O487" s="1505"/>
    </row>
    <row r="488">
      <c r="A488" s="1506"/>
      <c r="B488" s="1507"/>
      <c r="C488" s="1508"/>
      <c r="D488" s="1513"/>
      <c r="E488" s="1509"/>
      <c r="F488" s="1510"/>
      <c r="G488" s="1511"/>
      <c r="H488" s="1512"/>
      <c r="I488" s="1513"/>
      <c r="J488" s="1514"/>
      <c r="K488" s="1515"/>
      <c r="L488" s="1510"/>
      <c r="M488" s="1516"/>
      <c r="N488" s="1516"/>
      <c r="O488" s="1517"/>
    </row>
    <row r="489">
      <c r="A489" s="1499"/>
      <c r="B489" s="1504"/>
      <c r="C489" s="1500"/>
      <c r="D489" s="1504"/>
      <c r="E489" s="1518"/>
      <c r="F489" s="1504"/>
      <c r="G489" s="1504"/>
      <c r="H489" s="1504"/>
      <c r="I489" s="1504"/>
      <c r="J489" s="1504"/>
      <c r="K489" s="1504"/>
      <c r="L489" s="1504"/>
      <c r="M489" s="1500"/>
      <c r="N489" s="1500"/>
      <c r="O489" s="1505"/>
    </row>
    <row r="490">
      <c r="A490" s="1506"/>
      <c r="B490" s="1507"/>
      <c r="C490" s="1508"/>
      <c r="D490" s="1513"/>
      <c r="E490" s="1509"/>
      <c r="F490" s="1510"/>
      <c r="G490" s="1511"/>
      <c r="H490" s="1512"/>
      <c r="I490" s="1513"/>
      <c r="J490" s="1514"/>
      <c r="K490" s="1515"/>
      <c r="L490" s="1510"/>
      <c r="M490" s="1516"/>
      <c r="N490" s="1516"/>
      <c r="O490" s="1517"/>
    </row>
    <row r="491">
      <c r="A491" s="1499"/>
      <c r="B491" s="1504"/>
      <c r="C491" s="1500"/>
      <c r="D491" s="1504"/>
      <c r="E491" s="1518"/>
      <c r="F491" s="1504"/>
      <c r="G491" s="1504"/>
      <c r="H491" s="1504"/>
      <c r="I491" s="1504"/>
      <c r="J491" s="1504"/>
      <c r="K491" s="1504"/>
      <c r="L491" s="1504"/>
      <c r="M491" s="1500"/>
      <c r="N491" s="1500"/>
      <c r="O491" s="1505"/>
    </row>
    <row r="492">
      <c r="A492" s="1506"/>
      <c r="B492" s="1507"/>
      <c r="C492" s="1508"/>
      <c r="D492" s="1513"/>
      <c r="E492" s="1509"/>
      <c r="F492" s="1510"/>
      <c r="G492" s="1511"/>
      <c r="H492" s="1512"/>
      <c r="I492" s="1513"/>
      <c r="J492" s="1514"/>
      <c r="K492" s="1515"/>
      <c r="L492" s="1510"/>
      <c r="M492" s="1516"/>
      <c r="N492" s="1516"/>
      <c r="O492" s="1517"/>
    </row>
    <row r="493">
      <c r="A493" s="1499"/>
      <c r="B493" s="1504"/>
      <c r="C493" s="1500"/>
      <c r="D493" s="1504"/>
      <c r="E493" s="1518"/>
      <c r="F493" s="1504"/>
      <c r="G493" s="1504"/>
      <c r="H493" s="1504"/>
      <c r="I493" s="1504"/>
      <c r="J493" s="1504"/>
      <c r="K493" s="1504"/>
      <c r="L493" s="1504"/>
      <c r="M493" s="1500"/>
      <c r="N493" s="1500"/>
      <c r="O493" s="1505"/>
    </row>
    <row r="494">
      <c r="A494" s="1506"/>
      <c r="B494" s="1507"/>
      <c r="C494" s="1508"/>
      <c r="D494" s="1513"/>
      <c r="E494" s="1509"/>
      <c r="F494" s="1510"/>
      <c r="G494" s="1511"/>
      <c r="H494" s="1512"/>
      <c r="I494" s="1513"/>
      <c r="J494" s="1514"/>
      <c r="K494" s="1515"/>
      <c r="L494" s="1510"/>
      <c r="M494" s="1516"/>
      <c r="N494" s="1516"/>
      <c r="O494" s="1517"/>
    </row>
    <row r="495">
      <c r="A495" s="1499"/>
      <c r="B495" s="1504"/>
      <c r="C495" s="1500"/>
      <c r="D495" s="1504"/>
      <c r="E495" s="1518"/>
      <c r="F495" s="1504"/>
      <c r="G495" s="1504"/>
      <c r="H495" s="1504"/>
      <c r="I495" s="1504"/>
      <c r="J495" s="1504"/>
      <c r="K495" s="1504"/>
      <c r="L495" s="1504"/>
      <c r="M495" s="1500"/>
      <c r="N495" s="1500"/>
      <c r="O495" s="1505"/>
    </row>
    <row r="496">
      <c r="A496" s="1506"/>
      <c r="B496" s="1507"/>
      <c r="C496" s="1508"/>
      <c r="D496" s="1513"/>
      <c r="E496" s="1509"/>
      <c r="F496" s="1510"/>
      <c r="G496" s="1511"/>
      <c r="H496" s="1512"/>
      <c r="I496" s="1513"/>
      <c r="J496" s="1514"/>
      <c r="K496" s="1515"/>
      <c r="L496" s="1510"/>
      <c r="M496" s="1516"/>
      <c r="N496" s="1516"/>
      <c r="O496" s="1517"/>
    </row>
    <row r="497">
      <c r="A497" s="1499"/>
      <c r="B497" s="1504"/>
      <c r="C497" s="1500"/>
      <c r="D497" s="1504"/>
      <c r="E497" s="1518"/>
      <c r="F497" s="1504"/>
      <c r="G497" s="1504"/>
      <c r="H497" s="1504"/>
      <c r="I497" s="1504"/>
      <c r="J497" s="1504"/>
      <c r="K497" s="1504"/>
      <c r="L497" s="1504"/>
      <c r="M497" s="1500"/>
      <c r="N497" s="1500"/>
      <c r="O497" s="1505"/>
    </row>
    <row r="498">
      <c r="A498" s="1506"/>
      <c r="B498" s="1507"/>
      <c r="C498" s="1508"/>
      <c r="D498" s="1513"/>
      <c r="E498" s="1509"/>
      <c r="F498" s="1510"/>
      <c r="G498" s="1511"/>
      <c r="H498" s="1512"/>
      <c r="I498" s="1513"/>
      <c r="J498" s="1514"/>
      <c r="K498" s="1515"/>
      <c r="L498" s="1510"/>
      <c r="M498" s="1516"/>
      <c r="N498" s="1516"/>
      <c r="O498" s="1517"/>
    </row>
    <row r="499">
      <c r="A499" s="1499"/>
      <c r="B499" s="1504"/>
      <c r="C499" s="1500"/>
      <c r="D499" s="1504"/>
      <c r="E499" s="1518"/>
      <c r="F499" s="1504"/>
      <c r="G499" s="1504"/>
      <c r="H499" s="1504"/>
      <c r="I499" s="1504"/>
      <c r="J499" s="1504"/>
      <c r="K499" s="1504"/>
      <c r="L499" s="1504"/>
      <c r="M499" s="1500"/>
      <c r="N499" s="1500"/>
      <c r="O499" s="1505"/>
    </row>
    <row r="500">
      <c r="A500" s="1506"/>
      <c r="B500" s="1507"/>
      <c r="C500" s="1508"/>
      <c r="D500" s="1513"/>
      <c r="E500" s="1509"/>
      <c r="F500" s="1510"/>
      <c r="G500" s="1511"/>
      <c r="H500" s="1512"/>
      <c r="I500" s="1513"/>
      <c r="J500" s="1514"/>
      <c r="K500" s="1515"/>
      <c r="L500" s="1510"/>
      <c r="M500" s="1516"/>
      <c r="N500" s="1516"/>
      <c r="O500" s="1517"/>
    </row>
    <row r="501">
      <c r="A501" s="1499"/>
      <c r="B501" s="1504"/>
      <c r="C501" s="1500"/>
      <c r="D501" s="1504"/>
      <c r="E501" s="1518"/>
      <c r="F501" s="1504"/>
      <c r="G501" s="1504"/>
      <c r="H501" s="1504"/>
      <c r="I501" s="1504"/>
      <c r="J501" s="1504"/>
      <c r="K501" s="1504"/>
      <c r="L501" s="1504"/>
      <c r="M501" s="1500"/>
      <c r="N501" s="1500"/>
      <c r="O501" s="1505"/>
    </row>
    <row r="502">
      <c r="A502" s="1506"/>
      <c r="B502" s="1507"/>
      <c r="C502" s="1508"/>
      <c r="D502" s="1513"/>
      <c r="E502" s="1509"/>
      <c r="F502" s="1510"/>
      <c r="G502" s="1511"/>
      <c r="H502" s="1512"/>
      <c r="I502" s="1513"/>
      <c r="J502" s="1514"/>
      <c r="K502" s="1515"/>
      <c r="L502" s="1510"/>
      <c r="M502" s="1516"/>
      <c r="N502" s="1516"/>
      <c r="O502" s="1517"/>
    </row>
    <row r="503">
      <c r="A503" s="1499"/>
      <c r="B503" s="1504"/>
      <c r="C503" s="1500"/>
      <c r="D503" s="1504"/>
      <c r="E503" s="1518"/>
      <c r="F503" s="1504"/>
      <c r="G503" s="1504"/>
      <c r="H503" s="1504"/>
      <c r="I503" s="1504"/>
      <c r="J503" s="1504"/>
      <c r="K503" s="1504"/>
      <c r="L503" s="1504"/>
      <c r="M503" s="1500"/>
      <c r="N503" s="1500"/>
      <c r="O503" s="1505"/>
    </row>
    <row r="504">
      <c r="A504" s="1506"/>
      <c r="B504" s="1507"/>
      <c r="C504" s="1508"/>
      <c r="D504" s="1513"/>
      <c r="E504" s="1509"/>
      <c r="F504" s="1510"/>
      <c r="G504" s="1511"/>
      <c r="H504" s="1512"/>
      <c r="I504" s="1513"/>
      <c r="J504" s="1514"/>
      <c r="K504" s="1515"/>
      <c r="L504" s="1510"/>
      <c r="M504" s="1516"/>
      <c r="N504" s="1516"/>
      <c r="O504" s="1517"/>
    </row>
    <row r="505">
      <c r="A505" s="1499"/>
      <c r="B505" s="1504"/>
      <c r="C505" s="1500"/>
      <c r="D505" s="1504"/>
      <c r="E505" s="1518"/>
      <c r="F505" s="1504"/>
      <c r="G505" s="1504"/>
      <c r="H505" s="1504"/>
      <c r="I505" s="1504"/>
      <c r="J505" s="1504"/>
      <c r="K505" s="1504"/>
      <c r="L505" s="1504"/>
      <c r="M505" s="1500"/>
      <c r="N505" s="1500"/>
      <c r="O505" s="1505"/>
    </row>
    <row r="506">
      <c r="A506" s="1506"/>
      <c r="B506" s="1507"/>
      <c r="C506" s="1508"/>
      <c r="D506" s="1513"/>
      <c r="E506" s="1509"/>
      <c r="F506" s="1510"/>
      <c r="G506" s="1511"/>
      <c r="H506" s="1512"/>
      <c r="I506" s="1513"/>
      <c r="J506" s="1514"/>
      <c r="K506" s="1515"/>
      <c r="L506" s="1510"/>
      <c r="M506" s="1516"/>
      <c r="N506" s="1516"/>
      <c r="O506" s="1517"/>
    </row>
    <row r="507">
      <c r="A507" s="1499"/>
      <c r="B507" s="1504"/>
      <c r="C507" s="1500"/>
      <c r="D507" s="1504"/>
      <c r="E507" s="1518"/>
      <c r="F507" s="1504"/>
      <c r="G507" s="1504"/>
      <c r="H507" s="1504"/>
      <c r="I507" s="1504"/>
      <c r="J507" s="1504"/>
      <c r="K507" s="1504"/>
      <c r="L507" s="1504"/>
      <c r="M507" s="1500"/>
      <c r="N507" s="1500"/>
      <c r="O507" s="1505"/>
    </row>
    <row r="508">
      <c r="A508" s="1506"/>
      <c r="B508" s="1507"/>
      <c r="C508" s="1508"/>
      <c r="D508" s="1513"/>
      <c r="E508" s="1509"/>
      <c r="F508" s="1510"/>
      <c r="G508" s="1511"/>
      <c r="H508" s="1512"/>
      <c r="I508" s="1513"/>
      <c r="J508" s="1514"/>
      <c r="K508" s="1515"/>
      <c r="L508" s="1510"/>
      <c r="M508" s="1516"/>
      <c r="N508" s="1516"/>
      <c r="O508" s="1517"/>
    </row>
    <row r="509">
      <c r="A509" s="1499"/>
      <c r="B509" s="1504"/>
      <c r="C509" s="1500"/>
      <c r="D509" s="1504"/>
      <c r="E509" s="1518"/>
      <c r="F509" s="1504"/>
      <c r="G509" s="1504"/>
      <c r="H509" s="1504"/>
      <c r="I509" s="1504"/>
      <c r="J509" s="1504"/>
      <c r="K509" s="1504"/>
      <c r="L509" s="1504"/>
      <c r="M509" s="1500"/>
      <c r="N509" s="1500"/>
      <c r="O509" s="1505"/>
    </row>
    <row r="510">
      <c r="A510" s="1506"/>
      <c r="B510" s="1507"/>
      <c r="C510" s="1508"/>
      <c r="D510" s="1513"/>
      <c r="E510" s="1509"/>
      <c r="F510" s="1510"/>
      <c r="G510" s="1511"/>
      <c r="H510" s="1512"/>
      <c r="I510" s="1513"/>
      <c r="J510" s="1514"/>
      <c r="K510" s="1515"/>
      <c r="L510" s="1510"/>
      <c r="M510" s="1516"/>
      <c r="N510" s="1516"/>
      <c r="O510" s="1517"/>
    </row>
    <row r="511">
      <c r="A511" s="1499"/>
      <c r="B511" s="1504"/>
      <c r="C511" s="1500"/>
      <c r="D511" s="1504"/>
      <c r="E511" s="1518"/>
      <c r="F511" s="1504"/>
      <c r="G511" s="1504"/>
      <c r="H511" s="1504"/>
      <c r="I511" s="1504"/>
      <c r="J511" s="1504"/>
      <c r="K511" s="1504"/>
      <c r="L511" s="1504"/>
      <c r="M511" s="1500"/>
      <c r="N511" s="1500"/>
      <c r="O511" s="1505"/>
    </row>
    <row r="512">
      <c r="A512" s="1506"/>
      <c r="B512" s="1507"/>
      <c r="C512" s="1508"/>
      <c r="D512" s="1513"/>
      <c r="E512" s="1509"/>
      <c r="F512" s="1510"/>
      <c r="G512" s="1511"/>
      <c r="H512" s="1512"/>
      <c r="I512" s="1513"/>
      <c r="J512" s="1514"/>
      <c r="K512" s="1515"/>
      <c r="L512" s="1510"/>
      <c r="M512" s="1516"/>
      <c r="N512" s="1516"/>
      <c r="O512" s="1517"/>
    </row>
    <row r="513">
      <c r="A513" s="1499"/>
      <c r="B513" s="1504"/>
      <c r="C513" s="1500"/>
      <c r="D513" s="1504"/>
      <c r="E513" s="1518"/>
      <c r="F513" s="1504"/>
      <c r="G513" s="1504"/>
      <c r="H513" s="1504"/>
      <c r="I513" s="1504"/>
      <c r="J513" s="1504"/>
      <c r="K513" s="1504"/>
      <c r="L513" s="1504"/>
      <c r="M513" s="1500"/>
      <c r="N513" s="1500"/>
      <c r="O513" s="1505"/>
    </row>
    <row r="514">
      <c r="A514" s="1506"/>
      <c r="B514" s="1507"/>
      <c r="C514" s="1508"/>
      <c r="D514" s="1513"/>
      <c r="E514" s="1509"/>
      <c r="F514" s="1510"/>
      <c r="G514" s="1511"/>
      <c r="H514" s="1512"/>
      <c r="I514" s="1513"/>
      <c r="J514" s="1514"/>
      <c r="K514" s="1515"/>
      <c r="L514" s="1510"/>
      <c r="M514" s="1516"/>
      <c r="N514" s="1516"/>
      <c r="O514" s="1517"/>
    </row>
    <row r="515">
      <c r="A515" s="1499"/>
      <c r="B515" s="1504"/>
      <c r="C515" s="1500"/>
      <c r="D515" s="1504"/>
      <c r="E515" s="1518"/>
      <c r="F515" s="1504"/>
      <c r="G515" s="1504"/>
      <c r="H515" s="1504"/>
      <c r="I515" s="1504"/>
      <c r="J515" s="1504"/>
      <c r="K515" s="1504"/>
      <c r="L515" s="1504"/>
      <c r="M515" s="1500"/>
      <c r="N515" s="1500"/>
      <c r="O515" s="1505"/>
    </row>
    <row r="516">
      <c r="A516" s="1506"/>
      <c r="B516" s="1507"/>
      <c r="C516" s="1508"/>
      <c r="D516" s="1513"/>
      <c r="E516" s="1509"/>
      <c r="F516" s="1510"/>
      <c r="G516" s="1511"/>
      <c r="H516" s="1512"/>
      <c r="I516" s="1513"/>
      <c r="J516" s="1514"/>
      <c r="K516" s="1515"/>
      <c r="L516" s="1510"/>
      <c r="M516" s="1516"/>
      <c r="N516" s="1516"/>
      <c r="O516" s="1517"/>
    </row>
    <row r="517">
      <c r="A517" s="1499"/>
      <c r="B517" s="1504"/>
      <c r="C517" s="1500"/>
      <c r="D517" s="1504"/>
      <c r="E517" s="1518"/>
      <c r="F517" s="1504"/>
      <c r="G517" s="1504"/>
      <c r="H517" s="1504"/>
      <c r="I517" s="1504"/>
      <c r="J517" s="1504"/>
      <c r="K517" s="1504"/>
      <c r="L517" s="1504"/>
      <c r="M517" s="1500"/>
      <c r="N517" s="1500"/>
      <c r="O517" s="1505"/>
    </row>
    <row r="518">
      <c r="A518" s="1506"/>
      <c r="B518" s="1507"/>
      <c r="C518" s="1508"/>
      <c r="D518" s="1513"/>
      <c r="E518" s="1509"/>
      <c r="F518" s="1510"/>
      <c r="G518" s="1511"/>
      <c r="H518" s="1512"/>
      <c r="I518" s="1513"/>
      <c r="J518" s="1514"/>
      <c r="K518" s="1515"/>
      <c r="L518" s="1510"/>
      <c r="M518" s="1516"/>
      <c r="N518" s="1516"/>
      <c r="O518" s="1517"/>
    </row>
    <row r="519">
      <c r="A519" s="1499"/>
      <c r="B519" s="1504"/>
      <c r="C519" s="1500"/>
      <c r="D519" s="1504"/>
      <c r="E519" s="1518"/>
      <c r="F519" s="1504"/>
      <c r="G519" s="1504"/>
      <c r="H519" s="1504"/>
      <c r="I519" s="1504"/>
      <c r="J519" s="1504"/>
      <c r="K519" s="1504"/>
      <c r="L519" s="1504"/>
      <c r="M519" s="1500"/>
      <c r="N519" s="1500"/>
      <c r="O519" s="1505"/>
    </row>
    <row r="520">
      <c r="A520" s="1506"/>
      <c r="B520" s="1507"/>
      <c r="C520" s="1508"/>
      <c r="D520" s="1513"/>
      <c r="E520" s="1509"/>
      <c r="F520" s="1510"/>
      <c r="G520" s="1511"/>
      <c r="H520" s="1512"/>
      <c r="I520" s="1513"/>
      <c r="J520" s="1514"/>
      <c r="K520" s="1515"/>
      <c r="L520" s="1510"/>
      <c r="M520" s="1516"/>
      <c r="N520" s="1516"/>
      <c r="O520" s="1517"/>
    </row>
    <row r="521">
      <c r="A521" s="1499"/>
      <c r="B521" s="1504"/>
      <c r="C521" s="1500"/>
      <c r="D521" s="1504"/>
      <c r="E521" s="1518"/>
      <c r="F521" s="1504"/>
      <c r="G521" s="1504"/>
      <c r="H521" s="1504"/>
      <c r="I521" s="1504"/>
      <c r="J521" s="1504"/>
      <c r="K521" s="1504"/>
      <c r="L521" s="1504"/>
      <c r="M521" s="1500"/>
      <c r="N521" s="1500"/>
      <c r="O521" s="1505"/>
    </row>
    <row r="522">
      <c r="A522" s="1506"/>
      <c r="B522" s="1507"/>
      <c r="C522" s="1508"/>
      <c r="D522" s="1513"/>
      <c r="E522" s="1509"/>
      <c r="F522" s="1510"/>
      <c r="G522" s="1511"/>
      <c r="H522" s="1512"/>
      <c r="I522" s="1513"/>
      <c r="J522" s="1514"/>
      <c r="K522" s="1515"/>
      <c r="L522" s="1510"/>
      <c r="M522" s="1516"/>
      <c r="N522" s="1516"/>
      <c r="O522" s="1517"/>
    </row>
    <row r="523">
      <c r="A523" s="1499"/>
      <c r="B523" s="1504"/>
      <c r="C523" s="1500"/>
      <c r="D523" s="1504"/>
      <c r="E523" s="1518"/>
      <c r="F523" s="1504"/>
      <c r="G523" s="1504"/>
      <c r="H523" s="1504"/>
      <c r="I523" s="1504"/>
      <c r="J523" s="1504"/>
      <c r="K523" s="1504"/>
      <c r="L523" s="1504"/>
      <c r="M523" s="1500"/>
      <c r="N523" s="1500"/>
      <c r="O523" s="1505"/>
    </row>
    <row r="524">
      <c r="A524" s="1506"/>
      <c r="B524" s="1507"/>
      <c r="C524" s="1508"/>
      <c r="D524" s="1513"/>
      <c r="E524" s="1509"/>
      <c r="F524" s="1510"/>
      <c r="G524" s="1511"/>
      <c r="H524" s="1512"/>
      <c r="I524" s="1513"/>
      <c r="J524" s="1514"/>
      <c r="K524" s="1515"/>
      <c r="L524" s="1510"/>
      <c r="M524" s="1516"/>
      <c r="N524" s="1516"/>
      <c r="O524" s="1517"/>
    </row>
    <row r="525">
      <c r="A525" s="1499"/>
      <c r="B525" s="1504"/>
      <c r="C525" s="1500"/>
      <c r="D525" s="1504"/>
      <c r="E525" s="1518"/>
      <c r="F525" s="1504"/>
      <c r="G525" s="1504"/>
      <c r="H525" s="1504"/>
      <c r="I525" s="1504"/>
      <c r="J525" s="1504"/>
      <c r="K525" s="1504"/>
      <c r="L525" s="1504"/>
      <c r="M525" s="1500"/>
      <c r="N525" s="1500"/>
      <c r="O525" s="1505"/>
    </row>
    <row r="526">
      <c r="A526" s="1506"/>
      <c r="B526" s="1507"/>
      <c r="C526" s="1508"/>
      <c r="D526" s="1513"/>
      <c r="E526" s="1509"/>
      <c r="F526" s="1510"/>
      <c r="G526" s="1511"/>
      <c r="H526" s="1512"/>
      <c r="I526" s="1513"/>
      <c r="J526" s="1514"/>
      <c r="K526" s="1515"/>
      <c r="L526" s="1510"/>
      <c r="M526" s="1516"/>
      <c r="N526" s="1516"/>
      <c r="O526" s="1517"/>
    </row>
    <row r="527">
      <c r="A527" s="1499"/>
      <c r="B527" s="1504"/>
      <c r="C527" s="1500"/>
      <c r="D527" s="1504"/>
      <c r="E527" s="1518"/>
      <c r="F527" s="1504"/>
      <c r="G527" s="1504"/>
      <c r="H527" s="1504"/>
      <c r="I527" s="1504"/>
      <c r="J527" s="1504"/>
      <c r="K527" s="1504"/>
      <c r="L527" s="1504"/>
      <c r="M527" s="1500"/>
      <c r="N527" s="1500"/>
      <c r="O527" s="1505"/>
    </row>
    <row r="528">
      <c r="A528" s="1506"/>
      <c r="B528" s="1507"/>
      <c r="C528" s="1508"/>
      <c r="D528" s="1513"/>
      <c r="E528" s="1509"/>
      <c r="F528" s="1510"/>
      <c r="G528" s="1511"/>
      <c r="H528" s="1512"/>
      <c r="I528" s="1513"/>
      <c r="J528" s="1514"/>
      <c r="K528" s="1515"/>
      <c r="L528" s="1510"/>
      <c r="M528" s="1516"/>
      <c r="N528" s="1516"/>
      <c r="O528" s="1517"/>
    </row>
    <row r="529">
      <c r="A529" s="1499"/>
      <c r="B529" s="1504"/>
      <c r="C529" s="1500"/>
      <c r="D529" s="1504"/>
      <c r="E529" s="1518"/>
      <c r="F529" s="1504"/>
      <c r="G529" s="1504"/>
      <c r="H529" s="1504"/>
      <c r="I529" s="1504"/>
      <c r="J529" s="1504"/>
      <c r="K529" s="1504"/>
      <c r="L529" s="1504"/>
      <c r="M529" s="1500"/>
      <c r="N529" s="1500"/>
      <c r="O529" s="1505"/>
    </row>
    <row r="530">
      <c r="A530" s="1506"/>
      <c r="B530" s="1507"/>
      <c r="C530" s="1508"/>
      <c r="D530" s="1513"/>
      <c r="E530" s="1509"/>
      <c r="F530" s="1510"/>
      <c r="G530" s="1511"/>
      <c r="H530" s="1512"/>
      <c r="I530" s="1513"/>
      <c r="J530" s="1514"/>
      <c r="K530" s="1515"/>
      <c r="L530" s="1510"/>
      <c r="M530" s="1516"/>
      <c r="N530" s="1516"/>
      <c r="O530" s="1517"/>
    </row>
    <row r="531">
      <c r="A531" s="1499"/>
      <c r="B531" s="1504"/>
      <c r="C531" s="1500"/>
      <c r="D531" s="1504"/>
      <c r="E531" s="1518"/>
      <c r="F531" s="1504"/>
      <c r="G531" s="1504"/>
      <c r="H531" s="1504"/>
      <c r="I531" s="1504"/>
      <c r="J531" s="1504"/>
      <c r="K531" s="1504"/>
      <c r="L531" s="1504"/>
      <c r="M531" s="1500"/>
      <c r="N531" s="1500"/>
      <c r="O531" s="1505"/>
    </row>
    <row r="532">
      <c r="A532" s="1506"/>
      <c r="B532" s="1507"/>
      <c r="C532" s="1508"/>
      <c r="D532" s="1513"/>
      <c r="E532" s="1509"/>
      <c r="F532" s="1510"/>
      <c r="G532" s="1511"/>
      <c r="H532" s="1512"/>
      <c r="I532" s="1513"/>
      <c r="J532" s="1514"/>
      <c r="K532" s="1515"/>
      <c r="L532" s="1510"/>
      <c r="M532" s="1516"/>
      <c r="N532" s="1516"/>
      <c r="O532" s="1517"/>
    </row>
    <row r="533">
      <c r="A533" s="1499"/>
      <c r="B533" s="1504"/>
      <c r="C533" s="1500"/>
      <c r="D533" s="1504"/>
      <c r="E533" s="1518"/>
      <c r="F533" s="1504"/>
      <c r="G533" s="1504"/>
      <c r="H533" s="1504"/>
      <c r="I533" s="1504"/>
      <c r="J533" s="1504"/>
      <c r="K533" s="1504"/>
      <c r="L533" s="1504"/>
      <c r="M533" s="1500"/>
      <c r="N533" s="1500"/>
      <c r="O533" s="1505"/>
    </row>
    <row r="534">
      <c r="A534" s="1506"/>
      <c r="B534" s="1507"/>
      <c r="C534" s="1508"/>
      <c r="D534" s="1513"/>
      <c r="E534" s="1509"/>
      <c r="F534" s="1510"/>
      <c r="G534" s="1511"/>
      <c r="H534" s="1512"/>
      <c r="I534" s="1513"/>
      <c r="J534" s="1514"/>
      <c r="K534" s="1515"/>
      <c r="L534" s="1510"/>
      <c r="M534" s="1516"/>
      <c r="N534" s="1516"/>
      <c r="O534" s="1517"/>
    </row>
    <row r="535">
      <c r="A535" s="1499"/>
      <c r="B535" s="1504"/>
      <c r="C535" s="1500"/>
      <c r="D535" s="1504"/>
      <c r="E535" s="1518"/>
      <c r="F535" s="1504"/>
      <c r="G535" s="1504"/>
      <c r="H535" s="1504"/>
      <c r="I535" s="1504"/>
      <c r="J535" s="1504"/>
      <c r="K535" s="1504"/>
      <c r="L535" s="1504"/>
      <c r="M535" s="1500"/>
      <c r="N535" s="1500"/>
      <c r="O535" s="1505"/>
    </row>
    <row r="536">
      <c r="A536" s="1506"/>
      <c r="B536" s="1507"/>
      <c r="C536" s="1508"/>
      <c r="D536" s="1513"/>
      <c r="E536" s="1509"/>
      <c r="F536" s="1510"/>
      <c r="G536" s="1511"/>
      <c r="H536" s="1512"/>
      <c r="I536" s="1513"/>
      <c r="J536" s="1514"/>
      <c r="K536" s="1515"/>
      <c r="L536" s="1510"/>
      <c r="M536" s="1516"/>
      <c r="N536" s="1516"/>
      <c r="O536" s="1517"/>
    </row>
    <row r="537">
      <c r="A537" s="1499"/>
      <c r="B537" s="1504"/>
      <c r="C537" s="1500"/>
      <c r="D537" s="1504"/>
      <c r="E537" s="1518"/>
      <c r="F537" s="1504"/>
      <c r="G537" s="1504"/>
      <c r="H537" s="1504"/>
      <c r="I537" s="1504"/>
      <c r="J537" s="1504"/>
      <c r="K537" s="1504"/>
      <c r="L537" s="1504"/>
      <c r="M537" s="1500"/>
      <c r="N537" s="1500"/>
      <c r="O537" s="1505"/>
    </row>
    <row r="538">
      <c r="A538" s="1506"/>
      <c r="B538" s="1507"/>
      <c r="C538" s="1508"/>
      <c r="D538" s="1513"/>
      <c r="E538" s="1509"/>
      <c r="F538" s="1510"/>
      <c r="G538" s="1511"/>
      <c r="H538" s="1512"/>
      <c r="I538" s="1513"/>
      <c r="J538" s="1514"/>
      <c r="K538" s="1515"/>
      <c r="L538" s="1510"/>
      <c r="M538" s="1516"/>
      <c r="N538" s="1516"/>
      <c r="O538" s="1517"/>
    </row>
    <row r="539">
      <c r="A539" s="1499"/>
      <c r="B539" s="1504"/>
      <c r="C539" s="1500"/>
      <c r="D539" s="1504"/>
      <c r="E539" s="1518"/>
      <c r="F539" s="1504"/>
      <c r="G539" s="1504"/>
      <c r="H539" s="1504"/>
      <c r="I539" s="1504"/>
      <c r="J539" s="1504"/>
      <c r="K539" s="1504"/>
      <c r="L539" s="1504"/>
      <c r="M539" s="1500"/>
      <c r="N539" s="1500"/>
      <c r="O539" s="1505"/>
    </row>
    <row r="540">
      <c r="A540" s="1506"/>
      <c r="B540" s="1507"/>
      <c r="C540" s="1508"/>
      <c r="D540" s="1513"/>
      <c r="E540" s="1509"/>
      <c r="F540" s="1510"/>
      <c r="G540" s="1511"/>
      <c r="H540" s="1512"/>
      <c r="I540" s="1513"/>
      <c r="J540" s="1514"/>
      <c r="K540" s="1515"/>
      <c r="L540" s="1510"/>
      <c r="M540" s="1516"/>
      <c r="N540" s="1516"/>
      <c r="O540" s="1517"/>
    </row>
    <row r="541">
      <c r="A541" s="1499"/>
      <c r="B541" s="1504"/>
      <c r="C541" s="1500"/>
      <c r="D541" s="1504"/>
      <c r="E541" s="1518"/>
      <c r="F541" s="1504"/>
      <c r="G541" s="1504"/>
      <c r="H541" s="1504"/>
      <c r="I541" s="1504"/>
      <c r="J541" s="1504"/>
      <c r="K541" s="1504"/>
      <c r="L541" s="1504"/>
      <c r="M541" s="1500"/>
      <c r="N541" s="1500"/>
      <c r="O541" s="1505"/>
    </row>
    <row r="542">
      <c r="A542" s="1506"/>
      <c r="B542" s="1507"/>
      <c r="C542" s="1508"/>
      <c r="D542" s="1513"/>
      <c r="E542" s="1509"/>
      <c r="F542" s="1510"/>
      <c r="G542" s="1511"/>
      <c r="H542" s="1512"/>
      <c r="I542" s="1513"/>
      <c r="J542" s="1514"/>
      <c r="K542" s="1515"/>
      <c r="L542" s="1510"/>
      <c r="M542" s="1516"/>
      <c r="N542" s="1516"/>
      <c r="O542" s="1517"/>
    </row>
    <row r="543">
      <c r="A543" s="1499"/>
      <c r="B543" s="1504"/>
      <c r="C543" s="1500"/>
      <c r="D543" s="1504"/>
      <c r="E543" s="1518"/>
      <c r="F543" s="1504"/>
      <c r="G543" s="1504"/>
      <c r="H543" s="1504"/>
      <c r="I543" s="1504"/>
      <c r="J543" s="1504"/>
      <c r="K543" s="1504"/>
      <c r="L543" s="1504"/>
      <c r="M543" s="1500"/>
      <c r="N543" s="1500"/>
      <c r="O543" s="1505"/>
    </row>
    <row r="544">
      <c r="A544" s="1506"/>
      <c r="B544" s="1507"/>
      <c r="C544" s="1508"/>
      <c r="D544" s="1513"/>
      <c r="E544" s="1509"/>
      <c r="F544" s="1510"/>
      <c r="G544" s="1511"/>
      <c r="H544" s="1512"/>
      <c r="I544" s="1513"/>
      <c r="J544" s="1514"/>
      <c r="K544" s="1515"/>
      <c r="L544" s="1510"/>
      <c r="M544" s="1516"/>
      <c r="N544" s="1516"/>
      <c r="O544" s="1517"/>
    </row>
    <row r="545">
      <c r="A545" s="1499"/>
      <c r="B545" s="1504"/>
      <c r="C545" s="1500"/>
      <c r="D545" s="1504"/>
      <c r="E545" s="1518"/>
      <c r="F545" s="1504"/>
      <c r="G545" s="1504"/>
      <c r="H545" s="1504"/>
      <c r="I545" s="1504"/>
      <c r="J545" s="1504"/>
      <c r="K545" s="1504"/>
      <c r="L545" s="1504"/>
      <c r="M545" s="1500"/>
      <c r="N545" s="1500"/>
      <c r="O545" s="1505"/>
    </row>
    <row r="546">
      <c r="A546" s="1506"/>
      <c r="B546" s="1507"/>
      <c r="C546" s="1508"/>
      <c r="D546" s="1513"/>
      <c r="E546" s="1509"/>
      <c r="F546" s="1510"/>
      <c r="G546" s="1511"/>
      <c r="H546" s="1512"/>
      <c r="I546" s="1513"/>
      <c r="J546" s="1514"/>
      <c r="K546" s="1515"/>
      <c r="L546" s="1510"/>
      <c r="M546" s="1516"/>
      <c r="N546" s="1516"/>
      <c r="O546" s="1517"/>
    </row>
    <row r="547">
      <c r="A547" s="1499"/>
      <c r="B547" s="1504"/>
      <c r="C547" s="1500"/>
      <c r="D547" s="1504"/>
      <c r="E547" s="1518"/>
      <c r="F547" s="1504"/>
      <c r="G547" s="1504"/>
      <c r="H547" s="1504"/>
      <c r="I547" s="1504"/>
      <c r="J547" s="1504"/>
      <c r="K547" s="1504"/>
      <c r="L547" s="1504"/>
      <c r="M547" s="1500"/>
      <c r="N547" s="1500"/>
      <c r="O547" s="1505"/>
    </row>
    <row r="548">
      <c r="A548" s="1506"/>
      <c r="B548" s="1507"/>
      <c r="C548" s="1508"/>
      <c r="D548" s="1513"/>
      <c r="E548" s="1509"/>
      <c r="F548" s="1510"/>
      <c r="G548" s="1511"/>
      <c r="H548" s="1512"/>
      <c r="I548" s="1513"/>
      <c r="J548" s="1514"/>
      <c r="K548" s="1515"/>
      <c r="L548" s="1510"/>
      <c r="M548" s="1516"/>
      <c r="N548" s="1516"/>
      <c r="O548" s="1517"/>
    </row>
    <row r="549">
      <c r="A549" s="1499"/>
      <c r="B549" s="1504"/>
      <c r="C549" s="1500"/>
      <c r="D549" s="1504"/>
      <c r="E549" s="1518"/>
      <c r="F549" s="1504"/>
      <c r="G549" s="1504"/>
      <c r="H549" s="1504"/>
      <c r="I549" s="1504"/>
      <c r="J549" s="1504"/>
      <c r="K549" s="1504"/>
      <c r="L549" s="1504"/>
      <c r="M549" s="1500"/>
      <c r="N549" s="1500"/>
      <c r="O549" s="1505"/>
    </row>
    <row r="550">
      <c r="A550" s="1506"/>
      <c r="B550" s="1507"/>
      <c r="C550" s="1508"/>
      <c r="D550" s="1513"/>
      <c r="E550" s="1509"/>
      <c r="F550" s="1510"/>
      <c r="G550" s="1511"/>
      <c r="H550" s="1512"/>
      <c r="I550" s="1513"/>
      <c r="J550" s="1514"/>
      <c r="K550" s="1515"/>
      <c r="L550" s="1510"/>
      <c r="M550" s="1516"/>
      <c r="N550" s="1516"/>
      <c r="O550" s="1517"/>
    </row>
    <row r="551">
      <c r="A551" s="1499"/>
      <c r="B551" s="1504"/>
      <c r="C551" s="1500"/>
      <c r="D551" s="1504"/>
      <c r="E551" s="1518"/>
      <c r="F551" s="1504"/>
      <c r="G551" s="1504"/>
      <c r="H551" s="1504"/>
      <c r="I551" s="1504"/>
      <c r="J551" s="1504"/>
      <c r="K551" s="1504"/>
      <c r="L551" s="1504"/>
      <c r="M551" s="1500"/>
      <c r="N551" s="1500"/>
      <c r="O551" s="1505"/>
    </row>
    <row r="552">
      <c r="A552" s="1506"/>
      <c r="B552" s="1507"/>
      <c r="C552" s="1508"/>
      <c r="D552" s="1513"/>
      <c r="E552" s="1509"/>
      <c r="F552" s="1510"/>
      <c r="G552" s="1511"/>
      <c r="H552" s="1512"/>
      <c r="I552" s="1513"/>
      <c r="J552" s="1514"/>
      <c r="K552" s="1515"/>
      <c r="L552" s="1510"/>
      <c r="M552" s="1516"/>
      <c r="N552" s="1516"/>
      <c r="O552" s="1517"/>
    </row>
    <row r="553">
      <c r="A553" s="1499"/>
      <c r="B553" s="1504"/>
      <c r="C553" s="1500"/>
      <c r="D553" s="1504"/>
      <c r="E553" s="1518"/>
      <c r="F553" s="1504"/>
      <c r="G553" s="1504"/>
      <c r="H553" s="1504"/>
      <c r="I553" s="1504"/>
      <c r="J553" s="1504"/>
      <c r="K553" s="1504"/>
      <c r="L553" s="1504"/>
      <c r="M553" s="1500"/>
      <c r="N553" s="1500"/>
      <c r="O553" s="1505"/>
    </row>
    <row r="554">
      <c r="A554" s="1506"/>
      <c r="B554" s="1507"/>
      <c r="C554" s="1508"/>
      <c r="D554" s="1513"/>
      <c r="E554" s="1509"/>
      <c r="F554" s="1510"/>
      <c r="G554" s="1511"/>
      <c r="H554" s="1512"/>
      <c r="I554" s="1513"/>
      <c r="J554" s="1514"/>
      <c r="K554" s="1515"/>
      <c r="L554" s="1510"/>
      <c r="M554" s="1516"/>
      <c r="N554" s="1516"/>
      <c r="O554" s="1517"/>
    </row>
    <row r="555">
      <c r="A555" s="1499"/>
      <c r="B555" s="1504"/>
      <c r="C555" s="1500"/>
      <c r="D555" s="1504"/>
      <c r="E555" s="1518"/>
      <c r="F555" s="1504"/>
      <c r="G555" s="1504"/>
      <c r="H555" s="1504"/>
      <c r="I555" s="1504"/>
      <c r="J555" s="1504"/>
      <c r="K555" s="1504"/>
      <c r="L555" s="1504"/>
      <c r="M555" s="1500"/>
      <c r="N555" s="1500"/>
      <c r="O555" s="1505"/>
    </row>
    <row r="556">
      <c r="A556" s="1506"/>
      <c r="B556" s="1507"/>
      <c r="C556" s="1508"/>
      <c r="D556" s="1513"/>
      <c r="E556" s="1509"/>
      <c r="F556" s="1510"/>
      <c r="G556" s="1511"/>
      <c r="H556" s="1512"/>
      <c r="I556" s="1513"/>
      <c r="J556" s="1514"/>
      <c r="K556" s="1515"/>
      <c r="L556" s="1510"/>
      <c r="M556" s="1516"/>
      <c r="N556" s="1516"/>
      <c r="O556" s="1517"/>
    </row>
    <row r="557">
      <c r="A557" s="1499"/>
      <c r="B557" s="1504"/>
      <c r="C557" s="1500"/>
      <c r="D557" s="1504"/>
      <c r="E557" s="1518"/>
      <c r="F557" s="1504"/>
      <c r="G557" s="1504"/>
      <c r="H557" s="1504"/>
      <c r="I557" s="1504"/>
      <c r="J557" s="1504"/>
      <c r="K557" s="1504"/>
      <c r="L557" s="1504"/>
      <c r="M557" s="1500"/>
      <c r="N557" s="1500"/>
      <c r="O557" s="1505"/>
    </row>
    <row r="558">
      <c r="A558" s="1506"/>
      <c r="B558" s="1507"/>
      <c r="C558" s="1508"/>
      <c r="D558" s="1513"/>
      <c r="E558" s="1509"/>
      <c r="F558" s="1510"/>
      <c r="G558" s="1511"/>
      <c r="H558" s="1512"/>
      <c r="I558" s="1513"/>
      <c r="J558" s="1514"/>
      <c r="K558" s="1515"/>
      <c r="L558" s="1510"/>
      <c r="M558" s="1516"/>
      <c r="N558" s="1516"/>
      <c r="O558" s="1517"/>
    </row>
    <row r="559">
      <c r="A559" s="1499"/>
      <c r="B559" s="1504"/>
      <c r="C559" s="1500"/>
      <c r="D559" s="1504"/>
      <c r="E559" s="1518"/>
      <c r="F559" s="1504"/>
      <c r="G559" s="1504"/>
      <c r="H559" s="1504"/>
      <c r="I559" s="1504"/>
      <c r="J559" s="1504"/>
      <c r="K559" s="1504"/>
      <c r="L559" s="1504"/>
      <c r="M559" s="1500"/>
      <c r="N559" s="1500"/>
      <c r="O559" s="1505"/>
    </row>
    <row r="560">
      <c r="A560" s="1506"/>
      <c r="B560" s="1507"/>
      <c r="C560" s="1508"/>
      <c r="D560" s="1513"/>
      <c r="E560" s="1509"/>
      <c r="F560" s="1510"/>
      <c r="G560" s="1511"/>
      <c r="H560" s="1512"/>
      <c r="I560" s="1513"/>
      <c r="J560" s="1514"/>
      <c r="K560" s="1515"/>
      <c r="L560" s="1510"/>
      <c r="M560" s="1516"/>
      <c r="N560" s="1516"/>
      <c r="O560" s="1517"/>
    </row>
    <row r="561">
      <c r="A561" s="1499"/>
      <c r="B561" s="1504"/>
      <c r="C561" s="1500"/>
      <c r="D561" s="1504"/>
      <c r="E561" s="1518"/>
      <c r="F561" s="1504"/>
      <c r="G561" s="1504"/>
      <c r="H561" s="1504"/>
      <c r="I561" s="1504"/>
      <c r="J561" s="1504"/>
      <c r="K561" s="1504"/>
      <c r="L561" s="1504"/>
      <c r="M561" s="1500"/>
      <c r="N561" s="1500"/>
      <c r="O561" s="1505"/>
    </row>
    <row r="562">
      <c r="A562" s="1506"/>
      <c r="B562" s="1507"/>
      <c r="C562" s="1508"/>
      <c r="D562" s="1513"/>
      <c r="E562" s="1509"/>
      <c r="F562" s="1510"/>
      <c r="G562" s="1511"/>
      <c r="H562" s="1512"/>
      <c r="I562" s="1513"/>
      <c r="J562" s="1514"/>
      <c r="K562" s="1515"/>
      <c r="L562" s="1510"/>
      <c r="M562" s="1516"/>
      <c r="N562" s="1516"/>
      <c r="O562" s="1517"/>
    </row>
    <row r="563">
      <c r="A563" s="1499"/>
      <c r="B563" s="1504"/>
      <c r="C563" s="1500"/>
      <c r="D563" s="1504"/>
      <c r="E563" s="1518"/>
      <c r="F563" s="1504"/>
      <c r="G563" s="1504"/>
      <c r="H563" s="1504"/>
      <c r="I563" s="1504"/>
      <c r="J563" s="1504"/>
      <c r="K563" s="1504"/>
      <c r="L563" s="1504"/>
      <c r="M563" s="1500"/>
      <c r="N563" s="1500"/>
      <c r="O563" s="1505"/>
    </row>
    <row r="564">
      <c r="A564" s="1506"/>
      <c r="B564" s="1507"/>
      <c r="C564" s="1508"/>
      <c r="D564" s="1513"/>
      <c r="E564" s="1509"/>
      <c r="F564" s="1510"/>
      <c r="G564" s="1511"/>
      <c r="H564" s="1512"/>
      <c r="I564" s="1513"/>
      <c r="J564" s="1514"/>
      <c r="K564" s="1515"/>
      <c r="L564" s="1510"/>
      <c r="M564" s="1516"/>
      <c r="N564" s="1516"/>
      <c r="O564" s="1517"/>
    </row>
    <row r="565">
      <c r="A565" s="1499"/>
      <c r="B565" s="1504"/>
      <c r="C565" s="1500"/>
      <c r="D565" s="1504"/>
      <c r="E565" s="1518"/>
      <c r="F565" s="1504"/>
      <c r="G565" s="1504"/>
      <c r="H565" s="1504"/>
      <c r="I565" s="1504"/>
      <c r="J565" s="1504"/>
      <c r="K565" s="1504"/>
      <c r="L565" s="1504"/>
      <c r="M565" s="1500"/>
      <c r="N565" s="1500"/>
      <c r="O565" s="1505"/>
    </row>
    <row r="566">
      <c r="A566" s="1506"/>
      <c r="B566" s="1507"/>
      <c r="C566" s="1508"/>
      <c r="D566" s="1513"/>
      <c r="E566" s="1509"/>
      <c r="F566" s="1510"/>
      <c r="G566" s="1511"/>
      <c r="H566" s="1512"/>
      <c r="I566" s="1513"/>
      <c r="J566" s="1514"/>
      <c r="K566" s="1515"/>
      <c r="L566" s="1510"/>
      <c r="M566" s="1516"/>
      <c r="N566" s="1516"/>
      <c r="O566" s="1517"/>
    </row>
    <row r="567">
      <c r="A567" s="1499"/>
      <c r="B567" s="1504"/>
      <c r="C567" s="1500"/>
      <c r="D567" s="1504"/>
      <c r="E567" s="1518"/>
      <c r="F567" s="1504"/>
      <c r="G567" s="1504"/>
      <c r="H567" s="1504"/>
      <c r="I567" s="1504"/>
      <c r="J567" s="1504"/>
      <c r="K567" s="1504"/>
      <c r="L567" s="1504"/>
      <c r="M567" s="1500"/>
      <c r="N567" s="1500"/>
      <c r="O567" s="1505"/>
    </row>
    <row r="568">
      <c r="A568" s="1506"/>
      <c r="B568" s="1507"/>
      <c r="C568" s="1508"/>
      <c r="D568" s="1513"/>
      <c r="E568" s="1509"/>
      <c r="F568" s="1510"/>
      <c r="G568" s="1511"/>
      <c r="H568" s="1512"/>
      <c r="I568" s="1513"/>
      <c r="J568" s="1514"/>
      <c r="K568" s="1515"/>
      <c r="L568" s="1510"/>
      <c r="M568" s="1516"/>
      <c r="N568" s="1516"/>
      <c r="O568" s="1517"/>
    </row>
    <row r="569">
      <c r="A569" s="1499"/>
      <c r="B569" s="1504"/>
      <c r="C569" s="1500"/>
      <c r="D569" s="1504"/>
      <c r="E569" s="1518"/>
      <c r="F569" s="1504"/>
      <c r="G569" s="1504"/>
      <c r="H569" s="1504"/>
      <c r="I569" s="1504"/>
      <c r="J569" s="1504"/>
      <c r="K569" s="1504"/>
      <c r="L569" s="1504"/>
      <c r="M569" s="1500"/>
      <c r="N569" s="1500"/>
      <c r="O569" s="1505"/>
    </row>
    <row r="570">
      <c r="A570" s="1506"/>
      <c r="B570" s="1507"/>
      <c r="C570" s="1508"/>
      <c r="D570" s="1513"/>
      <c r="E570" s="1509"/>
      <c r="F570" s="1510"/>
      <c r="G570" s="1511"/>
      <c r="H570" s="1512"/>
      <c r="I570" s="1513"/>
      <c r="J570" s="1514"/>
      <c r="K570" s="1515"/>
      <c r="L570" s="1510"/>
      <c r="M570" s="1516"/>
      <c r="N570" s="1516"/>
      <c r="O570" s="1517"/>
    </row>
    <row r="571">
      <c r="A571" s="1499"/>
      <c r="B571" s="1504"/>
      <c r="C571" s="1500"/>
      <c r="D571" s="1504"/>
      <c r="E571" s="1518"/>
      <c r="F571" s="1504"/>
      <c r="G571" s="1504"/>
      <c r="H571" s="1504"/>
      <c r="I571" s="1504"/>
      <c r="J571" s="1504"/>
      <c r="K571" s="1504"/>
      <c r="L571" s="1504"/>
      <c r="M571" s="1500"/>
      <c r="N571" s="1500"/>
      <c r="O571" s="1505"/>
    </row>
    <row r="572">
      <c r="A572" s="1506"/>
      <c r="B572" s="1507"/>
      <c r="C572" s="1508"/>
      <c r="D572" s="1513"/>
      <c r="E572" s="1509"/>
      <c r="F572" s="1510"/>
      <c r="G572" s="1511"/>
      <c r="H572" s="1512"/>
      <c r="I572" s="1513"/>
      <c r="J572" s="1514"/>
      <c r="K572" s="1515"/>
      <c r="L572" s="1510"/>
      <c r="M572" s="1516"/>
      <c r="N572" s="1516"/>
      <c r="O572" s="1517"/>
    </row>
    <row r="573">
      <c r="A573" s="1499"/>
      <c r="B573" s="1504"/>
      <c r="C573" s="1500"/>
      <c r="D573" s="1504"/>
      <c r="E573" s="1518"/>
      <c r="F573" s="1504"/>
      <c r="G573" s="1504"/>
      <c r="H573" s="1504"/>
      <c r="I573" s="1504"/>
      <c r="J573" s="1504"/>
      <c r="K573" s="1504"/>
      <c r="L573" s="1504"/>
      <c r="M573" s="1500"/>
      <c r="N573" s="1500"/>
      <c r="O573" s="1505"/>
    </row>
    <row r="574">
      <c r="A574" s="1506"/>
      <c r="B574" s="1507"/>
      <c r="C574" s="1508"/>
      <c r="D574" s="1513"/>
      <c r="E574" s="1509"/>
      <c r="F574" s="1510"/>
      <c r="G574" s="1511"/>
      <c r="H574" s="1512"/>
      <c r="I574" s="1513"/>
      <c r="J574" s="1514"/>
      <c r="K574" s="1515"/>
      <c r="L574" s="1510"/>
      <c r="M574" s="1516"/>
      <c r="N574" s="1516"/>
      <c r="O574" s="1517"/>
    </row>
    <row r="575">
      <c r="A575" s="1499"/>
      <c r="B575" s="1504"/>
      <c r="C575" s="1500"/>
      <c r="D575" s="1504"/>
      <c r="E575" s="1518"/>
      <c r="F575" s="1504"/>
      <c r="G575" s="1504"/>
      <c r="H575" s="1504"/>
      <c r="I575" s="1504"/>
      <c r="J575" s="1504"/>
      <c r="K575" s="1504"/>
      <c r="L575" s="1504"/>
      <c r="M575" s="1500"/>
      <c r="N575" s="1500"/>
      <c r="O575" s="1505"/>
    </row>
    <row r="576">
      <c r="A576" s="1506"/>
      <c r="B576" s="1507"/>
      <c r="C576" s="1508"/>
      <c r="D576" s="1513"/>
      <c r="E576" s="1509"/>
      <c r="F576" s="1510"/>
      <c r="G576" s="1511"/>
      <c r="H576" s="1512"/>
      <c r="I576" s="1513"/>
      <c r="J576" s="1514"/>
      <c r="K576" s="1515"/>
      <c r="L576" s="1510"/>
      <c r="M576" s="1516"/>
      <c r="N576" s="1516"/>
      <c r="O576" s="1517"/>
    </row>
    <row r="577">
      <c r="A577" s="1499"/>
      <c r="B577" s="1504"/>
      <c r="C577" s="1500"/>
      <c r="D577" s="1504"/>
      <c r="E577" s="1518"/>
      <c r="F577" s="1504"/>
      <c r="G577" s="1504"/>
      <c r="H577" s="1504"/>
      <c r="I577" s="1504"/>
      <c r="J577" s="1504"/>
      <c r="K577" s="1504"/>
      <c r="L577" s="1504"/>
      <c r="M577" s="1500"/>
      <c r="N577" s="1500"/>
      <c r="O577" s="1505"/>
    </row>
    <row r="578">
      <c r="A578" s="1506"/>
      <c r="B578" s="1507"/>
      <c r="C578" s="1508"/>
      <c r="D578" s="1513"/>
      <c r="E578" s="1509"/>
      <c r="F578" s="1510"/>
      <c r="G578" s="1511"/>
      <c r="H578" s="1512"/>
      <c r="I578" s="1513"/>
      <c r="J578" s="1514"/>
      <c r="K578" s="1515"/>
      <c r="L578" s="1510"/>
      <c r="M578" s="1516"/>
      <c r="N578" s="1516"/>
      <c r="O578" s="1517"/>
    </row>
    <row r="579">
      <c r="A579" s="1499"/>
      <c r="B579" s="1504"/>
      <c r="C579" s="1500"/>
      <c r="D579" s="1504"/>
      <c r="E579" s="1518"/>
      <c r="F579" s="1504"/>
      <c r="G579" s="1504"/>
      <c r="H579" s="1504"/>
      <c r="I579" s="1504"/>
      <c r="J579" s="1504"/>
      <c r="K579" s="1504"/>
      <c r="L579" s="1504"/>
      <c r="M579" s="1500"/>
      <c r="N579" s="1500"/>
      <c r="O579" s="1505"/>
    </row>
    <row r="580">
      <c r="A580" s="1506"/>
      <c r="B580" s="1507"/>
      <c r="C580" s="1508"/>
      <c r="D580" s="1513"/>
      <c r="E580" s="1509"/>
      <c r="F580" s="1510"/>
      <c r="G580" s="1511"/>
      <c r="H580" s="1512"/>
      <c r="I580" s="1513"/>
      <c r="J580" s="1514"/>
      <c r="K580" s="1515"/>
      <c r="L580" s="1510"/>
      <c r="M580" s="1516"/>
      <c r="N580" s="1516"/>
      <c r="O580" s="1517"/>
    </row>
    <row r="581">
      <c r="A581" s="1499"/>
      <c r="B581" s="1504"/>
      <c r="C581" s="1500"/>
      <c r="D581" s="1504"/>
      <c r="E581" s="1518"/>
      <c r="F581" s="1504"/>
      <c r="G581" s="1504"/>
      <c r="H581" s="1504"/>
      <c r="I581" s="1504"/>
      <c r="J581" s="1504"/>
      <c r="K581" s="1504"/>
      <c r="L581" s="1504"/>
      <c r="M581" s="1500"/>
      <c r="N581" s="1500"/>
      <c r="O581" s="1505"/>
    </row>
    <row r="582">
      <c r="A582" s="1506"/>
      <c r="B582" s="1507"/>
      <c r="C582" s="1508"/>
      <c r="D582" s="1513"/>
      <c r="E582" s="1509"/>
      <c r="F582" s="1510"/>
      <c r="G582" s="1511"/>
      <c r="H582" s="1512"/>
      <c r="I582" s="1513"/>
      <c r="J582" s="1514"/>
      <c r="K582" s="1515"/>
      <c r="L582" s="1510"/>
      <c r="M582" s="1516"/>
      <c r="N582" s="1516"/>
      <c r="O582" s="1517"/>
    </row>
    <row r="583">
      <c r="A583" s="1499"/>
      <c r="B583" s="1504"/>
      <c r="C583" s="1500"/>
      <c r="D583" s="1504"/>
      <c r="E583" s="1518"/>
      <c r="F583" s="1504"/>
      <c r="G583" s="1504"/>
      <c r="H583" s="1504"/>
      <c r="I583" s="1504"/>
      <c r="J583" s="1504"/>
      <c r="K583" s="1504"/>
      <c r="L583" s="1504"/>
      <c r="M583" s="1500"/>
      <c r="N583" s="1500"/>
      <c r="O583" s="1505"/>
    </row>
    <row r="584">
      <c r="A584" s="1506"/>
      <c r="B584" s="1507"/>
      <c r="C584" s="1508"/>
      <c r="D584" s="1513"/>
      <c r="E584" s="1509"/>
      <c r="F584" s="1510"/>
      <c r="G584" s="1511"/>
      <c r="H584" s="1512"/>
      <c r="I584" s="1513"/>
      <c r="J584" s="1514"/>
      <c r="K584" s="1515"/>
      <c r="L584" s="1510"/>
      <c r="M584" s="1516"/>
      <c r="N584" s="1516"/>
      <c r="O584" s="1517"/>
    </row>
    <row r="585">
      <c r="A585" s="1499"/>
      <c r="B585" s="1504"/>
      <c r="C585" s="1500"/>
      <c r="D585" s="1504"/>
      <c r="E585" s="1518"/>
      <c r="F585" s="1504"/>
      <c r="G585" s="1504"/>
      <c r="H585" s="1504"/>
      <c r="I585" s="1504"/>
      <c r="J585" s="1504"/>
      <c r="K585" s="1504"/>
      <c r="L585" s="1504"/>
      <c r="M585" s="1500"/>
      <c r="N585" s="1500"/>
      <c r="O585" s="1505"/>
    </row>
    <row r="586">
      <c r="A586" s="1506"/>
      <c r="B586" s="1507"/>
      <c r="C586" s="1508"/>
      <c r="D586" s="1513"/>
      <c r="E586" s="1509"/>
      <c r="F586" s="1510"/>
      <c r="G586" s="1511"/>
      <c r="H586" s="1512"/>
      <c r="I586" s="1513"/>
      <c r="J586" s="1514"/>
      <c r="K586" s="1515"/>
      <c r="L586" s="1510"/>
      <c r="M586" s="1516"/>
      <c r="N586" s="1516"/>
      <c r="O586" s="1517"/>
    </row>
    <row r="587">
      <c r="A587" s="1499"/>
      <c r="B587" s="1504"/>
      <c r="C587" s="1500"/>
      <c r="D587" s="1504"/>
      <c r="E587" s="1518"/>
      <c r="F587" s="1504"/>
      <c r="G587" s="1504"/>
      <c r="H587" s="1504"/>
      <c r="I587" s="1504"/>
      <c r="J587" s="1504"/>
      <c r="K587" s="1504"/>
      <c r="L587" s="1504"/>
      <c r="M587" s="1500"/>
      <c r="N587" s="1500"/>
      <c r="O587" s="1505"/>
    </row>
    <row r="588">
      <c r="A588" s="1506"/>
      <c r="B588" s="1507"/>
      <c r="C588" s="1508"/>
      <c r="D588" s="1513"/>
      <c r="E588" s="1509"/>
      <c r="F588" s="1510"/>
      <c r="G588" s="1511"/>
      <c r="H588" s="1512"/>
      <c r="I588" s="1513"/>
      <c r="J588" s="1514"/>
      <c r="K588" s="1515"/>
      <c r="L588" s="1510"/>
      <c r="M588" s="1516"/>
      <c r="N588" s="1516"/>
      <c r="O588" s="1517"/>
    </row>
    <row r="589">
      <c r="A589" s="1499"/>
      <c r="B589" s="1504"/>
      <c r="C589" s="1500"/>
      <c r="D589" s="1504"/>
      <c r="E589" s="1518"/>
      <c r="F589" s="1504"/>
      <c r="G589" s="1504"/>
      <c r="H589" s="1504"/>
      <c r="I589" s="1504"/>
      <c r="J589" s="1504"/>
      <c r="K589" s="1504"/>
      <c r="L589" s="1504"/>
      <c r="M589" s="1500"/>
      <c r="N589" s="1500"/>
      <c r="O589" s="1505"/>
    </row>
    <row r="590">
      <c r="A590" s="1506"/>
      <c r="B590" s="1507"/>
      <c r="C590" s="1508"/>
      <c r="D590" s="1513"/>
      <c r="E590" s="1509"/>
      <c r="F590" s="1510"/>
      <c r="G590" s="1511"/>
      <c r="H590" s="1512"/>
      <c r="I590" s="1513"/>
      <c r="J590" s="1514"/>
      <c r="K590" s="1515"/>
      <c r="L590" s="1510"/>
      <c r="M590" s="1516"/>
      <c r="N590" s="1516"/>
      <c r="O590" s="1517"/>
    </row>
    <row r="591">
      <c r="A591" s="1499"/>
      <c r="B591" s="1504"/>
      <c r="C591" s="1500"/>
      <c r="D591" s="1504"/>
      <c r="E591" s="1518"/>
      <c r="F591" s="1504"/>
      <c r="G591" s="1504"/>
      <c r="H591" s="1504"/>
      <c r="I591" s="1504"/>
      <c r="J591" s="1504"/>
      <c r="K591" s="1504"/>
      <c r="L591" s="1504"/>
      <c r="M591" s="1500"/>
      <c r="N591" s="1500"/>
      <c r="O591" s="1505"/>
    </row>
    <row r="592">
      <c r="A592" s="1506"/>
      <c r="B592" s="1507"/>
      <c r="C592" s="1508"/>
      <c r="D592" s="1513"/>
      <c r="E592" s="1509"/>
      <c r="F592" s="1510"/>
      <c r="G592" s="1511"/>
      <c r="H592" s="1512"/>
      <c r="I592" s="1513"/>
      <c r="J592" s="1514"/>
      <c r="K592" s="1515"/>
      <c r="L592" s="1510"/>
      <c r="M592" s="1516"/>
      <c r="N592" s="1516"/>
      <c r="O592" s="1517"/>
    </row>
    <row r="593">
      <c r="A593" s="1499"/>
      <c r="B593" s="1504"/>
      <c r="C593" s="1500"/>
      <c r="D593" s="1504"/>
      <c r="E593" s="1518"/>
      <c r="F593" s="1504"/>
      <c r="G593" s="1504"/>
      <c r="H593" s="1504"/>
      <c r="I593" s="1504"/>
      <c r="J593" s="1504"/>
      <c r="K593" s="1504"/>
      <c r="L593" s="1504"/>
      <c r="M593" s="1500"/>
      <c r="N593" s="1500"/>
      <c r="O593" s="1505"/>
    </row>
    <row r="594">
      <c r="A594" s="1506"/>
      <c r="B594" s="1507"/>
      <c r="C594" s="1508"/>
      <c r="D594" s="1513"/>
      <c r="E594" s="1509"/>
      <c r="F594" s="1510"/>
      <c r="G594" s="1511"/>
      <c r="H594" s="1512"/>
      <c r="I594" s="1513"/>
      <c r="J594" s="1514"/>
      <c r="K594" s="1515"/>
      <c r="L594" s="1510"/>
      <c r="M594" s="1516"/>
      <c r="N594" s="1516"/>
      <c r="O594" s="1517"/>
    </row>
    <row r="595">
      <c r="A595" s="1499"/>
      <c r="B595" s="1504"/>
      <c r="C595" s="1500"/>
      <c r="D595" s="1504"/>
      <c r="E595" s="1518"/>
      <c r="F595" s="1504"/>
      <c r="G595" s="1504"/>
      <c r="H595" s="1504"/>
      <c r="I595" s="1504"/>
      <c r="J595" s="1504"/>
      <c r="K595" s="1504"/>
      <c r="L595" s="1504"/>
      <c r="M595" s="1500"/>
      <c r="N595" s="1500"/>
      <c r="O595" s="1505"/>
    </row>
    <row r="596">
      <c r="A596" s="1506"/>
      <c r="B596" s="1507"/>
      <c r="C596" s="1508"/>
      <c r="D596" s="1513"/>
      <c r="E596" s="1509"/>
      <c r="F596" s="1510"/>
      <c r="G596" s="1511"/>
      <c r="H596" s="1512"/>
      <c r="I596" s="1513"/>
      <c r="J596" s="1514"/>
      <c r="K596" s="1515"/>
      <c r="L596" s="1510"/>
      <c r="M596" s="1516"/>
      <c r="N596" s="1516"/>
      <c r="O596" s="1517"/>
    </row>
    <row r="597">
      <c r="A597" s="1499"/>
      <c r="B597" s="1504"/>
      <c r="C597" s="1500"/>
      <c r="D597" s="1504"/>
      <c r="E597" s="1518"/>
      <c r="F597" s="1504"/>
      <c r="G597" s="1504"/>
      <c r="H597" s="1504"/>
      <c r="I597" s="1504"/>
      <c r="J597" s="1504"/>
      <c r="K597" s="1504"/>
      <c r="L597" s="1504"/>
      <c r="M597" s="1500"/>
      <c r="N597" s="1500"/>
      <c r="O597" s="1505"/>
    </row>
    <row r="598">
      <c r="A598" s="1506"/>
      <c r="B598" s="1507"/>
      <c r="C598" s="1508"/>
      <c r="D598" s="1513"/>
      <c r="E598" s="1509"/>
      <c r="F598" s="1510"/>
      <c r="G598" s="1511"/>
      <c r="H598" s="1512"/>
      <c r="I598" s="1513"/>
      <c r="J598" s="1514"/>
      <c r="K598" s="1515"/>
      <c r="L598" s="1510"/>
      <c r="M598" s="1516"/>
      <c r="N598" s="1516"/>
      <c r="O598" s="1517"/>
    </row>
    <row r="599">
      <c r="A599" s="1499"/>
      <c r="B599" s="1504"/>
      <c r="C599" s="1500"/>
      <c r="D599" s="1504"/>
      <c r="E599" s="1518"/>
      <c r="F599" s="1504"/>
      <c r="G599" s="1504"/>
      <c r="H599" s="1504"/>
      <c r="I599" s="1504"/>
      <c r="J599" s="1504"/>
      <c r="K599" s="1504"/>
      <c r="L599" s="1504"/>
      <c r="M599" s="1500"/>
      <c r="N599" s="1500"/>
      <c r="O599" s="1505"/>
    </row>
    <row r="600">
      <c r="A600" s="1506"/>
      <c r="B600" s="1507"/>
      <c r="C600" s="1508"/>
      <c r="D600" s="1513"/>
      <c r="E600" s="1509"/>
      <c r="F600" s="1510"/>
      <c r="G600" s="1511"/>
      <c r="H600" s="1512"/>
      <c r="I600" s="1513"/>
      <c r="J600" s="1514"/>
      <c r="K600" s="1515"/>
      <c r="L600" s="1510"/>
      <c r="M600" s="1516"/>
      <c r="N600" s="1516"/>
      <c r="O600" s="1517"/>
    </row>
    <row r="601">
      <c r="A601" s="1499"/>
      <c r="B601" s="1504"/>
      <c r="C601" s="1500"/>
      <c r="D601" s="1504"/>
      <c r="E601" s="1518"/>
      <c r="F601" s="1504"/>
      <c r="G601" s="1504"/>
      <c r="H601" s="1504"/>
      <c r="I601" s="1504"/>
      <c r="J601" s="1504"/>
      <c r="K601" s="1504"/>
      <c r="L601" s="1504"/>
      <c r="M601" s="1500"/>
      <c r="N601" s="1500"/>
      <c r="O601" s="1505"/>
    </row>
    <row r="602">
      <c r="A602" s="1506"/>
      <c r="B602" s="1507"/>
      <c r="C602" s="1508"/>
      <c r="D602" s="1513"/>
      <c r="E602" s="1509"/>
      <c r="F602" s="1510"/>
      <c r="G602" s="1511"/>
      <c r="H602" s="1512"/>
      <c r="I602" s="1513"/>
      <c r="J602" s="1514"/>
      <c r="K602" s="1515"/>
      <c r="L602" s="1510"/>
      <c r="M602" s="1516"/>
      <c r="N602" s="1516"/>
      <c r="O602" s="1517"/>
    </row>
    <row r="603">
      <c r="A603" s="1499"/>
      <c r="B603" s="1504"/>
      <c r="C603" s="1500"/>
      <c r="D603" s="1504"/>
      <c r="E603" s="1518"/>
      <c r="F603" s="1504"/>
      <c r="G603" s="1504"/>
      <c r="H603" s="1504"/>
      <c r="I603" s="1504"/>
      <c r="J603" s="1504"/>
      <c r="K603" s="1504"/>
      <c r="L603" s="1504"/>
      <c r="M603" s="1500"/>
      <c r="N603" s="1500"/>
      <c r="O603" s="1505"/>
    </row>
    <row r="604">
      <c r="A604" s="1506"/>
      <c r="B604" s="1507"/>
      <c r="C604" s="1508"/>
      <c r="D604" s="1513"/>
      <c r="E604" s="1509"/>
      <c r="F604" s="1510"/>
      <c r="G604" s="1511"/>
      <c r="H604" s="1512"/>
      <c r="I604" s="1513"/>
      <c r="J604" s="1514"/>
      <c r="K604" s="1515"/>
      <c r="L604" s="1510"/>
      <c r="M604" s="1516"/>
      <c r="N604" s="1516"/>
      <c r="O604" s="1517"/>
    </row>
    <row r="605">
      <c r="A605" s="1499"/>
      <c r="B605" s="1504"/>
      <c r="C605" s="1500"/>
      <c r="D605" s="1504"/>
      <c r="E605" s="1518"/>
      <c r="F605" s="1504"/>
      <c r="G605" s="1504"/>
      <c r="H605" s="1504"/>
      <c r="I605" s="1504"/>
      <c r="J605" s="1504"/>
      <c r="K605" s="1504"/>
      <c r="L605" s="1504"/>
      <c r="M605" s="1500"/>
      <c r="N605" s="1500"/>
      <c r="O605" s="1505"/>
    </row>
    <row r="606">
      <c r="A606" s="1506"/>
      <c r="B606" s="1507"/>
      <c r="C606" s="1508"/>
      <c r="D606" s="1513"/>
      <c r="E606" s="1509"/>
      <c r="F606" s="1510"/>
      <c r="G606" s="1511"/>
      <c r="H606" s="1512"/>
      <c r="I606" s="1513"/>
      <c r="J606" s="1514"/>
      <c r="K606" s="1515"/>
      <c r="L606" s="1510"/>
      <c r="M606" s="1516"/>
      <c r="N606" s="1516"/>
      <c r="O606" s="1517"/>
    </row>
    <row r="607">
      <c r="A607" s="1499"/>
      <c r="B607" s="1504"/>
      <c r="C607" s="1500"/>
      <c r="D607" s="1504"/>
      <c r="E607" s="1518"/>
      <c r="F607" s="1504"/>
      <c r="G607" s="1504"/>
      <c r="H607" s="1504"/>
      <c r="I607" s="1504"/>
      <c r="J607" s="1504"/>
      <c r="K607" s="1504"/>
      <c r="L607" s="1504"/>
      <c r="M607" s="1500"/>
      <c r="N607" s="1500"/>
      <c r="O607" s="1505"/>
    </row>
    <row r="608">
      <c r="A608" s="1506"/>
      <c r="B608" s="1507"/>
      <c r="C608" s="1508"/>
      <c r="D608" s="1513"/>
      <c r="E608" s="1509"/>
      <c r="F608" s="1510"/>
      <c r="G608" s="1511"/>
      <c r="H608" s="1512"/>
      <c r="I608" s="1513"/>
      <c r="J608" s="1514"/>
      <c r="K608" s="1515"/>
      <c r="L608" s="1510"/>
      <c r="M608" s="1516"/>
      <c r="N608" s="1516"/>
      <c r="O608" s="1517"/>
    </row>
    <row r="609">
      <c r="A609" s="1499"/>
      <c r="B609" s="1504"/>
      <c r="C609" s="1500"/>
      <c r="D609" s="1504"/>
      <c r="E609" s="1518"/>
      <c r="F609" s="1504"/>
      <c r="G609" s="1504"/>
      <c r="H609" s="1504"/>
      <c r="I609" s="1504"/>
      <c r="J609" s="1504"/>
      <c r="K609" s="1504"/>
      <c r="L609" s="1504"/>
      <c r="M609" s="1500"/>
      <c r="N609" s="1500"/>
      <c r="O609" s="1505"/>
    </row>
    <row r="610">
      <c r="A610" s="1506"/>
      <c r="B610" s="1507"/>
      <c r="C610" s="1508"/>
      <c r="D610" s="1513"/>
      <c r="E610" s="1509"/>
      <c r="F610" s="1510"/>
      <c r="G610" s="1511"/>
      <c r="H610" s="1512"/>
      <c r="I610" s="1513"/>
      <c r="J610" s="1514"/>
      <c r="K610" s="1515"/>
      <c r="L610" s="1510"/>
      <c r="M610" s="1516"/>
      <c r="N610" s="1516"/>
      <c r="O610" s="1517"/>
    </row>
    <row r="611">
      <c r="A611" s="1499"/>
      <c r="B611" s="1504"/>
      <c r="C611" s="1500"/>
      <c r="D611" s="1504"/>
      <c r="E611" s="1518"/>
      <c r="F611" s="1504"/>
      <c r="G611" s="1504"/>
      <c r="H611" s="1504"/>
      <c r="I611" s="1504"/>
      <c r="J611" s="1504"/>
      <c r="K611" s="1504"/>
      <c r="L611" s="1504"/>
      <c r="M611" s="1500"/>
      <c r="N611" s="1500"/>
      <c r="O611" s="1505"/>
    </row>
    <row r="612">
      <c r="A612" s="1506"/>
      <c r="B612" s="1507"/>
      <c r="C612" s="1508"/>
      <c r="D612" s="1513"/>
      <c r="E612" s="1509"/>
      <c r="F612" s="1510"/>
      <c r="G612" s="1511"/>
      <c r="H612" s="1512"/>
      <c r="I612" s="1513"/>
      <c r="J612" s="1514"/>
      <c r="K612" s="1515"/>
      <c r="L612" s="1510"/>
      <c r="M612" s="1516"/>
      <c r="N612" s="1516"/>
      <c r="O612" s="1517"/>
    </row>
    <row r="613">
      <c r="A613" s="1499"/>
      <c r="B613" s="1504"/>
      <c r="C613" s="1500"/>
      <c r="D613" s="1504"/>
      <c r="E613" s="1518"/>
      <c r="F613" s="1504"/>
      <c r="G613" s="1504"/>
      <c r="H613" s="1504"/>
      <c r="I613" s="1504"/>
      <c r="J613" s="1504"/>
      <c r="K613" s="1504"/>
      <c r="L613" s="1504"/>
      <c r="M613" s="1500"/>
      <c r="N613" s="1500"/>
      <c r="O613" s="1505"/>
    </row>
    <row r="614">
      <c r="A614" s="1506"/>
      <c r="B614" s="1507"/>
      <c r="C614" s="1508"/>
      <c r="D614" s="1513"/>
      <c r="E614" s="1509"/>
      <c r="F614" s="1510"/>
      <c r="G614" s="1511"/>
      <c r="H614" s="1512"/>
      <c r="I614" s="1513"/>
      <c r="J614" s="1514"/>
      <c r="K614" s="1515"/>
      <c r="L614" s="1510"/>
      <c r="M614" s="1516"/>
      <c r="N614" s="1516"/>
      <c r="O614" s="1517"/>
    </row>
    <row r="615">
      <c r="A615" s="1499"/>
      <c r="B615" s="1504"/>
      <c r="C615" s="1500"/>
      <c r="D615" s="1504"/>
      <c r="E615" s="1518"/>
      <c r="F615" s="1504"/>
      <c r="G615" s="1504"/>
      <c r="H615" s="1504"/>
      <c r="I615" s="1504"/>
      <c r="J615" s="1504"/>
      <c r="K615" s="1504"/>
      <c r="L615" s="1504"/>
      <c r="M615" s="1500"/>
      <c r="N615" s="1500"/>
      <c r="O615" s="1505"/>
    </row>
    <row r="616">
      <c r="A616" s="1506"/>
      <c r="B616" s="1507"/>
      <c r="C616" s="1508"/>
      <c r="D616" s="1513"/>
      <c r="E616" s="1509"/>
      <c r="F616" s="1510"/>
      <c r="G616" s="1511"/>
      <c r="H616" s="1512"/>
      <c r="I616" s="1513"/>
      <c r="J616" s="1514"/>
      <c r="K616" s="1515"/>
      <c r="L616" s="1510"/>
      <c r="M616" s="1516"/>
      <c r="N616" s="1516"/>
      <c r="O616" s="1517"/>
    </row>
    <row r="617">
      <c r="A617" s="1499"/>
      <c r="B617" s="1504"/>
      <c r="C617" s="1500"/>
      <c r="D617" s="1504"/>
      <c r="E617" s="1518"/>
      <c r="F617" s="1504"/>
      <c r="G617" s="1504"/>
      <c r="H617" s="1504"/>
      <c r="I617" s="1504"/>
      <c r="J617" s="1504"/>
      <c r="K617" s="1504"/>
      <c r="L617" s="1504"/>
      <c r="M617" s="1500"/>
      <c r="N617" s="1500"/>
      <c r="O617" s="1505"/>
    </row>
    <row r="618">
      <c r="A618" s="1506"/>
      <c r="B618" s="1507"/>
      <c r="C618" s="1508"/>
      <c r="D618" s="1513"/>
      <c r="E618" s="1509"/>
      <c r="F618" s="1510"/>
      <c r="G618" s="1511"/>
      <c r="H618" s="1512"/>
      <c r="I618" s="1513"/>
      <c r="J618" s="1514"/>
      <c r="K618" s="1515"/>
      <c r="L618" s="1510"/>
      <c r="M618" s="1516"/>
      <c r="N618" s="1516"/>
      <c r="O618" s="1517"/>
    </row>
    <row r="619">
      <c r="A619" s="1499"/>
      <c r="B619" s="1504"/>
      <c r="C619" s="1500"/>
      <c r="D619" s="1504"/>
      <c r="E619" s="1518"/>
      <c r="F619" s="1504"/>
      <c r="G619" s="1504"/>
      <c r="H619" s="1504"/>
      <c r="I619" s="1504"/>
      <c r="J619" s="1504"/>
      <c r="K619" s="1504"/>
      <c r="L619" s="1504"/>
      <c r="M619" s="1500"/>
      <c r="N619" s="1500"/>
      <c r="O619" s="1505"/>
    </row>
    <row r="620">
      <c r="A620" s="1506"/>
      <c r="B620" s="1507"/>
      <c r="C620" s="1508"/>
      <c r="D620" s="1513"/>
      <c r="E620" s="1509"/>
      <c r="F620" s="1510"/>
      <c r="G620" s="1511"/>
      <c r="H620" s="1512"/>
      <c r="I620" s="1513"/>
      <c r="J620" s="1514"/>
      <c r="K620" s="1515"/>
      <c r="L620" s="1510"/>
      <c r="M620" s="1516"/>
      <c r="N620" s="1516"/>
      <c r="O620" s="1517"/>
    </row>
    <row r="621">
      <c r="A621" s="1499"/>
      <c r="B621" s="1504"/>
      <c r="C621" s="1500"/>
      <c r="D621" s="1504"/>
      <c r="E621" s="1518"/>
      <c r="F621" s="1504"/>
      <c r="G621" s="1504"/>
      <c r="H621" s="1504"/>
      <c r="I621" s="1504"/>
      <c r="J621" s="1504"/>
      <c r="K621" s="1504"/>
      <c r="L621" s="1504"/>
      <c r="M621" s="1500"/>
      <c r="N621" s="1500"/>
      <c r="O621" s="1505"/>
    </row>
    <row r="622">
      <c r="A622" s="1506"/>
      <c r="B622" s="1507"/>
      <c r="C622" s="1508"/>
      <c r="D622" s="1513"/>
      <c r="E622" s="1509"/>
      <c r="F622" s="1510"/>
      <c r="G622" s="1511"/>
      <c r="H622" s="1512"/>
      <c r="I622" s="1513"/>
      <c r="J622" s="1514"/>
      <c r="K622" s="1515"/>
      <c r="L622" s="1510"/>
      <c r="M622" s="1516"/>
      <c r="N622" s="1516"/>
      <c r="O622" s="1517"/>
    </row>
    <row r="623">
      <c r="A623" s="1499"/>
      <c r="B623" s="1504"/>
      <c r="C623" s="1500"/>
      <c r="D623" s="1504"/>
      <c r="E623" s="1518"/>
      <c r="F623" s="1504"/>
      <c r="G623" s="1504"/>
      <c r="H623" s="1504"/>
      <c r="I623" s="1504"/>
      <c r="J623" s="1504"/>
      <c r="K623" s="1504"/>
      <c r="L623" s="1504"/>
      <c r="M623" s="1500"/>
      <c r="N623" s="1500"/>
      <c r="O623" s="1505"/>
    </row>
    <row r="624">
      <c r="A624" s="1506"/>
      <c r="B624" s="1507"/>
      <c r="C624" s="1508"/>
      <c r="D624" s="1513"/>
      <c r="E624" s="1509"/>
      <c r="F624" s="1510"/>
      <c r="G624" s="1511"/>
      <c r="H624" s="1512"/>
      <c r="I624" s="1513"/>
      <c r="J624" s="1514"/>
      <c r="K624" s="1515"/>
      <c r="L624" s="1510"/>
      <c r="M624" s="1516"/>
      <c r="N624" s="1516"/>
      <c r="O624" s="1517"/>
    </row>
    <row r="625">
      <c r="A625" s="1499"/>
      <c r="B625" s="1504"/>
      <c r="C625" s="1500"/>
      <c r="D625" s="1504"/>
      <c r="E625" s="1518"/>
      <c r="F625" s="1504"/>
      <c r="G625" s="1504"/>
      <c r="H625" s="1504"/>
      <c r="I625" s="1504"/>
      <c r="J625" s="1504"/>
      <c r="K625" s="1504"/>
      <c r="L625" s="1504"/>
      <c r="M625" s="1500"/>
      <c r="N625" s="1500"/>
      <c r="O625" s="1505"/>
    </row>
    <row r="626">
      <c r="A626" s="1506"/>
      <c r="B626" s="1507"/>
      <c r="C626" s="1508"/>
      <c r="D626" s="1513"/>
      <c r="E626" s="1509"/>
      <c r="F626" s="1510"/>
      <c r="G626" s="1511"/>
      <c r="H626" s="1512"/>
      <c r="I626" s="1513"/>
      <c r="J626" s="1514"/>
      <c r="K626" s="1515"/>
      <c r="L626" s="1510"/>
      <c r="M626" s="1516"/>
      <c r="N626" s="1516"/>
      <c r="O626" s="1517"/>
    </row>
    <row r="627">
      <c r="A627" s="1499"/>
      <c r="B627" s="1504"/>
      <c r="C627" s="1500"/>
      <c r="D627" s="1504"/>
      <c r="E627" s="1518"/>
      <c r="F627" s="1504"/>
      <c r="G627" s="1504"/>
      <c r="H627" s="1504"/>
      <c r="I627" s="1504"/>
      <c r="J627" s="1504"/>
      <c r="K627" s="1504"/>
      <c r="L627" s="1504"/>
      <c r="M627" s="1500"/>
      <c r="N627" s="1500"/>
      <c r="O627" s="1505"/>
    </row>
    <row r="628">
      <c r="A628" s="1506"/>
      <c r="B628" s="1507"/>
      <c r="C628" s="1508"/>
      <c r="D628" s="1513"/>
      <c r="E628" s="1509"/>
      <c r="F628" s="1510"/>
      <c r="G628" s="1511"/>
      <c r="H628" s="1512"/>
      <c r="I628" s="1513"/>
      <c r="J628" s="1514"/>
      <c r="K628" s="1515"/>
      <c r="L628" s="1510"/>
      <c r="M628" s="1516"/>
      <c r="N628" s="1516"/>
      <c r="O628" s="1517"/>
    </row>
    <row r="629">
      <c r="A629" s="1499"/>
      <c r="B629" s="1504"/>
      <c r="C629" s="1500"/>
      <c r="D629" s="1504"/>
      <c r="E629" s="1518"/>
      <c r="F629" s="1504"/>
      <c r="G629" s="1504"/>
      <c r="H629" s="1504"/>
      <c r="I629" s="1504"/>
      <c r="J629" s="1504"/>
      <c r="K629" s="1504"/>
      <c r="L629" s="1504"/>
      <c r="M629" s="1500"/>
      <c r="N629" s="1500"/>
      <c r="O629" s="1505"/>
    </row>
    <row r="630">
      <c r="A630" s="1506"/>
      <c r="B630" s="1507"/>
      <c r="C630" s="1508"/>
      <c r="D630" s="1513"/>
      <c r="E630" s="1509"/>
      <c r="F630" s="1510"/>
      <c r="G630" s="1511"/>
      <c r="H630" s="1512"/>
      <c r="I630" s="1513"/>
      <c r="J630" s="1514"/>
      <c r="K630" s="1515"/>
      <c r="L630" s="1510"/>
      <c r="M630" s="1516"/>
      <c r="N630" s="1516"/>
      <c r="O630" s="1517"/>
    </row>
    <row r="631">
      <c r="A631" s="1499"/>
      <c r="B631" s="1504"/>
      <c r="C631" s="1500"/>
      <c r="D631" s="1504"/>
      <c r="E631" s="1518"/>
      <c r="F631" s="1504"/>
      <c r="G631" s="1504"/>
      <c r="H631" s="1504"/>
      <c r="I631" s="1504"/>
      <c r="J631" s="1504"/>
      <c r="K631" s="1504"/>
      <c r="L631" s="1504"/>
      <c r="M631" s="1500"/>
      <c r="N631" s="1500"/>
      <c r="O631" s="1505"/>
    </row>
    <row r="632">
      <c r="A632" s="1506"/>
      <c r="B632" s="1507"/>
      <c r="C632" s="1508"/>
      <c r="D632" s="1513"/>
      <c r="E632" s="1509"/>
      <c r="F632" s="1510"/>
      <c r="G632" s="1511"/>
      <c r="H632" s="1512"/>
      <c r="I632" s="1513"/>
      <c r="J632" s="1514"/>
      <c r="K632" s="1515"/>
      <c r="L632" s="1510"/>
      <c r="M632" s="1516"/>
      <c r="N632" s="1516"/>
      <c r="O632" s="1517"/>
    </row>
    <row r="633">
      <c r="A633" s="1499"/>
      <c r="B633" s="1504"/>
      <c r="C633" s="1500"/>
      <c r="D633" s="1504"/>
      <c r="E633" s="1518"/>
      <c r="F633" s="1504"/>
      <c r="G633" s="1504"/>
      <c r="H633" s="1504"/>
      <c r="I633" s="1504"/>
      <c r="J633" s="1504"/>
      <c r="K633" s="1504"/>
      <c r="L633" s="1504"/>
      <c r="M633" s="1500"/>
      <c r="N633" s="1500"/>
      <c r="O633" s="1505"/>
    </row>
    <row r="634">
      <c r="A634" s="1506"/>
      <c r="B634" s="1507"/>
      <c r="C634" s="1508"/>
      <c r="D634" s="1513"/>
      <c r="E634" s="1509"/>
      <c r="F634" s="1510"/>
      <c r="G634" s="1511"/>
      <c r="H634" s="1512"/>
      <c r="I634" s="1513"/>
      <c r="J634" s="1514"/>
      <c r="K634" s="1515"/>
      <c r="L634" s="1510"/>
      <c r="M634" s="1516"/>
      <c r="N634" s="1516"/>
      <c r="O634" s="1517"/>
    </row>
    <row r="635">
      <c r="A635" s="1499"/>
      <c r="B635" s="1504"/>
      <c r="C635" s="1500"/>
      <c r="D635" s="1504"/>
      <c r="E635" s="1518"/>
      <c r="F635" s="1504"/>
      <c r="G635" s="1504"/>
      <c r="H635" s="1504"/>
      <c r="I635" s="1504"/>
      <c r="J635" s="1504"/>
      <c r="K635" s="1504"/>
      <c r="L635" s="1504"/>
      <c r="M635" s="1500"/>
      <c r="N635" s="1500"/>
      <c r="O635" s="1505"/>
    </row>
    <row r="636">
      <c r="A636" s="1506"/>
      <c r="B636" s="1507"/>
      <c r="C636" s="1508"/>
      <c r="D636" s="1513"/>
      <c r="E636" s="1509"/>
      <c r="F636" s="1510"/>
      <c r="G636" s="1511"/>
      <c r="H636" s="1512"/>
      <c r="I636" s="1513"/>
      <c r="J636" s="1514"/>
      <c r="K636" s="1515"/>
      <c r="L636" s="1510"/>
      <c r="M636" s="1516"/>
      <c r="N636" s="1516"/>
      <c r="O636" s="1517"/>
    </row>
    <row r="637">
      <c r="A637" s="1499"/>
      <c r="B637" s="1504"/>
      <c r="C637" s="1500"/>
      <c r="D637" s="1504"/>
      <c r="E637" s="1518"/>
      <c r="F637" s="1504"/>
      <c r="G637" s="1504"/>
      <c r="H637" s="1504"/>
      <c r="I637" s="1504"/>
      <c r="J637" s="1504"/>
      <c r="K637" s="1504"/>
      <c r="L637" s="1504"/>
      <c r="M637" s="1500"/>
      <c r="N637" s="1500"/>
      <c r="O637" s="1505"/>
    </row>
    <row r="638">
      <c r="A638" s="1506"/>
      <c r="B638" s="1507"/>
      <c r="C638" s="1508"/>
      <c r="D638" s="1513"/>
      <c r="E638" s="1509"/>
      <c r="F638" s="1510"/>
      <c r="G638" s="1511"/>
      <c r="H638" s="1512"/>
      <c r="I638" s="1513"/>
      <c r="J638" s="1514"/>
      <c r="K638" s="1515"/>
      <c r="L638" s="1510"/>
      <c r="M638" s="1516"/>
      <c r="N638" s="1516"/>
      <c r="O638" s="1517"/>
    </row>
    <row r="639">
      <c r="A639" s="1499"/>
      <c r="B639" s="1504"/>
      <c r="C639" s="1500"/>
      <c r="D639" s="1504"/>
      <c r="E639" s="1518"/>
      <c r="F639" s="1504"/>
      <c r="G639" s="1504"/>
      <c r="H639" s="1504"/>
      <c r="I639" s="1504"/>
      <c r="J639" s="1504"/>
      <c r="K639" s="1504"/>
      <c r="L639" s="1504"/>
      <c r="M639" s="1500"/>
      <c r="N639" s="1500"/>
      <c r="O639" s="1505"/>
    </row>
    <row r="640">
      <c r="A640" s="1506"/>
      <c r="B640" s="1507"/>
      <c r="C640" s="1508"/>
      <c r="D640" s="1513"/>
      <c r="E640" s="1509"/>
      <c r="F640" s="1510"/>
      <c r="G640" s="1511"/>
      <c r="H640" s="1512"/>
      <c r="I640" s="1513"/>
      <c r="J640" s="1514"/>
      <c r="K640" s="1515"/>
      <c r="L640" s="1510"/>
      <c r="M640" s="1516"/>
      <c r="N640" s="1516"/>
      <c r="O640" s="1517"/>
    </row>
    <row r="641">
      <c r="A641" s="1499"/>
      <c r="B641" s="1504"/>
      <c r="C641" s="1500"/>
      <c r="D641" s="1504"/>
      <c r="E641" s="1518"/>
      <c r="F641" s="1504"/>
      <c r="G641" s="1504"/>
      <c r="H641" s="1504"/>
      <c r="I641" s="1504"/>
      <c r="J641" s="1504"/>
      <c r="K641" s="1504"/>
      <c r="L641" s="1504"/>
      <c r="M641" s="1500"/>
      <c r="N641" s="1500"/>
      <c r="O641" s="1505"/>
    </row>
    <row r="642">
      <c r="A642" s="1506"/>
      <c r="B642" s="1507"/>
      <c r="C642" s="1508"/>
      <c r="D642" s="1513"/>
      <c r="E642" s="1509"/>
      <c r="F642" s="1510"/>
      <c r="G642" s="1511"/>
      <c r="H642" s="1512"/>
      <c r="I642" s="1513"/>
      <c r="J642" s="1514"/>
      <c r="K642" s="1515"/>
      <c r="L642" s="1510"/>
      <c r="M642" s="1516"/>
      <c r="N642" s="1516"/>
      <c r="O642" s="1517"/>
    </row>
    <row r="643">
      <c r="A643" s="1499"/>
      <c r="B643" s="1504"/>
      <c r="C643" s="1500"/>
      <c r="D643" s="1504"/>
      <c r="E643" s="1518"/>
      <c r="F643" s="1504"/>
      <c r="G643" s="1504"/>
      <c r="H643" s="1504"/>
      <c r="I643" s="1504"/>
      <c r="J643" s="1504"/>
      <c r="K643" s="1504"/>
      <c r="L643" s="1504"/>
      <c r="M643" s="1500"/>
      <c r="N643" s="1500"/>
      <c r="O643" s="1505"/>
    </row>
    <row r="644">
      <c r="A644" s="1506"/>
      <c r="B644" s="1507"/>
      <c r="C644" s="1508"/>
      <c r="D644" s="1513"/>
      <c r="E644" s="1509"/>
      <c r="F644" s="1510"/>
      <c r="G644" s="1511"/>
      <c r="H644" s="1512"/>
      <c r="I644" s="1513"/>
      <c r="J644" s="1514"/>
      <c r="K644" s="1515"/>
      <c r="L644" s="1510"/>
      <c r="M644" s="1516"/>
      <c r="N644" s="1516"/>
      <c r="O644" s="1517"/>
    </row>
    <row r="645">
      <c r="A645" s="1499"/>
      <c r="B645" s="1504"/>
      <c r="C645" s="1500"/>
      <c r="D645" s="1504"/>
      <c r="E645" s="1518"/>
      <c r="F645" s="1504"/>
      <c r="G645" s="1504"/>
      <c r="H645" s="1504"/>
      <c r="I645" s="1504"/>
      <c r="J645" s="1504"/>
      <c r="K645" s="1504"/>
      <c r="L645" s="1504"/>
      <c r="M645" s="1500"/>
      <c r="N645" s="1500"/>
      <c r="O645" s="1505"/>
    </row>
    <row r="646">
      <c r="A646" s="1506"/>
      <c r="B646" s="1507"/>
      <c r="C646" s="1508"/>
      <c r="D646" s="1513"/>
      <c r="E646" s="1509"/>
      <c r="F646" s="1510"/>
      <c r="G646" s="1511"/>
      <c r="H646" s="1512"/>
      <c r="I646" s="1513"/>
      <c r="J646" s="1514"/>
      <c r="K646" s="1515"/>
      <c r="L646" s="1510"/>
      <c r="M646" s="1516"/>
      <c r="N646" s="1516"/>
      <c r="O646" s="1517"/>
    </row>
    <row r="647">
      <c r="A647" s="1499"/>
      <c r="B647" s="1504"/>
      <c r="C647" s="1500"/>
      <c r="D647" s="1504"/>
      <c r="E647" s="1518"/>
      <c r="F647" s="1504"/>
      <c r="G647" s="1504"/>
      <c r="H647" s="1504"/>
      <c r="I647" s="1504"/>
      <c r="J647" s="1504"/>
      <c r="K647" s="1504"/>
      <c r="L647" s="1504"/>
      <c r="M647" s="1500"/>
      <c r="N647" s="1500"/>
      <c r="O647" s="1505"/>
    </row>
    <row r="648">
      <c r="A648" s="1506"/>
      <c r="B648" s="1507"/>
      <c r="C648" s="1508"/>
      <c r="D648" s="1513"/>
      <c r="E648" s="1509"/>
      <c r="F648" s="1510"/>
      <c r="G648" s="1511"/>
      <c r="H648" s="1512"/>
      <c r="I648" s="1513"/>
      <c r="J648" s="1514"/>
      <c r="K648" s="1515"/>
      <c r="L648" s="1510"/>
      <c r="M648" s="1516"/>
      <c r="N648" s="1516"/>
      <c r="O648" s="1517"/>
    </row>
    <row r="649">
      <c r="A649" s="1499"/>
      <c r="B649" s="1504"/>
      <c r="C649" s="1500"/>
      <c r="D649" s="1504"/>
      <c r="E649" s="1518"/>
      <c r="F649" s="1504"/>
      <c r="G649" s="1504"/>
      <c r="H649" s="1504"/>
      <c r="I649" s="1504"/>
      <c r="J649" s="1504"/>
      <c r="K649" s="1504"/>
      <c r="L649" s="1504"/>
      <c r="M649" s="1500"/>
      <c r="N649" s="1500"/>
      <c r="O649" s="1505"/>
    </row>
    <row r="650">
      <c r="A650" s="1506"/>
      <c r="B650" s="1507"/>
      <c r="C650" s="1508"/>
      <c r="D650" s="1513"/>
      <c r="E650" s="1509"/>
      <c r="F650" s="1510"/>
      <c r="G650" s="1511"/>
      <c r="H650" s="1512"/>
      <c r="I650" s="1513"/>
      <c r="J650" s="1514"/>
      <c r="K650" s="1515"/>
      <c r="L650" s="1510"/>
      <c r="M650" s="1516"/>
      <c r="N650" s="1516"/>
      <c r="O650" s="1517"/>
    </row>
    <row r="651">
      <c r="A651" s="1499"/>
      <c r="B651" s="1504"/>
      <c r="C651" s="1500"/>
      <c r="D651" s="1504"/>
      <c r="E651" s="1518"/>
      <c r="F651" s="1504"/>
      <c r="G651" s="1504"/>
      <c r="H651" s="1504"/>
      <c r="I651" s="1504"/>
      <c r="J651" s="1504"/>
      <c r="K651" s="1504"/>
      <c r="L651" s="1504"/>
      <c r="M651" s="1500"/>
      <c r="N651" s="1500"/>
      <c r="O651" s="1505"/>
    </row>
    <row r="652">
      <c r="A652" s="1506"/>
      <c r="B652" s="1507"/>
      <c r="C652" s="1508"/>
      <c r="D652" s="1513"/>
      <c r="E652" s="1509"/>
      <c r="F652" s="1510"/>
      <c r="G652" s="1511"/>
      <c r="H652" s="1512"/>
      <c r="I652" s="1513"/>
      <c r="J652" s="1514"/>
      <c r="K652" s="1515"/>
      <c r="L652" s="1510"/>
      <c r="M652" s="1516"/>
      <c r="N652" s="1516"/>
      <c r="O652" s="1517"/>
    </row>
    <row r="653">
      <c r="A653" s="1499"/>
      <c r="B653" s="1504"/>
      <c r="C653" s="1500"/>
      <c r="D653" s="1504"/>
      <c r="E653" s="1518"/>
      <c r="F653" s="1504"/>
      <c r="G653" s="1504"/>
      <c r="H653" s="1504"/>
      <c r="I653" s="1504"/>
      <c r="J653" s="1504"/>
      <c r="K653" s="1504"/>
      <c r="L653" s="1504"/>
      <c r="M653" s="1500"/>
      <c r="N653" s="1500"/>
      <c r="O653" s="1505"/>
    </row>
    <row r="654">
      <c r="A654" s="1506"/>
      <c r="B654" s="1507"/>
      <c r="C654" s="1508"/>
      <c r="D654" s="1513"/>
      <c r="E654" s="1509"/>
      <c r="F654" s="1510"/>
      <c r="G654" s="1511"/>
      <c r="H654" s="1512"/>
      <c r="I654" s="1513"/>
      <c r="J654" s="1514"/>
      <c r="K654" s="1515"/>
      <c r="L654" s="1510"/>
      <c r="M654" s="1516"/>
      <c r="N654" s="1516"/>
      <c r="O654" s="1517"/>
    </row>
    <row r="655">
      <c r="A655" s="1499"/>
      <c r="B655" s="1504"/>
      <c r="C655" s="1500"/>
      <c r="D655" s="1504"/>
      <c r="E655" s="1518"/>
      <c r="F655" s="1504"/>
      <c r="G655" s="1504"/>
      <c r="H655" s="1504"/>
      <c r="I655" s="1504"/>
      <c r="J655" s="1504"/>
      <c r="K655" s="1504"/>
      <c r="L655" s="1504"/>
      <c r="M655" s="1500"/>
      <c r="N655" s="1500"/>
      <c r="O655" s="1505"/>
    </row>
    <row r="656">
      <c r="A656" s="1506"/>
      <c r="B656" s="1507"/>
      <c r="C656" s="1508"/>
      <c r="D656" s="1513"/>
      <c r="E656" s="1509"/>
      <c r="F656" s="1510"/>
      <c r="G656" s="1511"/>
      <c r="H656" s="1512"/>
      <c r="I656" s="1513"/>
      <c r="J656" s="1514"/>
      <c r="K656" s="1515"/>
      <c r="L656" s="1510"/>
      <c r="M656" s="1516"/>
      <c r="N656" s="1516"/>
      <c r="O656" s="1517"/>
    </row>
    <row r="657">
      <c r="A657" s="1499"/>
      <c r="B657" s="1504"/>
      <c r="C657" s="1500"/>
      <c r="D657" s="1504"/>
      <c r="E657" s="1518"/>
      <c r="F657" s="1504"/>
      <c r="G657" s="1504"/>
      <c r="H657" s="1504"/>
      <c r="I657" s="1504"/>
      <c r="J657" s="1504"/>
      <c r="K657" s="1504"/>
      <c r="L657" s="1504"/>
      <c r="M657" s="1500"/>
      <c r="N657" s="1500"/>
      <c r="O657" s="1505"/>
    </row>
    <row r="658">
      <c r="A658" s="1506"/>
      <c r="B658" s="1507"/>
      <c r="C658" s="1508"/>
      <c r="D658" s="1513"/>
      <c r="E658" s="1509"/>
      <c r="F658" s="1510"/>
      <c r="G658" s="1511"/>
      <c r="H658" s="1512"/>
      <c r="I658" s="1513"/>
      <c r="J658" s="1514"/>
      <c r="K658" s="1515"/>
      <c r="L658" s="1510"/>
      <c r="M658" s="1516"/>
      <c r="N658" s="1516"/>
      <c r="O658" s="1517"/>
    </row>
    <row r="659">
      <c r="A659" s="1499"/>
      <c r="B659" s="1504"/>
      <c r="C659" s="1500"/>
      <c r="D659" s="1504"/>
      <c r="E659" s="1518"/>
      <c r="F659" s="1504"/>
      <c r="G659" s="1504"/>
      <c r="H659" s="1504"/>
      <c r="I659" s="1504"/>
      <c r="J659" s="1504"/>
      <c r="K659" s="1504"/>
      <c r="L659" s="1504"/>
      <c r="M659" s="1500"/>
      <c r="N659" s="1500"/>
      <c r="O659" s="1505"/>
    </row>
    <row r="660">
      <c r="A660" s="1506"/>
      <c r="B660" s="1507"/>
      <c r="C660" s="1508"/>
      <c r="D660" s="1513"/>
      <c r="E660" s="1509"/>
      <c r="F660" s="1510"/>
      <c r="G660" s="1511"/>
      <c r="H660" s="1512"/>
      <c r="I660" s="1513"/>
      <c r="J660" s="1514"/>
      <c r="K660" s="1515"/>
      <c r="L660" s="1510"/>
      <c r="M660" s="1516"/>
      <c r="N660" s="1516"/>
      <c r="O660" s="1517"/>
    </row>
    <row r="661">
      <c r="A661" s="1499"/>
      <c r="B661" s="1504"/>
      <c r="C661" s="1500"/>
      <c r="D661" s="1504"/>
      <c r="E661" s="1518"/>
      <c r="F661" s="1504"/>
      <c r="G661" s="1504"/>
      <c r="H661" s="1504"/>
      <c r="I661" s="1504"/>
      <c r="J661" s="1504"/>
      <c r="K661" s="1504"/>
      <c r="L661" s="1504"/>
      <c r="M661" s="1500"/>
      <c r="N661" s="1500"/>
      <c r="O661" s="1505"/>
    </row>
    <row r="662">
      <c r="A662" s="1506"/>
      <c r="B662" s="1507"/>
      <c r="C662" s="1508"/>
      <c r="D662" s="1513"/>
      <c r="E662" s="1509"/>
      <c r="F662" s="1510"/>
      <c r="G662" s="1511"/>
      <c r="H662" s="1512"/>
      <c r="I662" s="1513"/>
      <c r="J662" s="1514"/>
      <c r="K662" s="1515"/>
      <c r="L662" s="1510"/>
      <c r="M662" s="1516"/>
      <c r="N662" s="1516"/>
      <c r="O662" s="1517"/>
    </row>
    <row r="663">
      <c r="A663" s="1499"/>
      <c r="B663" s="1504"/>
      <c r="C663" s="1500"/>
      <c r="D663" s="1504"/>
      <c r="E663" s="1518"/>
      <c r="F663" s="1504"/>
      <c r="G663" s="1504"/>
      <c r="H663" s="1504"/>
      <c r="I663" s="1504"/>
      <c r="J663" s="1504"/>
      <c r="K663" s="1504"/>
      <c r="L663" s="1504"/>
      <c r="M663" s="1500"/>
      <c r="N663" s="1500"/>
      <c r="O663" s="1505"/>
    </row>
    <row r="664">
      <c r="A664" s="1506"/>
      <c r="B664" s="1507"/>
      <c r="C664" s="1508"/>
      <c r="D664" s="1513"/>
      <c r="E664" s="1509"/>
      <c r="F664" s="1510"/>
      <c r="G664" s="1511"/>
      <c r="H664" s="1512"/>
      <c r="I664" s="1513"/>
      <c r="J664" s="1514"/>
      <c r="K664" s="1515"/>
      <c r="L664" s="1510"/>
      <c r="M664" s="1516"/>
      <c r="N664" s="1516"/>
      <c r="O664" s="1517"/>
    </row>
    <row r="665">
      <c r="A665" s="1499"/>
      <c r="B665" s="1504"/>
      <c r="C665" s="1500"/>
      <c r="D665" s="1504"/>
      <c r="E665" s="1518"/>
      <c r="F665" s="1504"/>
      <c r="G665" s="1504"/>
      <c r="H665" s="1504"/>
      <c r="I665" s="1504"/>
      <c r="J665" s="1504"/>
      <c r="K665" s="1504"/>
      <c r="L665" s="1504"/>
      <c r="M665" s="1500"/>
      <c r="N665" s="1500"/>
      <c r="O665" s="1505"/>
    </row>
    <row r="666">
      <c r="A666" s="1506"/>
      <c r="B666" s="1507"/>
      <c r="C666" s="1508"/>
      <c r="D666" s="1513"/>
      <c r="E666" s="1509"/>
      <c r="F666" s="1510"/>
      <c r="G666" s="1511"/>
      <c r="H666" s="1512"/>
      <c r="I666" s="1513"/>
      <c r="J666" s="1514"/>
      <c r="K666" s="1515"/>
      <c r="L666" s="1510"/>
      <c r="M666" s="1516"/>
      <c r="N666" s="1516"/>
      <c r="O666" s="1517"/>
    </row>
    <row r="667">
      <c r="A667" s="1499"/>
      <c r="B667" s="1504"/>
      <c r="C667" s="1500"/>
      <c r="D667" s="1504"/>
      <c r="E667" s="1518"/>
      <c r="F667" s="1504"/>
      <c r="G667" s="1504"/>
      <c r="H667" s="1504"/>
      <c r="I667" s="1504"/>
      <c r="J667" s="1504"/>
      <c r="K667" s="1504"/>
      <c r="L667" s="1504"/>
      <c r="M667" s="1500"/>
      <c r="N667" s="1500"/>
      <c r="O667" s="1505"/>
    </row>
    <row r="668">
      <c r="A668" s="1506"/>
      <c r="B668" s="1507"/>
      <c r="C668" s="1508"/>
      <c r="D668" s="1513"/>
      <c r="E668" s="1509"/>
      <c r="F668" s="1510"/>
      <c r="G668" s="1511"/>
      <c r="H668" s="1512"/>
      <c r="I668" s="1513"/>
      <c r="J668" s="1514"/>
      <c r="K668" s="1515"/>
      <c r="L668" s="1510"/>
      <c r="M668" s="1516"/>
      <c r="N668" s="1516"/>
      <c r="O668" s="1517"/>
    </row>
    <row r="669">
      <c r="A669" s="1499"/>
      <c r="B669" s="1504"/>
      <c r="C669" s="1500"/>
      <c r="D669" s="1504"/>
      <c r="E669" s="1518"/>
      <c r="F669" s="1504"/>
      <c r="G669" s="1504"/>
      <c r="H669" s="1504"/>
      <c r="I669" s="1504"/>
      <c r="J669" s="1504"/>
      <c r="K669" s="1504"/>
      <c r="L669" s="1504"/>
      <c r="M669" s="1500"/>
      <c r="N669" s="1500"/>
      <c r="O669" s="1505"/>
    </row>
    <row r="670">
      <c r="A670" s="1506"/>
      <c r="B670" s="1507"/>
      <c r="C670" s="1508"/>
      <c r="D670" s="1513"/>
      <c r="E670" s="1509"/>
      <c r="F670" s="1510"/>
      <c r="G670" s="1511"/>
      <c r="H670" s="1512"/>
      <c r="I670" s="1513"/>
      <c r="J670" s="1514"/>
      <c r="K670" s="1515"/>
      <c r="L670" s="1510"/>
      <c r="M670" s="1516"/>
      <c r="N670" s="1516"/>
      <c r="O670" s="1517"/>
    </row>
    <row r="671">
      <c r="A671" s="1499"/>
      <c r="B671" s="1504"/>
      <c r="C671" s="1500"/>
      <c r="D671" s="1504"/>
      <c r="E671" s="1518"/>
      <c r="F671" s="1504"/>
      <c r="G671" s="1504"/>
      <c r="H671" s="1504"/>
      <c r="I671" s="1504"/>
      <c r="J671" s="1504"/>
      <c r="K671" s="1504"/>
      <c r="L671" s="1504"/>
      <c r="M671" s="1500"/>
      <c r="N671" s="1500"/>
      <c r="O671" s="1505"/>
    </row>
    <row r="672">
      <c r="A672" s="1506"/>
      <c r="B672" s="1507"/>
      <c r="C672" s="1508"/>
      <c r="D672" s="1513"/>
      <c r="E672" s="1509"/>
      <c r="F672" s="1510"/>
      <c r="G672" s="1511"/>
      <c r="H672" s="1512"/>
      <c r="I672" s="1513"/>
      <c r="J672" s="1514"/>
      <c r="K672" s="1515"/>
      <c r="L672" s="1510"/>
      <c r="M672" s="1516"/>
      <c r="N672" s="1516"/>
      <c r="O672" s="1517"/>
    </row>
    <row r="673">
      <c r="A673" s="1499"/>
      <c r="B673" s="1504"/>
      <c r="C673" s="1500"/>
      <c r="D673" s="1504"/>
      <c r="E673" s="1518"/>
      <c r="F673" s="1504"/>
      <c r="G673" s="1504"/>
      <c r="H673" s="1504"/>
      <c r="I673" s="1504"/>
      <c r="J673" s="1504"/>
      <c r="K673" s="1504"/>
      <c r="L673" s="1504"/>
      <c r="M673" s="1500"/>
      <c r="N673" s="1500"/>
      <c r="O673" s="1505"/>
    </row>
    <row r="674">
      <c r="A674" s="1506"/>
      <c r="B674" s="1507"/>
      <c r="C674" s="1508"/>
      <c r="D674" s="1513"/>
      <c r="E674" s="1509"/>
      <c r="F674" s="1510"/>
      <c r="G674" s="1511"/>
      <c r="H674" s="1512"/>
      <c r="I674" s="1513"/>
      <c r="J674" s="1514"/>
      <c r="K674" s="1515"/>
      <c r="L674" s="1510"/>
      <c r="M674" s="1516"/>
      <c r="N674" s="1516"/>
      <c r="O674" s="1517"/>
    </row>
    <row r="675">
      <c r="A675" s="1499"/>
      <c r="B675" s="1504"/>
      <c r="C675" s="1500"/>
      <c r="D675" s="1504"/>
      <c r="E675" s="1518"/>
      <c r="F675" s="1504"/>
      <c r="G675" s="1504"/>
      <c r="H675" s="1504"/>
      <c r="I675" s="1504"/>
      <c r="J675" s="1504"/>
      <c r="K675" s="1504"/>
      <c r="L675" s="1504"/>
      <c r="M675" s="1500"/>
      <c r="N675" s="1500"/>
      <c r="O675" s="1505"/>
    </row>
    <row r="676">
      <c r="A676" s="1506"/>
      <c r="B676" s="1507"/>
      <c r="C676" s="1508"/>
      <c r="D676" s="1513"/>
      <c r="E676" s="1509"/>
      <c r="F676" s="1510"/>
      <c r="G676" s="1511"/>
      <c r="H676" s="1512"/>
      <c r="I676" s="1513"/>
      <c r="J676" s="1514"/>
      <c r="K676" s="1515"/>
      <c r="L676" s="1510"/>
      <c r="M676" s="1516"/>
      <c r="N676" s="1516"/>
      <c r="O676" s="1517"/>
    </row>
    <row r="677">
      <c r="A677" s="1499"/>
      <c r="B677" s="1504"/>
      <c r="C677" s="1500"/>
      <c r="D677" s="1504"/>
      <c r="E677" s="1518"/>
      <c r="F677" s="1504"/>
      <c r="G677" s="1504"/>
      <c r="H677" s="1504"/>
      <c r="I677" s="1504"/>
      <c r="J677" s="1504"/>
      <c r="K677" s="1504"/>
      <c r="L677" s="1504"/>
      <c r="M677" s="1500"/>
      <c r="N677" s="1500"/>
      <c r="O677" s="1505"/>
    </row>
    <row r="678">
      <c r="A678" s="1506"/>
      <c r="B678" s="1507"/>
      <c r="C678" s="1508"/>
      <c r="D678" s="1513"/>
      <c r="E678" s="1509"/>
      <c r="F678" s="1510"/>
      <c r="G678" s="1511"/>
      <c r="H678" s="1512"/>
      <c r="I678" s="1513"/>
      <c r="J678" s="1514"/>
      <c r="K678" s="1515"/>
      <c r="L678" s="1510"/>
      <c r="M678" s="1516"/>
      <c r="N678" s="1516"/>
      <c r="O678" s="1517"/>
    </row>
    <row r="679">
      <c r="A679" s="1499"/>
      <c r="B679" s="1504"/>
      <c r="C679" s="1500"/>
      <c r="D679" s="1504"/>
      <c r="E679" s="1518"/>
      <c r="F679" s="1504"/>
      <c r="G679" s="1504"/>
      <c r="H679" s="1504"/>
      <c r="I679" s="1504"/>
      <c r="J679" s="1504"/>
      <c r="K679" s="1504"/>
      <c r="L679" s="1504"/>
      <c r="M679" s="1500"/>
      <c r="N679" s="1500"/>
      <c r="O679" s="1505"/>
    </row>
    <row r="680">
      <c r="A680" s="1506"/>
      <c r="B680" s="1507"/>
      <c r="C680" s="1508"/>
      <c r="D680" s="1513"/>
      <c r="E680" s="1509"/>
      <c r="F680" s="1510"/>
      <c r="G680" s="1511"/>
      <c r="H680" s="1512"/>
      <c r="I680" s="1513"/>
      <c r="J680" s="1514"/>
      <c r="K680" s="1515"/>
      <c r="L680" s="1510"/>
      <c r="M680" s="1516"/>
      <c r="N680" s="1516"/>
      <c r="O680" s="1517"/>
    </row>
    <row r="681">
      <c r="A681" s="1499"/>
      <c r="B681" s="1504"/>
      <c r="C681" s="1500"/>
      <c r="D681" s="1504"/>
      <c r="E681" s="1518"/>
      <c r="F681" s="1504"/>
      <c r="G681" s="1504"/>
      <c r="H681" s="1504"/>
      <c r="I681" s="1504"/>
      <c r="J681" s="1504"/>
      <c r="K681" s="1504"/>
      <c r="L681" s="1504"/>
      <c r="M681" s="1500"/>
      <c r="N681" s="1500"/>
      <c r="O681" s="1505"/>
    </row>
    <row r="682">
      <c r="A682" s="1506"/>
      <c r="B682" s="1507"/>
      <c r="C682" s="1508"/>
      <c r="D682" s="1513"/>
      <c r="E682" s="1509"/>
      <c r="F682" s="1510"/>
      <c r="G682" s="1511"/>
      <c r="H682" s="1512"/>
      <c r="I682" s="1513"/>
      <c r="J682" s="1514"/>
      <c r="K682" s="1515"/>
      <c r="L682" s="1510"/>
      <c r="M682" s="1516"/>
      <c r="N682" s="1516"/>
      <c r="O682" s="1517"/>
    </row>
    <row r="683">
      <c r="A683" s="1499"/>
      <c r="B683" s="1504"/>
      <c r="C683" s="1500"/>
      <c r="D683" s="1504"/>
      <c r="E683" s="1518"/>
      <c r="F683" s="1504"/>
      <c r="G683" s="1504"/>
      <c r="H683" s="1504"/>
      <c r="I683" s="1504"/>
      <c r="J683" s="1504"/>
      <c r="K683" s="1504"/>
      <c r="L683" s="1504"/>
      <c r="M683" s="1500"/>
      <c r="N683" s="1500"/>
      <c r="O683" s="1505"/>
    </row>
    <row r="684">
      <c r="A684" s="1506"/>
      <c r="B684" s="1507"/>
      <c r="C684" s="1508"/>
      <c r="D684" s="1513"/>
      <c r="E684" s="1509"/>
      <c r="F684" s="1510"/>
      <c r="G684" s="1511"/>
      <c r="H684" s="1512"/>
      <c r="I684" s="1513"/>
      <c r="J684" s="1514"/>
      <c r="K684" s="1515"/>
      <c r="L684" s="1510"/>
      <c r="M684" s="1516"/>
      <c r="N684" s="1516"/>
      <c r="O684" s="1517"/>
    </row>
    <row r="685">
      <c r="A685" s="1499"/>
      <c r="B685" s="1504"/>
      <c r="C685" s="1500"/>
      <c r="D685" s="1504"/>
      <c r="E685" s="1518"/>
      <c r="F685" s="1504"/>
      <c r="G685" s="1504"/>
      <c r="H685" s="1504"/>
      <c r="I685" s="1504"/>
      <c r="J685" s="1504"/>
      <c r="K685" s="1504"/>
      <c r="L685" s="1504"/>
      <c r="M685" s="1500"/>
      <c r="N685" s="1500"/>
      <c r="O685" s="1505"/>
    </row>
    <row r="686">
      <c r="A686" s="1506"/>
      <c r="B686" s="1507"/>
      <c r="C686" s="1508"/>
      <c r="D686" s="1513"/>
      <c r="E686" s="1509"/>
      <c r="F686" s="1510"/>
      <c r="G686" s="1511"/>
      <c r="H686" s="1512"/>
      <c r="I686" s="1513"/>
      <c r="J686" s="1514"/>
      <c r="K686" s="1515"/>
      <c r="L686" s="1510"/>
      <c r="M686" s="1516"/>
      <c r="N686" s="1516"/>
      <c r="O686" s="1517"/>
    </row>
    <row r="687">
      <c r="A687" s="1499"/>
      <c r="B687" s="1504"/>
      <c r="C687" s="1500"/>
      <c r="D687" s="1504"/>
      <c r="E687" s="1518"/>
      <c r="F687" s="1504"/>
      <c r="G687" s="1504"/>
      <c r="H687" s="1504"/>
      <c r="I687" s="1504"/>
      <c r="J687" s="1504"/>
      <c r="K687" s="1504"/>
      <c r="L687" s="1504"/>
      <c r="M687" s="1500"/>
      <c r="N687" s="1500"/>
      <c r="O687" s="1505"/>
    </row>
    <row r="688">
      <c r="A688" s="1506"/>
      <c r="B688" s="1507"/>
      <c r="C688" s="1508"/>
      <c r="D688" s="1513"/>
      <c r="E688" s="1509"/>
      <c r="F688" s="1510"/>
      <c r="G688" s="1511"/>
      <c r="H688" s="1512"/>
      <c r="I688" s="1513"/>
      <c r="J688" s="1514"/>
      <c r="K688" s="1515"/>
      <c r="L688" s="1510"/>
      <c r="M688" s="1516"/>
      <c r="N688" s="1516"/>
      <c r="O688" s="1517"/>
    </row>
    <row r="689">
      <c r="A689" s="1499"/>
      <c r="B689" s="1504"/>
      <c r="C689" s="1500"/>
      <c r="D689" s="1504"/>
      <c r="E689" s="1518"/>
      <c r="F689" s="1504"/>
      <c r="G689" s="1504"/>
      <c r="H689" s="1504"/>
      <c r="I689" s="1504"/>
      <c r="J689" s="1504"/>
      <c r="K689" s="1504"/>
      <c r="L689" s="1504"/>
      <c r="M689" s="1500"/>
      <c r="N689" s="1500"/>
      <c r="O689" s="1505"/>
    </row>
    <row r="690">
      <c r="A690" s="1506"/>
      <c r="B690" s="1507"/>
      <c r="C690" s="1508"/>
      <c r="D690" s="1513"/>
      <c r="E690" s="1509"/>
      <c r="F690" s="1510"/>
      <c r="G690" s="1511"/>
      <c r="H690" s="1512"/>
      <c r="I690" s="1513"/>
      <c r="J690" s="1514"/>
      <c r="K690" s="1515"/>
      <c r="L690" s="1510"/>
      <c r="M690" s="1516"/>
      <c r="N690" s="1516"/>
      <c r="O690" s="1517"/>
    </row>
    <row r="691">
      <c r="A691" s="1499"/>
      <c r="B691" s="1504"/>
      <c r="C691" s="1500"/>
      <c r="D691" s="1504"/>
      <c r="E691" s="1518"/>
      <c r="F691" s="1504"/>
      <c r="G691" s="1504"/>
      <c r="H691" s="1504"/>
      <c r="I691" s="1504"/>
      <c r="J691" s="1504"/>
      <c r="K691" s="1504"/>
      <c r="L691" s="1504"/>
      <c r="M691" s="1500"/>
      <c r="N691" s="1500"/>
      <c r="O691" s="1505"/>
    </row>
    <row r="692">
      <c r="A692" s="1506"/>
      <c r="B692" s="1507"/>
      <c r="C692" s="1508"/>
      <c r="D692" s="1513"/>
      <c r="E692" s="1509"/>
      <c r="F692" s="1510"/>
      <c r="G692" s="1511"/>
      <c r="H692" s="1512"/>
      <c r="I692" s="1513"/>
      <c r="J692" s="1514"/>
      <c r="K692" s="1515"/>
      <c r="L692" s="1510"/>
      <c r="M692" s="1516"/>
      <c r="N692" s="1516"/>
      <c r="O692" s="1517"/>
    </row>
    <row r="693">
      <c r="A693" s="1499"/>
      <c r="B693" s="1504"/>
      <c r="C693" s="1500"/>
      <c r="D693" s="1504"/>
      <c r="E693" s="1518"/>
      <c r="F693" s="1504"/>
      <c r="G693" s="1504"/>
      <c r="H693" s="1504"/>
      <c r="I693" s="1504"/>
      <c r="J693" s="1504"/>
      <c r="K693" s="1504"/>
      <c r="L693" s="1504"/>
      <c r="M693" s="1500"/>
      <c r="N693" s="1500"/>
      <c r="O693" s="1505"/>
    </row>
    <row r="694">
      <c r="A694" s="1506"/>
      <c r="B694" s="1507"/>
      <c r="C694" s="1508"/>
      <c r="D694" s="1513"/>
      <c r="E694" s="1509"/>
      <c r="F694" s="1510"/>
      <c r="G694" s="1511"/>
      <c r="H694" s="1512"/>
      <c r="I694" s="1513"/>
      <c r="J694" s="1514"/>
      <c r="K694" s="1515"/>
      <c r="L694" s="1510"/>
      <c r="M694" s="1516"/>
      <c r="N694" s="1516"/>
      <c r="O694" s="1517"/>
    </row>
    <row r="695">
      <c r="A695" s="1499"/>
      <c r="B695" s="1504"/>
      <c r="C695" s="1500"/>
      <c r="D695" s="1504"/>
      <c r="E695" s="1518"/>
      <c r="F695" s="1504"/>
      <c r="G695" s="1504"/>
      <c r="H695" s="1504"/>
      <c r="I695" s="1504"/>
      <c r="J695" s="1504"/>
      <c r="K695" s="1504"/>
      <c r="L695" s="1504"/>
      <c r="M695" s="1500"/>
      <c r="N695" s="1500"/>
      <c r="O695" s="1505"/>
    </row>
    <row r="696">
      <c r="A696" s="1506"/>
      <c r="B696" s="1507"/>
      <c r="C696" s="1508"/>
      <c r="D696" s="1513"/>
      <c r="E696" s="1509"/>
      <c r="F696" s="1510"/>
      <c r="G696" s="1511"/>
      <c r="H696" s="1512"/>
      <c r="I696" s="1513"/>
      <c r="J696" s="1514"/>
      <c r="K696" s="1515"/>
      <c r="L696" s="1510"/>
      <c r="M696" s="1516"/>
      <c r="N696" s="1516"/>
      <c r="O696" s="1517"/>
    </row>
    <row r="697">
      <c r="A697" s="1499"/>
      <c r="B697" s="1504"/>
      <c r="C697" s="1500"/>
      <c r="D697" s="1504"/>
      <c r="E697" s="1518"/>
      <c r="F697" s="1504"/>
      <c r="G697" s="1504"/>
      <c r="H697" s="1504"/>
      <c r="I697" s="1504"/>
      <c r="J697" s="1504"/>
      <c r="K697" s="1504"/>
      <c r="L697" s="1504"/>
      <c r="M697" s="1500"/>
      <c r="N697" s="1500"/>
      <c r="O697" s="1505"/>
    </row>
    <row r="698">
      <c r="A698" s="1506"/>
      <c r="B698" s="1507"/>
      <c r="C698" s="1508"/>
      <c r="D698" s="1513"/>
      <c r="E698" s="1509"/>
      <c r="F698" s="1510"/>
      <c r="G698" s="1511"/>
      <c r="H698" s="1512"/>
      <c r="I698" s="1513"/>
      <c r="J698" s="1514"/>
      <c r="K698" s="1515"/>
      <c r="L698" s="1510"/>
      <c r="M698" s="1516"/>
      <c r="N698" s="1516"/>
      <c r="O698" s="1517"/>
    </row>
    <row r="699">
      <c r="A699" s="1499"/>
      <c r="B699" s="1504"/>
      <c r="C699" s="1500"/>
      <c r="D699" s="1504"/>
      <c r="E699" s="1518"/>
      <c r="F699" s="1504"/>
      <c r="G699" s="1504"/>
      <c r="H699" s="1504"/>
      <c r="I699" s="1504"/>
      <c r="J699" s="1504"/>
      <c r="K699" s="1504"/>
      <c r="L699" s="1504"/>
      <c r="M699" s="1500"/>
      <c r="N699" s="1500"/>
      <c r="O699" s="1505"/>
    </row>
    <row r="700">
      <c r="A700" s="1506"/>
      <c r="B700" s="1507"/>
      <c r="C700" s="1508"/>
      <c r="D700" s="1513"/>
      <c r="E700" s="1509"/>
      <c r="F700" s="1510"/>
      <c r="G700" s="1511"/>
      <c r="H700" s="1512"/>
      <c r="I700" s="1513"/>
      <c r="J700" s="1514"/>
      <c r="K700" s="1515"/>
      <c r="L700" s="1510"/>
      <c r="M700" s="1516"/>
      <c r="N700" s="1516"/>
      <c r="O700" s="1517"/>
    </row>
    <row r="701">
      <c r="A701" s="1499"/>
      <c r="B701" s="1504"/>
      <c r="C701" s="1500"/>
      <c r="D701" s="1504"/>
      <c r="E701" s="1518"/>
      <c r="F701" s="1504"/>
      <c r="G701" s="1504"/>
      <c r="H701" s="1504"/>
      <c r="I701" s="1504"/>
      <c r="J701" s="1504"/>
      <c r="K701" s="1504"/>
      <c r="L701" s="1504"/>
      <c r="M701" s="1500"/>
      <c r="N701" s="1500"/>
      <c r="O701" s="1505"/>
    </row>
    <row r="702">
      <c r="A702" s="1506"/>
      <c r="B702" s="1507"/>
      <c r="C702" s="1508"/>
      <c r="D702" s="1513"/>
      <c r="E702" s="1509"/>
      <c r="F702" s="1510"/>
      <c r="G702" s="1511"/>
      <c r="H702" s="1512"/>
      <c r="I702" s="1513"/>
      <c r="J702" s="1514"/>
      <c r="K702" s="1515"/>
      <c r="L702" s="1510"/>
      <c r="M702" s="1516"/>
      <c r="N702" s="1516"/>
      <c r="O702" s="1517"/>
    </row>
    <row r="703">
      <c r="A703" s="1499"/>
      <c r="B703" s="1504"/>
      <c r="C703" s="1500"/>
      <c r="D703" s="1504"/>
      <c r="E703" s="1518"/>
      <c r="F703" s="1504"/>
      <c r="G703" s="1504"/>
      <c r="H703" s="1504"/>
      <c r="I703" s="1504"/>
      <c r="J703" s="1504"/>
      <c r="K703" s="1504"/>
      <c r="L703" s="1504"/>
      <c r="M703" s="1500"/>
      <c r="N703" s="1500"/>
      <c r="O703" s="1505"/>
    </row>
    <row r="704">
      <c r="A704" s="1506"/>
      <c r="B704" s="1507"/>
      <c r="C704" s="1508"/>
      <c r="D704" s="1513"/>
      <c r="E704" s="1509"/>
      <c r="F704" s="1510"/>
      <c r="G704" s="1511"/>
      <c r="H704" s="1512"/>
      <c r="I704" s="1513"/>
      <c r="J704" s="1514"/>
      <c r="K704" s="1515"/>
      <c r="L704" s="1510"/>
      <c r="M704" s="1516"/>
      <c r="N704" s="1516"/>
      <c r="O704" s="1517"/>
    </row>
    <row r="705">
      <c r="A705" s="1499"/>
      <c r="B705" s="1504"/>
      <c r="C705" s="1500"/>
      <c r="D705" s="1504"/>
      <c r="E705" s="1518"/>
      <c r="F705" s="1504"/>
      <c r="G705" s="1504"/>
      <c r="H705" s="1504"/>
      <c r="I705" s="1504"/>
      <c r="J705" s="1504"/>
      <c r="K705" s="1504"/>
      <c r="L705" s="1504"/>
      <c r="M705" s="1500"/>
      <c r="N705" s="1500"/>
      <c r="O705" s="1505"/>
    </row>
    <row r="706">
      <c r="A706" s="1506"/>
      <c r="B706" s="1507"/>
      <c r="C706" s="1508"/>
      <c r="D706" s="1513"/>
      <c r="E706" s="1509"/>
      <c r="F706" s="1510"/>
      <c r="G706" s="1511"/>
      <c r="H706" s="1512"/>
      <c r="I706" s="1513"/>
      <c r="J706" s="1514"/>
      <c r="K706" s="1515"/>
      <c r="L706" s="1510"/>
      <c r="M706" s="1516"/>
      <c r="N706" s="1516"/>
      <c r="O706" s="1517"/>
    </row>
    <row r="707">
      <c r="A707" s="1499"/>
      <c r="B707" s="1504"/>
      <c r="C707" s="1500"/>
      <c r="D707" s="1504"/>
      <c r="E707" s="1518"/>
      <c r="F707" s="1504"/>
      <c r="G707" s="1504"/>
      <c r="H707" s="1504"/>
      <c r="I707" s="1504"/>
      <c r="J707" s="1504"/>
      <c r="K707" s="1504"/>
      <c r="L707" s="1504"/>
      <c r="M707" s="1500"/>
      <c r="N707" s="1500"/>
      <c r="O707" s="1505"/>
    </row>
    <row r="708">
      <c r="A708" s="1506"/>
      <c r="B708" s="1507"/>
      <c r="C708" s="1508"/>
      <c r="D708" s="1513"/>
      <c r="E708" s="1509"/>
      <c r="F708" s="1510"/>
      <c r="G708" s="1511"/>
      <c r="H708" s="1512"/>
      <c r="I708" s="1513"/>
      <c r="J708" s="1514"/>
      <c r="K708" s="1515"/>
      <c r="L708" s="1510"/>
      <c r="M708" s="1516"/>
      <c r="N708" s="1516"/>
      <c r="O708" s="1517"/>
    </row>
    <row r="709">
      <c r="A709" s="1499"/>
      <c r="B709" s="1504"/>
      <c r="C709" s="1500"/>
      <c r="D709" s="1504"/>
      <c r="E709" s="1518"/>
      <c r="F709" s="1504"/>
      <c r="G709" s="1504"/>
      <c r="H709" s="1504"/>
      <c r="I709" s="1504"/>
      <c r="J709" s="1504"/>
      <c r="K709" s="1504"/>
      <c r="L709" s="1504"/>
      <c r="M709" s="1500"/>
      <c r="N709" s="1500"/>
      <c r="O709" s="1505"/>
    </row>
    <row r="710">
      <c r="A710" s="1506"/>
      <c r="B710" s="1507"/>
      <c r="C710" s="1508"/>
      <c r="D710" s="1513"/>
      <c r="E710" s="1509"/>
      <c r="F710" s="1510"/>
      <c r="G710" s="1511"/>
      <c r="H710" s="1512"/>
      <c r="I710" s="1513"/>
      <c r="J710" s="1514"/>
      <c r="K710" s="1515"/>
      <c r="L710" s="1510"/>
      <c r="M710" s="1516"/>
      <c r="N710" s="1516"/>
      <c r="O710" s="1517"/>
    </row>
    <row r="711">
      <c r="A711" s="1499"/>
      <c r="B711" s="1504"/>
      <c r="C711" s="1500"/>
      <c r="D711" s="1504"/>
      <c r="E711" s="1518"/>
      <c r="F711" s="1504"/>
      <c r="G711" s="1504"/>
      <c r="H711" s="1504"/>
      <c r="I711" s="1504"/>
      <c r="J711" s="1504"/>
      <c r="K711" s="1504"/>
      <c r="L711" s="1504"/>
      <c r="M711" s="1500"/>
      <c r="N711" s="1500"/>
      <c r="O711" s="1505"/>
    </row>
    <row r="712">
      <c r="A712" s="1506"/>
      <c r="B712" s="1507"/>
      <c r="C712" s="1508"/>
      <c r="D712" s="1513"/>
      <c r="E712" s="1509"/>
      <c r="F712" s="1510"/>
      <c r="G712" s="1511"/>
      <c r="H712" s="1512"/>
      <c r="I712" s="1513"/>
      <c r="J712" s="1514"/>
      <c r="K712" s="1515"/>
      <c r="L712" s="1510"/>
      <c r="M712" s="1516"/>
      <c r="N712" s="1516"/>
      <c r="O712" s="1517"/>
    </row>
    <row r="713">
      <c r="A713" s="1499"/>
      <c r="B713" s="1504"/>
      <c r="C713" s="1500"/>
      <c r="D713" s="1504"/>
      <c r="E713" s="1518"/>
      <c r="F713" s="1504"/>
      <c r="G713" s="1504"/>
      <c r="H713" s="1504"/>
      <c r="I713" s="1504"/>
      <c r="J713" s="1504"/>
      <c r="K713" s="1504"/>
      <c r="L713" s="1504"/>
      <c r="M713" s="1500"/>
      <c r="N713" s="1500"/>
      <c r="O713" s="1505"/>
    </row>
    <row r="714">
      <c r="A714" s="1506"/>
      <c r="B714" s="1507"/>
      <c r="C714" s="1508"/>
      <c r="D714" s="1513"/>
      <c r="E714" s="1509"/>
      <c r="F714" s="1510"/>
      <c r="G714" s="1511"/>
      <c r="H714" s="1512"/>
      <c r="I714" s="1513"/>
      <c r="J714" s="1514"/>
      <c r="K714" s="1515"/>
      <c r="L714" s="1510"/>
      <c r="M714" s="1516"/>
      <c r="N714" s="1516"/>
      <c r="O714" s="1517"/>
    </row>
    <row r="715">
      <c r="A715" s="1499"/>
      <c r="B715" s="1504"/>
      <c r="C715" s="1500"/>
      <c r="D715" s="1504"/>
      <c r="E715" s="1518"/>
      <c r="F715" s="1504"/>
      <c r="G715" s="1504"/>
      <c r="H715" s="1504"/>
      <c r="I715" s="1504"/>
      <c r="J715" s="1504"/>
      <c r="K715" s="1504"/>
      <c r="L715" s="1504"/>
      <c r="M715" s="1500"/>
      <c r="N715" s="1500"/>
      <c r="O715" s="1505"/>
    </row>
    <row r="716">
      <c r="A716" s="1506"/>
      <c r="B716" s="1507"/>
      <c r="C716" s="1508"/>
      <c r="D716" s="1513"/>
      <c r="E716" s="1509"/>
      <c r="F716" s="1510"/>
      <c r="G716" s="1511"/>
      <c r="H716" s="1512"/>
      <c r="I716" s="1513"/>
      <c r="J716" s="1514"/>
      <c r="K716" s="1515"/>
      <c r="L716" s="1510"/>
      <c r="M716" s="1516"/>
      <c r="N716" s="1516"/>
      <c r="O716" s="1517"/>
    </row>
    <row r="717">
      <c r="A717" s="1499"/>
      <c r="B717" s="1504"/>
      <c r="C717" s="1500"/>
      <c r="D717" s="1504"/>
      <c r="E717" s="1518"/>
      <c r="F717" s="1504"/>
      <c r="G717" s="1504"/>
      <c r="H717" s="1504"/>
      <c r="I717" s="1504"/>
      <c r="J717" s="1504"/>
      <c r="K717" s="1504"/>
      <c r="L717" s="1504"/>
      <c r="M717" s="1500"/>
      <c r="N717" s="1500"/>
      <c r="O717" s="1505"/>
    </row>
    <row r="718">
      <c r="A718" s="1506"/>
      <c r="B718" s="1507"/>
      <c r="C718" s="1508"/>
      <c r="D718" s="1513"/>
      <c r="E718" s="1509"/>
      <c r="F718" s="1510"/>
      <c r="G718" s="1511"/>
      <c r="H718" s="1512"/>
      <c r="I718" s="1513"/>
      <c r="J718" s="1514"/>
      <c r="K718" s="1515"/>
      <c r="L718" s="1510"/>
      <c r="M718" s="1516"/>
      <c r="N718" s="1516"/>
      <c r="O718" s="1517"/>
    </row>
    <row r="719">
      <c r="A719" s="1499"/>
      <c r="B719" s="1504"/>
      <c r="C719" s="1500"/>
      <c r="D719" s="1504"/>
      <c r="E719" s="1518"/>
      <c r="F719" s="1504"/>
      <c r="G719" s="1504"/>
      <c r="H719" s="1504"/>
      <c r="I719" s="1504"/>
      <c r="J719" s="1504"/>
      <c r="K719" s="1504"/>
      <c r="L719" s="1504"/>
      <c r="M719" s="1500"/>
      <c r="N719" s="1500"/>
      <c r="O719" s="1505"/>
    </row>
    <row r="720">
      <c r="A720" s="1506"/>
      <c r="B720" s="1507"/>
      <c r="C720" s="1508"/>
      <c r="D720" s="1513"/>
      <c r="E720" s="1509"/>
      <c r="F720" s="1510"/>
      <c r="G720" s="1511"/>
      <c r="H720" s="1512"/>
      <c r="I720" s="1513"/>
      <c r="J720" s="1514"/>
      <c r="K720" s="1515"/>
      <c r="L720" s="1510"/>
      <c r="M720" s="1516"/>
      <c r="N720" s="1516"/>
      <c r="O720" s="1517"/>
    </row>
    <row r="721">
      <c r="A721" s="1499"/>
      <c r="B721" s="1504"/>
      <c r="C721" s="1500"/>
      <c r="D721" s="1504"/>
      <c r="E721" s="1518"/>
      <c r="F721" s="1504"/>
      <c r="G721" s="1504"/>
      <c r="H721" s="1504"/>
      <c r="I721" s="1504"/>
      <c r="J721" s="1504"/>
      <c r="K721" s="1504"/>
      <c r="L721" s="1504"/>
      <c r="M721" s="1500"/>
      <c r="N721" s="1500"/>
      <c r="O721" s="1505"/>
    </row>
    <row r="722">
      <c r="A722" s="1506"/>
      <c r="B722" s="1507"/>
      <c r="C722" s="1508"/>
      <c r="D722" s="1513"/>
      <c r="E722" s="1509"/>
      <c r="F722" s="1510"/>
      <c r="G722" s="1511"/>
      <c r="H722" s="1512"/>
      <c r="I722" s="1513"/>
      <c r="J722" s="1514"/>
      <c r="K722" s="1515"/>
      <c r="L722" s="1510"/>
      <c r="M722" s="1516"/>
      <c r="N722" s="1516"/>
      <c r="O722" s="1517"/>
    </row>
    <row r="723">
      <c r="A723" s="1499"/>
      <c r="B723" s="1504"/>
      <c r="C723" s="1500"/>
      <c r="D723" s="1504"/>
      <c r="E723" s="1518"/>
      <c r="F723" s="1504"/>
      <c r="G723" s="1504"/>
      <c r="H723" s="1504"/>
      <c r="I723" s="1504"/>
      <c r="J723" s="1504"/>
      <c r="K723" s="1504"/>
      <c r="L723" s="1504"/>
      <c r="M723" s="1500"/>
      <c r="N723" s="1500"/>
      <c r="O723" s="1505"/>
    </row>
    <row r="724">
      <c r="A724" s="1506"/>
      <c r="B724" s="1507"/>
      <c r="C724" s="1508"/>
      <c r="D724" s="1513"/>
      <c r="E724" s="1509"/>
      <c r="F724" s="1510"/>
      <c r="G724" s="1511"/>
      <c r="H724" s="1512"/>
      <c r="I724" s="1513"/>
      <c r="J724" s="1514"/>
      <c r="K724" s="1515"/>
      <c r="L724" s="1510"/>
      <c r="M724" s="1516"/>
      <c r="N724" s="1516"/>
      <c r="O724" s="1517"/>
    </row>
    <row r="725">
      <c r="A725" s="1499"/>
      <c r="B725" s="1504"/>
      <c r="C725" s="1500"/>
      <c r="D725" s="1504"/>
      <c r="E725" s="1518"/>
      <c r="F725" s="1504"/>
      <c r="G725" s="1504"/>
      <c r="H725" s="1504"/>
      <c r="I725" s="1504"/>
      <c r="J725" s="1504"/>
      <c r="K725" s="1504"/>
      <c r="L725" s="1504"/>
      <c r="M725" s="1500"/>
      <c r="N725" s="1500"/>
      <c r="O725" s="1505"/>
    </row>
    <row r="726">
      <c r="A726" s="1506"/>
      <c r="B726" s="1507"/>
      <c r="C726" s="1508"/>
      <c r="D726" s="1513"/>
      <c r="E726" s="1509"/>
      <c r="F726" s="1510"/>
      <c r="G726" s="1511"/>
      <c r="H726" s="1512"/>
      <c r="I726" s="1513"/>
      <c r="J726" s="1514"/>
      <c r="K726" s="1515"/>
      <c r="L726" s="1510"/>
      <c r="M726" s="1516"/>
      <c r="N726" s="1516"/>
      <c r="O726" s="1517"/>
    </row>
    <row r="727">
      <c r="A727" s="1499"/>
      <c r="B727" s="1504"/>
      <c r="C727" s="1500"/>
      <c r="D727" s="1504"/>
      <c r="E727" s="1518"/>
      <c r="F727" s="1504"/>
      <c r="G727" s="1504"/>
      <c r="H727" s="1504"/>
      <c r="I727" s="1504"/>
      <c r="J727" s="1504"/>
      <c r="K727" s="1504"/>
      <c r="L727" s="1504"/>
      <c r="M727" s="1500"/>
      <c r="N727" s="1500"/>
      <c r="O727" s="1505"/>
    </row>
    <row r="728">
      <c r="A728" s="1506"/>
      <c r="B728" s="1507"/>
      <c r="C728" s="1508"/>
      <c r="D728" s="1513"/>
      <c r="E728" s="1509"/>
      <c r="F728" s="1510"/>
      <c r="G728" s="1511"/>
      <c r="H728" s="1512"/>
      <c r="I728" s="1513"/>
      <c r="J728" s="1514"/>
      <c r="K728" s="1515"/>
      <c r="L728" s="1510"/>
      <c r="M728" s="1516"/>
      <c r="N728" s="1516"/>
      <c r="O728" s="1517"/>
    </row>
    <row r="729">
      <c r="A729" s="1499"/>
      <c r="B729" s="1504"/>
      <c r="C729" s="1500"/>
      <c r="D729" s="1504"/>
      <c r="E729" s="1518"/>
      <c r="F729" s="1504"/>
      <c r="G729" s="1504"/>
      <c r="H729" s="1504"/>
      <c r="I729" s="1504"/>
      <c r="J729" s="1504"/>
      <c r="K729" s="1504"/>
      <c r="L729" s="1504"/>
      <c r="M729" s="1500"/>
      <c r="N729" s="1500"/>
      <c r="O729" s="1505"/>
    </row>
    <row r="730">
      <c r="A730" s="1506"/>
      <c r="B730" s="1507"/>
      <c r="C730" s="1508"/>
      <c r="D730" s="1513"/>
      <c r="E730" s="1509"/>
      <c r="F730" s="1510"/>
      <c r="G730" s="1511"/>
      <c r="H730" s="1512"/>
      <c r="I730" s="1513"/>
      <c r="J730" s="1514"/>
      <c r="K730" s="1515"/>
      <c r="L730" s="1510"/>
      <c r="M730" s="1516"/>
      <c r="N730" s="1516"/>
      <c r="O730" s="1517"/>
    </row>
    <row r="731">
      <c r="A731" s="1499"/>
      <c r="B731" s="1504"/>
      <c r="C731" s="1500"/>
      <c r="D731" s="1504"/>
      <c r="E731" s="1518"/>
      <c r="F731" s="1504"/>
      <c r="G731" s="1504"/>
      <c r="H731" s="1504"/>
      <c r="I731" s="1504"/>
      <c r="J731" s="1504"/>
      <c r="K731" s="1504"/>
      <c r="L731" s="1504"/>
      <c r="M731" s="1500"/>
      <c r="N731" s="1500"/>
      <c r="O731" s="1505"/>
    </row>
    <row r="732">
      <c r="A732" s="1506"/>
      <c r="B732" s="1507"/>
      <c r="C732" s="1508"/>
      <c r="D732" s="1513"/>
      <c r="E732" s="1509"/>
      <c r="F732" s="1510"/>
      <c r="G732" s="1511"/>
      <c r="H732" s="1512"/>
      <c r="I732" s="1513"/>
      <c r="J732" s="1514"/>
      <c r="K732" s="1515"/>
      <c r="L732" s="1510"/>
      <c r="M732" s="1516"/>
      <c r="N732" s="1516"/>
      <c r="O732" s="1517"/>
    </row>
    <row r="733">
      <c r="A733" s="1499"/>
      <c r="B733" s="1504"/>
      <c r="C733" s="1500"/>
      <c r="D733" s="1504"/>
      <c r="E733" s="1518"/>
      <c r="F733" s="1504"/>
      <c r="G733" s="1504"/>
      <c r="H733" s="1504"/>
      <c r="I733" s="1504"/>
      <c r="J733" s="1504"/>
      <c r="K733" s="1504"/>
      <c r="L733" s="1504"/>
      <c r="M733" s="1500"/>
      <c r="N733" s="1500"/>
      <c r="O733" s="1505"/>
    </row>
    <row r="734">
      <c r="A734" s="1506"/>
      <c r="B734" s="1507"/>
      <c r="C734" s="1508"/>
      <c r="D734" s="1513"/>
      <c r="E734" s="1509"/>
      <c r="F734" s="1510"/>
      <c r="G734" s="1511"/>
      <c r="H734" s="1512"/>
      <c r="I734" s="1513"/>
      <c r="J734" s="1514"/>
      <c r="K734" s="1515"/>
      <c r="L734" s="1510"/>
      <c r="M734" s="1516"/>
      <c r="N734" s="1516"/>
      <c r="O734" s="1517"/>
    </row>
    <row r="735">
      <c r="A735" s="1499"/>
      <c r="B735" s="1504"/>
      <c r="C735" s="1500"/>
      <c r="D735" s="1504"/>
      <c r="E735" s="1518"/>
      <c r="F735" s="1504"/>
      <c r="G735" s="1504"/>
      <c r="H735" s="1504"/>
      <c r="I735" s="1504"/>
      <c r="J735" s="1504"/>
      <c r="K735" s="1504"/>
      <c r="L735" s="1504"/>
      <c r="M735" s="1500"/>
      <c r="N735" s="1500"/>
      <c r="O735" s="1505"/>
    </row>
    <row r="736">
      <c r="A736" s="1506"/>
      <c r="B736" s="1507"/>
      <c r="C736" s="1508"/>
      <c r="D736" s="1513"/>
      <c r="E736" s="1509"/>
      <c r="F736" s="1510"/>
      <c r="G736" s="1511"/>
      <c r="H736" s="1512"/>
      <c r="I736" s="1513"/>
      <c r="J736" s="1514"/>
      <c r="K736" s="1515"/>
      <c r="L736" s="1510"/>
      <c r="M736" s="1516"/>
      <c r="N736" s="1516"/>
      <c r="O736" s="1517"/>
    </row>
    <row r="737">
      <c r="A737" s="1499"/>
      <c r="B737" s="1504"/>
      <c r="C737" s="1500"/>
      <c r="D737" s="1504"/>
      <c r="E737" s="1518"/>
      <c r="F737" s="1504"/>
      <c r="G737" s="1504"/>
      <c r="H737" s="1504"/>
      <c r="I737" s="1504"/>
      <c r="J737" s="1504"/>
      <c r="K737" s="1504"/>
      <c r="L737" s="1504"/>
      <c r="M737" s="1500"/>
      <c r="N737" s="1500"/>
      <c r="O737" s="1505"/>
    </row>
    <row r="738">
      <c r="A738" s="1506"/>
      <c r="B738" s="1507"/>
      <c r="C738" s="1508"/>
      <c r="D738" s="1513"/>
      <c r="E738" s="1509"/>
      <c r="F738" s="1510"/>
      <c r="G738" s="1511"/>
      <c r="H738" s="1512"/>
      <c r="I738" s="1513"/>
      <c r="J738" s="1514"/>
      <c r="K738" s="1515"/>
      <c r="L738" s="1510"/>
      <c r="M738" s="1516"/>
      <c r="N738" s="1516"/>
      <c r="O738" s="1517"/>
    </row>
    <row r="739">
      <c r="A739" s="1499"/>
      <c r="B739" s="1504"/>
      <c r="C739" s="1500"/>
      <c r="D739" s="1504"/>
      <c r="E739" s="1518"/>
      <c r="F739" s="1504"/>
      <c r="G739" s="1504"/>
      <c r="H739" s="1504"/>
      <c r="I739" s="1504"/>
      <c r="J739" s="1504"/>
      <c r="K739" s="1504"/>
      <c r="L739" s="1504"/>
      <c r="M739" s="1500"/>
      <c r="N739" s="1500"/>
      <c r="O739" s="1505"/>
    </row>
    <row r="740">
      <c r="A740" s="1506"/>
      <c r="B740" s="1507"/>
      <c r="C740" s="1508"/>
      <c r="D740" s="1513"/>
      <c r="E740" s="1509"/>
      <c r="F740" s="1510"/>
      <c r="G740" s="1511"/>
      <c r="H740" s="1512"/>
      <c r="I740" s="1513"/>
      <c r="J740" s="1514"/>
      <c r="K740" s="1515"/>
      <c r="L740" s="1510"/>
      <c r="M740" s="1516"/>
      <c r="N740" s="1516"/>
      <c r="O740" s="1517"/>
    </row>
    <row r="741">
      <c r="A741" s="1499"/>
      <c r="B741" s="1504"/>
      <c r="C741" s="1500"/>
      <c r="D741" s="1504"/>
      <c r="E741" s="1518"/>
      <c r="F741" s="1504"/>
      <c r="G741" s="1504"/>
      <c r="H741" s="1504"/>
      <c r="I741" s="1504"/>
      <c r="J741" s="1504"/>
      <c r="K741" s="1504"/>
      <c r="L741" s="1504"/>
      <c r="M741" s="1500"/>
      <c r="N741" s="1500"/>
      <c r="O741" s="1505"/>
    </row>
    <row r="742">
      <c r="A742" s="1506"/>
      <c r="B742" s="1507"/>
      <c r="C742" s="1508"/>
      <c r="D742" s="1513"/>
      <c r="E742" s="1509"/>
      <c r="F742" s="1510"/>
      <c r="G742" s="1511"/>
      <c r="H742" s="1512"/>
      <c r="I742" s="1513"/>
      <c r="J742" s="1514"/>
      <c r="K742" s="1515"/>
      <c r="L742" s="1510"/>
      <c r="M742" s="1516"/>
      <c r="N742" s="1516"/>
      <c r="O742" s="1517"/>
    </row>
    <row r="743">
      <c r="A743" s="1499"/>
      <c r="B743" s="1504"/>
      <c r="C743" s="1500"/>
      <c r="D743" s="1504"/>
      <c r="E743" s="1518"/>
      <c r="F743" s="1504"/>
      <c r="G743" s="1504"/>
      <c r="H743" s="1504"/>
      <c r="I743" s="1504"/>
      <c r="J743" s="1504"/>
      <c r="K743" s="1504"/>
      <c r="L743" s="1504"/>
      <c r="M743" s="1500"/>
      <c r="N743" s="1500"/>
      <c r="O743" s="1505"/>
    </row>
    <row r="744">
      <c r="A744" s="1506"/>
      <c r="B744" s="1507"/>
      <c r="C744" s="1508"/>
      <c r="D744" s="1513"/>
      <c r="E744" s="1509"/>
      <c r="F744" s="1510"/>
      <c r="G744" s="1511"/>
      <c r="H744" s="1512"/>
      <c r="I744" s="1513"/>
      <c r="J744" s="1514"/>
      <c r="K744" s="1515"/>
      <c r="L744" s="1510"/>
      <c r="M744" s="1516"/>
      <c r="N744" s="1516"/>
      <c r="O744" s="1517"/>
    </row>
    <row r="745">
      <c r="A745" s="1499"/>
      <c r="B745" s="1504"/>
      <c r="C745" s="1500"/>
      <c r="D745" s="1504"/>
      <c r="E745" s="1518"/>
      <c r="F745" s="1504"/>
      <c r="G745" s="1504"/>
      <c r="H745" s="1504"/>
      <c r="I745" s="1504"/>
      <c r="J745" s="1504"/>
      <c r="K745" s="1504"/>
      <c r="L745" s="1504"/>
      <c r="M745" s="1500"/>
      <c r="N745" s="1500"/>
      <c r="O745" s="1505"/>
    </row>
    <row r="746">
      <c r="A746" s="1506"/>
      <c r="B746" s="1507"/>
      <c r="C746" s="1508"/>
      <c r="D746" s="1513"/>
      <c r="E746" s="1509"/>
      <c r="F746" s="1510"/>
      <c r="G746" s="1511"/>
      <c r="H746" s="1512"/>
      <c r="I746" s="1513"/>
      <c r="J746" s="1514"/>
      <c r="K746" s="1515"/>
      <c r="L746" s="1510"/>
      <c r="M746" s="1516"/>
      <c r="N746" s="1516"/>
      <c r="O746" s="1517"/>
    </row>
    <row r="747">
      <c r="A747" s="1499"/>
      <c r="B747" s="1504"/>
      <c r="C747" s="1500"/>
      <c r="D747" s="1504"/>
      <c r="E747" s="1518"/>
      <c r="F747" s="1504"/>
      <c r="G747" s="1504"/>
      <c r="H747" s="1504"/>
      <c r="I747" s="1504"/>
      <c r="J747" s="1504"/>
      <c r="K747" s="1504"/>
      <c r="L747" s="1504"/>
      <c r="M747" s="1500"/>
      <c r="N747" s="1500"/>
      <c r="O747" s="1505"/>
    </row>
    <row r="748">
      <c r="A748" s="1506"/>
      <c r="B748" s="1507"/>
      <c r="C748" s="1508"/>
      <c r="D748" s="1513"/>
      <c r="E748" s="1509"/>
      <c r="F748" s="1510"/>
      <c r="G748" s="1511"/>
      <c r="H748" s="1512"/>
      <c r="I748" s="1513"/>
      <c r="J748" s="1514"/>
      <c r="K748" s="1515"/>
      <c r="L748" s="1510"/>
      <c r="M748" s="1516"/>
      <c r="N748" s="1516"/>
      <c r="O748" s="1517"/>
    </row>
    <row r="749">
      <c r="A749" s="1499"/>
      <c r="B749" s="1504"/>
      <c r="C749" s="1500"/>
      <c r="D749" s="1504"/>
      <c r="E749" s="1518"/>
      <c r="F749" s="1504"/>
      <c r="G749" s="1504"/>
      <c r="H749" s="1504"/>
      <c r="I749" s="1504"/>
      <c r="J749" s="1504"/>
      <c r="K749" s="1504"/>
      <c r="L749" s="1504"/>
      <c r="M749" s="1500"/>
      <c r="N749" s="1500"/>
      <c r="O749" s="1505"/>
    </row>
    <row r="750">
      <c r="A750" s="1506"/>
      <c r="B750" s="1507"/>
      <c r="C750" s="1508"/>
      <c r="D750" s="1513"/>
      <c r="E750" s="1509"/>
      <c r="F750" s="1510"/>
      <c r="G750" s="1511"/>
      <c r="H750" s="1512"/>
      <c r="I750" s="1513"/>
      <c r="J750" s="1514"/>
      <c r="K750" s="1515"/>
      <c r="L750" s="1510"/>
      <c r="M750" s="1516"/>
      <c r="N750" s="1516"/>
      <c r="O750" s="1517"/>
    </row>
    <row r="751">
      <c r="A751" s="1499"/>
      <c r="B751" s="1504"/>
      <c r="C751" s="1500"/>
      <c r="D751" s="1504"/>
      <c r="E751" s="1518"/>
      <c r="F751" s="1504"/>
      <c r="G751" s="1504"/>
      <c r="H751" s="1504"/>
      <c r="I751" s="1504"/>
      <c r="J751" s="1504"/>
      <c r="K751" s="1504"/>
      <c r="L751" s="1504"/>
      <c r="M751" s="1500"/>
      <c r="N751" s="1500"/>
      <c r="O751" s="1505"/>
    </row>
    <row r="752">
      <c r="A752" s="1506"/>
      <c r="B752" s="1507"/>
      <c r="C752" s="1508"/>
      <c r="D752" s="1513"/>
      <c r="E752" s="1509"/>
      <c r="F752" s="1510"/>
      <c r="G752" s="1511"/>
      <c r="H752" s="1512"/>
      <c r="I752" s="1513"/>
      <c r="J752" s="1514"/>
      <c r="K752" s="1515"/>
      <c r="L752" s="1510"/>
      <c r="M752" s="1516"/>
      <c r="N752" s="1516"/>
      <c r="O752" s="1517"/>
    </row>
    <row r="753">
      <c r="A753" s="1499"/>
      <c r="B753" s="1504"/>
      <c r="C753" s="1500"/>
      <c r="D753" s="1504"/>
      <c r="E753" s="1518"/>
      <c r="F753" s="1504"/>
      <c r="G753" s="1504"/>
      <c r="H753" s="1504"/>
      <c r="I753" s="1504"/>
      <c r="J753" s="1504"/>
      <c r="K753" s="1504"/>
      <c r="L753" s="1504"/>
      <c r="M753" s="1500"/>
      <c r="N753" s="1500"/>
      <c r="O753" s="1505"/>
    </row>
    <row r="754">
      <c r="A754" s="1506"/>
      <c r="B754" s="1507"/>
      <c r="C754" s="1508"/>
      <c r="D754" s="1513"/>
      <c r="E754" s="1509"/>
      <c r="F754" s="1510"/>
      <c r="G754" s="1511"/>
      <c r="H754" s="1512"/>
      <c r="I754" s="1513"/>
      <c r="J754" s="1514"/>
      <c r="K754" s="1515"/>
      <c r="L754" s="1510"/>
      <c r="M754" s="1516"/>
      <c r="N754" s="1516"/>
      <c r="O754" s="1517"/>
    </row>
    <row r="755">
      <c r="A755" s="1499"/>
      <c r="B755" s="1504"/>
      <c r="C755" s="1500"/>
      <c r="D755" s="1504"/>
      <c r="E755" s="1518"/>
      <c r="F755" s="1504"/>
      <c r="G755" s="1504"/>
      <c r="H755" s="1504"/>
      <c r="I755" s="1504"/>
      <c r="J755" s="1504"/>
      <c r="K755" s="1504"/>
      <c r="L755" s="1504"/>
      <c r="M755" s="1500"/>
      <c r="N755" s="1500"/>
      <c r="O755" s="1505"/>
    </row>
    <row r="756">
      <c r="A756" s="1506"/>
      <c r="B756" s="1507"/>
      <c r="C756" s="1508"/>
      <c r="D756" s="1513"/>
      <c r="E756" s="1509"/>
      <c r="F756" s="1510"/>
      <c r="G756" s="1511"/>
      <c r="H756" s="1512"/>
      <c r="I756" s="1513"/>
      <c r="J756" s="1514"/>
      <c r="K756" s="1515"/>
      <c r="L756" s="1510"/>
      <c r="M756" s="1516"/>
      <c r="N756" s="1516"/>
      <c r="O756" s="1517"/>
    </row>
    <row r="757">
      <c r="A757" s="1499"/>
      <c r="B757" s="1504"/>
      <c r="C757" s="1500"/>
      <c r="D757" s="1504"/>
      <c r="E757" s="1518"/>
      <c r="F757" s="1504"/>
      <c r="G757" s="1504"/>
      <c r="H757" s="1504"/>
      <c r="I757" s="1504"/>
      <c r="J757" s="1504"/>
      <c r="K757" s="1504"/>
      <c r="L757" s="1504"/>
      <c r="M757" s="1500"/>
      <c r="N757" s="1500"/>
      <c r="O757" s="1505"/>
    </row>
    <row r="758">
      <c r="A758" s="1506"/>
      <c r="B758" s="1507"/>
      <c r="C758" s="1508"/>
      <c r="D758" s="1513"/>
      <c r="E758" s="1509"/>
      <c r="F758" s="1510"/>
      <c r="G758" s="1511"/>
      <c r="H758" s="1512"/>
      <c r="I758" s="1513"/>
      <c r="J758" s="1514"/>
      <c r="K758" s="1515"/>
      <c r="L758" s="1510"/>
      <c r="M758" s="1516"/>
      <c r="N758" s="1516"/>
      <c r="O758" s="1517"/>
    </row>
    <row r="759">
      <c r="A759" s="1499"/>
      <c r="B759" s="1504"/>
      <c r="C759" s="1500"/>
      <c r="D759" s="1504"/>
      <c r="E759" s="1518"/>
      <c r="F759" s="1504"/>
      <c r="G759" s="1504"/>
      <c r="H759" s="1504"/>
      <c r="I759" s="1504"/>
      <c r="J759" s="1504"/>
      <c r="K759" s="1504"/>
      <c r="L759" s="1504"/>
      <c r="M759" s="1500"/>
      <c r="N759" s="1500"/>
      <c r="O759" s="1505"/>
    </row>
    <row r="760">
      <c r="A760" s="1506"/>
      <c r="B760" s="1507"/>
      <c r="C760" s="1508"/>
      <c r="D760" s="1513"/>
      <c r="E760" s="1509"/>
      <c r="F760" s="1510"/>
      <c r="G760" s="1511"/>
      <c r="H760" s="1512"/>
      <c r="I760" s="1513"/>
      <c r="J760" s="1514"/>
      <c r="K760" s="1515"/>
      <c r="L760" s="1510"/>
      <c r="M760" s="1516"/>
      <c r="N760" s="1516"/>
      <c r="O760" s="1517"/>
    </row>
    <row r="761">
      <c r="A761" s="1499"/>
      <c r="B761" s="1504"/>
      <c r="C761" s="1500"/>
      <c r="D761" s="1504"/>
      <c r="E761" s="1518"/>
      <c r="F761" s="1504"/>
      <c r="G761" s="1504"/>
      <c r="H761" s="1504"/>
      <c r="I761" s="1504"/>
      <c r="J761" s="1504"/>
      <c r="K761" s="1504"/>
      <c r="L761" s="1504"/>
      <c r="M761" s="1500"/>
      <c r="N761" s="1500"/>
      <c r="O761" s="1505"/>
    </row>
    <row r="762">
      <c r="A762" s="1506"/>
      <c r="B762" s="1507"/>
      <c r="C762" s="1508"/>
      <c r="D762" s="1513"/>
      <c r="E762" s="1509"/>
      <c r="F762" s="1510"/>
      <c r="G762" s="1511"/>
      <c r="H762" s="1512"/>
      <c r="I762" s="1513"/>
      <c r="J762" s="1514"/>
      <c r="K762" s="1515"/>
      <c r="L762" s="1510"/>
      <c r="M762" s="1516"/>
      <c r="N762" s="1516"/>
      <c r="O762" s="1517"/>
    </row>
    <row r="763">
      <c r="A763" s="1499"/>
      <c r="B763" s="1504"/>
      <c r="C763" s="1500"/>
      <c r="D763" s="1504"/>
      <c r="E763" s="1518"/>
      <c r="F763" s="1504"/>
      <c r="G763" s="1504"/>
      <c r="H763" s="1504"/>
      <c r="I763" s="1504"/>
      <c r="J763" s="1504"/>
      <c r="K763" s="1504"/>
      <c r="L763" s="1504"/>
      <c r="M763" s="1500"/>
      <c r="N763" s="1500"/>
      <c r="O763" s="1505"/>
    </row>
    <row r="764">
      <c r="A764" s="1506"/>
      <c r="B764" s="1507"/>
      <c r="C764" s="1508"/>
      <c r="D764" s="1513"/>
      <c r="E764" s="1509"/>
      <c r="F764" s="1510"/>
      <c r="G764" s="1511"/>
      <c r="H764" s="1512"/>
      <c r="I764" s="1513"/>
      <c r="J764" s="1514"/>
      <c r="K764" s="1515"/>
      <c r="L764" s="1510"/>
      <c r="M764" s="1516"/>
      <c r="N764" s="1516"/>
      <c r="O764" s="1517"/>
    </row>
    <row r="765">
      <c r="A765" s="1499"/>
      <c r="B765" s="1504"/>
      <c r="C765" s="1500"/>
      <c r="D765" s="1504"/>
      <c r="E765" s="1518"/>
      <c r="F765" s="1504"/>
      <c r="G765" s="1504"/>
      <c r="H765" s="1504"/>
      <c r="I765" s="1504"/>
      <c r="J765" s="1504"/>
      <c r="K765" s="1504"/>
      <c r="L765" s="1504"/>
      <c r="M765" s="1500"/>
      <c r="N765" s="1500"/>
      <c r="O765" s="1505"/>
    </row>
    <row r="766">
      <c r="A766" s="1506"/>
      <c r="B766" s="1507"/>
      <c r="C766" s="1508"/>
      <c r="D766" s="1513"/>
      <c r="E766" s="1509"/>
      <c r="F766" s="1510"/>
      <c r="G766" s="1511"/>
      <c r="H766" s="1512"/>
      <c r="I766" s="1513"/>
      <c r="J766" s="1514"/>
      <c r="K766" s="1515"/>
      <c r="L766" s="1510"/>
      <c r="M766" s="1516"/>
      <c r="N766" s="1516"/>
      <c r="O766" s="1517"/>
    </row>
    <row r="767">
      <c r="A767" s="1499"/>
      <c r="B767" s="1504"/>
      <c r="C767" s="1500"/>
      <c r="D767" s="1504"/>
      <c r="E767" s="1518"/>
      <c r="F767" s="1504"/>
      <c r="G767" s="1504"/>
      <c r="H767" s="1504"/>
      <c r="I767" s="1504"/>
      <c r="J767" s="1504"/>
      <c r="K767" s="1504"/>
      <c r="L767" s="1504"/>
      <c r="M767" s="1500"/>
      <c r="N767" s="1500"/>
      <c r="O767" s="1505"/>
    </row>
    <row r="768">
      <c r="A768" s="1506"/>
      <c r="B768" s="1507"/>
      <c r="C768" s="1508"/>
      <c r="D768" s="1513"/>
      <c r="E768" s="1509"/>
      <c r="F768" s="1510"/>
      <c r="G768" s="1511"/>
      <c r="H768" s="1512"/>
      <c r="I768" s="1513"/>
      <c r="J768" s="1514"/>
      <c r="K768" s="1515"/>
      <c r="L768" s="1510"/>
      <c r="M768" s="1516"/>
      <c r="N768" s="1516"/>
      <c r="O768" s="1517"/>
    </row>
    <row r="769">
      <c r="A769" s="1499"/>
      <c r="B769" s="1504"/>
      <c r="C769" s="1500"/>
      <c r="D769" s="1504"/>
      <c r="E769" s="1518"/>
      <c r="F769" s="1504"/>
      <c r="G769" s="1504"/>
      <c r="H769" s="1504"/>
      <c r="I769" s="1504"/>
      <c r="J769" s="1504"/>
      <c r="K769" s="1504"/>
      <c r="L769" s="1504"/>
      <c r="M769" s="1500"/>
      <c r="N769" s="1500"/>
      <c r="O769" s="1505"/>
    </row>
    <row r="770">
      <c r="A770" s="1506"/>
      <c r="B770" s="1507"/>
      <c r="C770" s="1508"/>
      <c r="D770" s="1513"/>
      <c r="E770" s="1509"/>
      <c r="F770" s="1510"/>
      <c r="G770" s="1511"/>
      <c r="H770" s="1512"/>
      <c r="I770" s="1513"/>
      <c r="J770" s="1514"/>
      <c r="K770" s="1515"/>
      <c r="L770" s="1510"/>
      <c r="M770" s="1516"/>
      <c r="N770" s="1516"/>
      <c r="O770" s="1517"/>
    </row>
    <row r="771">
      <c r="A771" s="1499"/>
      <c r="B771" s="1504"/>
      <c r="C771" s="1500"/>
      <c r="D771" s="1504"/>
      <c r="E771" s="1518"/>
      <c r="F771" s="1504"/>
      <c r="G771" s="1504"/>
      <c r="H771" s="1504"/>
      <c r="I771" s="1504"/>
      <c r="J771" s="1504"/>
      <c r="K771" s="1504"/>
      <c r="L771" s="1504"/>
      <c r="M771" s="1500"/>
      <c r="N771" s="1500"/>
      <c r="O771" s="1505"/>
    </row>
    <row r="772">
      <c r="A772" s="1506"/>
      <c r="B772" s="1507"/>
      <c r="C772" s="1508"/>
      <c r="D772" s="1513"/>
      <c r="E772" s="1509"/>
      <c r="F772" s="1510"/>
      <c r="G772" s="1511"/>
      <c r="H772" s="1512"/>
      <c r="I772" s="1513"/>
      <c r="J772" s="1514"/>
      <c r="K772" s="1515"/>
      <c r="L772" s="1510"/>
      <c r="M772" s="1516"/>
      <c r="N772" s="1516"/>
      <c r="O772" s="1517"/>
    </row>
    <row r="773">
      <c r="A773" s="1499"/>
      <c r="B773" s="1504"/>
      <c r="C773" s="1500"/>
      <c r="D773" s="1504"/>
      <c r="E773" s="1518"/>
      <c r="F773" s="1504"/>
      <c r="G773" s="1504"/>
      <c r="H773" s="1504"/>
      <c r="I773" s="1504"/>
      <c r="J773" s="1504"/>
      <c r="K773" s="1504"/>
      <c r="L773" s="1504"/>
      <c r="M773" s="1500"/>
      <c r="N773" s="1500"/>
      <c r="O773" s="1505"/>
    </row>
    <row r="774">
      <c r="A774" s="1506"/>
      <c r="B774" s="1507"/>
      <c r="C774" s="1508"/>
      <c r="D774" s="1513"/>
      <c r="E774" s="1509"/>
      <c r="F774" s="1510"/>
      <c r="G774" s="1511"/>
      <c r="H774" s="1512"/>
      <c r="I774" s="1513"/>
      <c r="J774" s="1514"/>
      <c r="K774" s="1515"/>
      <c r="L774" s="1510"/>
      <c r="M774" s="1516"/>
      <c r="N774" s="1516"/>
      <c r="O774" s="1517"/>
    </row>
    <row r="775">
      <c r="A775" s="1499"/>
      <c r="B775" s="1504"/>
      <c r="C775" s="1500"/>
      <c r="D775" s="1504"/>
      <c r="E775" s="1518"/>
      <c r="F775" s="1504"/>
      <c r="G775" s="1504"/>
      <c r="H775" s="1504"/>
      <c r="I775" s="1504"/>
      <c r="J775" s="1504"/>
      <c r="K775" s="1504"/>
      <c r="L775" s="1504"/>
      <c r="M775" s="1500"/>
      <c r="N775" s="1500"/>
      <c r="O775" s="1505"/>
    </row>
    <row r="776">
      <c r="A776" s="1506"/>
      <c r="B776" s="1507"/>
      <c r="C776" s="1508"/>
      <c r="D776" s="1513"/>
      <c r="E776" s="1509"/>
      <c r="F776" s="1510"/>
      <c r="G776" s="1511"/>
      <c r="H776" s="1512"/>
      <c r="I776" s="1513"/>
      <c r="J776" s="1514"/>
      <c r="K776" s="1515"/>
      <c r="L776" s="1510"/>
      <c r="M776" s="1516"/>
      <c r="N776" s="1516"/>
      <c r="O776" s="1517"/>
    </row>
    <row r="777">
      <c r="A777" s="1499"/>
      <c r="B777" s="1504"/>
      <c r="C777" s="1500"/>
      <c r="D777" s="1504"/>
      <c r="E777" s="1518"/>
      <c r="F777" s="1504"/>
      <c r="G777" s="1504"/>
      <c r="H777" s="1504"/>
      <c r="I777" s="1504"/>
      <c r="J777" s="1504"/>
      <c r="K777" s="1504"/>
      <c r="L777" s="1504"/>
      <c r="M777" s="1500"/>
      <c r="N777" s="1500"/>
      <c r="O777" s="1505"/>
    </row>
    <row r="778">
      <c r="A778" s="1506"/>
      <c r="B778" s="1507"/>
      <c r="C778" s="1508"/>
      <c r="D778" s="1513"/>
      <c r="E778" s="1509"/>
      <c r="F778" s="1510"/>
      <c r="G778" s="1511"/>
      <c r="H778" s="1512"/>
      <c r="I778" s="1513"/>
      <c r="J778" s="1514"/>
      <c r="K778" s="1515"/>
      <c r="L778" s="1510"/>
      <c r="M778" s="1516"/>
      <c r="N778" s="1516"/>
      <c r="O778" s="1517"/>
    </row>
    <row r="779">
      <c r="A779" s="1499"/>
      <c r="B779" s="1504"/>
      <c r="C779" s="1500"/>
      <c r="D779" s="1504"/>
      <c r="E779" s="1518"/>
      <c r="F779" s="1504"/>
      <c r="G779" s="1504"/>
      <c r="H779" s="1504"/>
      <c r="I779" s="1504"/>
      <c r="J779" s="1504"/>
      <c r="K779" s="1504"/>
      <c r="L779" s="1504"/>
      <c r="M779" s="1500"/>
      <c r="N779" s="1500"/>
      <c r="O779" s="1505"/>
    </row>
    <row r="780">
      <c r="A780" s="1506"/>
      <c r="B780" s="1507"/>
      <c r="C780" s="1508"/>
      <c r="D780" s="1513"/>
      <c r="E780" s="1509"/>
      <c r="F780" s="1510"/>
      <c r="G780" s="1511"/>
      <c r="H780" s="1512"/>
      <c r="I780" s="1513"/>
      <c r="J780" s="1514"/>
      <c r="K780" s="1515"/>
      <c r="L780" s="1510"/>
      <c r="M780" s="1516"/>
      <c r="N780" s="1516"/>
      <c r="O780" s="1517"/>
    </row>
    <row r="781">
      <c r="A781" s="1499"/>
      <c r="B781" s="1504"/>
      <c r="C781" s="1500"/>
      <c r="D781" s="1504"/>
      <c r="E781" s="1518"/>
      <c r="F781" s="1504"/>
      <c r="G781" s="1504"/>
      <c r="H781" s="1504"/>
      <c r="I781" s="1504"/>
      <c r="J781" s="1504"/>
      <c r="K781" s="1504"/>
      <c r="L781" s="1504"/>
      <c r="M781" s="1500"/>
      <c r="N781" s="1500"/>
      <c r="O781" s="1505"/>
    </row>
    <row r="782">
      <c r="A782" s="1506"/>
      <c r="B782" s="1507"/>
      <c r="C782" s="1508"/>
      <c r="D782" s="1513"/>
      <c r="E782" s="1509"/>
      <c r="F782" s="1510"/>
      <c r="G782" s="1511"/>
      <c r="H782" s="1512"/>
      <c r="I782" s="1513"/>
      <c r="J782" s="1514"/>
      <c r="K782" s="1515"/>
      <c r="L782" s="1510"/>
      <c r="M782" s="1516"/>
      <c r="N782" s="1516"/>
      <c r="O782" s="1517"/>
    </row>
    <row r="783">
      <c r="A783" s="1499"/>
      <c r="B783" s="1504"/>
      <c r="C783" s="1500"/>
      <c r="D783" s="1504"/>
      <c r="E783" s="1518"/>
      <c r="F783" s="1504"/>
      <c r="G783" s="1504"/>
      <c r="H783" s="1504"/>
      <c r="I783" s="1504"/>
      <c r="J783" s="1504"/>
      <c r="K783" s="1504"/>
      <c r="L783" s="1504"/>
      <c r="M783" s="1500"/>
      <c r="N783" s="1500"/>
      <c r="O783" s="1505"/>
    </row>
    <row r="784">
      <c r="A784" s="1506"/>
      <c r="B784" s="1507"/>
      <c r="C784" s="1508"/>
      <c r="D784" s="1513"/>
      <c r="E784" s="1509"/>
      <c r="F784" s="1510"/>
      <c r="G784" s="1511"/>
      <c r="H784" s="1512"/>
      <c r="I784" s="1513"/>
      <c r="J784" s="1514"/>
      <c r="K784" s="1515"/>
      <c r="L784" s="1510"/>
      <c r="M784" s="1516"/>
      <c r="N784" s="1516"/>
      <c r="O784" s="1517"/>
    </row>
    <row r="785">
      <c r="A785" s="1499"/>
      <c r="B785" s="1504"/>
      <c r="C785" s="1500"/>
      <c r="D785" s="1504"/>
      <c r="E785" s="1518"/>
      <c r="F785" s="1504"/>
      <c r="G785" s="1504"/>
      <c r="H785" s="1504"/>
      <c r="I785" s="1504"/>
      <c r="J785" s="1504"/>
      <c r="K785" s="1504"/>
      <c r="L785" s="1504"/>
      <c r="M785" s="1500"/>
      <c r="N785" s="1500"/>
      <c r="O785" s="1505"/>
    </row>
    <row r="786">
      <c r="A786" s="1506"/>
      <c r="B786" s="1507"/>
      <c r="C786" s="1508"/>
      <c r="D786" s="1513"/>
      <c r="E786" s="1509"/>
      <c r="F786" s="1510"/>
      <c r="G786" s="1511"/>
      <c r="H786" s="1512"/>
      <c r="I786" s="1513"/>
      <c r="J786" s="1514"/>
      <c r="K786" s="1515"/>
      <c r="L786" s="1510"/>
      <c r="M786" s="1516"/>
      <c r="N786" s="1516"/>
      <c r="O786" s="1517"/>
    </row>
    <row r="787">
      <c r="A787" s="1499"/>
      <c r="B787" s="1504"/>
      <c r="C787" s="1500"/>
      <c r="D787" s="1504"/>
      <c r="E787" s="1518"/>
      <c r="F787" s="1504"/>
      <c r="G787" s="1504"/>
      <c r="H787" s="1504"/>
      <c r="I787" s="1504"/>
      <c r="J787" s="1504"/>
      <c r="K787" s="1504"/>
      <c r="L787" s="1504"/>
      <c r="M787" s="1500"/>
      <c r="N787" s="1500"/>
      <c r="O787" s="1505"/>
    </row>
    <row r="788">
      <c r="A788" s="1506"/>
      <c r="B788" s="1507"/>
      <c r="C788" s="1508"/>
      <c r="D788" s="1513"/>
      <c r="E788" s="1509"/>
      <c r="F788" s="1510"/>
      <c r="G788" s="1511"/>
      <c r="H788" s="1512"/>
      <c r="I788" s="1513"/>
      <c r="J788" s="1514"/>
      <c r="K788" s="1515"/>
      <c r="L788" s="1510"/>
      <c r="M788" s="1516"/>
      <c r="N788" s="1516"/>
      <c r="O788" s="1517"/>
    </row>
    <row r="789">
      <c r="A789" s="1499"/>
      <c r="B789" s="1504"/>
      <c r="C789" s="1500"/>
      <c r="D789" s="1504"/>
      <c r="E789" s="1518"/>
      <c r="F789" s="1504"/>
      <c r="G789" s="1504"/>
      <c r="H789" s="1504"/>
      <c r="I789" s="1504"/>
      <c r="J789" s="1504"/>
      <c r="K789" s="1504"/>
      <c r="L789" s="1504"/>
      <c r="M789" s="1500"/>
      <c r="N789" s="1500"/>
      <c r="O789" s="1505"/>
    </row>
    <row r="790">
      <c r="A790" s="1506"/>
      <c r="B790" s="1507"/>
      <c r="C790" s="1508"/>
      <c r="D790" s="1513"/>
      <c r="E790" s="1509"/>
      <c r="F790" s="1510"/>
      <c r="G790" s="1511"/>
      <c r="H790" s="1512"/>
      <c r="I790" s="1513"/>
      <c r="J790" s="1514"/>
      <c r="K790" s="1515"/>
      <c r="L790" s="1510"/>
      <c r="M790" s="1516"/>
      <c r="N790" s="1516"/>
      <c r="O790" s="1517"/>
    </row>
    <row r="791">
      <c r="A791" s="1499"/>
      <c r="B791" s="1504"/>
      <c r="C791" s="1500"/>
      <c r="D791" s="1504"/>
      <c r="E791" s="1518"/>
      <c r="F791" s="1504"/>
      <c r="G791" s="1504"/>
      <c r="H791" s="1504"/>
      <c r="I791" s="1504"/>
      <c r="J791" s="1504"/>
      <c r="K791" s="1504"/>
      <c r="L791" s="1504"/>
      <c r="M791" s="1500"/>
      <c r="N791" s="1500"/>
      <c r="O791" s="1505"/>
    </row>
    <row r="792">
      <c r="A792" s="1506"/>
      <c r="B792" s="1507"/>
      <c r="C792" s="1508"/>
      <c r="D792" s="1513"/>
      <c r="E792" s="1509"/>
      <c r="F792" s="1510"/>
      <c r="G792" s="1511"/>
      <c r="H792" s="1512"/>
      <c r="I792" s="1513"/>
      <c r="J792" s="1514"/>
      <c r="K792" s="1515"/>
      <c r="L792" s="1510"/>
      <c r="M792" s="1516"/>
      <c r="N792" s="1516"/>
      <c r="O792" s="1517"/>
    </row>
    <row r="793">
      <c r="A793" s="1499"/>
      <c r="B793" s="1504"/>
      <c r="C793" s="1500"/>
      <c r="D793" s="1504"/>
      <c r="E793" s="1518"/>
      <c r="F793" s="1504"/>
      <c r="G793" s="1504"/>
      <c r="H793" s="1504"/>
      <c r="I793" s="1504"/>
      <c r="J793" s="1504"/>
      <c r="K793" s="1504"/>
      <c r="L793" s="1504"/>
      <c r="M793" s="1500"/>
      <c r="N793" s="1500"/>
      <c r="O793" s="1505"/>
    </row>
    <row r="794">
      <c r="A794" s="1506"/>
      <c r="B794" s="1507"/>
      <c r="C794" s="1508"/>
      <c r="D794" s="1513"/>
      <c r="E794" s="1509"/>
      <c r="F794" s="1510"/>
      <c r="G794" s="1511"/>
      <c r="H794" s="1512"/>
      <c r="I794" s="1513"/>
      <c r="J794" s="1514"/>
      <c r="K794" s="1515"/>
      <c r="L794" s="1510"/>
      <c r="M794" s="1516"/>
      <c r="N794" s="1516"/>
      <c r="O794" s="1517"/>
    </row>
    <row r="795">
      <c r="A795" s="1499"/>
      <c r="B795" s="1504"/>
      <c r="C795" s="1500"/>
      <c r="D795" s="1504"/>
      <c r="E795" s="1518"/>
      <c r="F795" s="1504"/>
      <c r="G795" s="1504"/>
      <c r="H795" s="1504"/>
      <c r="I795" s="1504"/>
      <c r="J795" s="1504"/>
      <c r="K795" s="1504"/>
      <c r="L795" s="1504"/>
      <c r="M795" s="1500"/>
      <c r="N795" s="1500"/>
      <c r="O795" s="1505"/>
    </row>
    <row r="796">
      <c r="A796" s="1506"/>
      <c r="B796" s="1507"/>
      <c r="C796" s="1508"/>
      <c r="D796" s="1513"/>
      <c r="E796" s="1509"/>
      <c r="F796" s="1510"/>
      <c r="G796" s="1511"/>
      <c r="H796" s="1512"/>
      <c r="I796" s="1513"/>
      <c r="J796" s="1514"/>
      <c r="K796" s="1515"/>
      <c r="L796" s="1510"/>
      <c r="M796" s="1516"/>
      <c r="N796" s="1516"/>
      <c r="O796" s="1517"/>
    </row>
    <row r="797">
      <c r="A797" s="1499"/>
      <c r="B797" s="1504"/>
      <c r="C797" s="1500"/>
      <c r="D797" s="1504"/>
      <c r="E797" s="1518"/>
      <c r="F797" s="1504"/>
      <c r="G797" s="1504"/>
      <c r="H797" s="1504"/>
      <c r="I797" s="1504"/>
      <c r="J797" s="1504"/>
      <c r="K797" s="1504"/>
      <c r="L797" s="1504"/>
      <c r="M797" s="1500"/>
      <c r="N797" s="1500"/>
      <c r="O797" s="1505"/>
    </row>
    <row r="798">
      <c r="A798" s="1506"/>
      <c r="B798" s="1507"/>
      <c r="C798" s="1508"/>
      <c r="D798" s="1513"/>
      <c r="E798" s="1509"/>
      <c r="F798" s="1510"/>
      <c r="G798" s="1511"/>
      <c r="H798" s="1512"/>
      <c r="I798" s="1513"/>
      <c r="J798" s="1514"/>
      <c r="K798" s="1515"/>
      <c r="L798" s="1510"/>
      <c r="M798" s="1516"/>
      <c r="N798" s="1516"/>
      <c r="O798" s="1517"/>
    </row>
    <row r="799">
      <c r="A799" s="1499"/>
      <c r="B799" s="1504"/>
      <c r="C799" s="1500"/>
      <c r="D799" s="1504"/>
      <c r="E799" s="1518"/>
      <c r="F799" s="1504"/>
      <c r="G799" s="1504"/>
      <c r="H799" s="1504"/>
      <c r="I799" s="1504"/>
      <c r="J799" s="1504"/>
      <c r="K799" s="1504"/>
      <c r="L799" s="1504"/>
      <c r="M799" s="1500"/>
      <c r="N799" s="1500"/>
      <c r="O799" s="1505"/>
    </row>
    <row r="800">
      <c r="A800" s="1506"/>
      <c r="B800" s="1507"/>
      <c r="C800" s="1508"/>
      <c r="D800" s="1513"/>
      <c r="E800" s="1509"/>
      <c r="F800" s="1510"/>
      <c r="G800" s="1511"/>
      <c r="H800" s="1512"/>
      <c r="I800" s="1513"/>
      <c r="J800" s="1514"/>
      <c r="K800" s="1515"/>
      <c r="L800" s="1510"/>
      <c r="M800" s="1516"/>
      <c r="N800" s="1516"/>
      <c r="O800" s="1517"/>
    </row>
    <row r="801">
      <c r="A801" s="1499"/>
      <c r="B801" s="1504"/>
      <c r="C801" s="1500"/>
      <c r="D801" s="1504"/>
      <c r="E801" s="1518"/>
      <c r="F801" s="1504"/>
      <c r="G801" s="1504"/>
      <c r="H801" s="1504"/>
      <c r="I801" s="1504"/>
      <c r="J801" s="1504"/>
      <c r="K801" s="1504"/>
      <c r="L801" s="1504"/>
      <c r="M801" s="1500"/>
      <c r="N801" s="1500"/>
      <c r="O801" s="1505"/>
    </row>
    <row r="802">
      <c r="A802" s="1506"/>
      <c r="B802" s="1507"/>
      <c r="C802" s="1508"/>
      <c r="D802" s="1513"/>
      <c r="E802" s="1509"/>
      <c r="F802" s="1510"/>
      <c r="G802" s="1511"/>
      <c r="H802" s="1512"/>
      <c r="I802" s="1513"/>
      <c r="J802" s="1514"/>
      <c r="K802" s="1515"/>
      <c r="L802" s="1510"/>
      <c r="M802" s="1516"/>
      <c r="N802" s="1516"/>
      <c r="O802" s="1517"/>
    </row>
    <row r="803">
      <c r="A803" s="1499"/>
      <c r="B803" s="1504"/>
      <c r="C803" s="1500"/>
      <c r="D803" s="1504"/>
      <c r="E803" s="1518"/>
      <c r="F803" s="1504"/>
      <c r="G803" s="1504"/>
      <c r="H803" s="1504"/>
      <c r="I803" s="1504"/>
      <c r="J803" s="1504"/>
      <c r="K803" s="1504"/>
      <c r="L803" s="1504"/>
      <c r="M803" s="1500"/>
      <c r="N803" s="1500"/>
      <c r="O803" s="1505"/>
    </row>
    <row r="804">
      <c r="A804" s="1506"/>
      <c r="B804" s="1507"/>
      <c r="C804" s="1508"/>
      <c r="D804" s="1513"/>
      <c r="E804" s="1509"/>
      <c r="F804" s="1510"/>
      <c r="G804" s="1511"/>
      <c r="H804" s="1512"/>
      <c r="I804" s="1513"/>
      <c r="J804" s="1514"/>
      <c r="K804" s="1515"/>
      <c r="L804" s="1510"/>
      <c r="M804" s="1516"/>
      <c r="N804" s="1516"/>
      <c r="O804" s="1517"/>
    </row>
    <row r="805">
      <c r="A805" s="1499"/>
      <c r="B805" s="1504"/>
      <c r="C805" s="1500"/>
      <c r="D805" s="1504"/>
      <c r="E805" s="1518"/>
      <c r="F805" s="1504"/>
      <c r="G805" s="1504"/>
      <c r="H805" s="1504"/>
      <c r="I805" s="1504"/>
      <c r="J805" s="1504"/>
      <c r="K805" s="1504"/>
      <c r="L805" s="1504"/>
      <c r="M805" s="1500"/>
      <c r="N805" s="1500"/>
      <c r="O805" s="1505"/>
    </row>
    <row r="806">
      <c r="A806" s="1506"/>
      <c r="B806" s="1507"/>
      <c r="C806" s="1508"/>
      <c r="D806" s="1513"/>
      <c r="E806" s="1509"/>
      <c r="F806" s="1510"/>
      <c r="G806" s="1511"/>
      <c r="H806" s="1512"/>
      <c r="I806" s="1513"/>
      <c r="J806" s="1514"/>
      <c r="K806" s="1515"/>
      <c r="L806" s="1510"/>
      <c r="M806" s="1516"/>
      <c r="N806" s="1516"/>
      <c r="O806" s="1517"/>
    </row>
    <row r="807">
      <c r="A807" s="1499"/>
      <c r="B807" s="1504"/>
      <c r="C807" s="1500"/>
      <c r="D807" s="1504"/>
      <c r="E807" s="1518"/>
      <c r="F807" s="1504"/>
      <c r="G807" s="1504"/>
      <c r="H807" s="1504"/>
      <c r="I807" s="1504"/>
      <c r="J807" s="1504"/>
      <c r="K807" s="1504"/>
      <c r="L807" s="1504"/>
      <c r="M807" s="1500"/>
      <c r="N807" s="1500"/>
      <c r="O807" s="1505"/>
    </row>
    <row r="808">
      <c r="A808" s="1506"/>
      <c r="B808" s="1507"/>
      <c r="C808" s="1508"/>
      <c r="D808" s="1513"/>
      <c r="E808" s="1509"/>
      <c r="F808" s="1510"/>
      <c r="G808" s="1511"/>
      <c r="H808" s="1512"/>
      <c r="I808" s="1513"/>
      <c r="J808" s="1514"/>
      <c r="K808" s="1515"/>
      <c r="L808" s="1510"/>
      <c r="M808" s="1516"/>
      <c r="N808" s="1516"/>
      <c r="O808" s="1517"/>
    </row>
    <row r="809">
      <c r="A809" s="1499"/>
      <c r="B809" s="1504"/>
      <c r="C809" s="1500"/>
      <c r="D809" s="1504"/>
      <c r="E809" s="1518"/>
      <c r="F809" s="1504"/>
      <c r="G809" s="1504"/>
      <c r="H809" s="1504"/>
      <c r="I809" s="1504"/>
      <c r="J809" s="1504"/>
      <c r="K809" s="1504"/>
      <c r="L809" s="1504"/>
      <c r="M809" s="1500"/>
      <c r="N809" s="1500"/>
      <c r="O809" s="1505"/>
    </row>
    <row r="810">
      <c r="A810" s="1506"/>
      <c r="B810" s="1507"/>
      <c r="C810" s="1508"/>
      <c r="D810" s="1513"/>
      <c r="E810" s="1509"/>
      <c r="F810" s="1510"/>
      <c r="G810" s="1511"/>
      <c r="H810" s="1512"/>
      <c r="I810" s="1513"/>
      <c r="J810" s="1514"/>
      <c r="K810" s="1515"/>
      <c r="L810" s="1510"/>
      <c r="M810" s="1516"/>
      <c r="N810" s="1516"/>
      <c r="O810" s="1517"/>
    </row>
    <row r="811">
      <c r="A811" s="1499"/>
      <c r="B811" s="1504"/>
      <c r="C811" s="1500"/>
      <c r="D811" s="1504"/>
      <c r="E811" s="1518"/>
      <c r="F811" s="1504"/>
      <c r="G811" s="1504"/>
      <c r="H811" s="1504"/>
      <c r="I811" s="1504"/>
      <c r="J811" s="1504"/>
      <c r="K811" s="1504"/>
      <c r="L811" s="1504"/>
      <c r="M811" s="1500"/>
      <c r="N811" s="1500"/>
      <c r="O811" s="1505"/>
    </row>
    <row r="812">
      <c r="A812" s="1506"/>
      <c r="B812" s="1507"/>
      <c r="C812" s="1508"/>
      <c r="D812" s="1513"/>
      <c r="E812" s="1509"/>
      <c r="F812" s="1510"/>
      <c r="G812" s="1511"/>
      <c r="H812" s="1512"/>
      <c r="I812" s="1513"/>
      <c r="J812" s="1514"/>
      <c r="K812" s="1515"/>
      <c r="L812" s="1510"/>
      <c r="M812" s="1516"/>
      <c r="N812" s="1516"/>
      <c r="O812" s="1517"/>
    </row>
    <row r="813">
      <c r="A813" s="1499"/>
      <c r="B813" s="1504"/>
      <c r="C813" s="1500"/>
      <c r="D813" s="1504"/>
      <c r="E813" s="1518"/>
      <c r="F813" s="1504"/>
      <c r="G813" s="1504"/>
      <c r="H813" s="1504"/>
      <c r="I813" s="1504"/>
      <c r="J813" s="1504"/>
      <c r="K813" s="1504"/>
      <c r="L813" s="1504"/>
      <c r="M813" s="1500"/>
      <c r="N813" s="1500"/>
      <c r="O813" s="1505"/>
    </row>
    <row r="814">
      <c r="A814" s="1506"/>
      <c r="B814" s="1507"/>
      <c r="C814" s="1508"/>
      <c r="D814" s="1513"/>
      <c r="E814" s="1509"/>
      <c r="F814" s="1510"/>
      <c r="G814" s="1511"/>
      <c r="H814" s="1512"/>
      <c r="I814" s="1513"/>
      <c r="J814" s="1514"/>
      <c r="K814" s="1515"/>
      <c r="L814" s="1510"/>
      <c r="M814" s="1516"/>
      <c r="N814" s="1516"/>
      <c r="O814" s="1517"/>
    </row>
    <row r="815">
      <c r="A815" s="1499"/>
      <c r="B815" s="1504"/>
      <c r="C815" s="1500"/>
      <c r="D815" s="1504"/>
      <c r="E815" s="1518"/>
      <c r="F815" s="1504"/>
      <c r="G815" s="1504"/>
      <c r="H815" s="1504"/>
      <c r="I815" s="1504"/>
      <c r="J815" s="1504"/>
      <c r="K815" s="1504"/>
      <c r="L815" s="1504"/>
      <c r="M815" s="1500"/>
      <c r="N815" s="1500"/>
      <c r="O815" s="1505"/>
    </row>
    <row r="816">
      <c r="A816" s="1506"/>
      <c r="B816" s="1507"/>
      <c r="C816" s="1508"/>
      <c r="D816" s="1513"/>
      <c r="E816" s="1509"/>
      <c r="F816" s="1510"/>
      <c r="G816" s="1511"/>
      <c r="H816" s="1512"/>
      <c r="I816" s="1513"/>
      <c r="J816" s="1514"/>
      <c r="K816" s="1515"/>
      <c r="L816" s="1510"/>
      <c r="M816" s="1516"/>
      <c r="N816" s="1516"/>
      <c r="O816" s="1517"/>
    </row>
    <row r="817">
      <c r="A817" s="1499"/>
      <c r="B817" s="1504"/>
      <c r="C817" s="1500"/>
      <c r="D817" s="1504"/>
      <c r="E817" s="1518"/>
      <c r="F817" s="1504"/>
      <c r="G817" s="1504"/>
      <c r="H817" s="1504"/>
      <c r="I817" s="1504"/>
      <c r="J817" s="1504"/>
      <c r="K817" s="1504"/>
      <c r="L817" s="1504"/>
      <c r="M817" s="1500"/>
      <c r="N817" s="1500"/>
      <c r="O817" s="1505"/>
    </row>
    <row r="818">
      <c r="A818" s="1506"/>
      <c r="B818" s="1507"/>
      <c r="C818" s="1508"/>
      <c r="D818" s="1513"/>
      <c r="E818" s="1509"/>
      <c r="F818" s="1510"/>
      <c r="G818" s="1511"/>
      <c r="H818" s="1512"/>
      <c r="I818" s="1513"/>
      <c r="J818" s="1514"/>
      <c r="K818" s="1515"/>
      <c r="L818" s="1510"/>
      <c r="M818" s="1516"/>
      <c r="N818" s="1516"/>
      <c r="O818" s="1517"/>
    </row>
    <row r="819">
      <c r="A819" s="1499"/>
      <c r="B819" s="1504"/>
      <c r="C819" s="1500"/>
      <c r="D819" s="1504"/>
      <c r="E819" s="1518"/>
      <c r="F819" s="1504"/>
      <c r="G819" s="1504"/>
      <c r="H819" s="1504"/>
      <c r="I819" s="1504"/>
      <c r="J819" s="1504"/>
      <c r="K819" s="1504"/>
      <c r="L819" s="1504"/>
      <c r="M819" s="1500"/>
      <c r="N819" s="1500"/>
      <c r="O819" s="1505"/>
    </row>
    <row r="820">
      <c r="A820" s="1506"/>
      <c r="B820" s="1507"/>
      <c r="C820" s="1508"/>
      <c r="D820" s="1513"/>
      <c r="E820" s="1509"/>
      <c r="F820" s="1510"/>
      <c r="G820" s="1511"/>
      <c r="H820" s="1512"/>
      <c r="I820" s="1513"/>
      <c r="J820" s="1514"/>
      <c r="K820" s="1515"/>
      <c r="L820" s="1510"/>
      <c r="M820" s="1516"/>
      <c r="N820" s="1516"/>
      <c r="O820" s="1517"/>
    </row>
    <row r="821">
      <c r="A821" s="1499"/>
      <c r="B821" s="1504"/>
      <c r="C821" s="1500"/>
      <c r="D821" s="1504"/>
      <c r="E821" s="1518"/>
      <c r="F821" s="1504"/>
      <c r="G821" s="1504"/>
      <c r="H821" s="1504"/>
      <c r="I821" s="1504"/>
      <c r="J821" s="1504"/>
      <c r="K821" s="1504"/>
      <c r="L821" s="1504"/>
      <c r="M821" s="1500"/>
      <c r="N821" s="1500"/>
      <c r="O821" s="1505"/>
    </row>
    <row r="822">
      <c r="A822" s="1506"/>
      <c r="B822" s="1507"/>
      <c r="C822" s="1508"/>
      <c r="D822" s="1513"/>
      <c r="E822" s="1509"/>
      <c r="F822" s="1510"/>
      <c r="G822" s="1511"/>
      <c r="H822" s="1512"/>
      <c r="I822" s="1513"/>
      <c r="J822" s="1514"/>
      <c r="K822" s="1515"/>
      <c r="L822" s="1510"/>
      <c r="M822" s="1516"/>
      <c r="N822" s="1516"/>
      <c r="O822" s="1517"/>
    </row>
    <row r="823">
      <c r="A823" s="1499"/>
      <c r="B823" s="1504"/>
      <c r="C823" s="1500"/>
      <c r="D823" s="1504"/>
      <c r="E823" s="1518"/>
      <c r="F823" s="1504"/>
      <c r="G823" s="1504"/>
      <c r="H823" s="1504"/>
      <c r="I823" s="1504"/>
      <c r="J823" s="1504"/>
      <c r="K823" s="1504"/>
      <c r="L823" s="1504"/>
      <c r="M823" s="1500"/>
      <c r="N823" s="1500"/>
      <c r="O823" s="1505"/>
    </row>
    <row r="824">
      <c r="A824" s="1506"/>
      <c r="B824" s="1507"/>
      <c r="C824" s="1508"/>
      <c r="D824" s="1513"/>
      <c r="E824" s="1509"/>
      <c r="F824" s="1510"/>
      <c r="G824" s="1511"/>
      <c r="H824" s="1512"/>
      <c r="I824" s="1513"/>
      <c r="J824" s="1514"/>
      <c r="K824" s="1515"/>
      <c r="L824" s="1510"/>
      <c r="M824" s="1516"/>
      <c r="N824" s="1516"/>
      <c r="O824" s="1517"/>
    </row>
    <row r="825">
      <c r="A825" s="1499"/>
      <c r="B825" s="1504"/>
      <c r="C825" s="1500"/>
      <c r="D825" s="1504"/>
      <c r="E825" s="1518"/>
      <c r="F825" s="1504"/>
      <c r="G825" s="1504"/>
      <c r="H825" s="1504"/>
      <c r="I825" s="1504"/>
      <c r="J825" s="1504"/>
      <c r="K825" s="1504"/>
      <c r="L825" s="1504"/>
      <c r="M825" s="1500"/>
      <c r="N825" s="1500"/>
      <c r="O825" s="1505"/>
    </row>
    <row r="826">
      <c r="A826" s="1506"/>
      <c r="B826" s="1507"/>
      <c r="C826" s="1508"/>
      <c r="D826" s="1513"/>
      <c r="E826" s="1509"/>
      <c r="F826" s="1510"/>
      <c r="G826" s="1511"/>
      <c r="H826" s="1512"/>
      <c r="I826" s="1513"/>
      <c r="J826" s="1514"/>
      <c r="K826" s="1515"/>
      <c r="L826" s="1510"/>
      <c r="M826" s="1516"/>
      <c r="N826" s="1516"/>
      <c r="O826" s="1517"/>
    </row>
    <row r="827">
      <c r="A827" s="1499"/>
      <c r="B827" s="1504"/>
      <c r="C827" s="1500"/>
      <c r="D827" s="1504"/>
      <c r="E827" s="1518"/>
      <c r="F827" s="1504"/>
      <c r="G827" s="1504"/>
      <c r="H827" s="1504"/>
      <c r="I827" s="1504"/>
      <c r="J827" s="1504"/>
      <c r="K827" s="1504"/>
      <c r="L827" s="1504"/>
      <c r="M827" s="1500"/>
      <c r="N827" s="1500"/>
      <c r="O827" s="1505"/>
    </row>
    <row r="828">
      <c r="A828" s="1506"/>
      <c r="B828" s="1507"/>
      <c r="C828" s="1508"/>
      <c r="D828" s="1513"/>
      <c r="E828" s="1509"/>
      <c r="F828" s="1510"/>
      <c r="G828" s="1511"/>
      <c r="H828" s="1512"/>
      <c r="I828" s="1513"/>
      <c r="J828" s="1514"/>
      <c r="K828" s="1515"/>
      <c r="L828" s="1510"/>
      <c r="M828" s="1516"/>
      <c r="N828" s="1516"/>
      <c r="O828" s="1517"/>
    </row>
    <row r="829">
      <c r="A829" s="1499"/>
      <c r="B829" s="1504"/>
      <c r="C829" s="1500"/>
      <c r="D829" s="1504"/>
      <c r="E829" s="1518"/>
      <c r="F829" s="1504"/>
      <c r="G829" s="1504"/>
      <c r="H829" s="1504"/>
      <c r="I829" s="1504"/>
      <c r="J829" s="1504"/>
      <c r="K829" s="1504"/>
      <c r="L829" s="1504"/>
      <c r="M829" s="1500"/>
      <c r="N829" s="1500"/>
      <c r="O829" s="1505"/>
    </row>
    <row r="830">
      <c r="A830" s="1506"/>
      <c r="B830" s="1507"/>
      <c r="C830" s="1508"/>
      <c r="D830" s="1513"/>
      <c r="E830" s="1509"/>
      <c r="F830" s="1510"/>
      <c r="G830" s="1511"/>
      <c r="H830" s="1512"/>
      <c r="I830" s="1513"/>
      <c r="J830" s="1514"/>
      <c r="K830" s="1515"/>
      <c r="L830" s="1510"/>
      <c r="M830" s="1516"/>
      <c r="N830" s="1516"/>
      <c r="O830" s="1517"/>
    </row>
    <row r="831">
      <c r="A831" s="1499"/>
      <c r="B831" s="1504"/>
      <c r="C831" s="1500"/>
      <c r="D831" s="1504"/>
      <c r="E831" s="1518"/>
      <c r="F831" s="1504"/>
      <c r="G831" s="1504"/>
      <c r="H831" s="1504"/>
      <c r="I831" s="1504"/>
      <c r="J831" s="1504"/>
      <c r="K831" s="1504"/>
      <c r="L831" s="1504"/>
      <c r="M831" s="1500"/>
      <c r="N831" s="1500"/>
      <c r="O831" s="1505"/>
    </row>
    <row r="832">
      <c r="A832" s="1506"/>
      <c r="B832" s="1507"/>
      <c r="C832" s="1508"/>
      <c r="D832" s="1513"/>
      <c r="E832" s="1509"/>
      <c r="F832" s="1510"/>
      <c r="G832" s="1511"/>
      <c r="H832" s="1512"/>
      <c r="I832" s="1513"/>
      <c r="J832" s="1514"/>
      <c r="K832" s="1515"/>
      <c r="L832" s="1510"/>
      <c r="M832" s="1516"/>
      <c r="N832" s="1516"/>
      <c r="O832" s="1517"/>
    </row>
    <row r="833">
      <c r="A833" s="1499"/>
      <c r="B833" s="1504"/>
      <c r="C833" s="1500"/>
      <c r="D833" s="1504"/>
      <c r="E833" s="1518"/>
      <c r="F833" s="1504"/>
      <c r="G833" s="1504"/>
      <c r="H833" s="1504"/>
      <c r="I833" s="1504"/>
      <c r="J833" s="1504"/>
      <c r="K833" s="1504"/>
      <c r="L833" s="1504"/>
      <c r="M833" s="1500"/>
      <c r="N833" s="1500"/>
      <c r="O833" s="1505"/>
    </row>
    <row r="834">
      <c r="A834" s="1506"/>
      <c r="B834" s="1507"/>
      <c r="C834" s="1508"/>
      <c r="D834" s="1513"/>
      <c r="E834" s="1509"/>
      <c r="F834" s="1510"/>
      <c r="G834" s="1511"/>
      <c r="H834" s="1512"/>
      <c r="I834" s="1513"/>
      <c r="J834" s="1514"/>
      <c r="K834" s="1515"/>
      <c r="L834" s="1510"/>
      <c r="M834" s="1516"/>
      <c r="N834" s="1516"/>
      <c r="O834" s="1517"/>
    </row>
    <row r="835">
      <c r="A835" s="1499"/>
      <c r="B835" s="1504"/>
      <c r="C835" s="1500"/>
      <c r="D835" s="1504"/>
      <c r="E835" s="1518"/>
      <c r="F835" s="1504"/>
      <c r="G835" s="1504"/>
      <c r="H835" s="1504"/>
      <c r="I835" s="1504"/>
      <c r="J835" s="1504"/>
      <c r="K835" s="1504"/>
      <c r="L835" s="1504"/>
      <c r="M835" s="1500"/>
      <c r="N835" s="1500"/>
      <c r="O835" s="1505"/>
    </row>
    <row r="836">
      <c r="A836" s="1506"/>
      <c r="B836" s="1507"/>
      <c r="C836" s="1508"/>
      <c r="D836" s="1513"/>
      <c r="E836" s="1509"/>
      <c r="F836" s="1510"/>
      <c r="G836" s="1511"/>
      <c r="H836" s="1512"/>
      <c r="I836" s="1513"/>
      <c r="J836" s="1514"/>
      <c r="K836" s="1515"/>
      <c r="L836" s="1510"/>
      <c r="M836" s="1516"/>
      <c r="N836" s="1516"/>
      <c r="O836" s="1517"/>
    </row>
    <row r="837">
      <c r="A837" s="1499"/>
      <c r="B837" s="1504"/>
      <c r="C837" s="1500"/>
      <c r="D837" s="1504"/>
      <c r="E837" s="1518"/>
      <c r="F837" s="1504"/>
      <c r="G837" s="1504"/>
      <c r="H837" s="1504"/>
      <c r="I837" s="1504"/>
      <c r="J837" s="1504"/>
      <c r="K837" s="1504"/>
      <c r="L837" s="1504"/>
      <c r="M837" s="1500"/>
      <c r="N837" s="1500"/>
      <c r="O837" s="1505"/>
    </row>
    <row r="838">
      <c r="A838" s="1506"/>
      <c r="B838" s="1507"/>
      <c r="C838" s="1508"/>
      <c r="D838" s="1513"/>
      <c r="E838" s="1509"/>
      <c r="F838" s="1510"/>
      <c r="G838" s="1511"/>
      <c r="H838" s="1512"/>
      <c r="I838" s="1513"/>
      <c r="J838" s="1514"/>
      <c r="K838" s="1515"/>
      <c r="L838" s="1510"/>
      <c r="M838" s="1516"/>
      <c r="N838" s="1516"/>
      <c r="O838" s="1517"/>
    </row>
    <row r="839">
      <c r="A839" s="1499"/>
      <c r="B839" s="1504"/>
      <c r="C839" s="1500"/>
      <c r="D839" s="1504"/>
      <c r="E839" s="1518"/>
      <c r="F839" s="1504"/>
      <c r="G839" s="1504"/>
      <c r="H839" s="1504"/>
      <c r="I839" s="1504"/>
      <c r="J839" s="1504"/>
      <c r="K839" s="1504"/>
      <c r="L839" s="1504"/>
      <c r="M839" s="1500"/>
      <c r="N839" s="1500"/>
      <c r="O839" s="1505"/>
    </row>
    <row r="840">
      <c r="A840" s="1506"/>
      <c r="B840" s="1507"/>
      <c r="C840" s="1508"/>
      <c r="D840" s="1513"/>
      <c r="E840" s="1509"/>
      <c r="F840" s="1510"/>
      <c r="G840" s="1511"/>
      <c r="H840" s="1512"/>
      <c r="I840" s="1513"/>
      <c r="J840" s="1514"/>
      <c r="K840" s="1515"/>
      <c r="L840" s="1510"/>
      <c r="M840" s="1516"/>
      <c r="N840" s="1516"/>
      <c r="O840" s="1517"/>
    </row>
    <row r="841">
      <c r="A841" s="1499"/>
      <c r="B841" s="1504"/>
      <c r="C841" s="1500"/>
      <c r="D841" s="1504"/>
      <c r="E841" s="1518"/>
      <c r="F841" s="1504"/>
      <c r="G841" s="1504"/>
      <c r="H841" s="1504"/>
      <c r="I841" s="1504"/>
      <c r="J841" s="1504"/>
      <c r="K841" s="1504"/>
      <c r="L841" s="1504"/>
      <c r="M841" s="1500"/>
      <c r="N841" s="1500"/>
      <c r="O841" s="1505"/>
    </row>
    <row r="842">
      <c r="A842" s="1506"/>
      <c r="B842" s="1507"/>
      <c r="C842" s="1508"/>
      <c r="D842" s="1513"/>
      <c r="E842" s="1509"/>
      <c r="F842" s="1510"/>
      <c r="G842" s="1511"/>
      <c r="H842" s="1512"/>
      <c r="I842" s="1513"/>
      <c r="J842" s="1514"/>
      <c r="K842" s="1515"/>
      <c r="L842" s="1510"/>
      <c r="M842" s="1516"/>
      <c r="N842" s="1516"/>
      <c r="O842" s="1517"/>
    </row>
    <row r="843">
      <c r="A843" s="1499"/>
      <c r="B843" s="1504"/>
      <c r="C843" s="1500"/>
      <c r="D843" s="1504"/>
      <c r="E843" s="1518"/>
      <c r="F843" s="1504"/>
      <c r="G843" s="1504"/>
      <c r="H843" s="1504"/>
      <c r="I843" s="1504"/>
      <c r="J843" s="1504"/>
      <c r="K843" s="1504"/>
      <c r="L843" s="1504"/>
      <c r="M843" s="1500"/>
      <c r="N843" s="1500"/>
      <c r="O843" s="1505"/>
    </row>
    <row r="844">
      <c r="A844" s="1506"/>
      <c r="B844" s="1507"/>
      <c r="C844" s="1508"/>
      <c r="D844" s="1513"/>
      <c r="E844" s="1509"/>
      <c r="F844" s="1510"/>
      <c r="G844" s="1511"/>
      <c r="H844" s="1512"/>
      <c r="I844" s="1513"/>
      <c r="J844" s="1514"/>
      <c r="K844" s="1515"/>
      <c r="L844" s="1510"/>
      <c r="M844" s="1516"/>
      <c r="N844" s="1516"/>
      <c r="O844" s="1517"/>
    </row>
    <row r="845">
      <c r="A845" s="1499"/>
      <c r="B845" s="1504"/>
      <c r="C845" s="1500"/>
      <c r="D845" s="1504"/>
      <c r="E845" s="1518"/>
      <c r="F845" s="1504"/>
      <c r="G845" s="1504"/>
      <c r="H845" s="1504"/>
      <c r="I845" s="1504"/>
      <c r="J845" s="1504"/>
      <c r="K845" s="1504"/>
      <c r="L845" s="1504"/>
      <c r="M845" s="1500"/>
      <c r="N845" s="1500"/>
      <c r="O845" s="1505"/>
    </row>
    <row r="846">
      <c r="A846" s="1506"/>
      <c r="B846" s="1507"/>
      <c r="C846" s="1508"/>
      <c r="D846" s="1513"/>
      <c r="E846" s="1509"/>
      <c r="F846" s="1510"/>
      <c r="G846" s="1511"/>
      <c r="H846" s="1512"/>
      <c r="I846" s="1513"/>
      <c r="J846" s="1514"/>
      <c r="K846" s="1515"/>
      <c r="L846" s="1510"/>
      <c r="M846" s="1516"/>
      <c r="N846" s="1516"/>
      <c r="O846" s="1517"/>
    </row>
    <row r="847">
      <c r="A847" s="1499"/>
      <c r="B847" s="1504"/>
      <c r="C847" s="1500"/>
      <c r="D847" s="1504"/>
      <c r="E847" s="1518"/>
      <c r="F847" s="1504"/>
      <c r="G847" s="1504"/>
      <c r="H847" s="1504"/>
      <c r="I847" s="1504"/>
      <c r="J847" s="1504"/>
      <c r="K847" s="1504"/>
      <c r="L847" s="1504"/>
      <c r="M847" s="1500"/>
      <c r="N847" s="1500"/>
      <c r="O847" s="1505"/>
    </row>
    <row r="848">
      <c r="A848" s="1506"/>
      <c r="B848" s="1507"/>
      <c r="C848" s="1508"/>
      <c r="D848" s="1513"/>
      <c r="E848" s="1509"/>
      <c r="F848" s="1510"/>
      <c r="G848" s="1511"/>
      <c r="H848" s="1512"/>
      <c r="I848" s="1513"/>
      <c r="J848" s="1514"/>
      <c r="K848" s="1515"/>
      <c r="L848" s="1510"/>
      <c r="M848" s="1516"/>
      <c r="N848" s="1516"/>
      <c r="O848" s="1517"/>
    </row>
    <row r="849">
      <c r="A849" s="1499"/>
      <c r="B849" s="1504"/>
      <c r="C849" s="1500"/>
      <c r="D849" s="1504"/>
      <c r="E849" s="1518"/>
      <c r="F849" s="1504"/>
      <c r="G849" s="1504"/>
      <c r="H849" s="1504"/>
      <c r="I849" s="1504"/>
      <c r="J849" s="1504"/>
      <c r="K849" s="1504"/>
      <c r="L849" s="1504"/>
      <c r="M849" s="1500"/>
      <c r="N849" s="1500"/>
      <c r="O849" s="1505"/>
    </row>
    <row r="850">
      <c r="A850" s="1506"/>
      <c r="B850" s="1507"/>
      <c r="C850" s="1508"/>
      <c r="D850" s="1513"/>
      <c r="E850" s="1509"/>
      <c r="F850" s="1510"/>
      <c r="G850" s="1511"/>
      <c r="H850" s="1512"/>
      <c r="I850" s="1513"/>
      <c r="J850" s="1514"/>
      <c r="K850" s="1515"/>
      <c r="L850" s="1510"/>
      <c r="M850" s="1516"/>
      <c r="N850" s="1516"/>
      <c r="O850" s="1517"/>
    </row>
    <row r="851">
      <c r="A851" s="1499"/>
      <c r="B851" s="1504"/>
      <c r="C851" s="1500"/>
      <c r="D851" s="1504"/>
      <c r="E851" s="1518"/>
      <c r="F851" s="1504"/>
      <c r="G851" s="1504"/>
      <c r="H851" s="1504"/>
      <c r="I851" s="1504"/>
      <c r="J851" s="1504"/>
      <c r="K851" s="1504"/>
      <c r="L851" s="1504"/>
      <c r="M851" s="1500"/>
      <c r="N851" s="1500"/>
      <c r="O851" s="1505"/>
    </row>
    <row r="852">
      <c r="A852" s="1506"/>
      <c r="B852" s="1507"/>
      <c r="C852" s="1508"/>
      <c r="D852" s="1513"/>
      <c r="E852" s="1509"/>
      <c r="F852" s="1510"/>
      <c r="G852" s="1511"/>
      <c r="H852" s="1512"/>
      <c r="I852" s="1513"/>
      <c r="J852" s="1514"/>
      <c r="K852" s="1515"/>
      <c r="L852" s="1510"/>
      <c r="M852" s="1516"/>
      <c r="N852" s="1516"/>
      <c r="O852" s="1517"/>
    </row>
    <row r="853">
      <c r="A853" s="1499"/>
      <c r="B853" s="1504"/>
      <c r="C853" s="1500"/>
      <c r="D853" s="1504"/>
      <c r="E853" s="1518"/>
      <c r="F853" s="1504"/>
      <c r="G853" s="1504"/>
      <c r="H853" s="1504"/>
      <c r="I853" s="1504"/>
      <c r="J853" s="1504"/>
      <c r="K853" s="1504"/>
      <c r="L853" s="1504"/>
      <c r="M853" s="1500"/>
      <c r="N853" s="1500"/>
      <c r="O853" s="1505"/>
    </row>
    <row r="854">
      <c r="A854" s="1506"/>
      <c r="B854" s="1507"/>
      <c r="C854" s="1508"/>
      <c r="D854" s="1513"/>
      <c r="E854" s="1509"/>
      <c r="F854" s="1510"/>
      <c r="G854" s="1511"/>
      <c r="H854" s="1512"/>
      <c r="I854" s="1513"/>
      <c r="J854" s="1514"/>
      <c r="K854" s="1515"/>
      <c r="L854" s="1510"/>
      <c r="M854" s="1516"/>
      <c r="N854" s="1516"/>
      <c r="O854" s="1517"/>
    </row>
    <row r="855">
      <c r="A855" s="1499"/>
      <c r="B855" s="1504"/>
      <c r="C855" s="1500"/>
      <c r="D855" s="1504"/>
      <c r="E855" s="1518"/>
      <c r="F855" s="1504"/>
      <c r="G855" s="1504"/>
      <c r="H855" s="1504"/>
      <c r="I855" s="1504"/>
      <c r="J855" s="1504"/>
      <c r="K855" s="1504"/>
      <c r="L855" s="1504"/>
      <c r="M855" s="1500"/>
      <c r="N855" s="1500"/>
      <c r="O855" s="1505"/>
    </row>
    <row r="856">
      <c r="A856" s="1506"/>
      <c r="B856" s="1507"/>
      <c r="C856" s="1508"/>
      <c r="D856" s="1513"/>
      <c r="E856" s="1509"/>
      <c r="F856" s="1510"/>
      <c r="G856" s="1511"/>
      <c r="H856" s="1512"/>
      <c r="I856" s="1513"/>
      <c r="J856" s="1514"/>
      <c r="K856" s="1515"/>
      <c r="L856" s="1510"/>
      <c r="M856" s="1516"/>
      <c r="N856" s="1516"/>
      <c r="O856" s="1517"/>
    </row>
    <row r="857">
      <c r="A857" s="1499"/>
      <c r="B857" s="1504"/>
      <c r="C857" s="1500"/>
      <c r="D857" s="1504"/>
      <c r="E857" s="1518"/>
      <c r="F857" s="1504"/>
      <c r="G857" s="1504"/>
      <c r="H857" s="1504"/>
      <c r="I857" s="1504"/>
      <c r="J857" s="1504"/>
      <c r="K857" s="1504"/>
      <c r="L857" s="1504"/>
      <c r="M857" s="1500"/>
      <c r="N857" s="1500"/>
      <c r="O857" s="1505"/>
    </row>
    <row r="858">
      <c r="A858" s="1506"/>
      <c r="B858" s="1507"/>
      <c r="C858" s="1508"/>
      <c r="D858" s="1513"/>
      <c r="E858" s="1509"/>
      <c r="F858" s="1510"/>
      <c r="G858" s="1511"/>
      <c r="H858" s="1512"/>
      <c r="I858" s="1513"/>
      <c r="J858" s="1514"/>
      <c r="K858" s="1515"/>
      <c r="L858" s="1510"/>
      <c r="M858" s="1516"/>
      <c r="N858" s="1516"/>
      <c r="O858" s="1517"/>
    </row>
    <row r="859">
      <c r="A859" s="1499"/>
      <c r="B859" s="1504"/>
      <c r="C859" s="1500"/>
      <c r="D859" s="1504"/>
      <c r="E859" s="1518"/>
      <c r="F859" s="1504"/>
      <c r="G859" s="1504"/>
      <c r="H859" s="1504"/>
      <c r="I859" s="1504"/>
      <c r="J859" s="1504"/>
      <c r="K859" s="1504"/>
      <c r="L859" s="1504"/>
      <c r="M859" s="1500"/>
      <c r="N859" s="1500"/>
      <c r="O859" s="1505"/>
    </row>
    <row r="860">
      <c r="A860" s="1506"/>
      <c r="B860" s="1507"/>
      <c r="C860" s="1508"/>
      <c r="D860" s="1513"/>
      <c r="E860" s="1509"/>
      <c r="F860" s="1510"/>
      <c r="G860" s="1511"/>
      <c r="H860" s="1512"/>
      <c r="I860" s="1513"/>
      <c r="J860" s="1514"/>
      <c r="K860" s="1515"/>
      <c r="L860" s="1510"/>
      <c r="M860" s="1516"/>
      <c r="N860" s="1516"/>
      <c r="O860" s="1517"/>
    </row>
    <row r="861">
      <c r="A861" s="1499"/>
      <c r="B861" s="1504"/>
      <c r="C861" s="1500"/>
      <c r="D861" s="1504"/>
      <c r="E861" s="1518"/>
      <c r="F861" s="1504"/>
      <c r="G861" s="1504"/>
      <c r="H861" s="1504"/>
      <c r="I861" s="1504"/>
      <c r="J861" s="1504"/>
      <c r="K861" s="1504"/>
      <c r="L861" s="1504"/>
      <c r="M861" s="1500"/>
      <c r="N861" s="1500"/>
      <c r="O861" s="1505"/>
    </row>
    <row r="862">
      <c r="A862" s="1506"/>
      <c r="B862" s="1507"/>
      <c r="C862" s="1508"/>
      <c r="D862" s="1513"/>
      <c r="E862" s="1509"/>
      <c r="F862" s="1510"/>
      <c r="G862" s="1511"/>
      <c r="H862" s="1512"/>
      <c r="I862" s="1513"/>
      <c r="J862" s="1514"/>
      <c r="K862" s="1515"/>
      <c r="L862" s="1510"/>
      <c r="M862" s="1516"/>
      <c r="N862" s="1516"/>
      <c r="O862" s="1517"/>
    </row>
    <row r="863">
      <c r="A863" s="1499"/>
      <c r="B863" s="1504"/>
      <c r="C863" s="1500"/>
      <c r="D863" s="1504"/>
      <c r="E863" s="1518"/>
      <c r="F863" s="1504"/>
      <c r="G863" s="1504"/>
      <c r="H863" s="1504"/>
      <c r="I863" s="1504"/>
      <c r="J863" s="1504"/>
      <c r="K863" s="1504"/>
      <c r="L863" s="1504"/>
      <c r="M863" s="1500"/>
      <c r="N863" s="1500"/>
      <c r="O863" s="1505"/>
    </row>
    <row r="864">
      <c r="A864" s="1506"/>
      <c r="B864" s="1507"/>
      <c r="C864" s="1508"/>
      <c r="D864" s="1513"/>
      <c r="E864" s="1509"/>
      <c r="F864" s="1510"/>
      <c r="G864" s="1511"/>
      <c r="H864" s="1512"/>
      <c r="I864" s="1513"/>
      <c r="J864" s="1514"/>
      <c r="K864" s="1515"/>
      <c r="L864" s="1510"/>
      <c r="M864" s="1516"/>
      <c r="N864" s="1516"/>
      <c r="O864" s="1517"/>
    </row>
    <row r="865">
      <c r="A865" s="1499"/>
      <c r="B865" s="1504"/>
      <c r="C865" s="1500"/>
      <c r="D865" s="1504"/>
      <c r="E865" s="1518"/>
      <c r="F865" s="1504"/>
      <c r="G865" s="1504"/>
      <c r="H865" s="1504"/>
      <c r="I865" s="1504"/>
      <c r="J865" s="1504"/>
      <c r="K865" s="1504"/>
      <c r="L865" s="1504"/>
      <c r="M865" s="1500"/>
      <c r="N865" s="1500"/>
      <c r="O865" s="1505"/>
    </row>
    <row r="866">
      <c r="A866" s="1506"/>
      <c r="B866" s="1507"/>
      <c r="C866" s="1508"/>
      <c r="D866" s="1513"/>
      <c r="E866" s="1509"/>
      <c r="F866" s="1510"/>
      <c r="G866" s="1511"/>
      <c r="H866" s="1512"/>
      <c r="I866" s="1513"/>
      <c r="J866" s="1514"/>
      <c r="K866" s="1515"/>
      <c r="L866" s="1510"/>
      <c r="M866" s="1516"/>
      <c r="N866" s="1516"/>
      <c r="O866" s="1517"/>
    </row>
    <row r="867">
      <c r="A867" s="1499"/>
      <c r="B867" s="1504"/>
      <c r="C867" s="1500"/>
      <c r="D867" s="1504"/>
      <c r="E867" s="1518"/>
      <c r="F867" s="1504"/>
      <c r="G867" s="1504"/>
      <c r="H867" s="1504"/>
      <c r="I867" s="1504"/>
      <c r="J867" s="1504"/>
      <c r="K867" s="1504"/>
      <c r="L867" s="1504"/>
      <c r="M867" s="1500"/>
      <c r="N867" s="1500"/>
      <c r="O867" s="1505"/>
    </row>
    <row r="868">
      <c r="A868" s="1506"/>
      <c r="B868" s="1507"/>
      <c r="C868" s="1508"/>
      <c r="D868" s="1513"/>
      <c r="E868" s="1509"/>
      <c r="F868" s="1510"/>
      <c r="G868" s="1511"/>
      <c r="H868" s="1512"/>
      <c r="I868" s="1513"/>
      <c r="J868" s="1514"/>
      <c r="K868" s="1515"/>
      <c r="L868" s="1510"/>
      <c r="M868" s="1516"/>
      <c r="N868" s="1516"/>
      <c r="O868" s="1517"/>
    </row>
    <row r="869">
      <c r="A869" s="1499"/>
      <c r="B869" s="1504"/>
      <c r="C869" s="1500"/>
      <c r="D869" s="1504"/>
      <c r="E869" s="1518"/>
      <c r="F869" s="1504"/>
      <c r="G869" s="1504"/>
      <c r="H869" s="1504"/>
      <c r="I869" s="1504"/>
      <c r="J869" s="1504"/>
      <c r="K869" s="1504"/>
      <c r="L869" s="1504"/>
      <c r="M869" s="1500"/>
      <c r="N869" s="1500"/>
      <c r="O869" s="1505"/>
    </row>
    <row r="870">
      <c r="A870" s="1506"/>
      <c r="B870" s="1507"/>
      <c r="C870" s="1508"/>
      <c r="D870" s="1513"/>
      <c r="E870" s="1509"/>
      <c r="F870" s="1510"/>
      <c r="G870" s="1511"/>
      <c r="H870" s="1512"/>
      <c r="I870" s="1513"/>
      <c r="J870" s="1514"/>
      <c r="K870" s="1515"/>
      <c r="L870" s="1510"/>
      <c r="M870" s="1516"/>
      <c r="N870" s="1516"/>
      <c r="O870" s="1517"/>
    </row>
    <row r="871">
      <c r="A871" s="1499"/>
      <c r="B871" s="1504"/>
      <c r="C871" s="1500"/>
      <c r="D871" s="1504"/>
      <c r="E871" s="1518"/>
      <c r="F871" s="1504"/>
      <c r="G871" s="1504"/>
      <c r="H871" s="1504"/>
      <c r="I871" s="1504"/>
      <c r="J871" s="1504"/>
      <c r="K871" s="1504"/>
      <c r="L871" s="1504"/>
      <c r="M871" s="1500"/>
      <c r="N871" s="1500"/>
      <c r="O871" s="1505"/>
    </row>
    <row r="872">
      <c r="A872" s="1506"/>
      <c r="B872" s="1507"/>
      <c r="C872" s="1508"/>
      <c r="D872" s="1513"/>
      <c r="E872" s="1509"/>
      <c r="F872" s="1510"/>
      <c r="G872" s="1511"/>
      <c r="H872" s="1512"/>
      <c r="I872" s="1513"/>
      <c r="J872" s="1514"/>
      <c r="K872" s="1515"/>
      <c r="L872" s="1510"/>
      <c r="M872" s="1516"/>
      <c r="N872" s="1516"/>
      <c r="O872" s="1517"/>
    </row>
    <row r="873">
      <c r="A873" s="1499"/>
      <c r="B873" s="1504"/>
      <c r="C873" s="1500"/>
      <c r="D873" s="1504"/>
      <c r="E873" s="1518"/>
      <c r="F873" s="1504"/>
      <c r="G873" s="1504"/>
      <c r="H873" s="1504"/>
      <c r="I873" s="1504"/>
      <c r="J873" s="1504"/>
      <c r="K873" s="1504"/>
      <c r="L873" s="1504"/>
      <c r="M873" s="1500"/>
      <c r="N873" s="1500"/>
      <c r="O873" s="1505"/>
    </row>
    <row r="874">
      <c r="A874" s="1506"/>
      <c r="B874" s="1507"/>
      <c r="C874" s="1508"/>
      <c r="D874" s="1513"/>
      <c r="E874" s="1509"/>
      <c r="F874" s="1510"/>
      <c r="G874" s="1511"/>
      <c r="H874" s="1512"/>
      <c r="I874" s="1513"/>
      <c r="J874" s="1514"/>
      <c r="K874" s="1515"/>
      <c r="L874" s="1510"/>
      <c r="M874" s="1516"/>
      <c r="N874" s="1516"/>
      <c r="O874" s="1517"/>
    </row>
    <row r="875">
      <c r="A875" s="1499"/>
      <c r="B875" s="1504"/>
      <c r="C875" s="1500"/>
      <c r="D875" s="1504"/>
      <c r="E875" s="1518"/>
      <c r="F875" s="1504"/>
      <c r="G875" s="1504"/>
      <c r="H875" s="1504"/>
      <c r="I875" s="1504"/>
      <c r="J875" s="1504"/>
      <c r="K875" s="1504"/>
      <c r="L875" s="1504"/>
      <c r="M875" s="1500"/>
      <c r="N875" s="1500"/>
      <c r="O875" s="1505"/>
    </row>
    <row r="876">
      <c r="A876" s="1506"/>
      <c r="B876" s="1507"/>
      <c r="C876" s="1508"/>
      <c r="D876" s="1513"/>
      <c r="E876" s="1509"/>
      <c r="F876" s="1510"/>
      <c r="G876" s="1511"/>
      <c r="H876" s="1512"/>
      <c r="I876" s="1513"/>
      <c r="J876" s="1514"/>
      <c r="K876" s="1515"/>
      <c r="L876" s="1510"/>
      <c r="M876" s="1516"/>
      <c r="N876" s="1516"/>
      <c r="O876" s="1517"/>
    </row>
    <row r="877">
      <c r="A877" s="1499"/>
      <c r="B877" s="1504"/>
      <c r="C877" s="1500"/>
      <c r="D877" s="1504"/>
      <c r="E877" s="1518"/>
      <c r="F877" s="1504"/>
      <c r="G877" s="1504"/>
      <c r="H877" s="1504"/>
      <c r="I877" s="1504"/>
      <c r="J877" s="1504"/>
      <c r="K877" s="1504"/>
      <c r="L877" s="1504"/>
      <c r="M877" s="1500"/>
      <c r="N877" s="1500"/>
      <c r="O877" s="1505"/>
    </row>
    <row r="878">
      <c r="A878" s="1506"/>
      <c r="B878" s="1507"/>
      <c r="C878" s="1508"/>
      <c r="D878" s="1513"/>
      <c r="E878" s="1509"/>
      <c r="F878" s="1510"/>
      <c r="G878" s="1511"/>
      <c r="H878" s="1512"/>
      <c r="I878" s="1513"/>
      <c r="J878" s="1514"/>
      <c r="K878" s="1515"/>
      <c r="L878" s="1510"/>
      <c r="M878" s="1516"/>
      <c r="N878" s="1516"/>
      <c r="O878" s="1517"/>
    </row>
    <row r="879">
      <c r="A879" s="1499"/>
      <c r="B879" s="1504"/>
      <c r="C879" s="1500"/>
      <c r="D879" s="1504"/>
      <c r="E879" s="1518"/>
      <c r="F879" s="1504"/>
      <c r="G879" s="1504"/>
      <c r="H879" s="1504"/>
      <c r="I879" s="1504"/>
      <c r="J879" s="1504"/>
      <c r="K879" s="1504"/>
      <c r="L879" s="1504"/>
      <c r="M879" s="1500"/>
      <c r="N879" s="1500"/>
      <c r="O879" s="1505"/>
    </row>
    <row r="880">
      <c r="A880" s="1506"/>
      <c r="B880" s="1507"/>
      <c r="C880" s="1508"/>
      <c r="D880" s="1513"/>
      <c r="E880" s="1509"/>
      <c r="F880" s="1510"/>
      <c r="G880" s="1511"/>
      <c r="H880" s="1512"/>
      <c r="I880" s="1513"/>
      <c r="J880" s="1514"/>
      <c r="K880" s="1515"/>
      <c r="L880" s="1510"/>
      <c r="M880" s="1516"/>
      <c r="N880" s="1516"/>
      <c r="O880" s="1517"/>
    </row>
    <row r="881">
      <c r="A881" s="1499"/>
      <c r="B881" s="1504"/>
      <c r="C881" s="1500"/>
      <c r="D881" s="1504"/>
      <c r="E881" s="1518"/>
      <c r="F881" s="1504"/>
      <c r="G881" s="1504"/>
      <c r="H881" s="1504"/>
      <c r="I881" s="1504"/>
      <c r="J881" s="1504"/>
      <c r="K881" s="1504"/>
      <c r="L881" s="1504"/>
      <c r="M881" s="1500"/>
      <c r="N881" s="1500"/>
      <c r="O881" s="1505"/>
    </row>
    <row r="882">
      <c r="A882" s="1506"/>
      <c r="B882" s="1507"/>
      <c r="C882" s="1508"/>
      <c r="D882" s="1513"/>
      <c r="E882" s="1509"/>
      <c r="F882" s="1510"/>
      <c r="G882" s="1511"/>
      <c r="H882" s="1512"/>
      <c r="I882" s="1513"/>
      <c r="J882" s="1514"/>
      <c r="K882" s="1515"/>
      <c r="L882" s="1510"/>
      <c r="M882" s="1516"/>
      <c r="N882" s="1516"/>
      <c r="O882" s="1517"/>
    </row>
    <row r="883">
      <c r="A883" s="1499"/>
      <c r="B883" s="1504"/>
      <c r="C883" s="1500"/>
      <c r="D883" s="1504"/>
      <c r="E883" s="1518"/>
      <c r="F883" s="1504"/>
      <c r="G883" s="1504"/>
      <c r="H883" s="1504"/>
      <c r="I883" s="1504"/>
      <c r="J883" s="1504"/>
      <c r="K883" s="1504"/>
      <c r="L883" s="1504"/>
      <c r="M883" s="1500"/>
      <c r="N883" s="1500"/>
      <c r="O883" s="1505"/>
    </row>
    <row r="884">
      <c r="A884" s="1506"/>
      <c r="B884" s="1507"/>
      <c r="C884" s="1508"/>
      <c r="D884" s="1513"/>
      <c r="E884" s="1509"/>
      <c r="F884" s="1510"/>
      <c r="G884" s="1511"/>
      <c r="H884" s="1512"/>
      <c r="I884" s="1513"/>
      <c r="J884" s="1514"/>
      <c r="K884" s="1515"/>
      <c r="L884" s="1510"/>
      <c r="M884" s="1516"/>
      <c r="N884" s="1516"/>
      <c r="O884" s="1517"/>
    </row>
    <row r="885">
      <c r="A885" s="1499"/>
      <c r="B885" s="1504"/>
      <c r="C885" s="1500"/>
      <c r="D885" s="1504"/>
      <c r="E885" s="1518"/>
      <c r="F885" s="1504"/>
      <c r="G885" s="1504"/>
      <c r="H885" s="1504"/>
      <c r="I885" s="1504"/>
      <c r="J885" s="1504"/>
      <c r="K885" s="1504"/>
      <c r="L885" s="1504"/>
      <c r="M885" s="1500"/>
      <c r="N885" s="1500"/>
      <c r="O885" s="1505"/>
    </row>
    <row r="886">
      <c r="A886" s="1506"/>
      <c r="B886" s="1507"/>
      <c r="C886" s="1508"/>
      <c r="D886" s="1513"/>
      <c r="E886" s="1509"/>
      <c r="F886" s="1510"/>
      <c r="G886" s="1511"/>
      <c r="H886" s="1512"/>
      <c r="I886" s="1513"/>
      <c r="J886" s="1514"/>
      <c r="K886" s="1515"/>
      <c r="L886" s="1510"/>
      <c r="M886" s="1516"/>
      <c r="N886" s="1516"/>
      <c r="O886" s="1517"/>
    </row>
    <row r="887">
      <c r="A887" s="1499"/>
      <c r="B887" s="1504"/>
      <c r="C887" s="1500"/>
      <c r="D887" s="1504"/>
      <c r="E887" s="1518"/>
      <c r="F887" s="1504"/>
      <c r="G887" s="1504"/>
      <c r="H887" s="1504"/>
      <c r="I887" s="1504"/>
      <c r="J887" s="1504"/>
      <c r="K887" s="1504"/>
      <c r="L887" s="1504"/>
      <c r="M887" s="1500"/>
      <c r="N887" s="1500"/>
      <c r="O887" s="1505"/>
    </row>
    <row r="888">
      <c r="A888" s="1506"/>
      <c r="B888" s="1507"/>
      <c r="C888" s="1508"/>
      <c r="D888" s="1513"/>
      <c r="E888" s="1509"/>
      <c r="F888" s="1510"/>
      <c r="G888" s="1511"/>
      <c r="H888" s="1512"/>
      <c r="I888" s="1513"/>
      <c r="J888" s="1514"/>
      <c r="K888" s="1515"/>
      <c r="L888" s="1510"/>
      <c r="M888" s="1516"/>
      <c r="N888" s="1516"/>
      <c r="O888" s="1517"/>
    </row>
    <row r="889">
      <c r="A889" s="1499"/>
      <c r="B889" s="1504"/>
      <c r="C889" s="1500"/>
      <c r="D889" s="1504"/>
      <c r="E889" s="1518"/>
      <c r="F889" s="1504"/>
      <c r="G889" s="1504"/>
      <c r="H889" s="1504"/>
      <c r="I889" s="1504"/>
      <c r="J889" s="1504"/>
      <c r="K889" s="1504"/>
      <c r="L889" s="1504"/>
      <c r="M889" s="1500"/>
      <c r="N889" s="1500"/>
      <c r="O889" s="1505"/>
    </row>
    <row r="890">
      <c r="A890" s="1506"/>
      <c r="B890" s="1507"/>
      <c r="C890" s="1508"/>
      <c r="D890" s="1513"/>
      <c r="E890" s="1509"/>
      <c r="F890" s="1510"/>
      <c r="G890" s="1511"/>
      <c r="H890" s="1512"/>
      <c r="I890" s="1513"/>
      <c r="J890" s="1514"/>
      <c r="K890" s="1515"/>
      <c r="L890" s="1510"/>
      <c r="M890" s="1516"/>
      <c r="N890" s="1516"/>
      <c r="O890" s="1517"/>
    </row>
    <row r="891">
      <c r="A891" s="1499"/>
      <c r="B891" s="1504"/>
      <c r="C891" s="1500"/>
      <c r="D891" s="1504"/>
      <c r="E891" s="1518"/>
      <c r="F891" s="1504"/>
      <c r="G891" s="1504"/>
      <c r="H891" s="1504"/>
      <c r="I891" s="1504"/>
      <c r="J891" s="1504"/>
      <c r="K891" s="1504"/>
      <c r="L891" s="1504"/>
      <c r="M891" s="1500"/>
      <c r="N891" s="1500"/>
      <c r="O891" s="1505"/>
    </row>
    <row r="892">
      <c r="A892" s="1506"/>
      <c r="B892" s="1507"/>
      <c r="C892" s="1508"/>
      <c r="D892" s="1513"/>
      <c r="E892" s="1509"/>
      <c r="F892" s="1510"/>
      <c r="G892" s="1511"/>
      <c r="H892" s="1512"/>
      <c r="I892" s="1513"/>
      <c r="J892" s="1514"/>
      <c r="K892" s="1515"/>
      <c r="L892" s="1510"/>
      <c r="M892" s="1516"/>
      <c r="N892" s="1516"/>
      <c r="O892" s="1517"/>
    </row>
    <row r="893">
      <c r="A893" s="1499"/>
      <c r="B893" s="1504"/>
      <c r="C893" s="1500"/>
      <c r="D893" s="1504"/>
      <c r="E893" s="1518"/>
      <c r="F893" s="1504"/>
      <c r="G893" s="1504"/>
      <c r="H893" s="1504"/>
      <c r="I893" s="1504"/>
      <c r="J893" s="1504"/>
      <c r="K893" s="1504"/>
      <c r="L893" s="1504"/>
      <c r="M893" s="1500"/>
      <c r="N893" s="1500"/>
      <c r="O893" s="1505"/>
    </row>
    <row r="894">
      <c r="A894" s="1506"/>
      <c r="B894" s="1507"/>
      <c r="C894" s="1508"/>
      <c r="D894" s="1513"/>
      <c r="E894" s="1509"/>
      <c r="F894" s="1510"/>
      <c r="G894" s="1511"/>
      <c r="H894" s="1512"/>
      <c r="I894" s="1513"/>
      <c r="J894" s="1514"/>
      <c r="K894" s="1515"/>
      <c r="L894" s="1510"/>
      <c r="M894" s="1516"/>
      <c r="N894" s="1516"/>
      <c r="O894" s="1517"/>
    </row>
    <row r="895">
      <c r="A895" s="1499"/>
      <c r="B895" s="1504"/>
      <c r="C895" s="1500"/>
      <c r="D895" s="1504"/>
      <c r="E895" s="1518"/>
      <c r="F895" s="1504"/>
      <c r="G895" s="1504"/>
      <c r="H895" s="1504"/>
      <c r="I895" s="1504"/>
      <c r="J895" s="1504"/>
      <c r="K895" s="1504"/>
      <c r="L895" s="1504"/>
      <c r="M895" s="1500"/>
      <c r="N895" s="1500"/>
      <c r="O895" s="1505"/>
    </row>
    <row r="896">
      <c r="A896" s="1506"/>
      <c r="B896" s="1507"/>
      <c r="C896" s="1508"/>
      <c r="D896" s="1513"/>
      <c r="E896" s="1509"/>
      <c r="F896" s="1510"/>
      <c r="G896" s="1511"/>
      <c r="H896" s="1512"/>
      <c r="I896" s="1513"/>
      <c r="J896" s="1514"/>
      <c r="K896" s="1515"/>
      <c r="L896" s="1510"/>
      <c r="M896" s="1516"/>
      <c r="N896" s="1516"/>
      <c r="O896" s="1517"/>
    </row>
    <row r="897">
      <c r="A897" s="1499"/>
      <c r="B897" s="1504"/>
      <c r="C897" s="1500"/>
      <c r="D897" s="1504"/>
      <c r="E897" s="1518"/>
      <c r="F897" s="1504"/>
      <c r="G897" s="1504"/>
      <c r="H897" s="1504"/>
      <c r="I897" s="1504"/>
      <c r="J897" s="1504"/>
      <c r="K897" s="1504"/>
      <c r="L897" s="1504"/>
      <c r="M897" s="1500"/>
      <c r="N897" s="1500"/>
      <c r="O897" s="1505"/>
    </row>
    <row r="898">
      <c r="A898" s="1506"/>
      <c r="B898" s="1507"/>
      <c r="C898" s="1508"/>
      <c r="D898" s="1513"/>
      <c r="E898" s="1509"/>
      <c r="F898" s="1510"/>
      <c r="G898" s="1511"/>
      <c r="H898" s="1512"/>
      <c r="I898" s="1513"/>
      <c r="J898" s="1514"/>
      <c r="K898" s="1515"/>
      <c r="L898" s="1510"/>
      <c r="M898" s="1516"/>
      <c r="N898" s="1516"/>
      <c r="O898" s="1517"/>
    </row>
    <row r="899">
      <c r="A899" s="1499"/>
      <c r="B899" s="1504"/>
      <c r="C899" s="1500"/>
      <c r="D899" s="1504"/>
      <c r="E899" s="1518"/>
      <c r="F899" s="1504"/>
      <c r="G899" s="1504"/>
      <c r="H899" s="1504"/>
      <c r="I899" s="1504"/>
      <c r="J899" s="1504"/>
      <c r="K899" s="1504"/>
      <c r="L899" s="1504"/>
      <c r="M899" s="1500"/>
      <c r="N899" s="1500"/>
      <c r="O899" s="1505"/>
    </row>
    <row r="900">
      <c r="A900" s="1506"/>
      <c r="B900" s="1507"/>
      <c r="C900" s="1508"/>
      <c r="D900" s="1513"/>
      <c r="E900" s="1509"/>
      <c r="F900" s="1510"/>
      <c r="G900" s="1511"/>
      <c r="H900" s="1512"/>
      <c r="I900" s="1513"/>
      <c r="J900" s="1514"/>
      <c r="K900" s="1515"/>
      <c r="L900" s="1510"/>
      <c r="M900" s="1516"/>
      <c r="N900" s="1516"/>
      <c r="O900" s="1517"/>
    </row>
    <row r="901">
      <c r="A901" s="1499"/>
      <c r="B901" s="1504"/>
      <c r="C901" s="1500"/>
      <c r="D901" s="1504"/>
      <c r="E901" s="1518"/>
      <c r="F901" s="1504"/>
      <c r="G901" s="1504"/>
      <c r="H901" s="1504"/>
      <c r="I901" s="1504"/>
      <c r="J901" s="1504"/>
      <c r="K901" s="1504"/>
      <c r="L901" s="1504"/>
      <c r="M901" s="1500"/>
      <c r="N901" s="1500"/>
      <c r="O901" s="1505"/>
    </row>
    <row r="902">
      <c r="A902" s="1506"/>
      <c r="B902" s="1507"/>
      <c r="C902" s="1508"/>
      <c r="D902" s="1513"/>
      <c r="E902" s="1509"/>
      <c r="F902" s="1510"/>
      <c r="G902" s="1511"/>
      <c r="H902" s="1512"/>
      <c r="I902" s="1513"/>
      <c r="J902" s="1514"/>
      <c r="K902" s="1515"/>
      <c r="L902" s="1510"/>
      <c r="M902" s="1516"/>
      <c r="N902" s="1516"/>
      <c r="O902" s="1517"/>
    </row>
    <row r="903">
      <c r="A903" s="1499"/>
      <c r="B903" s="1504"/>
      <c r="C903" s="1500"/>
      <c r="D903" s="1504"/>
      <c r="E903" s="1518"/>
      <c r="F903" s="1504"/>
      <c r="G903" s="1504"/>
      <c r="H903" s="1504"/>
      <c r="I903" s="1504"/>
      <c r="J903" s="1504"/>
      <c r="K903" s="1504"/>
      <c r="L903" s="1504"/>
      <c r="M903" s="1500"/>
      <c r="N903" s="1500"/>
      <c r="O903" s="1505"/>
    </row>
    <row r="904">
      <c r="A904" s="1506"/>
      <c r="B904" s="1507"/>
      <c r="C904" s="1508"/>
      <c r="D904" s="1513"/>
      <c r="E904" s="1509"/>
      <c r="F904" s="1510"/>
      <c r="G904" s="1511"/>
      <c r="H904" s="1512"/>
      <c r="I904" s="1513"/>
      <c r="J904" s="1514"/>
      <c r="K904" s="1515"/>
      <c r="L904" s="1510"/>
      <c r="M904" s="1516"/>
      <c r="N904" s="1516"/>
      <c r="O904" s="1517"/>
    </row>
    <row r="905">
      <c r="A905" s="1499"/>
      <c r="B905" s="1504"/>
      <c r="C905" s="1500"/>
      <c r="D905" s="1504"/>
      <c r="E905" s="1518"/>
      <c r="F905" s="1504"/>
      <c r="G905" s="1504"/>
      <c r="H905" s="1504"/>
      <c r="I905" s="1504"/>
      <c r="J905" s="1504"/>
      <c r="K905" s="1504"/>
      <c r="L905" s="1504"/>
      <c r="M905" s="1500"/>
      <c r="N905" s="1500"/>
      <c r="O905" s="1505"/>
    </row>
    <row r="906">
      <c r="A906" s="1506"/>
      <c r="B906" s="1507"/>
      <c r="C906" s="1508"/>
      <c r="D906" s="1513"/>
      <c r="E906" s="1509"/>
      <c r="F906" s="1510"/>
      <c r="G906" s="1511"/>
      <c r="H906" s="1512"/>
      <c r="I906" s="1513"/>
      <c r="J906" s="1514"/>
      <c r="K906" s="1515"/>
      <c r="L906" s="1510"/>
      <c r="M906" s="1516"/>
      <c r="N906" s="1516"/>
      <c r="O906" s="1517"/>
    </row>
    <row r="907">
      <c r="A907" s="1499"/>
      <c r="B907" s="1504"/>
      <c r="C907" s="1500"/>
      <c r="D907" s="1504"/>
      <c r="E907" s="1518"/>
      <c r="F907" s="1504"/>
      <c r="G907" s="1504"/>
      <c r="H907" s="1504"/>
      <c r="I907" s="1504"/>
      <c r="J907" s="1504"/>
      <c r="K907" s="1504"/>
      <c r="L907" s="1504"/>
      <c r="M907" s="1500"/>
      <c r="N907" s="1500"/>
      <c r="O907" s="1505"/>
    </row>
    <row r="908">
      <c r="A908" s="1506"/>
      <c r="B908" s="1507"/>
      <c r="C908" s="1508"/>
      <c r="D908" s="1513"/>
      <c r="E908" s="1509"/>
      <c r="F908" s="1510"/>
      <c r="G908" s="1511"/>
      <c r="H908" s="1512"/>
      <c r="I908" s="1513"/>
      <c r="J908" s="1514"/>
      <c r="K908" s="1515"/>
      <c r="L908" s="1510"/>
      <c r="M908" s="1516"/>
      <c r="N908" s="1516"/>
      <c r="O908" s="1517"/>
    </row>
    <row r="909">
      <c r="A909" s="1499"/>
      <c r="B909" s="1504"/>
      <c r="C909" s="1500"/>
      <c r="D909" s="1504"/>
      <c r="E909" s="1518"/>
      <c r="F909" s="1504"/>
      <c r="G909" s="1504"/>
      <c r="H909" s="1504"/>
      <c r="I909" s="1504"/>
      <c r="J909" s="1504"/>
      <c r="K909" s="1504"/>
      <c r="L909" s="1504"/>
      <c r="M909" s="1500"/>
      <c r="N909" s="1500"/>
      <c r="O909" s="1505"/>
    </row>
    <row r="910">
      <c r="A910" s="1506"/>
      <c r="B910" s="1507"/>
      <c r="C910" s="1508"/>
      <c r="D910" s="1513"/>
      <c r="E910" s="1509"/>
      <c r="F910" s="1510"/>
      <c r="G910" s="1511"/>
      <c r="H910" s="1512"/>
      <c r="I910" s="1513"/>
      <c r="J910" s="1514"/>
      <c r="K910" s="1515"/>
      <c r="L910" s="1510"/>
      <c r="M910" s="1516"/>
      <c r="N910" s="1516"/>
      <c r="O910" s="1517"/>
    </row>
    <row r="911">
      <c r="A911" s="1499"/>
      <c r="B911" s="1504"/>
      <c r="C911" s="1500"/>
      <c r="D911" s="1504"/>
      <c r="E911" s="1518"/>
      <c r="F911" s="1504"/>
      <c r="G911" s="1504"/>
      <c r="H911" s="1504"/>
      <c r="I911" s="1504"/>
      <c r="J911" s="1504"/>
      <c r="K911" s="1504"/>
      <c r="L911" s="1504"/>
      <c r="M911" s="1500"/>
      <c r="N911" s="1500"/>
      <c r="O911" s="1505"/>
    </row>
    <row r="912">
      <c r="A912" s="1506"/>
      <c r="B912" s="1507"/>
      <c r="C912" s="1508"/>
      <c r="D912" s="1513"/>
      <c r="E912" s="1509"/>
      <c r="F912" s="1510"/>
      <c r="G912" s="1511"/>
      <c r="H912" s="1512"/>
      <c r="I912" s="1513"/>
      <c r="J912" s="1514"/>
      <c r="K912" s="1515"/>
      <c r="L912" s="1510"/>
      <c r="M912" s="1516"/>
      <c r="N912" s="1516"/>
      <c r="O912" s="1517"/>
    </row>
    <row r="913">
      <c r="A913" s="1499"/>
      <c r="B913" s="1504"/>
      <c r="C913" s="1500"/>
      <c r="D913" s="1504"/>
      <c r="E913" s="1518"/>
      <c r="F913" s="1504"/>
      <c r="G913" s="1504"/>
      <c r="H913" s="1504"/>
      <c r="I913" s="1504"/>
      <c r="J913" s="1504"/>
      <c r="K913" s="1504"/>
      <c r="L913" s="1504"/>
      <c r="M913" s="1500"/>
      <c r="N913" s="1500"/>
      <c r="O913" s="1505"/>
    </row>
    <row r="914">
      <c r="A914" s="1506"/>
      <c r="B914" s="1507"/>
      <c r="C914" s="1508"/>
      <c r="D914" s="1513"/>
      <c r="E914" s="1509"/>
      <c r="F914" s="1510"/>
      <c r="G914" s="1511"/>
      <c r="H914" s="1512"/>
      <c r="I914" s="1513"/>
      <c r="J914" s="1514"/>
      <c r="K914" s="1515"/>
      <c r="L914" s="1510"/>
      <c r="M914" s="1516"/>
      <c r="N914" s="1516"/>
      <c r="O914" s="1517"/>
    </row>
    <row r="915">
      <c r="A915" s="1499"/>
      <c r="B915" s="1504"/>
      <c r="C915" s="1500"/>
      <c r="D915" s="1504"/>
      <c r="E915" s="1518"/>
      <c r="F915" s="1504"/>
      <c r="G915" s="1504"/>
      <c r="H915" s="1504"/>
      <c r="I915" s="1504"/>
      <c r="J915" s="1504"/>
      <c r="K915" s="1504"/>
      <c r="L915" s="1504"/>
      <c r="M915" s="1500"/>
      <c r="N915" s="1500"/>
      <c r="O915" s="1505"/>
    </row>
    <row r="916">
      <c r="A916" s="1506"/>
      <c r="B916" s="1507"/>
      <c r="C916" s="1508"/>
      <c r="D916" s="1513"/>
      <c r="E916" s="1509"/>
      <c r="F916" s="1510"/>
      <c r="G916" s="1511"/>
      <c r="H916" s="1512"/>
      <c r="I916" s="1513"/>
      <c r="J916" s="1514"/>
      <c r="K916" s="1515"/>
      <c r="L916" s="1510"/>
      <c r="M916" s="1516"/>
      <c r="N916" s="1516"/>
      <c r="O916" s="1517"/>
    </row>
    <row r="917">
      <c r="A917" s="1499"/>
      <c r="B917" s="1504"/>
      <c r="C917" s="1500"/>
      <c r="D917" s="1504"/>
      <c r="E917" s="1518"/>
      <c r="F917" s="1504"/>
      <c r="G917" s="1504"/>
      <c r="H917" s="1504"/>
      <c r="I917" s="1504"/>
      <c r="J917" s="1504"/>
      <c r="K917" s="1504"/>
      <c r="L917" s="1504"/>
      <c r="M917" s="1500"/>
      <c r="N917" s="1500"/>
      <c r="O917" s="1505"/>
    </row>
    <row r="918">
      <c r="A918" s="1506"/>
      <c r="B918" s="1507"/>
      <c r="C918" s="1508"/>
      <c r="D918" s="1513"/>
      <c r="E918" s="1509"/>
      <c r="F918" s="1510"/>
      <c r="G918" s="1511"/>
      <c r="H918" s="1512"/>
      <c r="I918" s="1513"/>
      <c r="J918" s="1514"/>
      <c r="K918" s="1515"/>
      <c r="L918" s="1510"/>
      <c r="M918" s="1516"/>
      <c r="N918" s="1516"/>
      <c r="O918" s="1517"/>
    </row>
    <row r="919">
      <c r="A919" s="1499"/>
      <c r="B919" s="1504"/>
      <c r="C919" s="1500"/>
      <c r="D919" s="1504"/>
      <c r="E919" s="1518"/>
      <c r="F919" s="1504"/>
      <c r="G919" s="1504"/>
      <c r="H919" s="1504"/>
      <c r="I919" s="1504"/>
      <c r="J919" s="1504"/>
      <c r="K919" s="1504"/>
      <c r="L919" s="1504"/>
      <c r="M919" s="1500"/>
      <c r="N919" s="1500"/>
      <c r="O919" s="1505"/>
    </row>
    <row r="920">
      <c r="A920" s="1506"/>
      <c r="B920" s="1507"/>
      <c r="C920" s="1508"/>
      <c r="D920" s="1513"/>
      <c r="E920" s="1509"/>
      <c r="F920" s="1510"/>
      <c r="G920" s="1511"/>
      <c r="H920" s="1512"/>
      <c r="I920" s="1513"/>
      <c r="J920" s="1514"/>
      <c r="K920" s="1515"/>
      <c r="L920" s="1510"/>
      <c r="M920" s="1516"/>
      <c r="N920" s="1516"/>
      <c r="O920" s="1517"/>
    </row>
    <row r="921">
      <c r="A921" s="1499"/>
      <c r="B921" s="1504"/>
      <c r="C921" s="1500"/>
      <c r="D921" s="1504"/>
      <c r="E921" s="1518"/>
      <c r="F921" s="1504"/>
      <c r="G921" s="1504"/>
      <c r="H921" s="1504"/>
      <c r="I921" s="1504"/>
      <c r="J921" s="1504"/>
      <c r="K921" s="1504"/>
      <c r="L921" s="1504"/>
      <c r="M921" s="1500"/>
      <c r="N921" s="1500"/>
      <c r="O921" s="1505"/>
    </row>
    <row r="922">
      <c r="A922" s="1506"/>
      <c r="B922" s="1507"/>
      <c r="C922" s="1508"/>
      <c r="D922" s="1513"/>
      <c r="E922" s="1509"/>
      <c r="F922" s="1510"/>
      <c r="G922" s="1511"/>
      <c r="H922" s="1512"/>
      <c r="I922" s="1513"/>
      <c r="J922" s="1514"/>
      <c r="K922" s="1515"/>
      <c r="L922" s="1510"/>
      <c r="M922" s="1516"/>
      <c r="N922" s="1516"/>
      <c r="O922" s="1517"/>
    </row>
    <row r="923">
      <c r="A923" s="1499"/>
      <c r="B923" s="1504"/>
      <c r="C923" s="1500"/>
      <c r="D923" s="1504"/>
      <c r="E923" s="1518"/>
      <c r="F923" s="1504"/>
      <c r="G923" s="1504"/>
      <c r="H923" s="1504"/>
      <c r="I923" s="1504"/>
      <c r="J923" s="1504"/>
      <c r="K923" s="1504"/>
      <c r="L923" s="1504"/>
      <c r="M923" s="1500"/>
      <c r="N923" s="1500"/>
      <c r="O923" s="1505"/>
    </row>
    <row r="924">
      <c r="A924" s="1506"/>
      <c r="B924" s="1507"/>
      <c r="C924" s="1508"/>
      <c r="D924" s="1513"/>
      <c r="E924" s="1509"/>
      <c r="F924" s="1510"/>
      <c r="G924" s="1511"/>
      <c r="H924" s="1512"/>
      <c r="I924" s="1513"/>
      <c r="J924" s="1514"/>
      <c r="K924" s="1515"/>
      <c r="L924" s="1510"/>
      <c r="M924" s="1516"/>
      <c r="N924" s="1516"/>
      <c r="O924" s="1517"/>
    </row>
    <row r="925">
      <c r="A925" s="1499"/>
      <c r="B925" s="1504"/>
      <c r="C925" s="1500"/>
      <c r="D925" s="1504"/>
      <c r="E925" s="1518"/>
      <c r="F925" s="1504"/>
      <c r="G925" s="1504"/>
      <c r="H925" s="1504"/>
      <c r="I925" s="1504"/>
      <c r="J925" s="1504"/>
      <c r="K925" s="1504"/>
      <c r="L925" s="1504"/>
      <c r="M925" s="1500"/>
      <c r="N925" s="1500"/>
      <c r="O925" s="1505"/>
    </row>
    <row r="926">
      <c r="A926" s="1506"/>
      <c r="B926" s="1507"/>
      <c r="C926" s="1508"/>
      <c r="D926" s="1513"/>
      <c r="E926" s="1509"/>
      <c r="F926" s="1510"/>
      <c r="G926" s="1511"/>
      <c r="H926" s="1512"/>
      <c r="I926" s="1513"/>
      <c r="J926" s="1514"/>
      <c r="K926" s="1515"/>
      <c r="L926" s="1510"/>
      <c r="M926" s="1516"/>
      <c r="N926" s="1516"/>
      <c r="O926" s="1517"/>
    </row>
    <row r="927">
      <c r="A927" s="1499"/>
      <c r="B927" s="1504"/>
      <c r="C927" s="1500"/>
      <c r="D927" s="1504"/>
      <c r="E927" s="1518"/>
      <c r="F927" s="1504"/>
      <c r="G927" s="1504"/>
      <c r="H927" s="1504"/>
      <c r="I927" s="1504"/>
      <c r="J927" s="1504"/>
      <c r="K927" s="1504"/>
      <c r="L927" s="1504"/>
      <c r="M927" s="1500"/>
      <c r="N927" s="1500"/>
      <c r="O927" s="1505"/>
    </row>
    <row r="928">
      <c r="A928" s="1506"/>
      <c r="B928" s="1507"/>
      <c r="C928" s="1508"/>
      <c r="D928" s="1513"/>
      <c r="E928" s="1509"/>
      <c r="F928" s="1510"/>
      <c r="G928" s="1511"/>
      <c r="H928" s="1512"/>
      <c r="I928" s="1513"/>
      <c r="J928" s="1514"/>
      <c r="K928" s="1515"/>
      <c r="L928" s="1510"/>
      <c r="M928" s="1516"/>
      <c r="N928" s="1516"/>
      <c r="O928" s="1517"/>
    </row>
    <row r="929">
      <c r="A929" s="1499"/>
      <c r="B929" s="1504"/>
      <c r="C929" s="1500"/>
      <c r="D929" s="1504"/>
      <c r="E929" s="1518"/>
      <c r="F929" s="1504"/>
      <c r="G929" s="1504"/>
      <c r="H929" s="1504"/>
      <c r="I929" s="1504"/>
      <c r="J929" s="1504"/>
      <c r="K929" s="1504"/>
      <c r="L929" s="1504"/>
      <c r="M929" s="1500"/>
      <c r="N929" s="1500"/>
      <c r="O929" s="1505"/>
    </row>
    <row r="930">
      <c r="A930" s="1506"/>
      <c r="B930" s="1507"/>
      <c r="C930" s="1508"/>
      <c r="D930" s="1513"/>
      <c r="E930" s="1509"/>
      <c r="F930" s="1510"/>
      <c r="G930" s="1511"/>
      <c r="H930" s="1512"/>
      <c r="I930" s="1513"/>
      <c r="J930" s="1514"/>
      <c r="K930" s="1515"/>
      <c r="L930" s="1510"/>
      <c r="M930" s="1516"/>
      <c r="N930" s="1516"/>
      <c r="O930" s="1517"/>
    </row>
    <row r="931">
      <c r="A931" s="1499"/>
      <c r="B931" s="1504"/>
      <c r="C931" s="1500"/>
      <c r="D931" s="1504"/>
      <c r="E931" s="1518"/>
      <c r="F931" s="1504"/>
      <c r="G931" s="1504"/>
      <c r="H931" s="1504"/>
      <c r="I931" s="1504"/>
      <c r="J931" s="1504"/>
      <c r="K931" s="1504"/>
      <c r="L931" s="1504"/>
      <c r="M931" s="1500"/>
      <c r="N931" s="1500"/>
      <c r="O931" s="1505"/>
    </row>
    <row r="932">
      <c r="A932" s="1506"/>
      <c r="B932" s="1507"/>
      <c r="C932" s="1508"/>
      <c r="D932" s="1513"/>
      <c r="E932" s="1509"/>
      <c r="F932" s="1510"/>
      <c r="G932" s="1511"/>
      <c r="H932" s="1512"/>
      <c r="I932" s="1513"/>
      <c r="J932" s="1514"/>
      <c r="K932" s="1515"/>
      <c r="L932" s="1510"/>
      <c r="M932" s="1516"/>
      <c r="N932" s="1516"/>
      <c r="O932" s="1517"/>
    </row>
    <row r="933">
      <c r="A933" s="1499"/>
      <c r="B933" s="1504"/>
      <c r="C933" s="1500"/>
      <c r="D933" s="1504"/>
      <c r="E933" s="1518"/>
      <c r="F933" s="1504"/>
      <c r="G933" s="1504"/>
      <c r="H933" s="1504"/>
      <c r="I933" s="1504"/>
      <c r="J933" s="1504"/>
      <c r="K933" s="1504"/>
      <c r="L933" s="1504"/>
      <c r="M933" s="1500"/>
      <c r="N933" s="1500"/>
      <c r="O933" s="1505"/>
    </row>
    <row r="934">
      <c r="A934" s="1506"/>
      <c r="B934" s="1507"/>
      <c r="C934" s="1508"/>
      <c r="D934" s="1513"/>
      <c r="E934" s="1509"/>
      <c r="F934" s="1510"/>
      <c r="G934" s="1511"/>
      <c r="H934" s="1512"/>
      <c r="I934" s="1513"/>
      <c r="J934" s="1514"/>
      <c r="K934" s="1515"/>
      <c r="L934" s="1510"/>
      <c r="M934" s="1516"/>
      <c r="N934" s="1516"/>
      <c r="O934" s="1517"/>
    </row>
    <row r="935">
      <c r="A935" s="1499"/>
      <c r="B935" s="1504"/>
      <c r="C935" s="1500"/>
      <c r="D935" s="1504"/>
      <c r="E935" s="1518"/>
      <c r="F935" s="1504"/>
      <c r="G935" s="1504"/>
      <c r="H935" s="1504"/>
      <c r="I935" s="1504"/>
      <c r="J935" s="1504"/>
      <c r="K935" s="1504"/>
      <c r="L935" s="1504"/>
      <c r="M935" s="1500"/>
      <c r="N935" s="1500"/>
      <c r="O935" s="1505"/>
    </row>
    <row r="936">
      <c r="A936" s="1506"/>
      <c r="B936" s="1507"/>
      <c r="C936" s="1508"/>
      <c r="D936" s="1513"/>
      <c r="E936" s="1509"/>
      <c r="F936" s="1510"/>
      <c r="G936" s="1511"/>
      <c r="H936" s="1512"/>
      <c r="I936" s="1513"/>
      <c r="J936" s="1514"/>
      <c r="K936" s="1515"/>
      <c r="L936" s="1510"/>
      <c r="M936" s="1516"/>
      <c r="N936" s="1516"/>
      <c r="O936" s="1517"/>
    </row>
    <row r="937">
      <c r="A937" s="1499"/>
      <c r="B937" s="1504"/>
      <c r="C937" s="1500"/>
      <c r="D937" s="1504"/>
      <c r="E937" s="1518"/>
      <c r="F937" s="1504"/>
      <c r="G937" s="1504"/>
      <c r="H937" s="1504"/>
      <c r="I937" s="1504"/>
      <c r="J937" s="1504"/>
      <c r="K937" s="1504"/>
      <c r="L937" s="1504"/>
      <c r="M937" s="1500"/>
      <c r="N937" s="1500"/>
      <c r="O937" s="1505"/>
    </row>
    <row r="938">
      <c r="A938" s="1506"/>
      <c r="B938" s="1507"/>
      <c r="C938" s="1508"/>
      <c r="D938" s="1513"/>
      <c r="E938" s="1509"/>
      <c r="F938" s="1510"/>
      <c r="G938" s="1511"/>
      <c r="H938" s="1512"/>
      <c r="I938" s="1513"/>
      <c r="J938" s="1514"/>
      <c r="K938" s="1515"/>
      <c r="L938" s="1510"/>
      <c r="M938" s="1516"/>
      <c r="N938" s="1516"/>
      <c r="O938" s="1517"/>
    </row>
    <row r="939">
      <c r="A939" s="1499"/>
      <c r="B939" s="1504"/>
      <c r="C939" s="1500"/>
      <c r="D939" s="1504"/>
      <c r="E939" s="1518"/>
      <c r="F939" s="1504"/>
      <c r="G939" s="1504"/>
      <c r="H939" s="1504"/>
      <c r="I939" s="1504"/>
      <c r="J939" s="1504"/>
      <c r="K939" s="1504"/>
      <c r="L939" s="1504"/>
      <c r="M939" s="1500"/>
      <c r="N939" s="1500"/>
      <c r="O939" s="1505"/>
    </row>
    <row r="940">
      <c r="A940" s="1506"/>
      <c r="B940" s="1507"/>
      <c r="C940" s="1508"/>
      <c r="D940" s="1513"/>
      <c r="E940" s="1509"/>
      <c r="F940" s="1510"/>
      <c r="G940" s="1511"/>
      <c r="H940" s="1512"/>
      <c r="I940" s="1513"/>
      <c r="J940" s="1514"/>
      <c r="K940" s="1515"/>
      <c r="L940" s="1510"/>
      <c r="M940" s="1516"/>
      <c r="N940" s="1516"/>
      <c r="O940" s="1517"/>
    </row>
    <row r="941">
      <c r="A941" s="1499"/>
      <c r="B941" s="1504"/>
      <c r="C941" s="1500"/>
      <c r="D941" s="1504"/>
      <c r="E941" s="1518"/>
      <c r="F941" s="1504"/>
      <c r="G941" s="1504"/>
      <c r="H941" s="1504"/>
      <c r="I941" s="1504"/>
      <c r="J941" s="1504"/>
      <c r="K941" s="1504"/>
      <c r="L941" s="1504"/>
      <c r="M941" s="1500"/>
      <c r="N941" s="1500"/>
      <c r="O941" s="1505"/>
    </row>
    <row r="942">
      <c r="A942" s="1506"/>
      <c r="B942" s="1507"/>
      <c r="C942" s="1508"/>
      <c r="D942" s="1513"/>
      <c r="E942" s="1509"/>
      <c r="F942" s="1510"/>
      <c r="G942" s="1511"/>
      <c r="H942" s="1512"/>
      <c r="I942" s="1513"/>
      <c r="J942" s="1514"/>
      <c r="K942" s="1515"/>
      <c r="L942" s="1510"/>
      <c r="M942" s="1516"/>
      <c r="N942" s="1516"/>
      <c r="O942" s="1517"/>
    </row>
    <row r="943">
      <c r="A943" s="1499"/>
      <c r="B943" s="1504"/>
      <c r="C943" s="1500"/>
      <c r="D943" s="1504"/>
      <c r="E943" s="1518"/>
      <c r="F943" s="1504"/>
      <c r="G943" s="1504"/>
      <c r="H943" s="1504"/>
      <c r="I943" s="1504"/>
      <c r="J943" s="1504"/>
      <c r="K943" s="1504"/>
      <c r="L943" s="1504"/>
      <c r="M943" s="1500"/>
      <c r="N943" s="1500"/>
      <c r="O943" s="1505"/>
    </row>
    <row r="944">
      <c r="A944" s="1506"/>
      <c r="B944" s="1507"/>
      <c r="C944" s="1508"/>
      <c r="D944" s="1513"/>
      <c r="E944" s="1509"/>
      <c r="F944" s="1510"/>
      <c r="G944" s="1511"/>
      <c r="H944" s="1512"/>
      <c r="I944" s="1513"/>
      <c r="J944" s="1514"/>
      <c r="K944" s="1515"/>
      <c r="L944" s="1510"/>
      <c r="M944" s="1516"/>
      <c r="N944" s="1516"/>
      <c r="O944" s="1517"/>
    </row>
    <row r="945">
      <c r="A945" s="1499"/>
      <c r="B945" s="1504"/>
      <c r="C945" s="1500"/>
      <c r="D945" s="1504"/>
      <c r="E945" s="1518"/>
      <c r="F945" s="1504"/>
      <c r="G945" s="1504"/>
      <c r="H945" s="1504"/>
      <c r="I945" s="1504"/>
      <c r="J945" s="1504"/>
      <c r="K945" s="1504"/>
      <c r="L945" s="1504"/>
      <c r="M945" s="1500"/>
      <c r="N945" s="1500"/>
      <c r="O945" s="1505"/>
    </row>
    <row r="946">
      <c r="A946" s="1506"/>
      <c r="B946" s="1507"/>
      <c r="C946" s="1508"/>
      <c r="D946" s="1513"/>
      <c r="E946" s="1509"/>
      <c r="F946" s="1510"/>
      <c r="G946" s="1511"/>
      <c r="H946" s="1512"/>
      <c r="I946" s="1513"/>
      <c r="J946" s="1514"/>
      <c r="K946" s="1515"/>
      <c r="L946" s="1510"/>
      <c r="M946" s="1516"/>
      <c r="N946" s="1516"/>
      <c r="O946" s="1517"/>
    </row>
    <row r="947">
      <c r="A947" s="1499"/>
      <c r="B947" s="1504"/>
      <c r="C947" s="1500"/>
      <c r="D947" s="1504"/>
      <c r="E947" s="1518"/>
      <c r="F947" s="1504"/>
      <c r="G947" s="1504"/>
      <c r="H947" s="1504"/>
      <c r="I947" s="1504"/>
      <c r="J947" s="1504"/>
      <c r="K947" s="1504"/>
      <c r="L947" s="1504"/>
      <c r="M947" s="1500"/>
      <c r="N947" s="1500"/>
      <c r="O947" s="1505"/>
    </row>
    <row r="948">
      <c r="A948" s="1506"/>
      <c r="B948" s="1507"/>
      <c r="C948" s="1508"/>
      <c r="D948" s="1513"/>
      <c r="E948" s="1509"/>
      <c r="F948" s="1510"/>
      <c r="G948" s="1511"/>
      <c r="H948" s="1512"/>
      <c r="I948" s="1513"/>
      <c r="J948" s="1514"/>
      <c r="K948" s="1515"/>
      <c r="L948" s="1510"/>
      <c r="M948" s="1516"/>
      <c r="N948" s="1516"/>
      <c r="O948" s="1517"/>
    </row>
    <row r="949">
      <c r="A949" s="1499"/>
      <c r="B949" s="1504"/>
      <c r="C949" s="1500"/>
      <c r="D949" s="1504"/>
      <c r="E949" s="1518"/>
      <c r="F949" s="1504"/>
      <c r="G949" s="1504"/>
      <c r="H949" s="1504"/>
      <c r="I949" s="1504"/>
      <c r="J949" s="1504"/>
      <c r="K949" s="1504"/>
      <c r="L949" s="1504"/>
      <c r="M949" s="1500"/>
      <c r="N949" s="1500"/>
      <c r="O949" s="1505"/>
    </row>
    <row r="950">
      <c r="A950" s="1506"/>
      <c r="B950" s="1507"/>
      <c r="C950" s="1508"/>
      <c r="D950" s="1513"/>
      <c r="E950" s="1509"/>
      <c r="F950" s="1510"/>
      <c r="G950" s="1511"/>
      <c r="H950" s="1512"/>
      <c r="I950" s="1513"/>
      <c r="J950" s="1514"/>
      <c r="K950" s="1515"/>
      <c r="L950" s="1510"/>
      <c r="M950" s="1516"/>
      <c r="N950" s="1516"/>
      <c r="O950" s="1517"/>
    </row>
    <row r="951">
      <c r="A951" s="1499"/>
      <c r="B951" s="1504"/>
      <c r="C951" s="1500"/>
      <c r="D951" s="1504"/>
      <c r="E951" s="1518"/>
      <c r="F951" s="1504"/>
      <c r="G951" s="1504"/>
      <c r="H951" s="1504"/>
      <c r="I951" s="1504"/>
      <c r="J951" s="1504"/>
      <c r="K951" s="1504"/>
      <c r="L951" s="1504"/>
      <c r="M951" s="1500"/>
      <c r="N951" s="1500"/>
      <c r="O951" s="1505"/>
    </row>
    <row r="952">
      <c r="A952" s="1506"/>
      <c r="B952" s="1507"/>
      <c r="C952" s="1508"/>
      <c r="D952" s="1513"/>
      <c r="E952" s="1509"/>
      <c r="F952" s="1510"/>
      <c r="G952" s="1511"/>
      <c r="H952" s="1512"/>
      <c r="I952" s="1513"/>
      <c r="J952" s="1514"/>
      <c r="K952" s="1515"/>
      <c r="L952" s="1510"/>
      <c r="M952" s="1516"/>
      <c r="N952" s="1516"/>
      <c r="O952" s="1517"/>
    </row>
    <row r="953">
      <c r="A953" s="1499"/>
      <c r="B953" s="1504"/>
      <c r="C953" s="1500"/>
      <c r="D953" s="1504"/>
      <c r="E953" s="1518"/>
      <c r="F953" s="1504"/>
      <c r="G953" s="1504"/>
      <c r="H953" s="1504"/>
      <c r="I953" s="1504"/>
      <c r="J953" s="1504"/>
      <c r="K953" s="1504"/>
      <c r="L953" s="1504"/>
      <c r="M953" s="1500"/>
      <c r="N953" s="1500"/>
      <c r="O953" s="1505"/>
    </row>
    <row r="954">
      <c r="A954" s="1506"/>
      <c r="B954" s="1507"/>
      <c r="C954" s="1508"/>
      <c r="D954" s="1513"/>
      <c r="E954" s="1509"/>
      <c r="F954" s="1510"/>
      <c r="G954" s="1511"/>
      <c r="H954" s="1512"/>
      <c r="I954" s="1513"/>
      <c r="J954" s="1514"/>
      <c r="K954" s="1515"/>
      <c r="L954" s="1510"/>
      <c r="M954" s="1516"/>
      <c r="N954" s="1516"/>
      <c r="O954" s="1517"/>
    </row>
    <row r="955">
      <c r="A955" s="1499"/>
      <c r="B955" s="1504"/>
      <c r="C955" s="1500"/>
      <c r="D955" s="1504"/>
      <c r="E955" s="1518"/>
      <c r="F955" s="1504"/>
      <c r="G955" s="1504"/>
      <c r="H955" s="1504"/>
      <c r="I955" s="1504"/>
      <c r="J955" s="1504"/>
      <c r="K955" s="1504"/>
      <c r="L955" s="1504"/>
      <c r="M955" s="1500"/>
      <c r="N955" s="1500"/>
      <c r="O955" s="1505"/>
    </row>
    <row r="956">
      <c r="A956" s="1506"/>
      <c r="B956" s="1507"/>
      <c r="C956" s="1508"/>
      <c r="D956" s="1513"/>
      <c r="E956" s="1509"/>
      <c r="F956" s="1510"/>
      <c r="G956" s="1511"/>
      <c r="H956" s="1512"/>
      <c r="I956" s="1513"/>
      <c r="J956" s="1514"/>
      <c r="K956" s="1515"/>
      <c r="L956" s="1510"/>
      <c r="M956" s="1516"/>
      <c r="N956" s="1516"/>
      <c r="O956" s="1517"/>
    </row>
    <row r="957">
      <c r="A957" s="1499"/>
      <c r="B957" s="1504"/>
      <c r="C957" s="1500"/>
      <c r="D957" s="1504"/>
      <c r="E957" s="1518"/>
      <c r="F957" s="1504"/>
      <c r="G957" s="1504"/>
      <c r="H957" s="1504"/>
      <c r="I957" s="1504"/>
      <c r="J957" s="1504"/>
      <c r="K957" s="1504"/>
      <c r="L957" s="1504"/>
      <c r="M957" s="1500"/>
      <c r="N957" s="1500"/>
      <c r="O957" s="1505"/>
    </row>
    <row r="958">
      <c r="A958" s="1506"/>
      <c r="B958" s="1507"/>
      <c r="C958" s="1508"/>
      <c r="D958" s="1513"/>
      <c r="E958" s="1509"/>
      <c r="F958" s="1510"/>
      <c r="G958" s="1511"/>
      <c r="H958" s="1512"/>
      <c r="I958" s="1513"/>
      <c r="J958" s="1514"/>
      <c r="K958" s="1515"/>
      <c r="L958" s="1510"/>
      <c r="M958" s="1516"/>
      <c r="N958" s="1516"/>
      <c r="O958" s="1517"/>
    </row>
    <row r="959">
      <c r="A959" s="1499"/>
      <c r="B959" s="1504"/>
      <c r="C959" s="1500"/>
      <c r="D959" s="1504"/>
      <c r="E959" s="1518"/>
      <c r="F959" s="1504"/>
      <c r="G959" s="1504"/>
      <c r="H959" s="1504"/>
      <c r="I959" s="1504"/>
      <c r="J959" s="1504"/>
      <c r="K959" s="1504"/>
      <c r="L959" s="1504"/>
      <c r="M959" s="1500"/>
      <c r="N959" s="1500"/>
      <c r="O959" s="1505"/>
    </row>
    <row r="960">
      <c r="A960" s="1506"/>
      <c r="B960" s="1507"/>
      <c r="C960" s="1508"/>
      <c r="D960" s="1513"/>
      <c r="E960" s="1509"/>
      <c r="F960" s="1510"/>
      <c r="G960" s="1511"/>
      <c r="H960" s="1512"/>
      <c r="I960" s="1513"/>
      <c r="J960" s="1514"/>
      <c r="K960" s="1515"/>
      <c r="L960" s="1510"/>
      <c r="M960" s="1516"/>
      <c r="N960" s="1516"/>
      <c r="O960" s="1517"/>
    </row>
    <row r="961">
      <c r="A961" s="1499"/>
      <c r="B961" s="1504"/>
      <c r="C961" s="1500"/>
      <c r="D961" s="1504"/>
      <c r="E961" s="1518"/>
      <c r="F961" s="1504"/>
      <c r="G961" s="1504"/>
      <c r="H961" s="1504"/>
      <c r="I961" s="1504"/>
      <c r="J961" s="1504"/>
      <c r="K961" s="1504"/>
      <c r="L961" s="1504"/>
      <c r="M961" s="1500"/>
      <c r="N961" s="1500"/>
      <c r="O961" s="1505"/>
    </row>
    <row r="962">
      <c r="A962" s="1506"/>
      <c r="B962" s="1507"/>
      <c r="C962" s="1508"/>
      <c r="D962" s="1513"/>
      <c r="E962" s="1509"/>
      <c r="F962" s="1510"/>
      <c r="G962" s="1511"/>
      <c r="H962" s="1512"/>
      <c r="I962" s="1513"/>
      <c r="J962" s="1514"/>
      <c r="K962" s="1515"/>
      <c r="L962" s="1510"/>
      <c r="M962" s="1516"/>
      <c r="N962" s="1516"/>
      <c r="O962" s="1517"/>
    </row>
    <row r="963">
      <c r="A963" s="1499"/>
      <c r="B963" s="1504"/>
      <c r="C963" s="1500"/>
      <c r="D963" s="1504"/>
      <c r="E963" s="1518"/>
      <c r="F963" s="1504"/>
      <c r="G963" s="1504"/>
      <c r="H963" s="1504"/>
      <c r="I963" s="1504"/>
      <c r="J963" s="1504"/>
      <c r="K963" s="1504"/>
      <c r="L963" s="1504"/>
      <c r="M963" s="1500"/>
      <c r="N963" s="1500"/>
      <c r="O963" s="1505"/>
    </row>
    <row r="964">
      <c r="A964" s="1506"/>
      <c r="B964" s="1507"/>
      <c r="C964" s="1508"/>
      <c r="D964" s="1513"/>
      <c r="E964" s="1509"/>
      <c r="F964" s="1510"/>
      <c r="G964" s="1511"/>
      <c r="H964" s="1512"/>
      <c r="I964" s="1513"/>
      <c r="J964" s="1514"/>
      <c r="K964" s="1515"/>
      <c r="L964" s="1510"/>
      <c r="M964" s="1516"/>
      <c r="N964" s="1516"/>
      <c r="O964" s="1517"/>
    </row>
    <row r="965">
      <c r="A965" s="1499"/>
      <c r="B965" s="1504"/>
      <c r="C965" s="1500"/>
      <c r="D965" s="1504"/>
      <c r="E965" s="1518"/>
      <c r="F965" s="1504"/>
      <c r="G965" s="1504"/>
      <c r="H965" s="1504"/>
      <c r="I965" s="1504"/>
      <c r="J965" s="1504"/>
      <c r="K965" s="1504"/>
      <c r="L965" s="1504"/>
      <c r="M965" s="1500"/>
      <c r="N965" s="1500"/>
      <c r="O965" s="1505"/>
    </row>
    <row r="966">
      <c r="A966" s="1506"/>
      <c r="B966" s="1507"/>
      <c r="C966" s="1508"/>
      <c r="D966" s="1513"/>
      <c r="E966" s="1509"/>
      <c r="F966" s="1510"/>
      <c r="G966" s="1511"/>
      <c r="H966" s="1512"/>
      <c r="I966" s="1513"/>
      <c r="J966" s="1514"/>
      <c r="K966" s="1515"/>
      <c r="L966" s="1510"/>
      <c r="M966" s="1516"/>
      <c r="N966" s="1516"/>
      <c r="O966" s="1517"/>
    </row>
    <row r="967">
      <c r="A967" s="1499"/>
      <c r="B967" s="1504"/>
      <c r="C967" s="1500"/>
      <c r="D967" s="1504"/>
      <c r="E967" s="1518"/>
      <c r="F967" s="1504"/>
      <c r="G967" s="1504"/>
      <c r="H967" s="1504"/>
      <c r="I967" s="1504"/>
      <c r="J967" s="1504"/>
      <c r="K967" s="1504"/>
      <c r="L967" s="1504"/>
      <c r="M967" s="1500"/>
      <c r="N967" s="1500"/>
      <c r="O967" s="1505"/>
    </row>
    <row r="968">
      <c r="A968" s="1506"/>
      <c r="B968" s="1507"/>
      <c r="C968" s="1508"/>
      <c r="D968" s="1513"/>
      <c r="E968" s="1509"/>
      <c r="F968" s="1510"/>
      <c r="G968" s="1511"/>
      <c r="H968" s="1512"/>
      <c r="I968" s="1513"/>
      <c r="J968" s="1514"/>
      <c r="K968" s="1515"/>
      <c r="L968" s="1510"/>
      <c r="M968" s="1516"/>
      <c r="N968" s="1516"/>
      <c r="O968" s="1517"/>
    </row>
    <row r="969">
      <c r="A969" s="1499"/>
      <c r="B969" s="1504"/>
      <c r="C969" s="1500"/>
      <c r="D969" s="1504"/>
      <c r="E969" s="1518"/>
      <c r="F969" s="1504"/>
      <c r="G969" s="1504"/>
      <c r="H969" s="1504"/>
      <c r="I969" s="1504"/>
      <c r="J969" s="1504"/>
      <c r="K969" s="1504"/>
      <c r="L969" s="1504"/>
      <c r="M969" s="1500"/>
      <c r="N969" s="1500"/>
      <c r="O969" s="1505"/>
    </row>
    <row r="970">
      <c r="A970" s="1506"/>
      <c r="B970" s="1507"/>
      <c r="C970" s="1508"/>
      <c r="D970" s="1513"/>
      <c r="E970" s="1509"/>
      <c r="F970" s="1510"/>
      <c r="G970" s="1511"/>
      <c r="H970" s="1512"/>
      <c r="I970" s="1513"/>
      <c r="J970" s="1514"/>
      <c r="K970" s="1515"/>
      <c r="L970" s="1510"/>
      <c r="M970" s="1516"/>
      <c r="N970" s="1516"/>
      <c r="O970" s="1517"/>
    </row>
    <row r="971">
      <c r="A971" s="1499"/>
      <c r="B971" s="1504"/>
      <c r="C971" s="1500"/>
      <c r="D971" s="1504"/>
      <c r="E971" s="1518"/>
      <c r="F971" s="1504"/>
      <c r="G971" s="1504"/>
      <c r="H971" s="1504"/>
      <c r="I971" s="1504"/>
      <c r="J971" s="1504"/>
      <c r="K971" s="1504"/>
      <c r="L971" s="1504"/>
      <c r="M971" s="1500"/>
      <c r="N971" s="1500"/>
      <c r="O971" s="1505"/>
    </row>
    <row r="972">
      <c r="A972" s="1506"/>
      <c r="B972" s="1507"/>
      <c r="C972" s="1508"/>
      <c r="D972" s="1513"/>
      <c r="E972" s="1509"/>
      <c r="F972" s="1510"/>
      <c r="G972" s="1511"/>
      <c r="H972" s="1512"/>
      <c r="I972" s="1513"/>
      <c r="J972" s="1514"/>
      <c r="K972" s="1515"/>
      <c r="L972" s="1510"/>
      <c r="M972" s="1516"/>
      <c r="N972" s="1516"/>
      <c r="O972" s="1517"/>
    </row>
    <row r="973">
      <c r="A973" s="1499"/>
      <c r="B973" s="1504"/>
      <c r="C973" s="1500"/>
      <c r="D973" s="1504"/>
      <c r="E973" s="1518"/>
      <c r="F973" s="1504"/>
      <c r="G973" s="1504"/>
      <c r="H973" s="1504"/>
      <c r="I973" s="1504"/>
      <c r="J973" s="1504"/>
      <c r="K973" s="1504"/>
      <c r="L973" s="1504"/>
      <c r="M973" s="1500"/>
      <c r="N973" s="1500"/>
      <c r="O973" s="1505"/>
    </row>
    <row r="974">
      <c r="A974" s="1506"/>
      <c r="B974" s="1507"/>
      <c r="C974" s="1508"/>
      <c r="D974" s="1513"/>
      <c r="E974" s="1509"/>
      <c r="F974" s="1510"/>
      <c r="G974" s="1511"/>
      <c r="H974" s="1512"/>
      <c r="I974" s="1513"/>
      <c r="J974" s="1514"/>
      <c r="K974" s="1515"/>
      <c r="L974" s="1510"/>
      <c r="M974" s="1516"/>
      <c r="N974" s="1516"/>
      <c r="O974" s="1517"/>
    </row>
    <row r="975">
      <c r="A975" s="1499"/>
      <c r="B975" s="1504"/>
      <c r="C975" s="1500"/>
      <c r="D975" s="1504"/>
      <c r="E975" s="1518"/>
      <c r="F975" s="1504"/>
      <c r="G975" s="1504"/>
      <c r="H975" s="1504"/>
      <c r="I975" s="1504"/>
      <c r="J975" s="1504"/>
      <c r="K975" s="1504"/>
      <c r="L975" s="1504"/>
      <c r="M975" s="1500"/>
      <c r="N975" s="1500"/>
      <c r="O975" s="1505"/>
    </row>
    <row r="976">
      <c r="A976" s="1506"/>
      <c r="B976" s="1507"/>
      <c r="C976" s="1508"/>
      <c r="D976" s="1513"/>
      <c r="E976" s="1509"/>
      <c r="F976" s="1510"/>
      <c r="G976" s="1511"/>
      <c r="H976" s="1512"/>
      <c r="I976" s="1513"/>
      <c r="J976" s="1514"/>
      <c r="K976" s="1515"/>
      <c r="L976" s="1510"/>
      <c r="M976" s="1516"/>
      <c r="N976" s="1516"/>
      <c r="O976" s="1517"/>
    </row>
    <row r="977">
      <c r="A977" s="1499"/>
      <c r="B977" s="1504"/>
      <c r="C977" s="1500"/>
      <c r="D977" s="1504"/>
      <c r="E977" s="1518"/>
      <c r="F977" s="1504"/>
      <c r="G977" s="1504"/>
      <c r="H977" s="1504"/>
      <c r="I977" s="1504"/>
      <c r="J977" s="1504"/>
      <c r="K977" s="1504"/>
      <c r="L977" s="1504"/>
      <c r="M977" s="1500"/>
      <c r="N977" s="1500"/>
      <c r="O977" s="1505"/>
    </row>
    <row r="978">
      <c r="A978" s="1506"/>
      <c r="B978" s="1507"/>
      <c r="C978" s="1508"/>
      <c r="D978" s="1513"/>
      <c r="E978" s="1509"/>
      <c r="F978" s="1510"/>
      <c r="G978" s="1511"/>
      <c r="H978" s="1512"/>
      <c r="I978" s="1513"/>
      <c r="J978" s="1514"/>
      <c r="K978" s="1515"/>
      <c r="L978" s="1510"/>
      <c r="M978" s="1516"/>
      <c r="N978" s="1516"/>
      <c r="O978" s="1517"/>
    </row>
    <row r="979">
      <c r="A979" s="1499"/>
      <c r="B979" s="1504"/>
      <c r="C979" s="1500"/>
      <c r="D979" s="1504"/>
      <c r="E979" s="1518"/>
      <c r="F979" s="1504"/>
      <c r="G979" s="1504"/>
      <c r="H979" s="1504"/>
      <c r="I979" s="1504"/>
      <c r="J979" s="1504"/>
      <c r="K979" s="1504"/>
      <c r="L979" s="1504"/>
      <c r="M979" s="1500"/>
      <c r="N979" s="1500"/>
      <c r="O979" s="1505"/>
    </row>
    <row r="980">
      <c r="A980" s="1506"/>
      <c r="B980" s="1507"/>
      <c r="C980" s="1508"/>
      <c r="D980" s="1513"/>
      <c r="E980" s="1509"/>
      <c r="F980" s="1510"/>
      <c r="G980" s="1511"/>
      <c r="H980" s="1512"/>
      <c r="I980" s="1513"/>
      <c r="J980" s="1514"/>
      <c r="K980" s="1515"/>
      <c r="L980" s="1510"/>
      <c r="M980" s="1516"/>
      <c r="N980" s="1516"/>
      <c r="O980" s="1517"/>
    </row>
    <row r="981">
      <c r="A981" s="1499"/>
      <c r="B981" s="1504"/>
      <c r="C981" s="1500"/>
      <c r="D981" s="1504"/>
      <c r="E981" s="1518"/>
      <c r="F981" s="1504"/>
      <c r="G981" s="1504"/>
      <c r="H981" s="1504"/>
      <c r="I981" s="1504"/>
      <c r="J981" s="1504"/>
      <c r="K981" s="1504"/>
      <c r="L981" s="1504"/>
      <c r="M981" s="1500"/>
      <c r="N981" s="1500"/>
      <c r="O981" s="1505"/>
    </row>
    <row r="982">
      <c r="A982" s="1506"/>
      <c r="B982" s="1507"/>
      <c r="C982" s="1508"/>
      <c r="D982" s="1513"/>
      <c r="E982" s="1509"/>
      <c r="F982" s="1510"/>
      <c r="G982" s="1511"/>
      <c r="H982" s="1512"/>
      <c r="I982" s="1513"/>
      <c r="J982" s="1514"/>
      <c r="K982" s="1515"/>
      <c r="L982" s="1510"/>
      <c r="M982" s="1516"/>
      <c r="N982" s="1516"/>
      <c r="O982" s="1517"/>
    </row>
    <row r="983">
      <c r="A983" s="1499"/>
      <c r="B983" s="1504"/>
      <c r="C983" s="1500"/>
      <c r="D983" s="1504"/>
      <c r="E983" s="1518"/>
      <c r="F983" s="1504"/>
      <c r="G983" s="1504"/>
      <c r="H983" s="1504"/>
      <c r="I983" s="1504"/>
      <c r="J983" s="1504"/>
      <c r="K983" s="1504"/>
      <c r="L983" s="1504"/>
      <c r="M983" s="1500"/>
      <c r="N983" s="1500"/>
      <c r="O983" s="1505"/>
    </row>
    <row r="984">
      <c r="A984" s="1506"/>
      <c r="B984" s="1507"/>
      <c r="C984" s="1508"/>
      <c r="D984" s="1513"/>
      <c r="E984" s="1509"/>
      <c r="F984" s="1510"/>
      <c r="G984" s="1511"/>
      <c r="H984" s="1512"/>
      <c r="I984" s="1513"/>
      <c r="J984" s="1514"/>
      <c r="K984" s="1515"/>
      <c r="L984" s="1510"/>
      <c r="M984" s="1516"/>
      <c r="N984" s="1516"/>
      <c r="O984" s="1517"/>
    </row>
    <row r="985">
      <c r="A985" s="1499"/>
      <c r="B985" s="1504"/>
      <c r="C985" s="1500"/>
      <c r="D985" s="1504"/>
      <c r="E985" s="1518"/>
      <c r="F985" s="1504"/>
      <c r="G985" s="1504"/>
      <c r="H985" s="1504"/>
      <c r="I985" s="1504"/>
      <c r="J985" s="1504"/>
      <c r="K985" s="1504"/>
      <c r="L985" s="1504"/>
      <c r="M985" s="1500"/>
      <c r="N985" s="1500"/>
      <c r="O985" s="1505"/>
    </row>
    <row r="986">
      <c r="A986" s="1506"/>
      <c r="B986" s="1507"/>
      <c r="C986" s="1508"/>
      <c r="D986" s="1513"/>
      <c r="E986" s="1509"/>
      <c r="F986" s="1510"/>
      <c r="G986" s="1511"/>
      <c r="H986" s="1512"/>
      <c r="I986" s="1513"/>
      <c r="J986" s="1514"/>
      <c r="K986" s="1515"/>
      <c r="L986" s="1510"/>
      <c r="M986" s="1516"/>
      <c r="N986" s="1516"/>
      <c r="O986" s="1517"/>
    </row>
    <row r="987">
      <c r="A987" s="1499"/>
      <c r="B987" s="1504"/>
      <c r="C987" s="1500"/>
      <c r="D987" s="1504"/>
      <c r="E987" s="1518"/>
      <c r="F987" s="1504"/>
      <c r="G987" s="1504"/>
      <c r="H987" s="1504"/>
      <c r="I987" s="1504"/>
      <c r="J987" s="1504"/>
      <c r="K987" s="1504"/>
      <c r="L987" s="1504"/>
      <c r="M987" s="1500"/>
      <c r="N987" s="1500"/>
      <c r="O987" s="1505"/>
    </row>
    <row r="988">
      <c r="A988" s="1506"/>
      <c r="B988" s="1507"/>
      <c r="C988" s="1508"/>
      <c r="D988" s="1513"/>
      <c r="E988" s="1509"/>
      <c r="F988" s="1510"/>
      <c r="G988" s="1511"/>
      <c r="H988" s="1512"/>
      <c r="I988" s="1513"/>
      <c r="J988" s="1514"/>
      <c r="K988" s="1515"/>
      <c r="L988" s="1510"/>
      <c r="M988" s="1516"/>
      <c r="N988" s="1516"/>
      <c r="O988" s="1517"/>
    </row>
    <row r="989">
      <c r="A989" s="1499"/>
      <c r="B989" s="1504"/>
      <c r="C989" s="1500"/>
      <c r="D989" s="1504"/>
      <c r="E989" s="1518"/>
      <c r="F989" s="1504"/>
      <c r="G989" s="1504"/>
      <c r="H989" s="1504"/>
      <c r="I989" s="1504"/>
      <c r="J989" s="1504"/>
      <c r="K989" s="1504"/>
      <c r="L989" s="1504"/>
      <c r="M989" s="1500"/>
      <c r="N989" s="1500"/>
      <c r="O989" s="1505"/>
    </row>
    <row r="990">
      <c r="A990" s="1506"/>
      <c r="B990" s="1507"/>
      <c r="C990" s="1508"/>
      <c r="D990" s="1513"/>
      <c r="E990" s="1509"/>
      <c r="F990" s="1510"/>
      <c r="G990" s="1511"/>
      <c r="H990" s="1512"/>
      <c r="I990" s="1513"/>
      <c r="J990" s="1514"/>
      <c r="K990" s="1515"/>
      <c r="L990" s="1510"/>
      <c r="M990" s="1516"/>
      <c r="N990" s="1516"/>
      <c r="O990" s="1517"/>
    </row>
    <row r="991">
      <c r="A991" s="1499"/>
      <c r="B991" s="1504"/>
      <c r="C991" s="1500"/>
      <c r="D991" s="1504"/>
      <c r="E991" s="1518"/>
      <c r="F991" s="1504"/>
      <c r="G991" s="1504"/>
      <c r="H991" s="1504"/>
      <c r="I991" s="1504"/>
      <c r="J991" s="1504"/>
      <c r="K991" s="1504"/>
      <c r="L991" s="1504"/>
      <c r="M991" s="1500"/>
      <c r="N991" s="1500"/>
      <c r="O991" s="1505"/>
    </row>
    <row r="992">
      <c r="A992" s="1506"/>
      <c r="B992" s="1507"/>
      <c r="C992" s="1508"/>
      <c r="D992" s="1513"/>
      <c r="E992" s="1509"/>
      <c r="F992" s="1510"/>
      <c r="G992" s="1511"/>
      <c r="H992" s="1512"/>
      <c r="I992" s="1513"/>
      <c r="J992" s="1514"/>
      <c r="K992" s="1515"/>
      <c r="L992" s="1510"/>
      <c r="M992" s="1516"/>
      <c r="N992" s="1516"/>
      <c r="O992" s="1517"/>
    </row>
    <row r="993">
      <c r="A993" s="1499"/>
      <c r="B993" s="1504"/>
      <c r="C993" s="1500"/>
      <c r="D993" s="1504"/>
      <c r="E993" s="1518"/>
      <c r="F993" s="1504"/>
      <c r="G993" s="1504"/>
      <c r="H993" s="1504"/>
      <c r="I993" s="1504"/>
      <c r="J993" s="1504"/>
      <c r="K993" s="1504"/>
      <c r="L993" s="1504"/>
      <c r="M993" s="1500"/>
      <c r="N993" s="1500"/>
      <c r="O993" s="1505"/>
    </row>
    <row r="994">
      <c r="A994" s="1506"/>
      <c r="B994" s="1507"/>
      <c r="C994" s="1508"/>
      <c r="D994" s="1513"/>
      <c r="E994" s="1509"/>
      <c r="F994" s="1510"/>
      <c r="G994" s="1511"/>
      <c r="H994" s="1512"/>
      <c r="I994" s="1513"/>
      <c r="J994" s="1514"/>
      <c r="K994" s="1515"/>
      <c r="L994" s="1510"/>
      <c r="M994" s="1516"/>
      <c r="N994" s="1516"/>
      <c r="O994" s="1517"/>
    </row>
    <row r="995">
      <c r="A995" s="1499"/>
      <c r="B995" s="1504"/>
      <c r="C995" s="1500"/>
      <c r="D995" s="1504"/>
      <c r="E995" s="1518"/>
      <c r="F995" s="1504"/>
      <c r="G995" s="1504"/>
      <c r="H995" s="1504"/>
      <c r="I995" s="1504"/>
      <c r="J995" s="1504"/>
      <c r="K995" s="1504"/>
      <c r="L995" s="1504"/>
      <c r="M995" s="1500"/>
      <c r="N995" s="1500"/>
      <c r="O995" s="1505"/>
    </row>
    <row r="996">
      <c r="A996" s="1506"/>
      <c r="B996" s="1507"/>
      <c r="C996" s="1508"/>
      <c r="D996" s="1513"/>
      <c r="E996" s="1509"/>
      <c r="F996" s="1510"/>
      <c r="G996" s="1511"/>
      <c r="H996" s="1512"/>
      <c r="I996" s="1513"/>
      <c r="J996" s="1514"/>
      <c r="K996" s="1515"/>
      <c r="L996" s="1510"/>
      <c r="M996" s="1516"/>
      <c r="N996" s="1516"/>
      <c r="O996" s="1517"/>
    </row>
    <row r="997">
      <c r="A997" s="1499"/>
      <c r="B997" s="1504"/>
      <c r="C997" s="1500"/>
      <c r="D997" s="1504"/>
      <c r="E997" s="1518"/>
      <c r="F997" s="1504"/>
      <c r="G997" s="1504"/>
      <c r="H997" s="1504"/>
      <c r="I997" s="1504"/>
      <c r="J997" s="1504"/>
      <c r="K997" s="1504"/>
      <c r="L997" s="1504"/>
      <c r="M997" s="1500"/>
      <c r="N997" s="1500"/>
      <c r="O997" s="1505"/>
    </row>
    <row r="998">
      <c r="A998" s="1506"/>
      <c r="B998" s="1507"/>
      <c r="C998" s="1508"/>
      <c r="D998" s="1513"/>
      <c r="E998" s="1509"/>
      <c r="F998" s="1510"/>
      <c r="G998" s="1511"/>
      <c r="H998" s="1512"/>
      <c r="I998" s="1513"/>
      <c r="J998" s="1514"/>
      <c r="K998" s="1515"/>
      <c r="L998" s="1510"/>
      <c r="M998" s="1516"/>
      <c r="N998" s="1516"/>
      <c r="O998" s="1517"/>
    </row>
    <row r="999">
      <c r="A999" s="1499"/>
      <c r="B999" s="1504"/>
      <c r="C999" s="1500"/>
      <c r="D999" s="1504"/>
      <c r="E999" s="1518"/>
      <c r="F999" s="1504"/>
      <c r="G999" s="1504"/>
      <c r="H999" s="1504"/>
      <c r="I999" s="1504"/>
      <c r="J999" s="1504"/>
      <c r="K999" s="1504"/>
      <c r="L999" s="1504"/>
      <c r="M999" s="1500"/>
      <c r="N999" s="1500"/>
      <c r="O999" s="1505"/>
    </row>
    <row r="1000">
      <c r="A1000" s="1506"/>
      <c r="B1000" s="1507"/>
      <c r="C1000" s="1508"/>
      <c r="D1000" s="1513"/>
      <c r="E1000" s="1509"/>
      <c r="F1000" s="1510"/>
      <c r="G1000" s="1511"/>
      <c r="H1000" s="1512"/>
      <c r="I1000" s="1513"/>
      <c r="J1000" s="1514"/>
      <c r="K1000" s="1515"/>
      <c r="L1000" s="1510"/>
      <c r="M1000" s="1516"/>
      <c r="N1000" s="1516"/>
      <c r="O1000" s="1517"/>
    </row>
    <row r="1001">
      <c r="A1001" s="1499"/>
      <c r="B1001" s="1504"/>
      <c r="C1001" s="1500"/>
      <c r="D1001" s="1504"/>
      <c r="E1001" s="1518"/>
      <c r="F1001" s="1504"/>
      <c r="G1001" s="1504"/>
      <c r="H1001" s="1504"/>
      <c r="I1001" s="1504"/>
      <c r="J1001" s="1504"/>
      <c r="K1001" s="1504"/>
      <c r="L1001" s="1504"/>
      <c r="M1001" s="1500"/>
      <c r="N1001" s="1500"/>
      <c r="O1001" s="1505"/>
    </row>
    <row r="1002">
      <c r="A1002" s="1506"/>
      <c r="B1002" s="1507"/>
      <c r="C1002" s="1508"/>
      <c r="D1002" s="1513"/>
      <c r="E1002" s="1509"/>
      <c r="F1002" s="1510"/>
      <c r="G1002" s="1511"/>
      <c r="H1002" s="1512"/>
      <c r="I1002" s="1513"/>
      <c r="J1002" s="1514"/>
      <c r="K1002" s="1515"/>
      <c r="L1002" s="1510"/>
      <c r="M1002" s="1516"/>
      <c r="N1002" s="1516"/>
      <c r="O1002" s="15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7217</v>
      </c>
      <c r="C1" s="1448" t="s">
        <v>10190</v>
      </c>
      <c r="D1" s="1519" t="s">
        <v>5539</v>
      </c>
      <c r="E1" s="1450" t="s">
        <v>5541</v>
      </c>
      <c r="F1" s="1451" t="s">
        <v>38</v>
      </c>
      <c r="G1" s="1452" t="s">
        <v>36</v>
      </c>
      <c r="H1" s="1448" t="s">
        <v>10191</v>
      </c>
      <c r="I1" s="1453" t="s">
        <v>39</v>
      </c>
      <c r="J1" s="1454" t="s">
        <v>5540</v>
      </c>
      <c r="K1" s="1137" t="s">
        <v>7251</v>
      </c>
      <c r="L1" s="1137" t="s">
        <v>7253</v>
      </c>
    </row>
    <row r="2" ht="15.75" customHeight="1">
      <c r="A2" s="1150" t="s">
        <v>7254</v>
      </c>
      <c r="B2" s="1457" t="s">
        <v>7347</v>
      </c>
      <c r="C2" s="1153" t="s">
        <v>10192</v>
      </c>
      <c r="D2" s="1154" t="s">
        <v>10383</v>
      </c>
      <c r="E2" s="1155" t="s">
        <v>10384</v>
      </c>
      <c r="F2" s="1156" t="s">
        <v>10385</v>
      </c>
      <c r="G2" s="1158" t="s">
        <v>10386</v>
      </c>
      <c r="H2" s="1153" t="s">
        <v>10387</v>
      </c>
      <c r="I2" s="1159" t="s">
        <v>10388</v>
      </c>
      <c r="J2" s="1160" t="s">
        <v>10389</v>
      </c>
      <c r="K2" s="1162" t="s">
        <v>7281</v>
      </c>
      <c r="L2" s="1163"/>
    </row>
    <row r="3" ht="15.75" customHeight="1">
      <c r="A3" s="1164" t="s">
        <v>7282</v>
      </c>
      <c r="B3" s="1462" t="s">
        <v>7283</v>
      </c>
      <c r="C3" s="1153" t="s">
        <v>10390</v>
      </c>
      <c r="D3" s="1154" t="s">
        <v>10391</v>
      </c>
      <c r="E3" s="1155" t="s">
        <v>10392</v>
      </c>
      <c r="F3" s="1156" t="s">
        <v>10393</v>
      </c>
      <c r="G3" s="1158" t="s">
        <v>10394</v>
      </c>
      <c r="H3" s="1153" t="s">
        <v>10395</v>
      </c>
      <c r="I3" s="1159" t="s">
        <v>10396</v>
      </c>
      <c r="J3" s="1160" t="s">
        <v>10397</v>
      </c>
      <c r="K3" s="1458" t="s">
        <v>7873</v>
      </c>
    </row>
    <row r="4" ht="15.75" customHeight="1">
      <c r="A4" s="1166" t="s">
        <v>7313</v>
      </c>
      <c r="B4" s="1464" t="s">
        <v>7314</v>
      </c>
      <c r="C4" s="1153"/>
      <c r="D4" s="1154"/>
      <c r="E4" s="1155"/>
      <c r="F4" s="1156"/>
      <c r="G4" s="1158"/>
      <c r="H4" s="1153"/>
      <c r="I4" s="1159"/>
      <c r="J4" s="1160"/>
      <c r="K4" s="1461"/>
    </row>
    <row r="5" ht="15.75" customHeight="1">
      <c r="A5" s="1169" t="s">
        <v>327</v>
      </c>
      <c r="B5" s="1465" t="s">
        <v>7347</v>
      </c>
      <c r="C5" s="1184" t="s">
        <v>10216</v>
      </c>
      <c r="D5" s="1188" t="s">
        <v>10383</v>
      </c>
      <c r="E5" s="1188" t="s">
        <v>10384</v>
      </c>
      <c r="F5" s="1188" t="s">
        <v>10385</v>
      </c>
      <c r="G5" s="1188" t="s">
        <v>10386</v>
      </c>
      <c r="H5" s="1520" t="s">
        <v>10387</v>
      </c>
      <c r="I5" s="1188" t="s">
        <v>10388</v>
      </c>
      <c r="J5" s="1188" t="s">
        <v>10389</v>
      </c>
      <c r="K5" s="1189" t="s">
        <v>7281</v>
      </c>
      <c r="L5" s="1189"/>
    </row>
    <row r="6" ht="15.75" customHeight="1">
      <c r="A6" s="1181" t="s">
        <v>5576</v>
      </c>
      <c r="B6" s="1465" t="s">
        <v>7347</v>
      </c>
      <c r="C6" s="1189" t="s">
        <v>10398</v>
      </c>
      <c r="D6" s="1189" t="s">
        <v>10399</v>
      </c>
      <c r="E6" s="1189" t="s">
        <v>10400</v>
      </c>
      <c r="F6" s="1184" t="s">
        <v>10401</v>
      </c>
      <c r="G6" s="1184" t="s">
        <v>10402</v>
      </c>
      <c r="H6" s="1521" t="s">
        <v>10403</v>
      </c>
      <c r="I6" s="1184" t="s">
        <v>10404</v>
      </c>
      <c r="J6" s="1184" t="s">
        <v>10405</v>
      </c>
      <c r="K6" s="1189" t="s">
        <v>7381</v>
      </c>
      <c r="L6" s="1189"/>
    </row>
    <row r="7" ht="15.75" customHeight="1">
      <c r="A7" s="1181" t="s">
        <v>1675</v>
      </c>
      <c r="B7" s="1465" t="s">
        <v>7347</v>
      </c>
      <c r="C7" s="1189" t="s">
        <v>10406</v>
      </c>
      <c r="D7" s="1189" t="s">
        <v>10407</v>
      </c>
      <c r="E7" s="1184" t="s">
        <v>10408</v>
      </c>
      <c r="F7" s="1489" t="s">
        <v>10409</v>
      </c>
      <c r="G7" s="1189" t="s">
        <v>10410</v>
      </c>
      <c r="H7" s="1189" t="s">
        <v>10411</v>
      </c>
      <c r="I7" s="1189" t="s">
        <v>10412</v>
      </c>
      <c r="J7" s="1189" t="s">
        <v>10413</v>
      </c>
      <c r="K7" s="1189" t="s">
        <v>10414</v>
      </c>
      <c r="L7" s="1189" t="s">
        <v>10415</v>
      </c>
    </row>
    <row r="8" ht="15.75" customHeight="1">
      <c r="A8" s="1223" t="s">
        <v>1428</v>
      </c>
      <c r="B8" s="1465" t="s">
        <v>7347</v>
      </c>
      <c r="C8" s="1467" t="s">
        <v>10192</v>
      </c>
      <c r="D8" s="1189" t="s">
        <v>10416</v>
      </c>
      <c r="E8" s="1189" t="s">
        <v>10417</v>
      </c>
      <c r="F8" s="1189" t="s">
        <v>10418</v>
      </c>
      <c r="G8" s="1189" t="s">
        <v>10419</v>
      </c>
      <c r="H8" s="1189" t="s">
        <v>10420</v>
      </c>
      <c r="I8" s="1189" t="s">
        <v>10421</v>
      </c>
      <c r="J8" s="1189" t="s">
        <v>10422</v>
      </c>
      <c r="K8" s="1189" t="s">
        <v>7479</v>
      </c>
      <c r="L8" s="1189"/>
    </row>
    <row r="9" ht="15.75" customHeight="1">
      <c r="A9" s="1169" t="s">
        <v>6269</v>
      </c>
      <c r="B9" s="1465" t="s">
        <v>7347</v>
      </c>
      <c r="C9" s="1189" t="s">
        <v>10423</v>
      </c>
      <c r="D9" s="1189" t="s">
        <v>10424</v>
      </c>
      <c r="E9" s="1189" t="s">
        <v>10425</v>
      </c>
      <c r="F9" s="1189" t="s">
        <v>10426</v>
      </c>
      <c r="G9" s="1189" t="s">
        <v>10427</v>
      </c>
      <c r="H9" s="1189" t="s">
        <v>10428</v>
      </c>
      <c r="I9" s="1189" t="s">
        <v>10429</v>
      </c>
      <c r="J9" s="1189" t="s">
        <v>10430</v>
      </c>
      <c r="K9" s="1189" t="s">
        <v>7406</v>
      </c>
      <c r="L9" s="1189"/>
    </row>
    <row r="10" ht="16.5" customHeight="1">
      <c r="A10" s="1473" t="s">
        <v>2556</v>
      </c>
      <c r="B10" s="1465" t="s">
        <v>7347</v>
      </c>
      <c r="C10" s="1189" t="s">
        <v>10251</v>
      </c>
      <c r="D10" s="1189" t="s">
        <v>10431</v>
      </c>
      <c r="E10" s="1189" t="s">
        <v>10432</v>
      </c>
      <c r="F10" s="1189" t="s">
        <v>10433</v>
      </c>
      <c r="G10" s="1189" t="s">
        <v>10434</v>
      </c>
      <c r="H10" s="1189" t="s">
        <v>10435</v>
      </c>
      <c r="I10" s="1189" t="s">
        <v>10436</v>
      </c>
      <c r="J10" s="1189" t="s">
        <v>10437</v>
      </c>
      <c r="K10" s="1189" t="s">
        <v>7426</v>
      </c>
      <c r="L10" s="1189" t="s">
        <v>10438</v>
      </c>
    </row>
    <row r="11" ht="15.75" customHeight="1">
      <c r="A11" s="1221" t="s">
        <v>950</v>
      </c>
      <c r="B11" s="1465" t="s">
        <v>7347</v>
      </c>
      <c r="C11" s="1189" t="s">
        <v>10275</v>
      </c>
      <c r="D11" s="1189" t="s">
        <v>10439</v>
      </c>
      <c r="E11" s="1189" t="s">
        <v>10440</v>
      </c>
      <c r="F11" s="1189" t="s">
        <v>10441</v>
      </c>
      <c r="G11" s="1189" t="s">
        <v>10442</v>
      </c>
      <c r="H11" s="1189" t="s">
        <v>10443</v>
      </c>
      <c r="I11" s="1189" t="s">
        <v>10444</v>
      </c>
      <c r="J11" s="1189" t="s">
        <v>10445</v>
      </c>
      <c r="K11" s="1189" t="s">
        <v>8019</v>
      </c>
      <c r="L11" s="1189" t="s">
        <v>8020</v>
      </c>
    </row>
    <row r="12" ht="15.75" customHeight="1">
      <c r="A12" s="1169" t="s">
        <v>1115</v>
      </c>
      <c r="B12" s="1465" t="s">
        <v>7347</v>
      </c>
      <c r="C12" s="1189" t="s">
        <v>10446</v>
      </c>
      <c r="D12" s="1189" t="s">
        <v>10447</v>
      </c>
      <c r="E12" s="1189" t="s">
        <v>10448</v>
      </c>
      <c r="F12" s="1189" t="s">
        <v>10449</v>
      </c>
      <c r="G12" s="1189" t="s">
        <v>10450</v>
      </c>
      <c r="H12" s="1189" t="s">
        <v>10451</v>
      </c>
      <c r="I12" s="1189" t="s">
        <v>10452</v>
      </c>
      <c r="J12" s="1189" t="s">
        <v>10453</v>
      </c>
      <c r="K12" s="1189" t="s">
        <v>7606</v>
      </c>
      <c r="L12" s="1189"/>
    </row>
    <row r="13" ht="15.75" customHeight="1">
      <c r="A13" s="1169" t="s">
        <v>5550</v>
      </c>
      <c r="B13" s="1465" t="s">
        <v>7347</v>
      </c>
      <c r="C13" s="1189" t="s">
        <v>10454</v>
      </c>
      <c r="D13" s="1189" t="s">
        <v>10455</v>
      </c>
      <c r="E13" s="1189" t="s">
        <v>10456</v>
      </c>
      <c r="F13" s="1189" t="s">
        <v>10457</v>
      </c>
      <c r="G13" s="1189" t="s">
        <v>10458</v>
      </c>
      <c r="H13" s="1189" t="s">
        <v>10459</v>
      </c>
      <c r="I13" s="1189" t="s">
        <v>10460</v>
      </c>
      <c r="J13" s="1189" t="s">
        <v>10461</v>
      </c>
      <c r="K13" s="1189" t="s">
        <v>7973</v>
      </c>
      <c r="L13" s="1189"/>
    </row>
    <row r="14" ht="15.75" customHeight="1">
      <c r="A14" s="1221" t="s">
        <v>10302</v>
      </c>
      <c r="B14" s="1478" t="s">
        <v>7347</v>
      </c>
      <c r="C14" s="1189" t="s">
        <v>10303</v>
      </c>
      <c r="D14" s="1189" t="s">
        <v>10462</v>
      </c>
      <c r="E14" s="1489" t="s">
        <v>10463</v>
      </c>
      <c r="F14" s="1189" t="s">
        <v>10464</v>
      </c>
      <c r="G14" s="1189" t="s">
        <v>10465</v>
      </c>
      <c r="H14" s="1189" t="s">
        <v>10466</v>
      </c>
      <c r="I14" s="1189" t="s">
        <v>10467</v>
      </c>
      <c r="J14" s="1189" t="s">
        <v>10468</v>
      </c>
      <c r="K14" s="1189" t="s">
        <v>7658</v>
      </c>
      <c r="L14" s="1189"/>
    </row>
    <row r="15" ht="15.75" customHeight="1">
      <c r="A15" s="1181" t="s">
        <v>7608</v>
      </c>
      <c r="B15" s="1465" t="s">
        <v>7347</v>
      </c>
      <c r="C15" s="1189" t="s">
        <v>10284</v>
      </c>
      <c r="D15" s="1189" t="s">
        <v>10469</v>
      </c>
      <c r="E15" s="1189" t="s">
        <v>10470</v>
      </c>
      <c r="F15" s="1189" t="s">
        <v>10471</v>
      </c>
      <c r="G15" s="1189" t="s">
        <v>10472</v>
      </c>
      <c r="H15" s="1189" t="s">
        <v>10473</v>
      </c>
      <c r="I15" s="1189" t="s">
        <v>10474</v>
      </c>
      <c r="J15" s="1189" t="s">
        <v>10475</v>
      </c>
      <c r="K15" s="1189" t="s">
        <v>7632</v>
      </c>
      <c r="L15" s="1189"/>
    </row>
    <row r="16" ht="15.75" customHeight="1">
      <c r="A16" s="1221" t="s">
        <v>715</v>
      </c>
      <c r="B16" s="1478" t="s">
        <v>7283</v>
      </c>
      <c r="C16" s="1189" t="s">
        <v>10390</v>
      </c>
      <c r="D16" s="1189" t="s">
        <v>10391</v>
      </c>
      <c r="E16" s="1189" t="s">
        <v>10392</v>
      </c>
      <c r="F16" s="1189" t="s">
        <v>10393</v>
      </c>
      <c r="G16" s="1189" t="s">
        <v>10394</v>
      </c>
      <c r="H16" s="1189" t="s">
        <v>10395</v>
      </c>
      <c r="I16" s="1189" t="s">
        <v>10396</v>
      </c>
      <c r="J16" s="1189" t="s">
        <v>10397</v>
      </c>
      <c r="K16" s="1189" t="s">
        <v>7873</v>
      </c>
      <c r="L16" s="1189" t="s">
        <v>10476</v>
      </c>
    </row>
    <row r="17" ht="15.75" customHeight="1">
      <c r="A17" s="1234" t="s">
        <v>2601</v>
      </c>
      <c r="B17" s="1478" t="s">
        <v>7347</v>
      </c>
      <c r="C17" s="1189" t="s">
        <v>10321</v>
      </c>
      <c r="D17" s="1189" t="s">
        <v>10477</v>
      </c>
      <c r="E17" s="1189" t="s">
        <v>10478</v>
      </c>
      <c r="F17" s="1189" t="s">
        <v>10479</v>
      </c>
      <c r="G17" s="1189" t="s">
        <v>10480</v>
      </c>
      <c r="H17" s="1189" t="s">
        <v>10481</v>
      </c>
      <c r="I17" s="1189" t="s">
        <v>10482</v>
      </c>
      <c r="J17" s="1189" t="s">
        <v>10483</v>
      </c>
      <c r="K17" s="1189" t="s">
        <v>10484</v>
      </c>
      <c r="L17" s="1189" t="s">
        <v>10485</v>
      </c>
    </row>
    <row r="18">
      <c r="A18" s="1480" t="s">
        <v>2926</v>
      </c>
      <c r="B18" s="1481" t="s">
        <v>7283</v>
      </c>
      <c r="C18" s="1189" t="s">
        <v>10486</v>
      </c>
      <c r="D18" s="1189" t="s">
        <v>10487</v>
      </c>
      <c r="E18" s="1189" t="s">
        <v>10488</v>
      </c>
      <c r="F18" s="1189" t="s">
        <v>10489</v>
      </c>
      <c r="G18" s="1189" t="s">
        <v>10490</v>
      </c>
      <c r="H18" s="1189" t="s">
        <v>10491</v>
      </c>
      <c r="I18" s="1189" t="s">
        <v>10492</v>
      </c>
      <c r="J18" s="1189" t="s">
        <v>10493</v>
      </c>
      <c r="K18" s="1189" t="s">
        <v>9029</v>
      </c>
      <c r="L18" s="1189" t="s">
        <v>10494</v>
      </c>
    </row>
    <row r="19" ht="15.75" customHeight="1">
      <c r="A19" s="1234" t="s">
        <v>4309</v>
      </c>
      <c r="B19" s="1478" t="s">
        <v>7283</v>
      </c>
      <c r="C19" s="1522" t="s">
        <v>10375</v>
      </c>
      <c r="D19" s="1189" t="s">
        <v>10495</v>
      </c>
      <c r="E19" s="1189" t="s">
        <v>10496</v>
      </c>
      <c r="F19" s="1189" t="s">
        <v>10497</v>
      </c>
      <c r="G19" s="1189" t="s">
        <v>10498</v>
      </c>
      <c r="H19" s="1189" t="s">
        <v>10499</v>
      </c>
      <c r="I19" s="1189" t="s">
        <v>10500</v>
      </c>
      <c r="J19" s="1189" t="s">
        <v>10501</v>
      </c>
      <c r="K19" s="1189" t="s">
        <v>9358</v>
      </c>
      <c r="L19" s="1189"/>
    </row>
    <row r="20" ht="16.5" customHeight="1">
      <c r="A20" s="1234"/>
      <c r="B20" s="1465"/>
      <c r="C20" s="1523"/>
      <c r="D20" s="1189"/>
      <c r="E20" s="1189"/>
      <c r="F20" s="1189"/>
      <c r="G20" s="1189"/>
      <c r="H20" s="1189"/>
      <c r="I20" s="1189"/>
      <c r="J20" s="1189"/>
      <c r="K20" s="1189"/>
      <c r="L20" s="1189"/>
    </row>
    <row r="21" ht="15.75" customHeight="1">
      <c r="A21" s="1181"/>
      <c r="B21" s="1491"/>
      <c r="C21" s="1523"/>
      <c r="D21" s="1189"/>
      <c r="E21" s="1189"/>
      <c r="F21" s="1189"/>
      <c r="G21" s="1189"/>
      <c r="H21" s="1189"/>
      <c r="I21" s="1189"/>
      <c r="J21" s="1189"/>
      <c r="K21" s="1189"/>
      <c r="L21" s="1189"/>
    </row>
    <row r="22" ht="15.75" customHeight="1">
      <c r="A22" s="1223"/>
      <c r="B22" s="1465"/>
      <c r="C22" s="1523"/>
      <c r="D22" s="1189"/>
      <c r="E22" s="1189"/>
      <c r="F22" s="1189"/>
      <c r="G22" s="1189"/>
      <c r="H22" s="1189"/>
      <c r="I22" s="1189"/>
      <c r="J22" s="1189"/>
      <c r="K22" s="1189"/>
      <c r="L22" s="1189"/>
    </row>
    <row r="23" ht="15.75" customHeight="1">
      <c r="A23" s="1221"/>
      <c r="B23" s="1465"/>
      <c r="C23" s="1523"/>
      <c r="D23" s="1189"/>
      <c r="E23" s="1189"/>
      <c r="F23" s="1189"/>
      <c r="G23" s="1189"/>
      <c r="H23" s="1189"/>
      <c r="I23" s="1189"/>
      <c r="J23" s="1189"/>
      <c r="K23" s="1189"/>
      <c r="L23" s="1189"/>
    </row>
    <row r="24">
      <c r="A24" s="1475"/>
      <c r="B24" s="1476"/>
      <c r="C24" s="1523"/>
      <c r="D24" s="1189"/>
      <c r="E24" s="1189"/>
      <c r="F24" s="1189"/>
      <c r="G24" s="1189"/>
      <c r="H24" s="1189"/>
      <c r="I24" s="1189"/>
      <c r="J24" s="1189"/>
      <c r="K24" s="1189"/>
      <c r="L24" s="1189"/>
    </row>
    <row r="25" ht="15.75" customHeight="1">
      <c r="A25" s="1223"/>
      <c r="B25" s="1465"/>
      <c r="C25" s="1523"/>
      <c r="D25" s="1189"/>
      <c r="E25" s="1189"/>
      <c r="F25" s="1189"/>
      <c r="G25" s="1189"/>
      <c r="H25" s="1189"/>
      <c r="I25" s="1189"/>
      <c r="J25" s="1189"/>
      <c r="K25" s="1189"/>
      <c r="L25" s="1189"/>
    </row>
    <row r="26" ht="15.75" customHeight="1">
      <c r="A26" s="1221"/>
      <c r="B26" s="1465"/>
      <c r="C26" s="1523"/>
      <c r="D26" s="1189"/>
      <c r="E26" s="1189"/>
      <c r="F26" s="1189"/>
      <c r="G26" s="1189"/>
      <c r="H26" s="1189"/>
      <c r="I26" s="1189"/>
      <c r="J26" s="1189"/>
      <c r="K26" s="1189"/>
      <c r="L26" s="1189"/>
    </row>
    <row r="27" ht="15.0" customHeight="1">
      <c r="A27" s="1490"/>
      <c r="B27" s="1491"/>
      <c r="C27" s="1523"/>
      <c r="D27" s="1189"/>
      <c r="E27" s="1189"/>
      <c r="F27" s="1189"/>
      <c r="G27" s="1189"/>
      <c r="H27" s="1189"/>
      <c r="I27" s="1189"/>
      <c r="J27" s="1189"/>
      <c r="K27" s="1189"/>
      <c r="L27" s="1189"/>
    </row>
    <row r="28" ht="15.75" customHeight="1">
      <c r="A28" s="1181"/>
      <c r="B28" s="1481"/>
      <c r="C28" s="1523"/>
      <c r="D28" s="1189"/>
      <c r="E28" s="1189"/>
      <c r="F28" s="1189"/>
      <c r="G28" s="1189"/>
      <c r="H28" s="1189"/>
      <c r="I28" s="1189"/>
      <c r="J28" s="1189"/>
      <c r="K28" s="1189"/>
      <c r="L28" s="1189"/>
    </row>
    <row r="29" ht="15.75" customHeight="1">
      <c r="A29" s="1221"/>
      <c r="B29" s="1493"/>
      <c r="C29" s="1523"/>
      <c r="D29" s="1189"/>
      <c r="E29" s="1189"/>
      <c r="F29" s="1189"/>
      <c r="G29" s="1189"/>
      <c r="H29" s="1189"/>
      <c r="I29" s="1189"/>
      <c r="J29" s="1189"/>
      <c r="K29" s="1189"/>
      <c r="L29" s="1189"/>
    </row>
    <row r="30" ht="15.75" customHeight="1">
      <c r="A30" s="1234"/>
      <c r="B30" s="1493"/>
      <c r="C30" s="1523"/>
      <c r="D30" s="1189"/>
      <c r="E30" s="1189"/>
      <c r="F30" s="1189"/>
      <c r="G30" s="1189"/>
      <c r="H30" s="1189"/>
      <c r="I30" s="1189"/>
      <c r="J30" s="1189"/>
      <c r="K30" s="1189"/>
      <c r="L30" s="1189"/>
    </row>
    <row r="31" ht="15.75" customHeight="1">
      <c r="A31" s="1181"/>
      <c r="B31" s="1465"/>
      <c r="C31" s="1523"/>
      <c r="D31" s="1189"/>
      <c r="E31" s="1189"/>
      <c r="F31" s="1189"/>
      <c r="G31" s="1189"/>
      <c r="H31" s="1189"/>
      <c r="I31" s="1189"/>
      <c r="J31" s="1189"/>
      <c r="K31" s="1189"/>
      <c r="L31" s="1189"/>
    </row>
    <row r="32" ht="15.75" customHeight="1">
      <c r="A32" s="1223"/>
      <c r="B32" s="1465"/>
      <c r="C32" s="1523"/>
      <c r="D32" s="1189"/>
      <c r="E32" s="1189"/>
      <c r="F32" s="1189"/>
      <c r="G32" s="1189"/>
      <c r="H32" s="1189"/>
      <c r="I32" s="1189"/>
      <c r="J32" s="1189"/>
      <c r="K32" s="1189"/>
      <c r="L32" s="1189"/>
    </row>
    <row r="33" ht="15.75" customHeight="1">
      <c r="A33" s="1181"/>
      <c r="B33" s="1465"/>
      <c r="C33" s="1523"/>
      <c r="D33" s="1189"/>
      <c r="E33" s="1189"/>
      <c r="F33" s="1189"/>
      <c r="G33" s="1189"/>
      <c r="H33" s="1189"/>
      <c r="I33" s="1189"/>
      <c r="J33" s="1189"/>
      <c r="K33" s="1189"/>
      <c r="L33" s="1189"/>
    </row>
    <row r="34" ht="15.75" customHeight="1">
      <c r="A34" s="1223"/>
      <c r="B34" s="1465"/>
      <c r="C34" s="1523"/>
      <c r="D34" s="1189"/>
      <c r="E34" s="1189"/>
      <c r="F34" s="1189"/>
      <c r="G34" s="1189"/>
      <c r="H34" s="1189"/>
      <c r="I34" s="1189"/>
      <c r="J34" s="1189"/>
      <c r="K34" s="1189"/>
      <c r="L34" s="1189"/>
    </row>
    <row r="35" ht="15.75" customHeight="1">
      <c r="A35" s="1181"/>
      <c r="B35" s="1465"/>
      <c r="C35" s="1523"/>
      <c r="D35" s="1189"/>
      <c r="E35" s="1189"/>
      <c r="F35" s="1189"/>
      <c r="G35" s="1189"/>
      <c r="H35" s="1189"/>
      <c r="I35" s="1189"/>
      <c r="J35" s="1189"/>
      <c r="K35" s="1189"/>
      <c r="L35" s="1189"/>
    </row>
    <row r="36">
      <c r="A36" s="1480"/>
      <c r="B36" s="1496"/>
      <c r="C36" s="1523"/>
      <c r="D36" s="1189"/>
      <c r="E36" s="1189"/>
      <c r="F36" s="1189"/>
      <c r="G36" s="1189"/>
      <c r="H36" s="1189"/>
      <c r="I36" s="1189"/>
      <c r="J36" s="1189"/>
      <c r="K36" s="1189"/>
      <c r="L36" s="1189"/>
    </row>
    <row r="37" ht="15.75" customHeight="1">
      <c r="A37" s="1234"/>
      <c r="B37" s="1493"/>
      <c r="C37" s="1523"/>
      <c r="D37" s="1189"/>
      <c r="E37" s="1189"/>
      <c r="F37" s="1189"/>
      <c r="G37" s="1189"/>
      <c r="H37" s="1189"/>
      <c r="I37" s="1189"/>
      <c r="J37" s="1189"/>
      <c r="K37" s="1189"/>
      <c r="L37" s="1189"/>
    </row>
    <row r="38" ht="15.75" customHeight="1">
      <c r="A38" s="1221"/>
      <c r="B38" s="1491"/>
      <c r="C38" s="1523"/>
      <c r="D38" s="1189"/>
      <c r="E38" s="1189"/>
      <c r="F38" s="1189"/>
      <c r="G38" s="1189"/>
      <c r="H38" s="1189"/>
      <c r="I38" s="1189"/>
      <c r="J38" s="1189"/>
      <c r="K38" s="1189"/>
      <c r="L38" s="1189"/>
    </row>
    <row r="39">
      <c r="A39" s="1475"/>
      <c r="B39" s="1476"/>
      <c r="C39" s="1523"/>
      <c r="D39" s="1189"/>
      <c r="E39" s="1189"/>
      <c r="F39" s="1189"/>
      <c r="G39" s="1189"/>
      <c r="H39" s="1189"/>
      <c r="I39" s="1189"/>
      <c r="J39" s="1189"/>
      <c r="K39" s="1189"/>
      <c r="L39" s="1189"/>
    </row>
    <row r="40" ht="15.75" customHeight="1">
      <c r="A40" s="1223"/>
      <c r="B40" s="1491"/>
      <c r="C40" s="1523"/>
      <c r="D40" s="1189"/>
      <c r="E40" s="1189"/>
      <c r="F40" s="1189"/>
      <c r="G40" s="1189"/>
      <c r="H40" s="1189"/>
      <c r="I40" s="1189"/>
      <c r="J40" s="1189"/>
      <c r="K40" s="1189"/>
      <c r="L40" s="1189"/>
    </row>
    <row r="41">
      <c r="A41" s="1234"/>
      <c r="B41" s="1234"/>
      <c r="C41" s="1523"/>
      <c r="D41" s="1189"/>
      <c r="E41" s="1189"/>
      <c r="F41" s="1189"/>
      <c r="G41" s="1189"/>
      <c r="H41" s="1189"/>
      <c r="I41" s="1189"/>
      <c r="J41" s="1189"/>
      <c r="K41" s="1189"/>
      <c r="L41" s="1189"/>
    </row>
    <row r="42" ht="15.75" customHeight="1">
      <c r="A42" s="1181"/>
      <c r="B42" s="1491"/>
      <c r="C42" s="1523"/>
      <c r="D42" s="1189"/>
      <c r="E42" s="1189"/>
      <c r="F42" s="1189"/>
      <c r="G42" s="1189"/>
      <c r="H42" s="1189"/>
      <c r="I42" s="1189"/>
      <c r="J42" s="1189"/>
      <c r="K42" s="1189"/>
      <c r="L42" s="1189"/>
    </row>
    <row r="43" ht="15.75" customHeight="1">
      <c r="A43" s="1223"/>
      <c r="B43" s="1465"/>
      <c r="C43" s="1523"/>
      <c r="D43" s="1189"/>
      <c r="E43" s="1189"/>
      <c r="F43" s="1189"/>
      <c r="G43" s="1189"/>
      <c r="H43" s="1189"/>
      <c r="I43" s="1189"/>
      <c r="J43" s="1189"/>
      <c r="K43" s="1189"/>
      <c r="L43" s="1189"/>
    </row>
    <row r="44">
      <c r="A44" s="1480"/>
      <c r="B44" s="1496"/>
      <c r="C44" s="1523"/>
      <c r="D44" s="1189"/>
      <c r="E44" s="1189"/>
      <c r="F44" s="1189"/>
      <c r="G44" s="1189"/>
      <c r="H44" s="1189"/>
      <c r="I44" s="1189"/>
      <c r="J44" s="1189"/>
      <c r="K44" s="1189"/>
      <c r="L44" s="1189"/>
    </row>
    <row r="45" ht="15.75" customHeight="1">
      <c r="A45" s="1223"/>
      <c r="B45" s="1465"/>
      <c r="C45" s="1523"/>
      <c r="D45" s="1189"/>
      <c r="E45" s="1189"/>
      <c r="F45" s="1189"/>
      <c r="G45" s="1189"/>
      <c r="H45" s="1189"/>
      <c r="I45" s="1189"/>
      <c r="J45" s="1189"/>
      <c r="K45" s="1189"/>
      <c r="L45" s="1189"/>
    </row>
    <row r="46" ht="15.75" customHeight="1">
      <c r="A46" s="1181"/>
      <c r="B46" s="1465"/>
      <c r="C46" s="1523"/>
      <c r="D46" s="1189"/>
      <c r="E46" s="1189"/>
      <c r="F46" s="1189"/>
      <c r="G46" s="1189"/>
      <c r="H46" s="1189"/>
      <c r="I46" s="1189"/>
      <c r="J46" s="1189"/>
      <c r="K46" s="1189"/>
      <c r="L46" s="1189"/>
    </row>
    <row r="47" ht="15.75" customHeight="1">
      <c r="A47" s="1223"/>
      <c r="B47" s="1491"/>
      <c r="C47" s="1523"/>
      <c r="D47" s="1189"/>
      <c r="E47" s="1189"/>
      <c r="F47" s="1189"/>
      <c r="G47" s="1189"/>
      <c r="H47" s="1189"/>
      <c r="I47" s="1189"/>
      <c r="J47" s="1189"/>
      <c r="K47" s="1189"/>
      <c r="L47" s="1189"/>
    </row>
    <row r="48" ht="15.0" customHeight="1">
      <c r="A48" s="1181"/>
      <c r="B48" s="1491"/>
      <c r="C48" s="1523"/>
      <c r="D48" s="1189"/>
      <c r="E48" s="1189"/>
      <c r="F48" s="1189"/>
      <c r="G48" s="1189"/>
      <c r="H48" s="1189"/>
      <c r="I48" s="1189"/>
      <c r="J48" s="1189"/>
      <c r="K48" s="1189"/>
      <c r="L48" s="1189"/>
    </row>
    <row r="49" ht="15.75" customHeight="1">
      <c r="A49" s="1234"/>
      <c r="B49" s="1478"/>
      <c r="C49" s="1523"/>
      <c r="D49" s="1189"/>
      <c r="E49" s="1189"/>
      <c r="F49" s="1189"/>
      <c r="G49" s="1189"/>
      <c r="H49" s="1189"/>
      <c r="I49" s="1189"/>
      <c r="J49" s="1189"/>
      <c r="K49" s="1189"/>
      <c r="L49" s="1189"/>
    </row>
    <row r="50" ht="15.75" customHeight="1">
      <c r="A50" s="1223"/>
      <c r="B50" s="1493"/>
      <c r="C50" s="1523"/>
      <c r="D50" s="1189"/>
      <c r="E50" s="1189"/>
      <c r="F50" s="1189"/>
      <c r="G50" s="1189"/>
      <c r="H50" s="1189"/>
      <c r="I50" s="1189"/>
      <c r="J50" s="1189"/>
      <c r="K50" s="1189"/>
      <c r="L50" s="1189"/>
    </row>
    <row r="51">
      <c r="A51" s="1475"/>
      <c r="B51" s="1476"/>
      <c r="C51" s="1523"/>
      <c r="D51" s="1189"/>
      <c r="E51" s="1189"/>
      <c r="F51" s="1189"/>
      <c r="G51" s="1189"/>
      <c r="H51" s="1189"/>
      <c r="I51" s="1189"/>
      <c r="J51" s="1189"/>
      <c r="K51" s="1189"/>
      <c r="L51" s="1189"/>
    </row>
    <row r="52" ht="15.75" customHeight="1">
      <c r="A52" s="1181"/>
      <c r="B52" s="1465"/>
      <c r="C52" s="1523"/>
      <c r="D52" s="1189"/>
      <c r="E52" s="1189"/>
      <c r="F52" s="1189"/>
      <c r="G52" s="1189"/>
      <c r="H52" s="1189"/>
      <c r="I52" s="1189"/>
      <c r="J52" s="1189"/>
      <c r="K52" s="1189"/>
      <c r="L52" s="1189"/>
    </row>
    <row r="53" ht="15.75" customHeight="1">
      <c r="A53" s="1223"/>
      <c r="B53" s="1465"/>
      <c r="C53" s="1523"/>
      <c r="D53" s="1189"/>
      <c r="E53" s="1189"/>
      <c r="F53" s="1189"/>
      <c r="G53" s="1189"/>
      <c r="H53" s="1189"/>
      <c r="I53" s="1189"/>
      <c r="J53" s="1189"/>
      <c r="K53" s="1189"/>
      <c r="L53" s="1189"/>
    </row>
    <row r="54" ht="15.75" customHeight="1">
      <c r="A54" s="1480"/>
      <c r="B54" s="1496"/>
      <c r="C54" s="1523"/>
      <c r="D54" s="1189"/>
      <c r="E54" s="1189"/>
      <c r="F54" s="1189"/>
      <c r="G54" s="1189"/>
      <c r="H54" s="1189"/>
      <c r="I54" s="1189"/>
      <c r="J54" s="1189"/>
      <c r="K54" s="1189"/>
      <c r="L54" s="1189"/>
    </row>
    <row r="55" ht="15.75" customHeight="1">
      <c r="A55" s="1181"/>
      <c r="B55" s="1491"/>
      <c r="C55" s="1523"/>
      <c r="D55" s="1189"/>
      <c r="E55" s="1189"/>
      <c r="F55" s="1189"/>
      <c r="G55" s="1189"/>
      <c r="H55" s="1189"/>
      <c r="I55" s="1189"/>
      <c r="J55" s="1189"/>
      <c r="K55" s="1189"/>
      <c r="L55" s="1189"/>
    </row>
    <row r="56" ht="15.75" customHeight="1">
      <c r="A56" s="1223"/>
      <c r="B56" s="1493"/>
      <c r="C56" s="1523"/>
      <c r="D56" s="1189"/>
      <c r="E56" s="1189"/>
      <c r="F56" s="1189"/>
      <c r="G56" s="1189"/>
      <c r="H56" s="1189"/>
      <c r="I56" s="1189"/>
      <c r="J56" s="1189"/>
      <c r="K56" s="1189"/>
      <c r="L56" s="1189"/>
    </row>
    <row r="57" ht="15.75" customHeight="1">
      <c r="A57" s="1480"/>
      <c r="B57" s="1478"/>
      <c r="C57" s="1523"/>
      <c r="D57" s="1189"/>
      <c r="E57" s="1189"/>
      <c r="F57" s="1189"/>
      <c r="G57" s="1189"/>
      <c r="H57" s="1189"/>
      <c r="I57" s="1189"/>
      <c r="J57" s="1189"/>
      <c r="K57" s="1189"/>
      <c r="L57" s="1189"/>
    </row>
    <row r="58" ht="15.75" customHeight="1">
      <c r="A58" s="1234"/>
      <c r="B58" s="1481"/>
      <c r="C58" s="1523"/>
      <c r="D58" s="1189"/>
      <c r="E58" s="1189"/>
      <c r="F58" s="1189"/>
      <c r="G58" s="1189"/>
      <c r="H58" s="1189"/>
      <c r="I58" s="1189"/>
      <c r="J58" s="1189"/>
      <c r="K58" s="1189"/>
      <c r="L58" s="1189"/>
    </row>
    <row r="59" ht="15.75" customHeight="1">
      <c r="A59" s="1480"/>
      <c r="B59" s="1496"/>
      <c r="C59" s="1523"/>
      <c r="D59" s="1189"/>
      <c r="E59" s="1189"/>
      <c r="F59" s="1189"/>
      <c r="G59" s="1189"/>
      <c r="H59" s="1189"/>
      <c r="I59" s="1189"/>
      <c r="J59" s="1189"/>
      <c r="K59" s="1189"/>
      <c r="L59" s="1189"/>
    </row>
    <row r="60" ht="15.75" customHeight="1">
      <c r="A60" s="1223"/>
      <c r="B60" s="1493"/>
      <c r="C60" s="1523"/>
      <c r="D60" s="1189"/>
      <c r="E60" s="1189"/>
      <c r="F60" s="1189"/>
      <c r="G60" s="1189"/>
      <c r="H60" s="1189"/>
      <c r="I60" s="1189"/>
      <c r="J60" s="1189"/>
      <c r="K60" s="1189"/>
      <c r="L60" s="1189"/>
    </row>
    <row r="61" ht="16.5" customHeight="1">
      <c r="A61" s="1181"/>
      <c r="B61" s="1493"/>
      <c r="C61" s="1523"/>
      <c r="D61" s="1189"/>
      <c r="E61" s="1189"/>
      <c r="F61" s="1189"/>
      <c r="G61" s="1189"/>
      <c r="H61" s="1189"/>
      <c r="I61" s="1189"/>
      <c r="J61" s="1189"/>
      <c r="K61" s="1189"/>
      <c r="L61" s="1189"/>
    </row>
    <row r="62">
      <c r="A62" s="1480"/>
      <c r="B62" s="1496"/>
      <c r="C62" s="1189"/>
      <c r="D62" s="1189"/>
      <c r="E62" s="1189"/>
      <c r="F62" s="1189"/>
      <c r="G62" s="1189"/>
      <c r="H62" s="1189"/>
      <c r="I62" s="1189"/>
      <c r="J62" s="1189"/>
      <c r="K62" s="1189"/>
      <c r="L62" s="1189"/>
    </row>
    <row r="63" ht="17.25" customHeight="1">
      <c r="A63" s="1221"/>
      <c r="B63" s="1481"/>
      <c r="C63" s="1189"/>
      <c r="D63" s="1189"/>
      <c r="E63" s="1189"/>
      <c r="F63" s="1189"/>
      <c r="G63" s="1189"/>
      <c r="H63" s="1189"/>
      <c r="I63" s="1189"/>
      <c r="J63" s="1189"/>
      <c r="K63" s="1189"/>
      <c r="L63" s="1189"/>
    </row>
    <row r="64">
      <c r="A64" s="1475"/>
      <c r="B64" s="1498"/>
      <c r="C64" s="1189"/>
      <c r="D64" s="1189"/>
      <c r="E64" s="1189"/>
      <c r="F64" s="1189"/>
      <c r="G64" s="1189"/>
      <c r="H64" s="1189"/>
      <c r="I64" s="1189"/>
      <c r="J64" s="1189"/>
      <c r="K64" s="1189"/>
      <c r="L64" s="1189"/>
    </row>
    <row r="65">
      <c r="A65" s="1480"/>
      <c r="B65" s="1496"/>
      <c r="C65" s="1189"/>
      <c r="D65" s="1189"/>
      <c r="E65" s="1189"/>
      <c r="F65" s="1189"/>
      <c r="G65" s="1189"/>
      <c r="H65" s="1189"/>
      <c r="I65" s="1189"/>
      <c r="J65" s="1189"/>
      <c r="K65" s="1189"/>
      <c r="L65" s="1189"/>
    </row>
    <row r="66">
      <c r="A66" s="1223"/>
      <c r="B66" s="1491"/>
      <c r="C66" s="1189"/>
      <c r="D66" s="1189"/>
      <c r="E66" s="1189"/>
      <c r="F66" s="1189"/>
      <c r="G66" s="1189"/>
      <c r="H66" s="1189"/>
      <c r="I66" s="1189"/>
      <c r="J66" s="1189"/>
      <c r="K66" s="1189"/>
      <c r="L66" s="1189"/>
    </row>
    <row r="67">
      <c r="A67" s="1234"/>
      <c r="B67" s="1498"/>
      <c r="C67" s="1189"/>
      <c r="D67" s="1189"/>
      <c r="E67" s="1189"/>
      <c r="F67" s="1189"/>
      <c r="G67" s="1189"/>
      <c r="H67" s="1189"/>
      <c r="I67" s="1189"/>
      <c r="J67" s="1189"/>
      <c r="K67" s="1189"/>
      <c r="L67" s="1189"/>
    </row>
    <row r="68" ht="17.25" customHeight="1">
      <c r="A68" s="1475"/>
      <c r="B68" s="1491"/>
      <c r="C68" s="1189"/>
      <c r="D68" s="1189"/>
      <c r="E68" s="1189"/>
      <c r="F68" s="1189"/>
      <c r="G68" s="1189"/>
      <c r="H68" s="1189"/>
      <c r="I68" s="1189"/>
      <c r="J68" s="1189"/>
      <c r="K68" s="1189"/>
      <c r="L68" s="1189"/>
    </row>
    <row r="69">
      <c r="A69" s="1499"/>
      <c r="B69" s="1476"/>
      <c r="C69" s="1501"/>
      <c r="D69" s="1503"/>
      <c r="E69" s="1503"/>
      <c r="F69" s="1503"/>
      <c r="G69" s="1504"/>
      <c r="H69" s="1504"/>
      <c r="I69" s="1504"/>
      <c r="J69" s="1504"/>
      <c r="K69" s="1500"/>
      <c r="L69" s="1505"/>
    </row>
    <row r="70">
      <c r="A70" s="1506"/>
      <c r="B70" s="1507"/>
      <c r="C70" s="1501"/>
      <c r="D70" s="1524"/>
      <c r="E70" s="1510"/>
      <c r="F70" s="1511"/>
      <c r="G70" s="1512"/>
      <c r="H70" s="1513"/>
      <c r="I70" s="1514"/>
      <c r="J70" s="1515"/>
      <c r="K70" s="1516"/>
      <c r="L70" s="1517"/>
    </row>
    <row r="71">
      <c r="A71" s="1499"/>
      <c r="B71" s="1504"/>
      <c r="C71" s="1501"/>
      <c r="D71" s="1504"/>
      <c r="E71" s="1504"/>
      <c r="F71" s="1504"/>
      <c r="G71" s="1504"/>
      <c r="H71" s="1504"/>
      <c r="I71" s="1504"/>
      <c r="J71" s="1504"/>
      <c r="K71" s="1500"/>
      <c r="L71" s="1505"/>
    </row>
    <row r="72">
      <c r="A72" s="1506"/>
      <c r="B72" s="1507"/>
      <c r="C72" s="1501"/>
      <c r="D72" s="1524"/>
      <c r="E72" s="1510"/>
      <c r="F72" s="1511"/>
      <c r="G72" s="1512"/>
      <c r="H72" s="1513"/>
      <c r="I72" s="1514"/>
      <c r="J72" s="1515"/>
      <c r="K72" s="1516"/>
      <c r="L72" s="1517"/>
    </row>
    <row r="73">
      <c r="A73" s="1499"/>
      <c r="B73" s="1504"/>
      <c r="C73" s="1501"/>
      <c r="D73" s="1504"/>
      <c r="E73" s="1504"/>
      <c r="F73" s="1504"/>
      <c r="G73" s="1504"/>
      <c r="H73" s="1504"/>
      <c r="I73" s="1504"/>
      <c r="J73" s="1504"/>
      <c r="K73" s="1500"/>
      <c r="L73" s="1505"/>
    </row>
    <row r="74">
      <c r="A74" s="1506"/>
      <c r="B74" s="1507"/>
      <c r="C74" s="1501"/>
      <c r="D74" s="1524"/>
      <c r="E74" s="1510"/>
      <c r="F74" s="1511"/>
      <c r="G74" s="1512"/>
      <c r="H74" s="1513"/>
      <c r="I74" s="1514"/>
      <c r="J74" s="1515"/>
      <c r="K74" s="1516"/>
      <c r="L74" s="1517"/>
    </row>
    <row r="75">
      <c r="A75" s="1499"/>
      <c r="B75" s="1504"/>
      <c r="C75" s="1501"/>
      <c r="D75" s="1504"/>
      <c r="E75" s="1504"/>
      <c r="F75" s="1504"/>
      <c r="G75" s="1504"/>
      <c r="H75" s="1504"/>
      <c r="I75" s="1504"/>
      <c r="J75" s="1504"/>
      <c r="K75" s="1500"/>
      <c r="L75" s="1505"/>
    </row>
    <row r="76">
      <c r="A76" s="1506"/>
      <c r="B76" s="1507"/>
      <c r="C76" s="1501"/>
      <c r="D76" s="1524"/>
      <c r="E76" s="1510"/>
      <c r="F76" s="1511"/>
      <c r="G76" s="1512"/>
      <c r="H76" s="1513"/>
      <c r="I76" s="1514"/>
      <c r="J76" s="1515"/>
      <c r="K76" s="1516"/>
      <c r="L76" s="1517"/>
    </row>
    <row r="77">
      <c r="A77" s="1499"/>
      <c r="B77" s="1504"/>
      <c r="C77" s="1501"/>
      <c r="D77" s="1504"/>
      <c r="E77" s="1504"/>
      <c r="F77" s="1504"/>
      <c r="G77" s="1504"/>
      <c r="H77" s="1504"/>
      <c r="I77" s="1504"/>
      <c r="J77" s="1504"/>
      <c r="K77" s="1500"/>
      <c r="L77" s="1505"/>
    </row>
    <row r="78">
      <c r="A78" s="1506"/>
      <c r="B78" s="1507"/>
      <c r="C78" s="1501"/>
      <c r="D78" s="1524"/>
      <c r="E78" s="1510"/>
      <c r="F78" s="1511"/>
      <c r="G78" s="1512"/>
      <c r="H78" s="1513"/>
      <c r="I78" s="1514"/>
      <c r="J78" s="1515"/>
      <c r="K78" s="1516"/>
      <c r="L78" s="1517"/>
    </row>
    <row r="79">
      <c r="A79" s="1499"/>
      <c r="B79" s="1504"/>
      <c r="C79" s="1501"/>
      <c r="D79" s="1504"/>
      <c r="E79" s="1504"/>
      <c r="F79" s="1504"/>
      <c r="G79" s="1504"/>
      <c r="H79" s="1504"/>
      <c r="I79" s="1504"/>
      <c r="J79" s="1504"/>
      <c r="K79" s="1500"/>
      <c r="L79" s="1505"/>
    </row>
    <row r="80">
      <c r="A80" s="1506"/>
      <c r="B80" s="1507"/>
      <c r="C80" s="1501"/>
      <c r="D80" s="1524"/>
      <c r="E80" s="1510"/>
      <c r="F80" s="1511"/>
      <c r="G80" s="1512"/>
      <c r="H80" s="1513"/>
      <c r="I80" s="1514"/>
      <c r="J80" s="1515"/>
      <c r="K80" s="1516"/>
      <c r="L80" s="1517"/>
    </row>
    <row r="81">
      <c r="A81" s="1499"/>
      <c r="B81" s="1504"/>
      <c r="C81" s="1501"/>
      <c r="D81" s="1504"/>
      <c r="E81" s="1504"/>
      <c r="F81" s="1504"/>
      <c r="G81" s="1504"/>
      <c r="H81" s="1504"/>
      <c r="I81" s="1504"/>
      <c r="J81" s="1504"/>
      <c r="K81" s="1500"/>
      <c r="L81" s="1505"/>
    </row>
    <row r="82">
      <c r="A82" s="1506"/>
      <c r="B82" s="1507"/>
      <c r="C82" s="1501"/>
      <c r="D82" s="1524"/>
      <c r="E82" s="1510"/>
      <c r="F82" s="1511"/>
      <c r="G82" s="1512"/>
      <c r="H82" s="1513"/>
      <c r="I82" s="1514"/>
      <c r="J82" s="1515"/>
      <c r="K82" s="1516"/>
      <c r="L82" s="1517"/>
    </row>
    <row r="83">
      <c r="A83" s="1499"/>
      <c r="B83" s="1504"/>
      <c r="C83" s="1501"/>
      <c r="D83" s="1504"/>
      <c r="E83" s="1504"/>
      <c r="F83" s="1504"/>
      <c r="G83" s="1504"/>
      <c r="H83" s="1504"/>
      <c r="I83" s="1504"/>
      <c r="J83" s="1504"/>
      <c r="K83" s="1500"/>
      <c r="L83" s="1505"/>
    </row>
    <row r="84">
      <c r="A84" s="1506"/>
      <c r="B84" s="1507"/>
      <c r="C84" s="1501"/>
      <c r="D84" s="1524"/>
      <c r="E84" s="1510"/>
      <c r="F84" s="1511"/>
      <c r="G84" s="1512"/>
      <c r="H84" s="1513"/>
      <c r="I84" s="1514"/>
      <c r="J84" s="1515"/>
      <c r="K84" s="1516"/>
      <c r="L84" s="1517"/>
    </row>
    <row r="85">
      <c r="A85" s="1499"/>
      <c r="B85" s="1504"/>
      <c r="C85" s="1501"/>
      <c r="D85" s="1504"/>
      <c r="E85" s="1504"/>
      <c r="F85" s="1504"/>
      <c r="G85" s="1504"/>
      <c r="H85" s="1504"/>
      <c r="I85" s="1504"/>
      <c r="J85" s="1504"/>
      <c r="K85" s="1500"/>
      <c r="L85" s="1505"/>
    </row>
    <row r="86">
      <c r="A86" s="1506"/>
      <c r="B86" s="1507"/>
      <c r="C86" s="1501"/>
      <c r="D86" s="1524"/>
      <c r="E86" s="1510"/>
      <c r="F86" s="1511"/>
      <c r="G86" s="1512"/>
      <c r="H86" s="1513"/>
      <c r="I86" s="1514"/>
      <c r="J86" s="1515"/>
      <c r="K86" s="1516"/>
      <c r="L86" s="1517"/>
    </row>
    <row r="87">
      <c r="A87" s="1499"/>
      <c r="B87" s="1504"/>
      <c r="C87" s="1501"/>
      <c r="D87" s="1504"/>
      <c r="E87" s="1504"/>
      <c r="F87" s="1504"/>
      <c r="G87" s="1504"/>
      <c r="H87" s="1504"/>
      <c r="I87" s="1504"/>
      <c r="J87" s="1504"/>
      <c r="K87" s="1500"/>
      <c r="L87" s="1505"/>
    </row>
    <row r="88">
      <c r="A88" s="1506"/>
      <c r="B88" s="1507"/>
      <c r="C88" s="1501"/>
      <c r="D88" s="1524"/>
      <c r="E88" s="1510"/>
      <c r="F88" s="1511"/>
      <c r="G88" s="1512"/>
      <c r="H88" s="1513"/>
      <c r="I88" s="1514"/>
      <c r="J88" s="1515"/>
      <c r="K88" s="1516"/>
      <c r="L88" s="1517"/>
    </row>
    <row r="89">
      <c r="A89" s="1499"/>
      <c r="B89" s="1504"/>
      <c r="C89" s="1501"/>
      <c r="D89" s="1504"/>
      <c r="E89" s="1504"/>
      <c r="F89" s="1504"/>
      <c r="G89" s="1504"/>
      <c r="H89" s="1504"/>
      <c r="I89" s="1504"/>
      <c r="J89" s="1504"/>
      <c r="K89" s="1500"/>
      <c r="L89" s="1505"/>
    </row>
    <row r="90">
      <c r="A90" s="1506"/>
      <c r="B90" s="1507"/>
      <c r="C90" s="1501"/>
      <c r="D90" s="1524"/>
      <c r="E90" s="1510"/>
      <c r="F90" s="1511"/>
      <c r="G90" s="1512"/>
      <c r="H90" s="1513"/>
      <c r="I90" s="1514"/>
      <c r="J90" s="1515"/>
      <c r="K90" s="1516"/>
      <c r="L90" s="1517"/>
    </row>
    <row r="91">
      <c r="A91" s="1499"/>
      <c r="B91" s="1504"/>
      <c r="C91" s="1501"/>
      <c r="D91" s="1504"/>
      <c r="E91" s="1504"/>
      <c r="F91" s="1504"/>
      <c r="G91" s="1504"/>
      <c r="H91" s="1504"/>
      <c r="I91" s="1504"/>
      <c r="J91" s="1504"/>
      <c r="K91" s="1500"/>
      <c r="L91" s="1505"/>
    </row>
    <row r="92">
      <c r="A92" s="1506"/>
      <c r="B92" s="1507"/>
      <c r="C92" s="1501"/>
      <c r="D92" s="1524"/>
      <c r="E92" s="1510"/>
      <c r="F92" s="1511"/>
      <c r="G92" s="1512"/>
      <c r="H92" s="1513"/>
      <c r="I92" s="1514"/>
      <c r="J92" s="1515"/>
      <c r="K92" s="1516"/>
      <c r="L92" s="1517"/>
    </row>
    <row r="93">
      <c r="A93" s="1499"/>
      <c r="B93" s="1504"/>
      <c r="C93" s="1501"/>
      <c r="D93" s="1504"/>
      <c r="E93" s="1504"/>
      <c r="F93" s="1504"/>
      <c r="G93" s="1504"/>
      <c r="H93" s="1504"/>
      <c r="I93" s="1504"/>
      <c r="J93" s="1504"/>
      <c r="K93" s="1500"/>
      <c r="L93" s="1505"/>
    </row>
    <row r="94">
      <c r="A94" s="1506"/>
      <c r="B94" s="1507"/>
      <c r="C94" s="1501"/>
      <c r="D94" s="1524"/>
      <c r="E94" s="1510"/>
      <c r="F94" s="1511"/>
      <c r="G94" s="1512"/>
      <c r="H94" s="1513"/>
      <c r="I94" s="1514"/>
      <c r="J94" s="1515"/>
      <c r="K94" s="1516"/>
      <c r="L94" s="1517"/>
    </row>
    <row r="95">
      <c r="A95" s="1499"/>
      <c r="B95" s="1504"/>
      <c r="C95" s="1501"/>
      <c r="D95" s="1504"/>
      <c r="E95" s="1504"/>
      <c r="F95" s="1504"/>
      <c r="G95" s="1504"/>
      <c r="H95" s="1504"/>
      <c r="I95" s="1504"/>
      <c r="J95" s="1504"/>
      <c r="K95" s="1500"/>
      <c r="L95" s="1505"/>
    </row>
    <row r="96">
      <c r="A96" s="1506"/>
      <c r="B96" s="1507"/>
      <c r="C96" s="1501"/>
      <c r="D96" s="1524"/>
      <c r="E96" s="1510"/>
      <c r="F96" s="1511"/>
      <c r="G96" s="1512"/>
      <c r="H96" s="1513"/>
      <c r="I96" s="1514"/>
      <c r="J96" s="1515"/>
      <c r="K96" s="1516"/>
      <c r="L96" s="1517"/>
    </row>
    <row r="97">
      <c r="A97" s="1499"/>
      <c r="B97" s="1504"/>
      <c r="C97" s="1501"/>
      <c r="D97" s="1504"/>
      <c r="E97" s="1504"/>
      <c r="F97" s="1504"/>
      <c r="G97" s="1504"/>
      <c r="H97" s="1504"/>
      <c r="I97" s="1504"/>
      <c r="J97" s="1504"/>
      <c r="K97" s="1500"/>
      <c r="L97" s="1505"/>
    </row>
    <row r="98">
      <c r="A98" s="1506"/>
      <c r="B98" s="1507"/>
      <c r="C98" s="1513"/>
      <c r="D98" s="1524"/>
      <c r="E98" s="1510"/>
      <c r="F98" s="1511"/>
      <c r="G98" s="1512"/>
      <c r="H98" s="1513"/>
      <c r="I98" s="1514"/>
      <c r="J98" s="1515"/>
      <c r="K98" s="1516"/>
      <c r="L98" s="1517"/>
    </row>
    <row r="99">
      <c r="A99" s="1499"/>
      <c r="B99" s="1504"/>
      <c r="C99" s="1504"/>
      <c r="D99" s="1504"/>
      <c r="E99" s="1504"/>
      <c r="F99" s="1504"/>
      <c r="G99" s="1504"/>
      <c r="H99" s="1504"/>
      <c r="I99" s="1504"/>
      <c r="J99" s="1504"/>
      <c r="K99" s="1500"/>
      <c r="L99" s="1505"/>
    </row>
    <row r="100">
      <c r="A100" s="1506"/>
      <c r="B100" s="1507"/>
      <c r="C100" s="1513"/>
      <c r="D100" s="1524"/>
      <c r="E100" s="1510"/>
      <c r="F100" s="1511"/>
      <c r="G100" s="1512"/>
      <c r="H100" s="1513"/>
      <c r="I100" s="1514"/>
      <c r="J100" s="1515"/>
      <c r="K100" s="1516"/>
      <c r="L100" s="1517"/>
    </row>
    <row r="101">
      <c r="A101" s="1499"/>
      <c r="B101" s="1504"/>
      <c r="C101" s="1504"/>
      <c r="D101" s="1504"/>
      <c r="E101" s="1504"/>
      <c r="F101" s="1504"/>
      <c r="G101" s="1504"/>
      <c r="H101" s="1504"/>
      <c r="I101" s="1504"/>
      <c r="J101" s="1504"/>
      <c r="K101" s="1500"/>
      <c r="L101" s="1505"/>
    </row>
    <row r="102">
      <c r="A102" s="1506"/>
      <c r="B102" s="1507"/>
      <c r="C102" s="1513"/>
      <c r="D102" s="1524"/>
      <c r="E102" s="1510"/>
      <c r="F102" s="1511"/>
      <c r="G102" s="1512"/>
      <c r="H102" s="1513"/>
      <c r="I102" s="1514"/>
      <c r="J102" s="1515"/>
      <c r="K102" s="1516"/>
      <c r="L102" s="1517"/>
    </row>
    <row r="103">
      <c r="A103" s="1499"/>
      <c r="B103" s="1504"/>
      <c r="C103" s="1504"/>
      <c r="D103" s="1504"/>
      <c r="E103" s="1504"/>
      <c r="F103" s="1504"/>
      <c r="G103" s="1504"/>
      <c r="H103" s="1504"/>
      <c r="I103" s="1504"/>
      <c r="J103" s="1504"/>
      <c r="K103" s="1500"/>
      <c r="L103" s="1505"/>
    </row>
    <row r="104">
      <c r="A104" s="1506"/>
      <c r="B104" s="1507"/>
      <c r="C104" s="1513"/>
      <c r="D104" s="1524"/>
      <c r="E104" s="1510"/>
      <c r="F104" s="1511"/>
      <c r="G104" s="1512"/>
      <c r="H104" s="1513"/>
      <c r="I104" s="1514"/>
      <c r="J104" s="1515"/>
      <c r="K104" s="1516"/>
      <c r="L104" s="1517"/>
    </row>
    <row r="105">
      <c r="A105" s="1499"/>
      <c r="B105" s="1504"/>
      <c r="C105" s="1504"/>
      <c r="D105" s="1504"/>
      <c r="E105" s="1504"/>
      <c r="F105" s="1504"/>
      <c r="G105" s="1504"/>
      <c r="H105" s="1504"/>
      <c r="I105" s="1504"/>
      <c r="J105" s="1504"/>
      <c r="K105" s="1500"/>
      <c r="L105" s="1505"/>
    </row>
    <row r="106">
      <c r="A106" s="1506"/>
      <c r="B106" s="1507"/>
      <c r="C106" s="1513"/>
      <c r="D106" s="1524"/>
      <c r="E106" s="1510"/>
      <c r="F106" s="1511"/>
      <c r="G106" s="1512"/>
      <c r="H106" s="1513"/>
      <c r="I106" s="1514"/>
      <c r="J106" s="1515"/>
      <c r="K106" s="1516"/>
      <c r="L106" s="1517"/>
    </row>
    <row r="107">
      <c r="A107" s="1499"/>
      <c r="B107" s="1504"/>
      <c r="C107" s="1504"/>
      <c r="D107" s="1504"/>
      <c r="E107" s="1504"/>
      <c r="F107" s="1504"/>
      <c r="G107" s="1504"/>
      <c r="H107" s="1504"/>
      <c r="I107" s="1504"/>
      <c r="J107" s="1504"/>
      <c r="K107" s="1500"/>
      <c r="L107" s="1505"/>
    </row>
    <row r="108">
      <c r="A108" s="1506"/>
      <c r="B108" s="1507"/>
      <c r="C108" s="1513"/>
      <c r="D108" s="1524"/>
      <c r="E108" s="1510"/>
      <c r="F108" s="1511"/>
      <c r="G108" s="1512"/>
      <c r="H108" s="1513"/>
      <c r="I108" s="1514"/>
      <c r="J108" s="1515"/>
      <c r="K108" s="1516"/>
      <c r="L108" s="1517"/>
    </row>
    <row r="109">
      <c r="A109" s="1499"/>
      <c r="B109" s="1504"/>
      <c r="C109" s="1504"/>
      <c r="D109" s="1504"/>
      <c r="E109" s="1504"/>
      <c r="F109" s="1504"/>
      <c r="G109" s="1504"/>
      <c r="H109" s="1504"/>
      <c r="I109" s="1504"/>
      <c r="J109" s="1504"/>
      <c r="K109" s="1500"/>
      <c r="L109" s="1505"/>
    </row>
    <row r="110">
      <c r="A110" s="1506"/>
      <c r="B110" s="1507"/>
      <c r="C110" s="1513"/>
      <c r="D110" s="1524"/>
      <c r="E110" s="1510"/>
      <c r="F110" s="1511"/>
      <c r="G110" s="1512"/>
      <c r="H110" s="1513"/>
      <c r="I110" s="1514"/>
      <c r="J110" s="1515"/>
      <c r="K110" s="1516"/>
      <c r="L110" s="1517"/>
    </row>
    <row r="111">
      <c r="A111" s="1499"/>
      <c r="B111" s="1504"/>
      <c r="C111" s="1504"/>
      <c r="D111" s="1504"/>
      <c r="E111" s="1504"/>
      <c r="F111" s="1504"/>
      <c r="G111" s="1504"/>
      <c r="H111" s="1504"/>
      <c r="I111" s="1504"/>
      <c r="J111" s="1504"/>
      <c r="K111" s="1500"/>
      <c r="L111" s="1505"/>
    </row>
    <row r="112">
      <c r="A112" s="1506"/>
      <c r="B112" s="1507"/>
      <c r="C112" s="1513"/>
      <c r="D112" s="1524"/>
      <c r="E112" s="1510"/>
      <c r="F112" s="1511"/>
      <c r="G112" s="1512"/>
      <c r="H112" s="1513"/>
      <c r="I112" s="1514"/>
      <c r="J112" s="1515"/>
      <c r="K112" s="1516"/>
      <c r="L112" s="1517"/>
    </row>
    <row r="113">
      <c r="A113" s="1499"/>
      <c r="B113" s="1504"/>
      <c r="C113" s="1504"/>
      <c r="D113" s="1504"/>
      <c r="E113" s="1504"/>
      <c r="F113" s="1504"/>
      <c r="G113" s="1504"/>
      <c r="H113" s="1504"/>
      <c r="I113" s="1504"/>
      <c r="J113" s="1504"/>
      <c r="K113" s="1500"/>
      <c r="L113" s="1505"/>
    </row>
    <row r="114">
      <c r="A114" s="1506"/>
      <c r="B114" s="1507"/>
      <c r="C114" s="1513"/>
      <c r="D114" s="1524"/>
      <c r="E114" s="1510"/>
      <c r="F114" s="1511"/>
      <c r="G114" s="1512"/>
      <c r="H114" s="1513"/>
      <c r="I114" s="1514"/>
      <c r="J114" s="1515"/>
      <c r="K114" s="1516"/>
      <c r="L114" s="1517"/>
    </row>
    <row r="115">
      <c r="A115" s="1499"/>
      <c r="B115" s="1504"/>
      <c r="C115" s="1504"/>
      <c r="D115" s="1504"/>
      <c r="E115" s="1504"/>
      <c r="F115" s="1504"/>
      <c r="G115" s="1504"/>
      <c r="H115" s="1504"/>
      <c r="I115" s="1504"/>
      <c r="J115" s="1504"/>
      <c r="K115" s="1500"/>
      <c r="L115" s="1505"/>
    </row>
    <row r="116">
      <c r="A116" s="1506"/>
      <c r="B116" s="1507"/>
      <c r="C116" s="1513"/>
      <c r="D116" s="1524"/>
      <c r="E116" s="1510"/>
      <c r="F116" s="1511"/>
      <c r="G116" s="1512"/>
      <c r="H116" s="1513"/>
      <c r="I116" s="1514"/>
      <c r="J116" s="1515"/>
      <c r="K116" s="1516"/>
      <c r="L116" s="1517"/>
    </row>
    <row r="117">
      <c r="A117" s="1499"/>
      <c r="B117" s="1504"/>
      <c r="C117" s="1504"/>
      <c r="D117" s="1504"/>
      <c r="E117" s="1504"/>
      <c r="F117" s="1504"/>
      <c r="G117" s="1504"/>
      <c r="H117" s="1504"/>
      <c r="I117" s="1504"/>
      <c r="J117" s="1504"/>
      <c r="K117" s="1500"/>
      <c r="L117" s="1505"/>
    </row>
    <row r="118">
      <c r="A118" s="1506"/>
      <c r="B118" s="1507"/>
      <c r="C118" s="1513"/>
      <c r="D118" s="1524"/>
      <c r="E118" s="1510"/>
      <c r="F118" s="1511"/>
      <c r="G118" s="1512"/>
      <c r="H118" s="1513"/>
      <c r="I118" s="1514"/>
      <c r="J118" s="1515"/>
      <c r="K118" s="1516"/>
      <c r="L118" s="1517"/>
    </row>
    <row r="119">
      <c r="A119" s="1499"/>
      <c r="B119" s="1504"/>
      <c r="C119" s="1504"/>
      <c r="D119" s="1504"/>
      <c r="E119" s="1504"/>
      <c r="F119" s="1504"/>
      <c r="G119" s="1504"/>
      <c r="H119" s="1504"/>
      <c r="I119" s="1504"/>
      <c r="J119" s="1504"/>
      <c r="K119" s="1500"/>
      <c r="L119" s="1505"/>
    </row>
    <row r="120">
      <c r="A120" s="1506"/>
      <c r="B120" s="1507"/>
      <c r="C120" s="1513"/>
      <c r="D120" s="1524"/>
      <c r="E120" s="1510"/>
      <c r="F120" s="1511"/>
      <c r="G120" s="1512"/>
      <c r="H120" s="1513"/>
      <c r="I120" s="1514"/>
      <c r="J120" s="1515"/>
      <c r="K120" s="1516"/>
      <c r="L120" s="1517"/>
    </row>
    <row r="121">
      <c r="A121" s="1499"/>
      <c r="B121" s="1504"/>
      <c r="C121" s="1504"/>
      <c r="D121" s="1504"/>
      <c r="E121" s="1504"/>
      <c r="F121" s="1504"/>
      <c r="G121" s="1504"/>
      <c r="H121" s="1504"/>
      <c r="I121" s="1504"/>
      <c r="J121" s="1504"/>
      <c r="K121" s="1500"/>
      <c r="L121" s="1505"/>
    </row>
    <row r="122">
      <c r="A122" s="1506"/>
      <c r="B122" s="1507"/>
      <c r="C122" s="1513"/>
      <c r="D122" s="1524"/>
      <c r="E122" s="1510"/>
      <c r="F122" s="1511"/>
      <c r="G122" s="1512"/>
      <c r="H122" s="1513"/>
      <c r="I122" s="1514"/>
      <c r="J122" s="1515"/>
      <c r="K122" s="1516"/>
      <c r="L122" s="1517"/>
    </row>
    <row r="123">
      <c r="A123" s="1499"/>
      <c r="B123" s="1504"/>
      <c r="C123" s="1504"/>
      <c r="D123" s="1504"/>
      <c r="E123" s="1504"/>
      <c r="F123" s="1504"/>
      <c r="G123" s="1504"/>
      <c r="H123" s="1504"/>
      <c r="I123" s="1504"/>
      <c r="J123" s="1504"/>
      <c r="K123" s="1500"/>
      <c r="L123" s="1505"/>
    </row>
    <row r="124">
      <c r="A124" s="1506"/>
      <c r="B124" s="1507"/>
      <c r="C124" s="1513"/>
      <c r="D124" s="1524"/>
      <c r="E124" s="1510"/>
      <c r="F124" s="1511"/>
      <c r="G124" s="1512"/>
      <c r="H124" s="1513"/>
      <c r="I124" s="1514"/>
      <c r="J124" s="1515"/>
      <c r="K124" s="1516"/>
      <c r="L124" s="1517"/>
    </row>
    <row r="125">
      <c r="A125" s="1499"/>
      <c r="B125" s="1504"/>
      <c r="C125" s="1504"/>
      <c r="D125" s="1504"/>
      <c r="E125" s="1504"/>
      <c r="F125" s="1504"/>
      <c r="G125" s="1504"/>
      <c r="H125" s="1504"/>
      <c r="I125" s="1504"/>
      <c r="J125" s="1504"/>
      <c r="K125" s="1500"/>
      <c r="L125" s="1505"/>
    </row>
    <row r="126">
      <c r="A126" s="1506"/>
      <c r="B126" s="1507"/>
      <c r="C126" s="1513"/>
      <c r="D126" s="1524"/>
      <c r="E126" s="1510"/>
      <c r="F126" s="1511"/>
      <c r="G126" s="1512"/>
      <c r="H126" s="1513"/>
      <c r="I126" s="1514"/>
      <c r="J126" s="1515"/>
      <c r="K126" s="1516"/>
      <c r="L126" s="1517"/>
    </row>
    <row r="127">
      <c r="A127" s="1499"/>
      <c r="B127" s="1504"/>
      <c r="C127" s="1504"/>
      <c r="D127" s="1504"/>
      <c r="E127" s="1504"/>
      <c r="F127" s="1504"/>
      <c r="G127" s="1504"/>
      <c r="H127" s="1504"/>
      <c r="I127" s="1504"/>
      <c r="J127" s="1504"/>
      <c r="K127" s="1500"/>
      <c r="L127" s="1505"/>
    </row>
    <row r="128">
      <c r="A128" s="1506"/>
      <c r="B128" s="1507"/>
      <c r="C128" s="1513"/>
      <c r="D128" s="1524"/>
      <c r="E128" s="1510"/>
      <c r="F128" s="1511"/>
      <c r="G128" s="1512"/>
      <c r="H128" s="1513"/>
      <c r="I128" s="1514"/>
      <c r="J128" s="1515"/>
      <c r="K128" s="1516"/>
      <c r="L128" s="1517"/>
    </row>
    <row r="129">
      <c r="A129" s="1499"/>
      <c r="B129" s="1504"/>
      <c r="C129" s="1504"/>
      <c r="D129" s="1504"/>
      <c r="E129" s="1504"/>
      <c r="F129" s="1504"/>
      <c r="G129" s="1504"/>
      <c r="H129" s="1504"/>
      <c r="I129" s="1504"/>
      <c r="J129" s="1504"/>
      <c r="K129" s="1500"/>
      <c r="L129" s="1505"/>
    </row>
    <row r="130">
      <c r="A130" s="1506"/>
      <c r="B130" s="1507"/>
      <c r="C130" s="1513"/>
      <c r="D130" s="1524"/>
      <c r="E130" s="1510"/>
      <c r="F130" s="1511"/>
      <c r="G130" s="1512"/>
      <c r="H130" s="1513"/>
      <c r="I130" s="1514"/>
      <c r="J130" s="1515"/>
      <c r="K130" s="1516"/>
      <c r="L130" s="1517"/>
    </row>
    <row r="131">
      <c r="A131" s="1499"/>
      <c r="B131" s="1504"/>
      <c r="C131" s="1504"/>
      <c r="D131" s="1504"/>
      <c r="E131" s="1504"/>
      <c r="F131" s="1504"/>
      <c r="G131" s="1504"/>
      <c r="H131" s="1504"/>
      <c r="I131" s="1504"/>
      <c r="J131" s="1504"/>
      <c r="K131" s="1500"/>
      <c r="L131" s="1505"/>
    </row>
    <row r="132">
      <c r="A132" s="1506"/>
      <c r="B132" s="1507"/>
      <c r="C132" s="1513"/>
      <c r="D132" s="1524"/>
      <c r="E132" s="1510"/>
      <c r="F132" s="1511"/>
      <c r="G132" s="1512"/>
      <c r="H132" s="1513"/>
      <c r="I132" s="1514"/>
      <c r="J132" s="1515"/>
      <c r="K132" s="1516"/>
      <c r="L132" s="1517"/>
    </row>
    <row r="133">
      <c r="A133" s="1499"/>
      <c r="B133" s="1504"/>
      <c r="C133" s="1504"/>
      <c r="D133" s="1504"/>
      <c r="E133" s="1504"/>
      <c r="F133" s="1504"/>
      <c r="G133" s="1504"/>
      <c r="H133" s="1504"/>
      <c r="I133" s="1504"/>
      <c r="J133" s="1504"/>
      <c r="K133" s="1500"/>
      <c r="L133" s="1505"/>
    </row>
    <row r="134">
      <c r="A134" s="1506"/>
      <c r="B134" s="1507"/>
      <c r="C134" s="1513"/>
      <c r="D134" s="1524"/>
      <c r="E134" s="1510"/>
      <c r="F134" s="1511"/>
      <c r="G134" s="1512"/>
      <c r="H134" s="1513"/>
      <c r="I134" s="1514"/>
      <c r="J134" s="1515"/>
      <c r="K134" s="1516"/>
      <c r="L134" s="1517"/>
    </row>
    <row r="135">
      <c r="A135" s="1499"/>
      <c r="B135" s="1504"/>
      <c r="C135" s="1504"/>
      <c r="D135" s="1504"/>
      <c r="E135" s="1504"/>
      <c r="F135" s="1504"/>
      <c r="G135" s="1504"/>
      <c r="H135" s="1504"/>
      <c r="I135" s="1504"/>
      <c r="J135" s="1504"/>
      <c r="K135" s="1500"/>
      <c r="L135" s="1505"/>
    </row>
    <row r="136">
      <c r="A136" s="1506"/>
      <c r="B136" s="1507"/>
      <c r="C136" s="1513"/>
      <c r="D136" s="1524"/>
      <c r="E136" s="1510"/>
      <c r="F136" s="1511"/>
      <c r="G136" s="1512"/>
      <c r="H136" s="1513"/>
      <c r="I136" s="1514"/>
      <c r="J136" s="1515"/>
      <c r="K136" s="1516"/>
      <c r="L136" s="1517"/>
    </row>
    <row r="137">
      <c r="A137" s="1499"/>
      <c r="B137" s="1504"/>
      <c r="C137" s="1504"/>
      <c r="D137" s="1504"/>
      <c r="E137" s="1504"/>
      <c r="F137" s="1504"/>
      <c r="G137" s="1504"/>
      <c r="H137" s="1504"/>
      <c r="I137" s="1504"/>
      <c r="J137" s="1504"/>
      <c r="K137" s="1500"/>
      <c r="L137" s="1505"/>
    </row>
    <row r="138">
      <c r="A138" s="1506"/>
      <c r="B138" s="1507"/>
      <c r="C138" s="1513"/>
      <c r="D138" s="1524"/>
      <c r="E138" s="1510"/>
      <c r="F138" s="1511"/>
      <c r="G138" s="1512"/>
      <c r="H138" s="1513"/>
      <c r="I138" s="1514"/>
      <c r="J138" s="1515"/>
      <c r="K138" s="1516"/>
      <c r="L138" s="1517"/>
    </row>
    <row r="139">
      <c r="A139" s="1499"/>
      <c r="B139" s="1504"/>
      <c r="C139" s="1504"/>
      <c r="D139" s="1504"/>
      <c r="E139" s="1504"/>
      <c r="F139" s="1504"/>
      <c r="G139" s="1504"/>
      <c r="H139" s="1504"/>
      <c r="I139" s="1504"/>
      <c r="J139" s="1504"/>
      <c r="K139" s="1500"/>
      <c r="L139" s="1505"/>
    </row>
    <row r="140">
      <c r="A140" s="1506"/>
      <c r="B140" s="1507"/>
      <c r="C140" s="1513"/>
      <c r="D140" s="1524"/>
      <c r="E140" s="1510"/>
      <c r="F140" s="1511"/>
      <c r="G140" s="1512"/>
      <c r="H140" s="1513"/>
      <c r="I140" s="1514"/>
      <c r="J140" s="1515"/>
      <c r="K140" s="1516"/>
      <c r="L140" s="1517"/>
    </row>
    <row r="141">
      <c r="A141" s="1499"/>
      <c r="B141" s="1504"/>
      <c r="C141" s="1504"/>
      <c r="D141" s="1504"/>
      <c r="E141" s="1504"/>
      <c r="F141" s="1504"/>
      <c r="G141" s="1504"/>
      <c r="H141" s="1504"/>
      <c r="I141" s="1504"/>
      <c r="J141" s="1504"/>
      <c r="K141" s="1500"/>
      <c r="L141" s="1505"/>
    </row>
    <row r="142">
      <c r="A142" s="1506"/>
      <c r="B142" s="1507"/>
      <c r="C142" s="1513"/>
      <c r="D142" s="1524"/>
      <c r="E142" s="1510"/>
      <c r="F142" s="1511"/>
      <c r="G142" s="1512"/>
      <c r="H142" s="1513"/>
      <c r="I142" s="1514"/>
      <c r="J142" s="1515"/>
      <c r="K142" s="1516"/>
      <c r="L142" s="1517"/>
    </row>
    <row r="143">
      <c r="A143" s="1499"/>
      <c r="B143" s="1504"/>
      <c r="C143" s="1504"/>
      <c r="D143" s="1504"/>
      <c r="E143" s="1504"/>
      <c r="F143" s="1504"/>
      <c r="G143" s="1504"/>
      <c r="H143" s="1504"/>
      <c r="I143" s="1504"/>
      <c r="J143" s="1504"/>
      <c r="K143" s="1500"/>
      <c r="L143" s="1505"/>
    </row>
    <row r="144">
      <c r="A144" s="1506"/>
      <c r="B144" s="1507"/>
      <c r="C144" s="1513"/>
      <c r="D144" s="1524"/>
      <c r="E144" s="1510"/>
      <c r="F144" s="1511"/>
      <c r="G144" s="1512"/>
      <c r="H144" s="1513"/>
      <c r="I144" s="1514"/>
      <c r="J144" s="1515"/>
      <c r="K144" s="1516"/>
      <c r="L144" s="1517"/>
    </row>
    <row r="145">
      <c r="A145" s="1499"/>
      <c r="B145" s="1504"/>
      <c r="C145" s="1504"/>
      <c r="D145" s="1504"/>
      <c r="E145" s="1504"/>
      <c r="F145" s="1504"/>
      <c r="G145" s="1504"/>
      <c r="H145" s="1504"/>
      <c r="I145" s="1504"/>
      <c r="J145" s="1504"/>
      <c r="K145" s="1500"/>
      <c r="L145" s="1505"/>
    </row>
    <row r="146">
      <c r="A146" s="1506"/>
      <c r="B146" s="1507"/>
      <c r="C146" s="1513"/>
      <c r="D146" s="1524"/>
      <c r="E146" s="1510"/>
      <c r="F146" s="1511"/>
      <c r="G146" s="1512"/>
      <c r="H146" s="1513"/>
      <c r="I146" s="1514"/>
      <c r="J146" s="1515"/>
      <c r="K146" s="1516"/>
      <c r="L146" s="1517"/>
    </row>
    <row r="147">
      <c r="A147" s="1499"/>
      <c r="B147" s="1504"/>
      <c r="C147" s="1504"/>
      <c r="D147" s="1504"/>
      <c r="E147" s="1504"/>
      <c r="F147" s="1504"/>
      <c r="G147" s="1504"/>
      <c r="H147" s="1504"/>
      <c r="I147" s="1504"/>
      <c r="J147" s="1504"/>
      <c r="K147" s="1500"/>
      <c r="L147" s="1505"/>
    </row>
    <row r="148">
      <c r="A148" s="1506"/>
      <c r="B148" s="1507"/>
      <c r="C148" s="1513"/>
      <c r="D148" s="1524"/>
      <c r="E148" s="1510"/>
      <c r="F148" s="1511"/>
      <c r="G148" s="1512"/>
      <c r="H148" s="1513"/>
      <c r="I148" s="1514"/>
      <c r="J148" s="1515"/>
      <c r="K148" s="1516"/>
      <c r="L148" s="1517"/>
    </row>
    <row r="149">
      <c r="A149" s="1499"/>
      <c r="B149" s="1504"/>
      <c r="C149" s="1504"/>
      <c r="D149" s="1504"/>
      <c r="E149" s="1504"/>
      <c r="F149" s="1504"/>
      <c r="G149" s="1504"/>
      <c r="H149" s="1504"/>
      <c r="I149" s="1504"/>
      <c r="J149" s="1504"/>
      <c r="K149" s="1500"/>
      <c r="L149" s="1505"/>
    </row>
    <row r="150">
      <c r="A150" s="1506"/>
      <c r="B150" s="1507"/>
      <c r="C150" s="1513"/>
      <c r="D150" s="1524"/>
      <c r="E150" s="1510"/>
      <c r="F150" s="1511"/>
      <c r="G150" s="1512"/>
      <c r="H150" s="1513"/>
      <c r="I150" s="1514"/>
      <c r="J150" s="1515"/>
      <c r="K150" s="1516"/>
      <c r="L150" s="1517"/>
    </row>
    <row r="151">
      <c r="A151" s="1499"/>
      <c r="B151" s="1504"/>
      <c r="C151" s="1504"/>
      <c r="D151" s="1504"/>
      <c r="E151" s="1504"/>
      <c r="F151" s="1504"/>
      <c r="G151" s="1504"/>
      <c r="H151" s="1504"/>
      <c r="I151" s="1504"/>
      <c r="J151" s="1504"/>
      <c r="K151" s="1500"/>
      <c r="L151" s="1505"/>
    </row>
    <row r="152">
      <c r="A152" s="1506"/>
      <c r="B152" s="1507"/>
      <c r="C152" s="1513"/>
      <c r="D152" s="1524"/>
      <c r="E152" s="1510"/>
      <c r="F152" s="1511"/>
      <c r="G152" s="1512"/>
      <c r="H152" s="1513"/>
      <c r="I152" s="1514"/>
      <c r="J152" s="1515"/>
      <c r="K152" s="1516"/>
      <c r="L152" s="1517"/>
    </row>
    <row r="153">
      <c r="A153" s="1499"/>
      <c r="B153" s="1504"/>
      <c r="C153" s="1504"/>
      <c r="D153" s="1504"/>
      <c r="E153" s="1504"/>
      <c r="F153" s="1504"/>
      <c r="G153" s="1504"/>
      <c r="H153" s="1504"/>
      <c r="I153" s="1504"/>
      <c r="J153" s="1504"/>
      <c r="K153" s="1500"/>
      <c r="L153" s="1505"/>
    </row>
    <row r="154">
      <c r="A154" s="1506"/>
      <c r="B154" s="1507"/>
      <c r="C154" s="1513"/>
      <c r="D154" s="1524"/>
      <c r="E154" s="1510"/>
      <c r="F154" s="1511"/>
      <c r="G154" s="1512"/>
      <c r="H154" s="1513"/>
      <c r="I154" s="1514"/>
      <c r="J154" s="1515"/>
      <c r="K154" s="1516"/>
      <c r="L154" s="1517"/>
    </row>
    <row r="155">
      <c r="A155" s="1499"/>
      <c r="B155" s="1504"/>
      <c r="C155" s="1504"/>
      <c r="D155" s="1504"/>
      <c r="E155" s="1504"/>
      <c r="F155" s="1504"/>
      <c r="G155" s="1504"/>
      <c r="H155" s="1504"/>
      <c r="I155" s="1504"/>
      <c r="J155" s="1504"/>
      <c r="K155" s="1500"/>
      <c r="L155" s="1505"/>
    </row>
    <row r="156">
      <c r="A156" s="1506"/>
      <c r="B156" s="1507"/>
      <c r="C156" s="1513"/>
      <c r="D156" s="1524"/>
      <c r="E156" s="1510"/>
      <c r="F156" s="1511"/>
      <c r="G156" s="1512"/>
      <c r="H156" s="1513"/>
      <c r="I156" s="1514"/>
      <c r="J156" s="1515"/>
      <c r="K156" s="1516"/>
      <c r="L156" s="1517"/>
    </row>
    <row r="157">
      <c r="A157" s="1499"/>
      <c r="B157" s="1504"/>
      <c r="C157" s="1504"/>
      <c r="D157" s="1504"/>
      <c r="E157" s="1504"/>
      <c r="F157" s="1504"/>
      <c r="G157" s="1504"/>
      <c r="H157" s="1504"/>
      <c r="I157" s="1504"/>
      <c r="J157" s="1504"/>
      <c r="K157" s="1500"/>
      <c r="L157" s="1505"/>
    </row>
    <row r="158">
      <c r="A158" s="1506"/>
      <c r="B158" s="1507"/>
      <c r="C158" s="1513"/>
      <c r="D158" s="1524"/>
      <c r="E158" s="1510"/>
      <c r="F158" s="1511"/>
      <c r="G158" s="1512"/>
      <c r="H158" s="1513"/>
      <c r="I158" s="1514"/>
      <c r="J158" s="1515"/>
      <c r="K158" s="1516"/>
      <c r="L158" s="1517"/>
    </row>
    <row r="159">
      <c r="A159" s="1499"/>
      <c r="B159" s="1504"/>
      <c r="C159" s="1504"/>
      <c r="D159" s="1504"/>
      <c r="E159" s="1504"/>
      <c r="F159" s="1504"/>
      <c r="G159" s="1504"/>
      <c r="H159" s="1504"/>
      <c r="I159" s="1504"/>
      <c r="J159" s="1504"/>
      <c r="K159" s="1500"/>
      <c r="L159" s="1505"/>
    </row>
    <row r="160">
      <c r="A160" s="1506"/>
      <c r="B160" s="1507"/>
      <c r="C160" s="1513"/>
      <c r="D160" s="1524"/>
      <c r="E160" s="1510"/>
      <c r="F160" s="1511"/>
      <c r="G160" s="1512"/>
      <c r="H160" s="1513"/>
      <c r="I160" s="1514"/>
      <c r="J160" s="1515"/>
      <c r="K160" s="1516"/>
      <c r="L160" s="1517"/>
    </row>
    <row r="161">
      <c r="A161" s="1499"/>
      <c r="B161" s="1504"/>
      <c r="C161" s="1504"/>
      <c r="D161" s="1504"/>
      <c r="E161" s="1504"/>
      <c r="F161" s="1504"/>
      <c r="G161" s="1504"/>
      <c r="H161" s="1504"/>
      <c r="I161" s="1504"/>
      <c r="J161" s="1504"/>
      <c r="K161" s="1500"/>
      <c r="L161" s="1505"/>
    </row>
    <row r="162">
      <c r="A162" s="1506"/>
      <c r="B162" s="1507"/>
      <c r="C162" s="1513"/>
      <c r="D162" s="1524"/>
      <c r="E162" s="1510"/>
      <c r="F162" s="1511"/>
      <c r="G162" s="1512"/>
      <c r="H162" s="1513"/>
      <c r="I162" s="1514"/>
      <c r="J162" s="1515"/>
      <c r="K162" s="1516"/>
      <c r="L162" s="1517"/>
    </row>
    <row r="163">
      <c r="A163" s="1499"/>
      <c r="B163" s="1504"/>
      <c r="C163" s="1504"/>
      <c r="D163" s="1504"/>
      <c r="E163" s="1504"/>
      <c r="F163" s="1504"/>
      <c r="G163" s="1504"/>
      <c r="H163" s="1504"/>
      <c r="I163" s="1504"/>
      <c r="J163" s="1504"/>
      <c r="K163" s="1500"/>
      <c r="L163" s="1505"/>
    </row>
    <row r="164">
      <c r="A164" s="1506"/>
      <c r="B164" s="1507"/>
      <c r="C164" s="1513"/>
      <c r="D164" s="1524"/>
      <c r="E164" s="1510"/>
      <c r="F164" s="1511"/>
      <c r="G164" s="1512"/>
      <c r="H164" s="1513"/>
      <c r="I164" s="1514"/>
      <c r="J164" s="1515"/>
      <c r="K164" s="1516"/>
      <c r="L164" s="1517"/>
    </row>
    <row r="165">
      <c r="A165" s="1499"/>
      <c r="B165" s="1504"/>
      <c r="C165" s="1504"/>
      <c r="D165" s="1504"/>
      <c r="E165" s="1504"/>
      <c r="F165" s="1504"/>
      <c r="G165" s="1504"/>
      <c r="H165" s="1504"/>
      <c r="I165" s="1504"/>
      <c r="J165" s="1504"/>
      <c r="K165" s="1500"/>
      <c r="L165" s="1505"/>
    </row>
    <row r="166">
      <c r="A166" s="1506"/>
      <c r="B166" s="1507"/>
      <c r="C166" s="1513"/>
      <c r="D166" s="1524"/>
      <c r="E166" s="1510"/>
      <c r="F166" s="1511"/>
      <c r="G166" s="1512"/>
      <c r="H166" s="1513"/>
      <c r="I166" s="1514"/>
      <c r="J166" s="1515"/>
      <c r="K166" s="1516"/>
      <c r="L166" s="1517"/>
    </row>
    <row r="167">
      <c r="A167" s="1499"/>
      <c r="B167" s="1504"/>
      <c r="C167" s="1504"/>
      <c r="D167" s="1504"/>
      <c r="E167" s="1504"/>
      <c r="F167" s="1504"/>
      <c r="G167" s="1504"/>
      <c r="H167" s="1504"/>
      <c r="I167" s="1504"/>
      <c r="J167" s="1504"/>
      <c r="K167" s="1500"/>
      <c r="L167" s="1505"/>
    </row>
    <row r="168">
      <c r="A168" s="1506"/>
      <c r="B168" s="1507"/>
      <c r="C168" s="1513"/>
      <c r="D168" s="1524"/>
      <c r="E168" s="1510"/>
      <c r="F168" s="1511"/>
      <c r="G168" s="1512"/>
      <c r="H168" s="1513"/>
      <c r="I168" s="1514"/>
      <c r="J168" s="1515"/>
      <c r="K168" s="1516"/>
      <c r="L168" s="1517"/>
    </row>
    <row r="169">
      <c r="A169" s="1499"/>
      <c r="B169" s="1504"/>
      <c r="C169" s="1504"/>
      <c r="D169" s="1504"/>
      <c r="E169" s="1504"/>
      <c r="F169" s="1504"/>
      <c r="G169" s="1504"/>
      <c r="H169" s="1504"/>
      <c r="I169" s="1504"/>
      <c r="J169" s="1504"/>
      <c r="K169" s="1500"/>
      <c r="L169" s="1505"/>
    </row>
    <row r="170">
      <c r="A170" s="1506"/>
      <c r="B170" s="1507"/>
      <c r="C170" s="1513"/>
      <c r="D170" s="1524"/>
      <c r="E170" s="1510"/>
      <c r="F170" s="1511"/>
      <c r="G170" s="1512"/>
      <c r="H170" s="1513"/>
      <c r="I170" s="1514"/>
      <c r="J170" s="1515"/>
      <c r="K170" s="1516"/>
      <c r="L170" s="1517"/>
    </row>
    <row r="171">
      <c r="A171" s="1499"/>
      <c r="B171" s="1504"/>
      <c r="C171" s="1504"/>
      <c r="D171" s="1504"/>
      <c r="E171" s="1504"/>
      <c r="F171" s="1504"/>
      <c r="G171" s="1504"/>
      <c r="H171" s="1504"/>
      <c r="I171" s="1504"/>
      <c r="J171" s="1504"/>
      <c r="K171" s="1500"/>
      <c r="L171" s="1505"/>
    </row>
    <row r="172">
      <c r="A172" s="1506"/>
      <c r="B172" s="1507"/>
      <c r="C172" s="1513"/>
      <c r="D172" s="1524"/>
      <c r="E172" s="1510"/>
      <c r="F172" s="1511"/>
      <c r="G172" s="1512"/>
      <c r="H172" s="1513"/>
      <c r="I172" s="1514"/>
      <c r="J172" s="1515"/>
      <c r="K172" s="1516"/>
      <c r="L172" s="1517"/>
    </row>
    <row r="173">
      <c r="A173" s="1499"/>
      <c r="B173" s="1504"/>
      <c r="C173" s="1504"/>
      <c r="D173" s="1504"/>
      <c r="E173" s="1504"/>
      <c r="F173" s="1504"/>
      <c r="G173" s="1504"/>
      <c r="H173" s="1504"/>
      <c r="I173" s="1504"/>
      <c r="J173" s="1504"/>
      <c r="K173" s="1500"/>
      <c r="L173" s="1505"/>
    </row>
    <row r="174">
      <c r="A174" s="1506"/>
      <c r="B174" s="1507"/>
      <c r="C174" s="1513"/>
      <c r="D174" s="1524"/>
      <c r="E174" s="1510"/>
      <c r="F174" s="1511"/>
      <c r="G174" s="1512"/>
      <c r="H174" s="1513"/>
      <c r="I174" s="1514"/>
      <c r="J174" s="1515"/>
      <c r="K174" s="1516"/>
      <c r="L174" s="1517"/>
    </row>
    <row r="175">
      <c r="A175" s="1499"/>
      <c r="B175" s="1504"/>
      <c r="C175" s="1504"/>
      <c r="D175" s="1504"/>
      <c r="E175" s="1504"/>
      <c r="F175" s="1504"/>
      <c r="G175" s="1504"/>
      <c r="H175" s="1504"/>
      <c r="I175" s="1504"/>
      <c r="J175" s="1504"/>
      <c r="K175" s="1500"/>
      <c r="L175" s="1505"/>
    </row>
    <row r="176">
      <c r="A176" s="1506"/>
      <c r="B176" s="1507"/>
      <c r="C176" s="1513"/>
      <c r="D176" s="1524"/>
      <c r="E176" s="1510"/>
      <c r="F176" s="1511"/>
      <c r="G176" s="1512"/>
      <c r="H176" s="1513"/>
      <c r="I176" s="1514"/>
      <c r="J176" s="1515"/>
      <c r="K176" s="1516"/>
      <c r="L176" s="1517"/>
    </row>
    <row r="177">
      <c r="A177" s="1499"/>
      <c r="B177" s="1504"/>
      <c r="C177" s="1504"/>
      <c r="D177" s="1504"/>
      <c r="E177" s="1504"/>
      <c r="F177" s="1504"/>
      <c r="G177" s="1504"/>
      <c r="H177" s="1504"/>
      <c r="I177" s="1504"/>
      <c r="J177" s="1504"/>
      <c r="K177" s="1500"/>
      <c r="L177" s="1505"/>
    </row>
    <row r="178">
      <c r="A178" s="1506"/>
      <c r="B178" s="1507"/>
      <c r="C178" s="1513"/>
      <c r="D178" s="1524"/>
      <c r="E178" s="1510"/>
      <c r="F178" s="1511"/>
      <c r="G178" s="1512"/>
      <c r="H178" s="1513"/>
      <c r="I178" s="1514"/>
      <c r="J178" s="1515"/>
      <c r="K178" s="1516"/>
      <c r="L178" s="1517"/>
    </row>
    <row r="179">
      <c r="A179" s="1499"/>
      <c r="B179" s="1504"/>
      <c r="C179" s="1504"/>
      <c r="D179" s="1504"/>
      <c r="E179" s="1504"/>
      <c r="F179" s="1504"/>
      <c r="G179" s="1504"/>
      <c r="H179" s="1504"/>
      <c r="I179" s="1504"/>
      <c r="J179" s="1504"/>
      <c r="K179" s="1500"/>
      <c r="L179" s="1505"/>
    </row>
    <row r="180">
      <c r="A180" s="1506"/>
      <c r="B180" s="1507"/>
      <c r="C180" s="1513"/>
      <c r="D180" s="1524"/>
      <c r="E180" s="1510"/>
      <c r="F180" s="1511"/>
      <c r="G180" s="1512"/>
      <c r="H180" s="1513"/>
      <c r="I180" s="1514"/>
      <c r="J180" s="1515"/>
      <c r="K180" s="1516"/>
      <c r="L180" s="1517"/>
    </row>
    <row r="181">
      <c r="A181" s="1499"/>
      <c r="B181" s="1504"/>
      <c r="C181" s="1504"/>
      <c r="D181" s="1504"/>
      <c r="E181" s="1504"/>
      <c r="F181" s="1504"/>
      <c r="G181" s="1504"/>
      <c r="H181" s="1504"/>
      <c r="I181" s="1504"/>
      <c r="J181" s="1504"/>
      <c r="K181" s="1500"/>
      <c r="L181" s="1505"/>
    </row>
    <row r="182">
      <c r="A182" s="1506"/>
      <c r="B182" s="1507"/>
      <c r="C182" s="1513"/>
      <c r="D182" s="1524"/>
      <c r="E182" s="1510"/>
      <c r="F182" s="1511"/>
      <c r="G182" s="1512"/>
      <c r="H182" s="1513"/>
      <c r="I182" s="1514"/>
      <c r="J182" s="1515"/>
      <c r="K182" s="1516"/>
      <c r="L182" s="1517"/>
    </row>
    <row r="183">
      <c r="A183" s="1499"/>
      <c r="B183" s="1504"/>
      <c r="C183" s="1504"/>
      <c r="D183" s="1504"/>
      <c r="E183" s="1504"/>
      <c r="F183" s="1504"/>
      <c r="G183" s="1504"/>
      <c r="H183" s="1504"/>
      <c r="I183" s="1504"/>
      <c r="J183" s="1504"/>
      <c r="K183" s="1500"/>
      <c r="L183" s="1505"/>
    </row>
    <row r="184">
      <c r="A184" s="1506"/>
      <c r="B184" s="1507"/>
      <c r="C184" s="1513"/>
      <c r="D184" s="1524"/>
      <c r="E184" s="1510"/>
      <c r="F184" s="1511"/>
      <c r="G184" s="1512"/>
      <c r="H184" s="1513"/>
      <c r="I184" s="1514"/>
      <c r="J184" s="1515"/>
      <c r="K184" s="1516"/>
      <c r="L184" s="1517"/>
    </row>
    <row r="185">
      <c r="A185" s="1499"/>
      <c r="B185" s="1504"/>
      <c r="C185" s="1504"/>
      <c r="D185" s="1504"/>
      <c r="E185" s="1504"/>
      <c r="F185" s="1504"/>
      <c r="G185" s="1504"/>
      <c r="H185" s="1504"/>
      <c r="I185" s="1504"/>
      <c r="J185" s="1504"/>
      <c r="K185" s="1500"/>
      <c r="L185" s="1505"/>
    </row>
    <row r="186">
      <c r="A186" s="1506"/>
      <c r="B186" s="1507"/>
      <c r="C186" s="1513"/>
      <c r="D186" s="1524"/>
      <c r="E186" s="1510"/>
      <c r="F186" s="1511"/>
      <c r="G186" s="1512"/>
      <c r="H186" s="1513"/>
      <c r="I186" s="1514"/>
      <c r="J186" s="1515"/>
      <c r="K186" s="1516"/>
      <c r="L186" s="1517"/>
    </row>
    <row r="187">
      <c r="A187" s="1499"/>
      <c r="B187" s="1504"/>
      <c r="C187" s="1504"/>
      <c r="D187" s="1504"/>
      <c r="E187" s="1504"/>
      <c r="F187" s="1504"/>
      <c r="G187" s="1504"/>
      <c r="H187" s="1504"/>
      <c r="I187" s="1504"/>
      <c r="J187" s="1504"/>
      <c r="K187" s="1500"/>
      <c r="L187" s="1505"/>
    </row>
    <row r="188">
      <c r="A188" s="1506"/>
      <c r="B188" s="1507"/>
      <c r="C188" s="1513"/>
      <c r="D188" s="1524"/>
      <c r="E188" s="1510"/>
      <c r="F188" s="1511"/>
      <c r="G188" s="1512"/>
      <c r="H188" s="1513"/>
      <c r="I188" s="1514"/>
      <c r="J188" s="1515"/>
      <c r="K188" s="1516"/>
      <c r="L188" s="1517"/>
    </row>
    <row r="189">
      <c r="A189" s="1499"/>
      <c r="B189" s="1504"/>
      <c r="C189" s="1504"/>
      <c r="D189" s="1504"/>
      <c r="E189" s="1504"/>
      <c r="F189" s="1504"/>
      <c r="G189" s="1504"/>
      <c r="H189" s="1504"/>
      <c r="I189" s="1504"/>
      <c r="J189" s="1504"/>
      <c r="K189" s="1500"/>
      <c r="L189" s="1505"/>
    </row>
    <row r="190">
      <c r="A190" s="1506"/>
      <c r="B190" s="1507"/>
      <c r="C190" s="1513"/>
      <c r="D190" s="1524"/>
      <c r="E190" s="1510"/>
      <c r="F190" s="1511"/>
      <c r="G190" s="1512"/>
      <c r="H190" s="1513"/>
      <c r="I190" s="1514"/>
      <c r="J190" s="1515"/>
      <c r="K190" s="1516"/>
      <c r="L190" s="1517"/>
    </row>
    <row r="191">
      <c r="A191" s="1499"/>
      <c r="B191" s="1504"/>
      <c r="C191" s="1504"/>
      <c r="D191" s="1504"/>
      <c r="E191" s="1504"/>
      <c r="F191" s="1504"/>
      <c r="G191" s="1504"/>
      <c r="H191" s="1504"/>
      <c r="I191" s="1504"/>
      <c r="J191" s="1504"/>
      <c r="K191" s="1500"/>
      <c r="L191" s="1505"/>
    </row>
    <row r="192">
      <c r="A192" s="1506"/>
      <c r="B192" s="1507"/>
      <c r="C192" s="1513"/>
      <c r="D192" s="1524"/>
      <c r="E192" s="1510"/>
      <c r="F192" s="1511"/>
      <c r="G192" s="1512"/>
      <c r="H192" s="1513"/>
      <c r="I192" s="1514"/>
      <c r="J192" s="1515"/>
      <c r="K192" s="1516"/>
      <c r="L192" s="1517"/>
    </row>
    <row r="193">
      <c r="A193" s="1499"/>
      <c r="B193" s="1504"/>
      <c r="C193" s="1504"/>
      <c r="D193" s="1504"/>
      <c r="E193" s="1504"/>
      <c r="F193" s="1504"/>
      <c r="G193" s="1504"/>
      <c r="H193" s="1504"/>
      <c r="I193" s="1504"/>
      <c r="J193" s="1504"/>
      <c r="K193" s="1500"/>
      <c r="L193" s="1505"/>
    </row>
    <row r="194">
      <c r="A194" s="1506"/>
      <c r="B194" s="1507"/>
      <c r="C194" s="1513"/>
      <c r="D194" s="1524"/>
      <c r="E194" s="1510"/>
      <c r="F194" s="1511"/>
      <c r="G194" s="1512"/>
      <c r="H194" s="1513"/>
      <c r="I194" s="1514"/>
      <c r="J194" s="1515"/>
      <c r="K194" s="1516"/>
      <c r="L194" s="1517"/>
    </row>
    <row r="195">
      <c r="A195" s="1499"/>
      <c r="B195" s="1504"/>
      <c r="C195" s="1504"/>
      <c r="D195" s="1504"/>
      <c r="E195" s="1504"/>
      <c r="F195" s="1504"/>
      <c r="G195" s="1504"/>
      <c r="H195" s="1504"/>
      <c r="I195" s="1504"/>
      <c r="J195" s="1504"/>
      <c r="K195" s="1500"/>
      <c r="L195" s="1505"/>
    </row>
    <row r="196">
      <c r="A196" s="1506"/>
      <c r="B196" s="1507"/>
      <c r="C196" s="1513"/>
      <c r="D196" s="1524"/>
      <c r="E196" s="1510"/>
      <c r="F196" s="1511"/>
      <c r="G196" s="1512"/>
      <c r="H196" s="1513"/>
      <c r="I196" s="1514"/>
      <c r="J196" s="1515"/>
      <c r="K196" s="1516"/>
      <c r="L196" s="1517"/>
    </row>
    <row r="197">
      <c r="A197" s="1499"/>
      <c r="B197" s="1504"/>
      <c r="C197" s="1504"/>
      <c r="D197" s="1504"/>
      <c r="E197" s="1504"/>
      <c r="F197" s="1504"/>
      <c r="G197" s="1504"/>
      <c r="H197" s="1504"/>
      <c r="I197" s="1504"/>
      <c r="J197" s="1504"/>
      <c r="K197" s="1500"/>
      <c r="L197" s="1505"/>
    </row>
    <row r="198">
      <c r="A198" s="1506"/>
      <c r="B198" s="1507"/>
      <c r="C198" s="1513"/>
      <c r="D198" s="1524"/>
      <c r="E198" s="1510"/>
      <c r="F198" s="1511"/>
      <c r="G198" s="1512"/>
      <c r="H198" s="1513"/>
      <c r="I198" s="1514"/>
      <c r="J198" s="1515"/>
      <c r="K198" s="1516"/>
      <c r="L198" s="1517"/>
    </row>
    <row r="199">
      <c r="A199" s="1499"/>
      <c r="B199" s="1504"/>
      <c r="C199" s="1504"/>
      <c r="D199" s="1504"/>
      <c r="E199" s="1504"/>
      <c r="F199" s="1504"/>
      <c r="G199" s="1504"/>
      <c r="H199" s="1504"/>
      <c r="I199" s="1504"/>
      <c r="J199" s="1504"/>
      <c r="K199" s="1500"/>
      <c r="L199" s="1505"/>
    </row>
    <row r="200">
      <c r="A200" s="1506"/>
      <c r="B200" s="1507"/>
      <c r="C200" s="1513"/>
      <c r="D200" s="1524"/>
      <c r="E200" s="1510"/>
      <c r="F200" s="1511"/>
      <c r="G200" s="1512"/>
      <c r="H200" s="1513"/>
      <c r="I200" s="1514"/>
      <c r="J200" s="1515"/>
      <c r="K200" s="1516"/>
      <c r="L200" s="1517"/>
    </row>
    <row r="201">
      <c r="A201" s="1499"/>
      <c r="B201" s="1504"/>
      <c r="C201" s="1504"/>
      <c r="D201" s="1504"/>
      <c r="E201" s="1504"/>
      <c r="F201" s="1504"/>
      <c r="G201" s="1504"/>
      <c r="H201" s="1504"/>
      <c r="I201" s="1504"/>
      <c r="J201" s="1504"/>
      <c r="K201" s="1500"/>
      <c r="L201" s="1505"/>
    </row>
    <row r="202">
      <c r="A202" s="1506"/>
      <c r="B202" s="1507"/>
      <c r="C202" s="1513"/>
      <c r="D202" s="1524"/>
      <c r="E202" s="1510"/>
      <c r="F202" s="1511"/>
      <c r="G202" s="1512"/>
      <c r="H202" s="1513"/>
      <c r="I202" s="1514"/>
      <c r="J202" s="1515"/>
      <c r="K202" s="1516"/>
      <c r="L202" s="1517"/>
    </row>
    <row r="203">
      <c r="A203" s="1499"/>
      <c r="B203" s="1504"/>
      <c r="C203" s="1504"/>
      <c r="D203" s="1504"/>
      <c r="E203" s="1504"/>
      <c r="F203" s="1504"/>
      <c r="G203" s="1504"/>
      <c r="H203" s="1504"/>
      <c r="I203" s="1504"/>
      <c r="J203" s="1504"/>
      <c r="K203" s="1500"/>
      <c r="L203" s="1505"/>
    </row>
    <row r="204">
      <c r="A204" s="1506"/>
      <c r="B204" s="1507"/>
      <c r="C204" s="1513"/>
      <c r="D204" s="1524"/>
      <c r="E204" s="1510"/>
      <c r="F204" s="1511"/>
      <c r="G204" s="1512"/>
      <c r="H204" s="1513"/>
      <c r="I204" s="1514"/>
      <c r="J204" s="1515"/>
      <c r="K204" s="1516"/>
      <c r="L204" s="1517"/>
    </row>
    <row r="205">
      <c r="A205" s="1499"/>
      <c r="B205" s="1504"/>
      <c r="C205" s="1504"/>
      <c r="D205" s="1504"/>
      <c r="E205" s="1504"/>
      <c r="F205" s="1504"/>
      <c r="G205" s="1504"/>
      <c r="H205" s="1504"/>
      <c r="I205" s="1504"/>
      <c r="J205" s="1504"/>
      <c r="K205" s="1500"/>
      <c r="L205" s="1505"/>
    </row>
    <row r="206">
      <c r="A206" s="1506"/>
      <c r="B206" s="1507"/>
      <c r="C206" s="1513"/>
      <c r="D206" s="1524"/>
      <c r="E206" s="1510"/>
      <c r="F206" s="1511"/>
      <c r="G206" s="1512"/>
      <c r="H206" s="1513"/>
      <c r="I206" s="1514"/>
      <c r="J206" s="1515"/>
      <c r="K206" s="1516"/>
      <c r="L206" s="1517"/>
    </row>
    <row r="207">
      <c r="A207" s="1499"/>
      <c r="B207" s="1504"/>
      <c r="C207" s="1504"/>
      <c r="D207" s="1504"/>
      <c r="E207" s="1504"/>
      <c r="F207" s="1504"/>
      <c r="G207" s="1504"/>
      <c r="H207" s="1504"/>
      <c r="I207" s="1504"/>
      <c r="J207" s="1504"/>
      <c r="K207" s="1500"/>
      <c r="L207" s="1505"/>
    </row>
    <row r="208">
      <c r="A208" s="1506"/>
      <c r="B208" s="1507"/>
      <c r="C208" s="1513"/>
      <c r="D208" s="1524"/>
      <c r="E208" s="1510"/>
      <c r="F208" s="1511"/>
      <c r="G208" s="1512"/>
      <c r="H208" s="1513"/>
      <c r="I208" s="1514"/>
      <c r="J208" s="1515"/>
      <c r="K208" s="1516"/>
      <c r="L208" s="1517"/>
    </row>
    <row r="209">
      <c r="A209" s="1499"/>
      <c r="B209" s="1504"/>
      <c r="C209" s="1504"/>
      <c r="D209" s="1504"/>
      <c r="E209" s="1504"/>
      <c r="F209" s="1504"/>
      <c r="G209" s="1504"/>
      <c r="H209" s="1504"/>
      <c r="I209" s="1504"/>
      <c r="J209" s="1504"/>
      <c r="K209" s="1500"/>
      <c r="L209" s="1505"/>
    </row>
    <row r="210">
      <c r="A210" s="1506"/>
      <c r="B210" s="1507"/>
      <c r="C210" s="1513"/>
      <c r="D210" s="1524"/>
      <c r="E210" s="1510"/>
      <c r="F210" s="1511"/>
      <c r="G210" s="1512"/>
      <c r="H210" s="1513"/>
      <c r="I210" s="1514"/>
      <c r="J210" s="1515"/>
      <c r="K210" s="1516"/>
      <c r="L210" s="1517"/>
    </row>
    <row r="211">
      <c r="A211" s="1499"/>
      <c r="B211" s="1504"/>
      <c r="C211" s="1504"/>
      <c r="D211" s="1504"/>
      <c r="E211" s="1504"/>
      <c r="F211" s="1504"/>
      <c r="G211" s="1504"/>
      <c r="H211" s="1504"/>
      <c r="I211" s="1504"/>
      <c r="J211" s="1504"/>
      <c r="K211" s="1500"/>
      <c r="L211" s="1505"/>
    </row>
    <row r="212">
      <c r="A212" s="1506"/>
      <c r="B212" s="1507"/>
      <c r="C212" s="1513"/>
      <c r="D212" s="1524"/>
      <c r="E212" s="1510"/>
      <c r="F212" s="1511"/>
      <c r="G212" s="1512"/>
      <c r="H212" s="1513"/>
      <c r="I212" s="1514"/>
      <c r="J212" s="1515"/>
      <c r="K212" s="1516"/>
      <c r="L212" s="1517"/>
    </row>
    <row r="213">
      <c r="A213" s="1499"/>
      <c r="B213" s="1504"/>
      <c r="C213" s="1504"/>
      <c r="D213" s="1504"/>
      <c r="E213" s="1504"/>
      <c r="F213" s="1504"/>
      <c r="G213" s="1504"/>
      <c r="H213" s="1504"/>
      <c r="I213" s="1504"/>
      <c r="J213" s="1504"/>
      <c r="K213" s="1500"/>
      <c r="L213" s="1505"/>
    </row>
    <row r="214">
      <c r="A214" s="1506"/>
      <c r="B214" s="1507"/>
      <c r="C214" s="1513"/>
      <c r="D214" s="1524"/>
      <c r="E214" s="1510"/>
      <c r="F214" s="1511"/>
      <c r="G214" s="1512"/>
      <c r="H214" s="1513"/>
      <c r="I214" s="1514"/>
      <c r="J214" s="1515"/>
      <c r="K214" s="1516"/>
      <c r="L214" s="1517"/>
    </row>
    <row r="215">
      <c r="A215" s="1499"/>
      <c r="B215" s="1504"/>
      <c r="C215" s="1504"/>
      <c r="D215" s="1504"/>
      <c r="E215" s="1504"/>
      <c r="F215" s="1504"/>
      <c r="G215" s="1504"/>
      <c r="H215" s="1504"/>
      <c r="I215" s="1504"/>
      <c r="J215" s="1504"/>
      <c r="K215" s="1500"/>
      <c r="L215" s="1505"/>
    </row>
    <row r="216">
      <c r="A216" s="1506"/>
      <c r="B216" s="1507"/>
      <c r="C216" s="1513"/>
      <c r="D216" s="1524"/>
      <c r="E216" s="1510"/>
      <c r="F216" s="1511"/>
      <c r="G216" s="1512"/>
      <c r="H216" s="1513"/>
      <c r="I216" s="1514"/>
      <c r="J216" s="1515"/>
      <c r="K216" s="1516"/>
      <c r="L216" s="1517"/>
    </row>
    <row r="217">
      <c r="A217" s="1499"/>
      <c r="B217" s="1504"/>
      <c r="C217" s="1504"/>
      <c r="D217" s="1504"/>
      <c r="E217" s="1504"/>
      <c r="F217" s="1504"/>
      <c r="G217" s="1504"/>
      <c r="H217" s="1504"/>
      <c r="I217" s="1504"/>
      <c r="J217" s="1504"/>
      <c r="K217" s="1500"/>
      <c r="L217" s="1505"/>
    </row>
    <row r="218">
      <c r="A218" s="1506"/>
      <c r="B218" s="1507"/>
      <c r="C218" s="1513"/>
      <c r="D218" s="1524"/>
      <c r="E218" s="1510"/>
      <c r="F218" s="1511"/>
      <c r="G218" s="1512"/>
      <c r="H218" s="1513"/>
      <c r="I218" s="1514"/>
      <c r="J218" s="1515"/>
      <c r="K218" s="1516"/>
      <c r="L218" s="1517"/>
    </row>
    <row r="219">
      <c r="A219" s="1499"/>
      <c r="B219" s="1504"/>
      <c r="C219" s="1504"/>
      <c r="D219" s="1504"/>
      <c r="E219" s="1504"/>
      <c r="F219" s="1504"/>
      <c r="G219" s="1504"/>
      <c r="H219" s="1504"/>
      <c r="I219" s="1504"/>
      <c r="J219" s="1504"/>
      <c r="K219" s="1500"/>
      <c r="L219" s="1505"/>
    </row>
    <row r="220">
      <c r="A220" s="1506"/>
      <c r="B220" s="1507"/>
      <c r="C220" s="1513"/>
      <c r="D220" s="1524"/>
      <c r="E220" s="1510"/>
      <c r="F220" s="1511"/>
      <c r="G220" s="1512"/>
      <c r="H220" s="1513"/>
      <c r="I220" s="1514"/>
      <c r="J220" s="1515"/>
      <c r="K220" s="1516"/>
      <c r="L220" s="1517"/>
    </row>
    <row r="221">
      <c r="A221" s="1499"/>
      <c r="B221" s="1504"/>
      <c r="C221" s="1504"/>
      <c r="D221" s="1504"/>
      <c r="E221" s="1504"/>
      <c r="F221" s="1504"/>
      <c r="G221" s="1504"/>
      <c r="H221" s="1504"/>
      <c r="I221" s="1504"/>
      <c r="J221" s="1504"/>
      <c r="K221" s="1500"/>
      <c r="L221" s="1505"/>
    </row>
    <row r="222">
      <c r="A222" s="1506"/>
      <c r="B222" s="1507"/>
      <c r="C222" s="1513"/>
      <c r="D222" s="1524"/>
      <c r="E222" s="1510"/>
      <c r="F222" s="1511"/>
      <c r="G222" s="1512"/>
      <c r="H222" s="1513"/>
      <c r="I222" s="1514"/>
      <c r="J222" s="1515"/>
      <c r="K222" s="1516"/>
      <c r="L222" s="1517"/>
    </row>
    <row r="223">
      <c r="A223" s="1499"/>
      <c r="B223" s="1504"/>
      <c r="C223" s="1504"/>
      <c r="D223" s="1504"/>
      <c r="E223" s="1504"/>
      <c r="F223" s="1504"/>
      <c r="G223" s="1504"/>
      <c r="H223" s="1504"/>
      <c r="I223" s="1504"/>
      <c r="J223" s="1504"/>
      <c r="K223" s="1500"/>
      <c r="L223" s="1505"/>
    </row>
    <row r="224">
      <c r="A224" s="1506"/>
      <c r="B224" s="1507"/>
      <c r="C224" s="1513"/>
      <c r="D224" s="1524"/>
      <c r="E224" s="1510"/>
      <c r="F224" s="1511"/>
      <c r="G224" s="1512"/>
      <c r="H224" s="1513"/>
      <c r="I224" s="1514"/>
      <c r="J224" s="1515"/>
      <c r="K224" s="1516"/>
      <c r="L224" s="1517"/>
    </row>
    <row r="225">
      <c r="A225" s="1499"/>
      <c r="B225" s="1504"/>
      <c r="C225" s="1504"/>
      <c r="D225" s="1504"/>
      <c r="E225" s="1504"/>
      <c r="F225" s="1504"/>
      <c r="G225" s="1504"/>
      <c r="H225" s="1504"/>
      <c r="I225" s="1504"/>
      <c r="J225" s="1504"/>
      <c r="K225" s="1500"/>
      <c r="L225" s="1505"/>
    </row>
    <row r="226">
      <c r="A226" s="1506"/>
      <c r="B226" s="1507"/>
      <c r="C226" s="1513"/>
      <c r="D226" s="1524"/>
      <c r="E226" s="1510"/>
      <c r="F226" s="1511"/>
      <c r="G226" s="1512"/>
      <c r="H226" s="1513"/>
      <c r="I226" s="1514"/>
      <c r="J226" s="1515"/>
      <c r="K226" s="1516"/>
      <c r="L226" s="1517"/>
    </row>
    <row r="227">
      <c r="A227" s="1499"/>
      <c r="B227" s="1504"/>
      <c r="C227" s="1504"/>
      <c r="D227" s="1504"/>
      <c r="E227" s="1504"/>
      <c r="F227" s="1504"/>
      <c r="G227" s="1504"/>
      <c r="H227" s="1504"/>
      <c r="I227" s="1504"/>
      <c r="J227" s="1504"/>
      <c r="K227" s="1500"/>
      <c r="L227" s="1505"/>
    </row>
    <row r="228">
      <c r="A228" s="1506"/>
      <c r="B228" s="1507"/>
      <c r="C228" s="1513"/>
      <c r="D228" s="1524"/>
      <c r="E228" s="1510"/>
      <c r="F228" s="1511"/>
      <c r="G228" s="1512"/>
      <c r="H228" s="1513"/>
      <c r="I228" s="1514"/>
      <c r="J228" s="1515"/>
      <c r="K228" s="1516"/>
      <c r="L228" s="1517"/>
    </row>
    <row r="229">
      <c r="A229" s="1499"/>
      <c r="B229" s="1504"/>
      <c r="C229" s="1504"/>
      <c r="D229" s="1504"/>
      <c r="E229" s="1504"/>
      <c r="F229" s="1504"/>
      <c r="G229" s="1504"/>
      <c r="H229" s="1504"/>
      <c r="I229" s="1504"/>
      <c r="J229" s="1504"/>
      <c r="K229" s="1500"/>
      <c r="L229" s="1505"/>
    </row>
    <row r="230">
      <c r="A230" s="1506"/>
      <c r="B230" s="1507"/>
      <c r="C230" s="1513"/>
      <c r="D230" s="1524"/>
      <c r="E230" s="1510"/>
      <c r="F230" s="1511"/>
      <c r="G230" s="1512"/>
      <c r="H230" s="1513"/>
      <c r="I230" s="1514"/>
      <c r="J230" s="1515"/>
      <c r="K230" s="1516"/>
      <c r="L230" s="1517"/>
    </row>
    <row r="231">
      <c r="A231" s="1499"/>
      <c r="B231" s="1504"/>
      <c r="C231" s="1504"/>
      <c r="D231" s="1504"/>
      <c r="E231" s="1504"/>
      <c r="F231" s="1504"/>
      <c r="G231" s="1504"/>
      <c r="H231" s="1504"/>
      <c r="I231" s="1504"/>
      <c r="J231" s="1504"/>
      <c r="K231" s="1500"/>
      <c r="L231" s="1505"/>
    </row>
    <row r="232">
      <c r="A232" s="1506"/>
      <c r="B232" s="1507"/>
      <c r="C232" s="1513"/>
      <c r="D232" s="1524"/>
      <c r="E232" s="1510"/>
      <c r="F232" s="1511"/>
      <c r="G232" s="1512"/>
      <c r="H232" s="1513"/>
      <c r="I232" s="1514"/>
      <c r="J232" s="1515"/>
      <c r="K232" s="1516"/>
      <c r="L232" s="1517"/>
    </row>
    <row r="233">
      <c r="A233" s="1499"/>
      <c r="B233" s="1504"/>
      <c r="C233" s="1504"/>
      <c r="D233" s="1504"/>
      <c r="E233" s="1504"/>
      <c r="F233" s="1504"/>
      <c r="G233" s="1504"/>
      <c r="H233" s="1504"/>
      <c r="I233" s="1504"/>
      <c r="J233" s="1504"/>
      <c r="K233" s="1500"/>
      <c r="L233" s="1505"/>
    </row>
    <row r="234">
      <c r="A234" s="1506"/>
      <c r="B234" s="1507"/>
      <c r="C234" s="1513"/>
      <c r="D234" s="1524"/>
      <c r="E234" s="1510"/>
      <c r="F234" s="1511"/>
      <c r="G234" s="1512"/>
      <c r="H234" s="1513"/>
      <c r="I234" s="1514"/>
      <c r="J234" s="1515"/>
      <c r="K234" s="1516"/>
      <c r="L234" s="1517"/>
    </row>
    <row r="235">
      <c r="A235" s="1499"/>
      <c r="B235" s="1504"/>
      <c r="C235" s="1504"/>
      <c r="D235" s="1504"/>
      <c r="E235" s="1504"/>
      <c r="F235" s="1504"/>
      <c r="G235" s="1504"/>
      <c r="H235" s="1504"/>
      <c r="I235" s="1504"/>
      <c r="J235" s="1504"/>
      <c r="K235" s="1500"/>
      <c r="L235" s="1505"/>
    </row>
    <row r="236">
      <c r="A236" s="1506"/>
      <c r="B236" s="1507"/>
      <c r="C236" s="1513"/>
      <c r="D236" s="1524"/>
      <c r="E236" s="1510"/>
      <c r="F236" s="1511"/>
      <c r="G236" s="1512"/>
      <c r="H236" s="1513"/>
      <c r="I236" s="1514"/>
      <c r="J236" s="1515"/>
      <c r="K236" s="1516"/>
      <c r="L236" s="1517"/>
    </row>
    <row r="237">
      <c r="A237" s="1499"/>
      <c r="B237" s="1504"/>
      <c r="C237" s="1504"/>
      <c r="D237" s="1504"/>
      <c r="E237" s="1504"/>
      <c r="F237" s="1504"/>
      <c r="G237" s="1504"/>
      <c r="H237" s="1504"/>
      <c r="I237" s="1504"/>
      <c r="J237" s="1504"/>
      <c r="K237" s="1500"/>
      <c r="L237" s="1505"/>
    </row>
    <row r="238">
      <c r="A238" s="1506"/>
      <c r="B238" s="1507"/>
      <c r="C238" s="1513"/>
      <c r="D238" s="1524"/>
      <c r="E238" s="1510"/>
      <c r="F238" s="1511"/>
      <c r="G238" s="1512"/>
      <c r="H238" s="1513"/>
      <c r="I238" s="1514"/>
      <c r="J238" s="1515"/>
      <c r="K238" s="1516"/>
      <c r="L238" s="1517"/>
    </row>
    <row r="239">
      <c r="A239" s="1499"/>
      <c r="B239" s="1504"/>
      <c r="C239" s="1504"/>
      <c r="D239" s="1504"/>
      <c r="E239" s="1504"/>
      <c r="F239" s="1504"/>
      <c r="G239" s="1504"/>
      <c r="H239" s="1504"/>
      <c r="I239" s="1504"/>
      <c r="J239" s="1504"/>
      <c r="K239" s="1500"/>
      <c r="L239" s="1505"/>
    </row>
    <row r="240">
      <c r="A240" s="1506"/>
      <c r="B240" s="1507"/>
      <c r="C240" s="1513"/>
      <c r="D240" s="1524"/>
      <c r="E240" s="1510"/>
      <c r="F240" s="1511"/>
      <c r="G240" s="1512"/>
      <c r="H240" s="1513"/>
      <c r="I240" s="1514"/>
      <c r="J240" s="1515"/>
      <c r="K240" s="1516"/>
      <c r="L240" s="1517"/>
    </row>
    <row r="241">
      <c r="A241" s="1499"/>
      <c r="B241" s="1504"/>
      <c r="C241" s="1504"/>
      <c r="D241" s="1504"/>
      <c r="E241" s="1504"/>
      <c r="F241" s="1504"/>
      <c r="G241" s="1504"/>
      <c r="H241" s="1504"/>
      <c r="I241" s="1504"/>
      <c r="J241" s="1504"/>
      <c r="K241" s="1500"/>
      <c r="L241" s="1505"/>
    </row>
    <row r="242">
      <c r="A242" s="1506"/>
      <c r="B242" s="1507"/>
      <c r="C242" s="1513"/>
      <c r="D242" s="1524"/>
      <c r="E242" s="1510"/>
      <c r="F242" s="1511"/>
      <c r="G242" s="1512"/>
      <c r="H242" s="1513"/>
      <c r="I242" s="1514"/>
      <c r="J242" s="1515"/>
      <c r="K242" s="1516"/>
      <c r="L242" s="1517"/>
    </row>
    <row r="243">
      <c r="A243" s="1499"/>
      <c r="B243" s="1504"/>
      <c r="C243" s="1504"/>
      <c r="D243" s="1504"/>
      <c r="E243" s="1504"/>
      <c r="F243" s="1504"/>
      <c r="G243" s="1504"/>
      <c r="H243" s="1504"/>
      <c r="I243" s="1504"/>
      <c r="J243" s="1504"/>
      <c r="K243" s="1500"/>
      <c r="L243" s="1505"/>
    </row>
    <row r="244">
      <c r="A244" s="1506"/>
      <c r="B244" s="1507"/>
      <c r="C244" s="1513"/>
      <c r="D244" s="1524"/>
      <c r="E244" s="1510"/>
      <c r="F244" s="1511"/>
      <c r="G244" s="1512"/>
      <c r="H244" s="1513"/>
      <c r="I244" s="1514"/>
      <c r="J244" s="1515"/>
      <c r="K244" s="1516"/>
      <c r="L244" s="1517"/>
    </row>
    <row r="245">
      <c r="A245" s="1499"/>
      <c r="B245" s="1504"/>
      <c r="C245" s="1504"/>
      <c r="D245" s="1504"/>
      <c r="E245" s="1504"/>
      <c r="F245" s="1504"/>
      <c r="G245" s="1504"/>
      <c r="H245" s="1504"/>
      <c r="I245" s="1504"/>
      <c r="J245" s="1504"/>
      <c r="K245" s="1500"/>
      <c r="L245" s="1505"/>
    </row>
    <row r="246">
      <c r="A246" s="1506"/>
      <c r="B246" s="1507"/>
      <c r="C246" s="1513"/>
      <c r="D246" s="1524"/>
      <c r="E246" s="1510"/>
      <c r="F246" s="1511"/>
      <c r="G246" s="1512"/>
      <c r="H246" s="1513"/>
      <c r="I246" s="1514"/>
      <c r="J246" s="1515"/>
      <c r="K246" s="1516"/>
      <c r="L246" s="1517"/>
    </row>
    <row r="247">
      <c r="A247" s="1499"/>
      <c r="B247" s="1504"/>
      <c r="C247" s="1504"/>
      <c r="D247" s="1504"/>
      <c r="E247" s="1504"/>
      <c r="F247" s="1504"/>
      <c r="G247" s="1504"/>
      <c r="H247" s="1504"/>
      <c r="I247" s="1504"/>
      <c r="J247" s="1504"/>
      <c r="K247" s="1500"/>
      <c r="L247" s="1505"/>
    </row>
    <row r="248">
      <c r="A248" s="1506"/>
      <c r="B248" s="1507"/>
      <c r="C248" s="1513"/>
      <c r="D248" s="1524"/>
      <c r="E248" s="1510"/>
      <c r="F248" s="1511"/>
      <c r="G248" s="1512"/>
      <c r="H248" s="1513"/>
      <c r="I248" s="1514"/>
      <c r="J248" s="1515"/>
      <c r="K248" s="1516"/>
      <c r="L248" s="1517"/>
    </row>
    <row r="249">
      <c r="A249" s="1499"/>
      <c r="B249" s="1504"/>
      <c r="C249" s="1504"/>
      <c r="D249" s="1504"/>
      <c r="E249" s="1504"/>
      <c r="F249" s="1504"/>
      <c r="G249" s="1504"/>
      <c r="H249" s="1504"/>
      <c r="I249" s="1504"/>
      <c r="J249" s="1504"/>
      <c r="K249" s="1500"/>
      <c r="L249" s="1505"/>
    </row>
    <row r="250">
      <c r="A250" s="1506"/>
      <c r="B250" s="1507"/>
      <c r="C250" s="1513"/>
      <c r="D250" s="1524"/>
      <c r="E250" s="1510"/>
      <c r="F250" s="1511"/>
      <c r="G250" s="1512"/>
      <c r="H250" s="1513"/>
      <c r="I250" s="1514"/>
      <c r="J250" s="1515"/>
      <c r="K250" s="1516"/>
      <c r="L250" s="1517"/>
    </row>
    <row r="251">
      <c r="A251" s="1499"/>
      <c r="B251" s="1504"/>
      <c r="C251" s="1504"/>
      <c r="D251" s="1504"/>
      <c r="E251" s="1504"/>
      <c r="F251" s="1504"/>
      <c r="G251" s="1504"/>
      <c r="H251" s="1504"/>
      <c r="I251" s="1504"/>
      <c r="J251" s="1504"/>
      <c r="K251" s="1500"/>
      <c r="L251" s="1505"/>
    </row>
    <row r="252">
      <c r="A252" s="1506"/>
      <c r="B252" s="1507"/>
      <c r="C252" s="1513"/>
      <c r="D252" s="1524"/>
      <c r="E252" s="1510"/>
      <c r="F252" s="1511"/>
      <c r="G252" s="1512"/>
      <c r="H252" s="1513"/>
      <c r="I252" s="1514"/>
      <c r="J252" s="1515"/>
      <c r="K252" s="1516"/>
      <c r="L252" s="1517"/>
    </row>
    <row r="253">
      <c r="A253" s="1499"/>
      <c r="B253" s="1504"/>
      <c r="C253" s="1504"/>
      <c r="D253" s="1504"/>
      <c r="E253" s="1504"/>
      <c r="F253" s="1504"/>
      <c r="G253" s="1504"/>
      <c r="H253" s="1504"/>
      <c r="I253" s="1504"/>
      <c r="J253" s="1504"/>
      <c r="K253" s="1500"/>
      <c r="L253" s="1505"/>
    </row>
    <row r="254">
      <c r="A254" s="1506"/>
      <c r="B254" s="1507"/>
      <c r="C254" s="1513"/>
      <c r="D254" s="1524"/>
      <c r="E254" s="1510"/>
      <c r="F254" s="1511"/>
      <c r="G254" s="1512"/>
      <c r="H254" s="1513"/>
      <c r="I254" s="1514"/>
      <c r="J254" s="1515"/>
      <c r="K254" s="1516"/>
      <c r="L254" s="1517"/>
    </row>
    <row r="255">
      <c r="A255" s="1499"/>
      <c r="B255" s="1504"/>
      <c r="C255" s="1504"/>
      <c r="D255" s="1504"/>
      <c r="E255" s="1504"/>
      <c r="F255" s="1504"/>
      <c r="G255" s="1504"/>
      <c r="H255" s="1504"/>
      <c r="I255" s="1504"/>
      <c r="J255" s="1504"/>
      <c r="K255" s="1500"/>
      <c r="L255" s="1505"/>
    </row>
    <row r="256">
      <c r="A256" s="1506"/>
      <c r="B256" s="1507"/>
      <c r="C256" s="1513"/>
      <c r="D256" s="1524"/>
      <c r="E256" s="1510"/>
      <c r="F256" s="1511"/>
      <c r="G256" s="1512"/>
      <c r="H256" s="1513"/>
      <c r="I256" s="1514"/>
      <c r="J256" s="1515"/>
      <c r="K256" s="1516"/>
      <c r="L256" s="1517"/>
    </row>
    <row r="257">
      <c r="A257" s="1499"/>
      <c r="B257" s="1504"/>
      <c r="C257" s="1504"/>
      <c r="D257" s="1504"/>
      <c r="E257" s="1504"/>
      <c r="F257" s="1504"/>
      <c r="G257" s="1504"/>
      <c r="H257" s="1504"/>
      <c r="I257" s="1504"/>
      <c r="J257" s="1504"/>
      <c r="K257" s="1500"/>
      <c r="L257" s="1505"/>
    </row>
    <row r="258">
      <c r="A258" s="1506"/>
      <c r="B258" s="1507"/>
      <c r="C258" s="1513"/>
      <c r="D258" s="1524"/>
      <c r="E258" s="1510"/>
      <c r="F258" s="1511"/>
      <c r="G258" s="1512"/>
      <c r="H258" s="1513"/>
      <c r="I258" s="1514"/>
      <c r="J258" s="1515"/>
      <c r="K258" s="1516"/>
      <c r="L258" s="1517"/>
    </row>
    <row r="259">
      <c r="A259" s="1499"/>
      <c r="B259" s="1504"/>
      <c r="C259" s="1504"/>
      <c r="D259" s="1504"/>
      <c r="E259" s="1504"/>
      <c r="F259" s="1504"/>
      <c r="G259" s="1504"/>
      <c r="H259" s="1504"/>
      <c r="I259" s="1504"/>
      <c r="J259" s="1504"/>
      <c r="K259" s="1500"/>
      <c r="L259" s="1505"/>
    </row>
    <row r="260">
      <c r="A260" s="1506"/>
      <c r="B260" s="1507"/>
      <c r="C260" s="1513"/>
      <c r="D260" s="1524"/>
      <c r="E260" s="1510"/>
      <c r="F260" s="1511"/>
      <c r="G260" s="1512"/>
      <c r="H260" s="1513"/>
      <c r="I260" s="1514"/>
      <c r="J260" s="1515"/>
      <c r="K260" s="1516"/>
      <c r="L260" s="1517"/>
    </row>
    <row r="261">
      <c r="A261" s="1499"/>
      <c r="B261" s="1504"/>
      <c r="C261" s="1504"/>
      <c r="D261" s="1504"/>
      <c r="E261" s="1504"/>
      <c r="F261" s="1504"/>
      <c r="G261" s="1504"/>
      <c r="H261" s="1504"/>
      <c r="I261" s="1504"/>
      <c r="J261" s="1504"/>
      <c r="K261" s="1500"/>
      <c r="L261" s="1505"/>
    </row>
    <row r="262">
      <c r="A262" s="1506"/>
      <c r="B262" s="1507"/>
      <c r="C262" s="1513"/>
      <c r="D262" s="1524"/>
      <c r="E262" s="1510"/>
      <c r="F262" s="1511"/>
      <c r="G262" s="1512"/>
      <c r="H262" s="1513"/>
      <c r="I262" s="1514"/>
      <c r="J262" s="1515"/>
      <c r="K262" s="1516"/>
      <c r="L262" s="1517"/>
    </row>
    <row r="263">
      <c r="A263" s="1499"/>
      <c r="B263" s="1504"/>
      <c r="C263" s="1504"/>
      <c r="D263" s="1504"/>
      <c r="E263" s="1504"/>
      <c r="F263" s="1504"/>
      <c r="G263" s="1504"/>
      <c r="H263" s="1504"/>
      <c r="I263" s="1504"/>
      <c r="J263" s="1504"/>
      <c r="K263" s="1500"/>
      <c r="L263" s="1505"/>
    </row>
    <row r="264">
      <c r="A264" s="1506"/>
      <c r="B264" s="1507"/>
      <c r="C264" s="1513"/>
      <c r="D264" s="1524"/>
      <c r="E264" s="1510"/>
      <c r="F264" s="1511"/>
      <c r="G264" s="1512"/>
      <c r="H264" s="1513"/>
      <c r="I264" s="1514"/>
      <c r="J264" s="1515"/>
      <c r="K264" s="1516"/>
      <c r="L264" s="1517"/>
    </row>
    <row r="265">
      <c r="A265" s="1499"/>
      <c r="B265" s="1504"/>
      <c r="C265" s="1504"/>
      <c r="D265" s="1504"/>
      <c r="E265" s="1504"/>
      <c r="F265" s="1504"/>
      <c r="G265" s="1504"/>
      <c r="H265" s="1504"/>
      <c r="I265" s="1504"/>
      <c r="J265" s="1504"/>
      <c r="K265" s="1500"/>
      <c r="L265" s="1505"/>
    </row>
    <row r="266">
      <c r="A266" s="1506"/>
      <c r="B266" s="1507"/>
      <c r="C266" s="1513"/>
      <c r="D266" s="1524"/>
      <c r="E266" s="1510"/>
      <c r="F266" s="1511"/>
      <c r="G266" s="1512"/>
      <c r="H266" s="1513"/>
      <c r="I266" s="1514"/>
      <c r="J266" s="1515"/>
      <c r="K266" s="1516"/>
      <c r="L266" s="1517"/>
    </row>
    <row r="267">
      <c r="A267" s="1499"/>
      <c r="B267" s="1504"/>
      <c r="C267" s="1504"/>
      <c r="D267" s="1504"/>
      <c r="E267" s="1504"/>
      <c r="F267" s="1504"/>
      <c r="G267" s="1504"/>
      <c r="H267" s="1504"/>
      <c r="I267" s="1504"/>
      <c r="J267" s="1504"/>
      <c r="K267" s="1500"/>
      <c r="L267" s="1505"/>
    </row>
    <row r="268">
      <c r="A268" s="1506"/>
      <c r="B268" s="1507"/>
      <c r="C268" s="1513"/>
      <c r="D268" s="1524"/>
      <c r="E268" s="1510"/>
      <c r="F268" s="1511"/>
      <c r="G268" s="1512"/>
      <c r="H268" s="1513"/>
      <c r="I268" s="1514"/>
      <c r="J268" s="1515"/>
      <c r="K268" s="1516"/>
      <c r="L268" s="1517"/>
    </row>
    <row r="269">
      <c r="A269" s="1499"/>
      <c r="B269" s="1504"/>
      <c r="C269" s="1504"/>
      <c r="D269" s="1504"/>
      <c r="E269" s="1504"/>
      <c r="F269" s="1504"/>
      <c r="G269" s="1504"/>
      <c r="H269" s="1504"/>
      <c r="I269" s="1504"/>
      <c r="J269" s="1504"/>
      <c r="K269" s="1500"/>
      <c r="L269" s="1505"/>
    </row>
    <row r="270">
      <c r="A270" s="1506"/>
      <c r="B270" s="1507"/>
      <c r="C270" s="1513"/>
      <c r="D270" s="1524"/>
      <c r="E270" s="1510"/>
      <c r="F270" s="1511"/>
      <c r="G270" s="1512"/>
      <c r="H270" s="1513"/>
      <c r="I270" s="1514"/>
      <c r="J270" s="1515"/>
      <c r="K270" s="1516"/>
      <c r="L270" s="1517"/>
    </row>
    <row r="271">
      <c r="A271" s="1499"/>
      <c r="B271" s="1504"/>
      <c r="C271" s="1504"/>
      <c r="D271" s="1504"/>
      <c r="E271" s="1504"/>
      <c r="F271" s="1504"/>
      <c r="G271" s="1504"/>
      <c r="H271" s="1504"/>
      <c r="I271" s="1504"/>
      <c r="J271" s="1504"/>
      <c r="K271" s="1500"/>
      <c r="L271" s="1505"/>
    </row>
    <row r="272">
      <c r="A272" s="1506"/>
      <c r="B272" s="1507"/>
      <c r="C272" s="1513"/>
      <c r="D272" s="1524"/>
      <c r="E272" s="1510"/>
      <c r="F272" s="1511"/>
      <c r="G272" s="1512"/>
      <c r="H272" s="1513"/>
      <c r="I272" s="1514"/>
      <c r="J272" s="1515"/>
      <c r="K272" s="1516"/>
      <c r="L272" s="1517"/>
    </row>
    <row r="273">
      <c r="A273" s="1499"/>
      <c r="B273" s="1504"/>
      <c r="C273" s="1504"/>
      <c r="D273" s="1504"/>
      <c r="E273" s="1504"/>
      <c r="F273" s="1504"/>
      <c r="G273" s="1504"/>
      <c r="H273" s="1504"/>
      <c r="I273" s="1504"/>
      <c r="J273" s="1504"/>
      <c r="K273" s="1500"/>
      <c r="L273" s="1505"/>
    </row>
    <row r="274">
      <c r="A274" s="1506"/>
      <c r="B274" s="1507"/>
      <c r="C274" s="1513"/>
      <c r="D274" s="1524"/>
      <c r="E274" s="1510"/>
      <c r="F274" s="1511"/>
      <c r="G274" s="1512"/>
      <c r="H274" s="1513"/>
      <c r="I274" s="1514"/>
      <c r="J274" s="1515"/>
      <c r="K274" s="1516"/>
      <c r="L274" s="1517"/>
    </row>
    <row r="275">
      <c r="A275" s="1499"/>
      <c r="B275" s="1504"/>
      <c r="C275" s="1504"/>
      <c r="D275" s="1504"/>
      <c r="E275" s="1504"/>
      <c r="F275" s="1504"/>
      <c r="G275" s="1504"/>
      <c r="H275" s="1504"/>
      <c r="I275" s="1504"/>
      <c r="J275" s="1504"/>
      <c r="K275" s="1500"/>
      <c r="L275" s="1505"/>
    </row>
    <row r="276">
      <c r="A276" s="1506"/>
      <c r="B276" s="1507"/>
      <c r="C276" s="1513"/>
      <c r="D276" s="1524"/>
      <c r="E276" s="1510"/>
      <c r="F276" s="1511"/>
      <c r="G276" s="1512"/>
      <c r="H276" s="1513"/>
      <c r="I276" s="1514"/>
      <c r="J276" s="1515"/>
      <c r="K276" s="1516"/>
      <c r="L276" s="1517"/>
    </row>
    <row r="277">
      <c r="A277" s="1499"/>
      <c r="B277" s="1504"/>
      <c r="C277" s="1504"/>
      <c r="D277" s="1504"/>
      <c r="E277" s="1504"/>
      <c r="F277" s="1504"/>
      <c r="G277" s="1504"/>
      <c r="H277" s="1504"/>
      <c r="I277" s="1504"/>
      <c r="J277" s="1504"/>
      <c r="K277" s="1500"/>
      <c r="L277" s="1505"/>
    </row>
    <row r="278">
      <c r="A278" s="1506"/>
      <c r="B278" s="1507"/>
      <c r="C278" s="1513"/>
      <c r="D278" s="1524"/>
      <c r="E278" s="1510"/>
      <c r="F278" s="1511"/>
      <c r="G278" s="1512"/>
      <c r="H278" s="1513"/>
      <c r="I278" s="1514"/>
      <c r="J278" s="1515"/>
      <c r="K278" s="1516"/>
      <c r="L278" s="1517"/>
    </row>
    <row r="279">
      <c r="A279" s="1499"/>
      <c r="B279" s="1504"/>
      <c r="C279" s="1504"/>
      <c r="D279" s="1504"/>
      <c r="E279" s="1504"/>
      <c r="F279" s="1504"/>
      <c r="G279" s="1504"/>
      <c r="H279" s="1504"/>
      <c r="I279" s="1504"/>
      <c r="J279" s="1504"/>
      <c r="K279" s="1500"/>
      <c r="L279" s="1505"/>
    </row>
    <row r="280">
      <c r="A280" s="1506"/>
      <c r="B280" s="1507"/>
      <c r="C280" s="1513"/>
      <c r="D280" s="1524"/>
      <c r="E280" s="1510"/>
      <c r="F280" s="1511"/>
      <c r="G280" s="1512"/>
      <c r="H280" s="1513"/>
      <c r="I280" s="1514"/>
      <c r="J280" s="1515"/>
      <c r="K280" s="1516"/>
      <c r="L280" s="1517"/>
    </row>
    <row r="281">
      <c r="A281" s="1499"/>
      <c r="B281" s="1504"/>
      <c r="C281" s="1504"/>
      <c r="D281" s="1504"/>
      <c r="E281" s="1504"/>
      <c r="F281" s="1504"/>
      <c r="G281" s="1504"/>
      <c r="H281" s="1504"/>
      <c r="I281" s="1504"/>
      <c r="J281" s="1504"/>
      <c r="K281" s="1500"/>
      <c r="L281" s="1505"/>
    </row>
    <row r="282">
      <c r="A282" s="1506"/>
      <c r="B282" s="1507"/>
      <c r="C282" s="1513"/>
      <c r="D282" s="1524"/>
      <c r="E282" s="1510"/>
      <c r="F282" s="1511"/>
      <c r="G282" s="1512"/>
      <c r="H282" s="1513"/>
      <c r="I282" s="1514"/>
      <c r="J282" s="1515"/>
      <c r="K282" s="1516"/>
      <c r="L282" s="1517"/>
    </row>
    <row r="283">
      <c r="A283" s="1499"/>
      <c r="B283" s="1504"/>
      <c r="C283" s="1504"/>
      <c r="D283" s="1504"/>
      <c r="E283" s="1504"/>
      <c r="F283" s="1504"/>
      <c r="G283" s="1504"/>
      <c r="H283" s="1504"/>
      <c r="I283" s="1504"/>
      <c r="J283" s="1504"/>
      <c r="K283" s="1500"/>
      <c r="L283" s="1505"/>
    </row>
    <row r="284">
      <c r="A284" s="1506"/>
      <c r="B284" s="1507"/>
      <c r="C284" s="1513"/>
      <c r="D284" s="1524"/>
      <c r="E284" s="1510"/>
      <c r="F284" s="1511"/>
      <c r="G284" s="1512"/>
      <c r="H284" s="1513"/>
      <c r="I284" s="1514"/>
      <c r="J284" s="1515"/>
      <c r="K284" s="1516"/>
      <c r="L284" s="1517"/>
    </row>
    <row r="285">
      <c r="A285" s="1499"/>
      <c r="B285" s="1504"/>
      <c r="C285" s="1504"/>
      <c r="D285" s="1504"/>
      <c r="E285" s="1504"/>
      <c r="F285" s="1504"/>
      <c r="G285" s="1504"/>
      <c r="H285" s="1504"/>
      <c r="I285" s="1504"/>
      <c r="J285" s="1504"/>
      <c r="K285" s="1500"/>
      <c r="L285" s="1505"/>
    </row>
    <row r="286">
      <c r="A286" s="1506"/>
      <c r="B286" s="1507"/>
      <c r="C286" s="1513"/>
      <c r="D286" s="1524"/>
      <c r="E286" s="1510"/>
      <c r="F286" s="1511"/>
      <c r="G286" s="1512"/>
      <c r="H286" s="1513"/>
      <c r="I286" s="1514"/>
      <c r="J286" s="1515"/>
      <c r="K286" s="1516"/>
      <c r="L286" s="1517"/>
    </row>
    <row r="287">
      <c r="A287" s="1499"/>
      <c r="B287" s="1504"/>
      <c r="C287" s="1504"/>
      <c r="D287" s="1504"/>
      <c r="E287" s="1504"/>
      <c r="F287" s="1504"/>
      <c r="G287" s="1504"/>
      <c r="H287" s="1504"/>
      <c r="I287" s="1504"/>
      <c r="J287" s="1504"/>
      <c r="K287" s="1500"/>
      <c r="L287" s="1505"/>
    </row>
    <row r="288">
      <c r="A288" s="1506"/>
      <c r="B288" s="1507"/>
      <c r="C288" s="1513"/>
      <c r="D288" s="1524"/>
      <c r="E288" s="1510"/>
      <c r="F288" s="1511"/>
      <c r="G288" s="1512"/>
      <c r="H288" s="1513"/>
      <c r="I288" s="1514"/>
      <c r="J288" s="1515"/>
      <c r="K288" s="1516"/>
      <c r="L288" s="1517"/>
    </row>
    <row r="289">
      <c r="A289" s="1499"/>
      <c r="B289" s="1504"/>
      <c r="C289" s="1504"/>
      <c r="D289" s="1504"/>
      <c r="E289" s="1504"/>
      <c r="F289" s="1504"/>
      <c r="G289" s="1504"/>
      <c r="H289" s="1504"/>
      <c r="I289" s="1504"/>
      <c r="J289" s="1504"/>
      <c r="K289" s="1500"/>
      <c r="L289" s="1505"/>
    </row>
    <row r="290">
      <c r="A290" s="1506"/>
      <c r="B290" s="1507"/>
      <c r="C290" s="1513"/>
      <c r="D290" s="1524"/>
      <c r="E290" s="1510"/>
      <c r="F290" s="1511"/>
      <c r="G290" s="1512"/>
      <c r="H290" s="1513"/>
      <c r="I290" s="1514"/>
      <c r="J290" s="1515"/>
      <c r="K290" s="1516"/>
      <c r="L290" s="1517"/>
    </row>
    <row r="291">
      <c r="A291" s="1499"/>
      <c r="B291" s="1504"/>
      <c r="C291" s="1504"/>
      <c r="D291" s="1504"/>
      <c r="E291" s="1504"/>
      <c r="F291" s="1504"/>
      <c r="G291" s="1504"/>
      <c r="H291" s="1504"/>
      <c r="I291" s="1504"/>
      <c r="J291" s="1504"/>
      <c r="K291" s="1500"/>
      <c r="L291" s="1505"/>
    </row>
    <row r="292">
      <c r="A292" s="1506"/>
      <c r="B292" s="1507"/>
      <c r="C292" s="1513"/>
      <c r="D292" s="1524"/>
      <c r="E292" s="1510"/>
      <c r="F292" s="1511"/>
      <c r="G292" s="1512"/>
      <c r="H292" s="1513"/>
      <c r="I292" s="1514"/>
      <c r="J292" s="1515"/>
      <c r="K292" s="1516"/>
      <c r="L292" s="1517"/>
    </row>
    <row r="293">
      <c r="A293" s="1499"/>
      <c r="B293" s="1504"/>
      <c r="C293" s="1504"/>
      <c r="D293" s="1504"/>
      <c r="E293" s="1504"/>
      <c r="F293" s="1504"/>
      <c r="G293" s="1504"/>
      <c r="H293" s="1504"/>
      <c r="I293" s="1504"/>
      <c r="J293" s="1504"/>
      <c r="K293" s="1500"/>
      <c r="L293" s="1505"/>
    </row>
    <row r="294">
      <c r="A294" s="1506"/>
      <c r="B294" s="1507"/>
      <c r="C294" s="1513"/>
      <c r="D294" s="1524"/>
      <c r="E294" s="1510"/>
      <c r="F294" s="1511"/>
      <c r="G294" s="1512"/>
      <c r="H294" s="1513"/>
      <c r="I294" s="1514"/>
      <c r="J294" s="1515"/>
      <c r="K294" s="1516"/>
      <c r="L294" s="1517"/>
    </row>
    <row r="295">
      <c r="A295" s="1499"/>
      <c r="B295" s="1504"/>
      <c r="C295" s="1504"/>
      <c r="D295" s="1504"/>
      <c r="E295" s="1504"/>
      <c r="F295" s="1504"/>
      <c r="G295" s="1504"/>
      <c r="H295" s="1504"/>
      <c r="I295" s="1504"/>
      <c r="J295" s="1504"/>
      <c r="K295" s="1500"/>
      <c r="L295" s="1505"/>
    </row>
    <row r="296">
      <c r="A296" s="1506"/>
      <c r="B296" s="1507"/>
      <c r="C296" s="1513"/>
      <c r="D296" s="1524"/>
      <c r="E296" s="1510"/>
      <c r="F296" s="1511"/>
      <c r="G296" s="1512"/>
      <c r="H296" s="1513"/>
      <c r="I296" s="1514"/>
      <c r="J296" s="1515"/>
      <c r="K296" s="1516"/>
      <c r="L296" s="1517"/>
    </row>
    <row r="297">
      <c r="A297" s="1499"/>
      <c r="B297" s="1504"/>
      <c r="C297" s="1504"/>
      <c r="D297" s="1504"/>
      <c r="E297" s="1504"/>
      <c r="F297" s="1504"/>
      <c r="G297" s="1504"/>
      <c r="H297" s="1504"/>
      <c r="I297" s="1504"/>
      <c r="J297" s="1504"/>
      <c r="K297" s="1500"/>
      <c r="L297" s="1505"/>
    </row>
    <row r="298">
      <c r="A298" s="1506"/>
      <c r="B298" s="1507"/>
      <c r="C298" s="1513"/>
      <c r="D298" s="1524"/>
      <c r="E298" s="1510"/>
      <c r="F298" s="1511"/>
      <c r="G298" s="1512"/>
      <c r="H298" s="1513"/>
      <c r="I298" s="1514"/>
      <c r="J298" s="1515"/>
      <c r="K298" s="1516"/>
      <c r="L298" s="1517"/>
    </row>
    <row r="299">
      <c r="A299" s="1499"/>
      <c r="B299" s="1504"/>
      <c r="C299" s="1504"/>
      <c r="D299" s="1504"/>
      <c r="E299" s="1504"/>
      <c r="F299" s="1504"/>
      <c r="G299" s="1504"/>
      <c r="H299" s="1504"/>
      <c r="I299" s="1504"/>
      <c r="J299" s="1504"/>
      <c r="K299" s="1500"/>
      <c r="L299" s="1505"/>
    </row>
    <row r="300">
      <c r="A300" s="1506"/>
      <c r="B300" s="1507"/>
      <c r="C300" s="1513"/>
      <c r="D300" s="1524"/>
      <c r="E300" s="1510"/>
      <c r="F300" s="1511"/>
      <c r="G300" s="1512"/>
      <c r="H300" s="1513"/>
      <c r="I300" s="1514"/>
      <c r="J300" s="1515"/>
      <c r="K300" s="1516"/>
      <c r="L300" s="1517"/>
    </row>
    <row r="301">
      <c r="A301" s="1499"/>
      <c r="B301" s="1504"/>
      <c r="C301" s="1504"/>
      <c r="D301" s="1504"/>
      <c r="E301" s="1504"/>
      <c r="F301" s="1504"/>
      <c r="G301" s="1504"/>
      <c r="H301" s="1504"/>
      <c r="I301" s="1504"/>
      <c r="J301" s="1504"/>
      <c r="K301" s="1500"/>
      <c r="L301" s="1505"/>
    </row>
    <row r="302">
      <c r="A302" s="1506"/>
      <c r="B302" s="1507"/>
      <c r="C302" s="1513"/>
      <c r="D302" s="1524"/>
      <c r="E302" s="1510"/>
      <c r="F302" s="1511"/>
      <c r="G302" s="1512"/>
      <c r="H302" s="1513"/>
      <c r="I302" s="1514"/>
      <c r="J302" s="1515"/>
      <c r="K302" s="1516"/>
      <c r="L302" s="1517"/>
    </row>
    <row r="303">
      <c r="A303" s="1499"/>
      <c r="B303" s="1504"/>
      <c r="C303" s="1504"/>
      <c r="D303" s="1504"/>
      <c r="E303" s="1504"/>
      <c r="F303" s="1504"/>
      <c r="G303" s="1504"/>
      <c r="H303" s="1504"/>
      <c r="I303" s="1504"/>
      <c r="J303" s="1504"/>
      <c r="K303" s="1500"/>
      <c r="L303" s="1505"/>
    </row>
    <row r="304">
      <c r="A304" s="1506"/>
      <c r="B304" s="1507"/>
      <c r="C304" s="1513"/>
      <c r="D304" s="1524"/>
      <c r="E304" s="1510"/>
      <c r="F304" s="1511"/>
      <c r="G304" s="1512"/>
      <c r="H304" s="1513"/>
      <c r="I304" s="1514"/>
      <c r="J304" s="1515"/>
      <c r="K304" s="1516"/>
      <c r="L304" s="1517"/>
    </row>
    <row r="305">
      <c r="A305" s="1499"/>
      <c r="B305" s="1504"/>
      <c r="C305" s="1504"/>
      <c r="D305" s="1504"/>
      <c r="E305" s="1504"/>
      <c r="F305" s="1504"/>
      <c r="G305" s="1504"/>
      <c r="H305" s="1504"/>
      <c r="I305" s="1504"/>
      <c r="J305" s="1504"/>
      <c r="K305" s="1500"/>
      <c r="L305" s="1505"/>
    </row>
    <row r="306">
      <c r="A306" s="1506"/>
      <c r="B306" s="1507"/>
      <c r="C306" s="1513"/>
      <c r="D306" s="1524"/>
      <c r="E306" s="1510"/>
      <c r="F306" s="1511"/>
      <c r="G306" s="1512"/>
      <c r="H306" s="1513"/>
      <c r="I306" s="1514"/>
      <c r="J306" s="1515"/>
      <c r="K306" s="1516"/>
      <c r="L306" s="1517"/>
    </row>
    <row r="307">
      <c r="A307" s="1499"/>
      <c r="B307" s="1504"/>
      <c r="C307" s="1504"/>
      <c r="D307" s="1504"/>
      <c r="E307" s="1504"/>
      <c r="F307" s="1504"/>
      <c r="G307" s="1504"/>
      <c r="H307" s="1504"/>
      <c r="I307" s="1504"/>
      <c r="J307" s="1504"/>
      <c r="K307" s="1500"/>
      <c r="L307" s="1505"/>
    </row>
    <row r="308">
      <c r="A308" s="1506"/>
      <c r="B308" s="1507"/>
      <c r="C308" s="1513"/>
      <c r="D308" s="1524"/>
      <c r="E308" s="1510"/>
      <c r="F308" s="1511"/>
      <c r="G308" s="1512"/>
      <c r="H308" s="1513"/>
      <c r="I308" s="1514"/>
      <c r="J308" s="1515"/>
      <c r="K308" s="1516"/>
      <c r="L308" s="1517"/>
    </row>
    <row r="309">
      <c r="A309" s="1499"/>
      <c r="B309" s="1504"/>
      <c r="C309" s="1504"/>
      <c r="D309" s="1504"/>
      <c r="E309" s="1504"/>
      <c r="F309" s="1504"/>
      <c r="G309" s="1504"/>
      <c r="H309" s="1504"/>
      <c r="I309" s="1504"/>
      <c r="J309" s="1504"/>
      <c r="K309" s="1500"/>
      <c r="L309" s="1505"/>
    </row>
    <row r="310">
      <c r="A310" s="1506"/>
      <c r="B310" s="1507"/>
      <c r="C310" s="1513"/>
      <c r="D310" s="1524"/>
      <c r="E310" s="1510"/>
      <c r="F310" s="1511"/>
      <c r="G310" s="1512"/>
      <c r="H310" s="1513"/>
      <c r="I310" s="1514"/>
      <c r="J310" s="1515"/>
      <c r="K310" s="1516"/>
      <c r="L310" s="1517"/>
    </row>
    <row r="311">
      <c r="A311" s="1499"/>
      <c r="B311" s="1504"/>
      <c r="C311" s="1504"/>
      <c r="D311" s="1504"/>
      <c r="E311" s="1504"/>
      <c r="F311" s="1504"/>
      <c r="G311" s="1504"/>
      <c r="H311" s="1504"/>
      <c r="I311" s="1504"/>
      <c r="J311" s="1504"/>
      <c r="K311" s="1500"/>
      <c r="L311" s="1505"/>
    </row>
    <row r="312">
      <c r="A312" s="1506"/>
      <c r="B312" s="1507"/>
      <c r="C312" s="1513"/>
      <c r="D312" s="1524"/>
      <c r="E312" s="1510"/>
      <c r="F312" s="1511"/>
      <c r="G312" s="1512"/>
      <c r="H312" s="1513"/>
      <c r="I312" s="1514"/>
      <c r="J312" s="1515"/>
      <c r="K312" s="1516"/>
      <c r="L312" s="1517"/>
    </row>
    <row r="313">
      <c r="A313" s="1499"/>
      <c r="B313" s="1504"/>
      <c r="C313" s="1504"/>
      <c r="D313" s="1504"/>
      <c r="E313" s="1504"/>
      <c r="F313" s="1504"/>
      <c r="G313" s="1504"/>
      <c r="H313" s="1504"/>
      <c r="I313" s="1504"/>
      <c r="J313" s="1504"/>
      <c r="K313" s="1500"/>
      <c r="L313" s="1505"/>
    </row>
    <row r="314">
      <c r="A314" s="1506"/>
      <c r="B314" s="1507"/>
      <c r="C314" s="1513"/>
      <c r="D314" s="1524"/>
      <c r="E314" s="1510"/>
      <c r="F314" s="1511"/>
      <c r="G314" s="1512"/>
      <c r="H314" s="1513"/>
      <c r="I314" s="1514"/>
      <c r="J314" s="1515"/>
      <c r="K314" s="1516"/>
      <c r="L314" s="1517"/>
    </row>
    <row r="315">
      <c r="A315" s="1499"/>
      <c r="B315" s="1504"/>
      <c r="C315" s="1504"/>
      <c r="D315" s="1504"/>
      <c r="E315" s="1504"/>
      <c r="F315" s="1504"/>
      <c r="G315" s="1504"/>
      <c r="H315" s="1504"/>
      <c r="I315" s="1504"/>
      <c r="J315" s="1504"/>
      <c r="K315" s="1500"/>
      <c r="L315" s="1505"/>
    </row>
    <row r="316">
      <c r="A316" s="1506"/>
      <c r="B316" s="1507"/>
      <c r="C316" s="1513"/>
      <c r="D316" s="1524"/>
      <c r="E316" s="1510"/>
      <c r="F316" s="1511"/>
      <c r="G316" s="1512"/>
      <c r="H316" s="1513"/>
      <c r="I316" s="1514"/>
      <c r="J316" s="1515"/>
      <c r="K316" s="1516"/>
      <c r="L316" s="1517"/>
    </row>
    <row r="317">
      <c r="A317" s="1499"/>
      <c r="B317" s="1504"/>
      <c r="C317" s="1504"/>
      <c r="D317" s="1504"/>
      <c r="E317" s="1504"/>
      <c r="F317" s="1504"/>
      <c r="G317" s="1504"/>
      <c r="H317" s="1504"/>
      <c r="I317" s="1504"/>
      <c r="J317" s="1504"/>
      <c r="K317" s="1500"/>
      <c r="L317" s="1505"/>
    </row>
    <row r="318">
      <c r="A318" s="1506"/>
      <c r="B318" s="1507"/>
      <c r="C318" s="1513"/>
      <c r="D318" s="1524"/>
      <c r="E318" s="1510"/>
      <c r="F318" s="1511"/>
      <c r="G318" s="1512"/>
      <c r="H318" s="1513"/>
      <c r="I318" s="1514"/>
      <c r="J318" s="1515"/>
      <c r="K318" s="1516"/>
      <c r="L318" s="1517"/>
    </row>
    <row r="319">
      <c r="A319" s="1499"/>
      <c r="B319" s="1504"/>
      <c r="C319" s="1504"/>
      <c r="D319" s="1504"/>
      <c r="E319" s="1504"/>
      <c r="F319" s="1504"/>
      <c r="G319" s="1504"/>
      <c r="H319" s="1504"/>
      <c r="I319" s="1504"/>
      <c r="J319" s="1504"/>
      <c r="K319" s="1500"/>
      <c r="L319" s="1505"/>
    </row>
    <row r="320">
      <c r="A320" s="1506"/>
      <c r="B320" s="1507"/>
      <c r="C320" s="1513"/>
      <c r="D320" s="1524"/>
      <c r="E320" s="1510"/>
      <c r="F320" s="1511"/>
      <c r="G320" s="1512"/>
      <c r="H320" s="1513"/>
      <c r="I320" s="1514"/>
      <c r="J320" s="1515"/>
      <c r="K320" s="1516"/>
      <c r="L320" s="1517"/>
    </row>
    <row r="321">
      <c r="A321" s="1499"/>
      <c r="B321" s="1504"/>
      <c r="C321" s="1504"/>
      <c r="D321" s="1504"/>
      <c r="E321" s="1504"/>
      <c r="F321" s="1504"/>
      <c r="G321" s="1504"/>
      <c r="H321" s="1504"/>
      <c r="I321" s="1504"/>
      <c r="J321" s="1504"/>
      <c r="K321" s="1500"/>
      <c r="L321" s="1505"/>
    </row>
    <row r="322">
      <c r="A322" s="1506"/>
      <c r="B322" s="1507"/>
      <c r="C322" s="1513"/>
      <c r="D322" s="1524"/>
      <c r="E322" s="1510"/>
      <c r="F322" s="1511"/>
      <c r="G322" s="1512"/>
      <c r="H322" s="1513"/>
      <c r="I322" s="1514"/>
      <c r="J322" s="1515"/>
      <c r="K322" s="1516"/>
      <c r="L322" s="1517"/>
    </row>
    <row r="323">
      <c r="A323" s="1499"/>
      <c r="B323" s="1504"/>
      <c r="C323" s="1504"/>
      <c r="D323" s="1504"/>
      <c r="E323" s="1504"/>
      <c r="F323" s="1504"/>
      <c r="G323" s="1504"/>
      <c r="H323" s="1504"/>
      <c r="I323" s="1504"/>
      <c r="J323" s="1504"/>
      <c r="K323" s="1500"/>
      <c r="L323" s="1505"/>
    </row>
    <row r="324">
      <c r="A324" s="1506"/>
      <c r="B324" s="1507"/>
      <c r="C324" s="1513"/>
      <c r="D324" s="1524"/>
      <c r="E324" s="1510"/>
      <c r="F324" s="1511"/>
      <c r="G324" s="1512"/>
      <c r="H324" s="1513"/>
      <c r="I324" s="1514"/>
      <c r="J324" s="1515"/>
      <c r="K324" s="1516"/>
      <c r="L324" s="1517"/>
    </row>
    <row r="325">
      <c r="A325" s="1499"/>
      <c r="B325" s="1504"/>
      <c r="C325" s="1504"/>
      <c r="D325" s="1504"/>
      <c r="E325" s="1504"/>
      <c r="F325" s="1504"/>
      <c r="G325" s="1504"/>
      <c r="H325" s="1504"/>
      <c r="I325" s="1504"/>
      <c r="J325" s="1504"/>
      <c r="K325" s="1500"/>
      <c r="L325" s="1505"/>
    </row>
    <row r="326">
      <c r="A326" s="1506"/>
      <c r="B326" s="1507"/>
      <c r="C326" s="1513"/>
      <c r="D326" s="1524"/>
      <c r="E326" s="1510"/>
      <c r="F326" s="1511"/>
      <c r="G326" s="1512"/>
      <c r="H326" s="1513"/>
      <c r="I326" s="1514"/>
      <c r="J326" s="1515"/>
      <c r="K326" s="1516"/>
      <c r="L326" s="1517"/>
    </row>
    <row r="327">
      <c r="A327" s="1499"/>
      <c r="B327" s="1504"/>
      <c r="C327" s="1504"/>
      <c r="D327" s="1504"/>
      <c r="E327" s="1504"/>
      <c r="F327" s="1504"/>
      <c r="G327" s="1504"/>
      <c r="H327" s="1504"/>
      <c r="I327" s="1504"/>
      <c r="J327" s="1504"/>
      <c r="K327" s="1500"/>
      <c r="L327" s="1505"/>
    </row>
    <row r="328">
      <c r="A328" s="1506"/>
      <c r="B328" s="1507"/>
      <c r="C328" s="1513"/>
      <c r="D328" s="1524"/>
      <c r="E328" s="1510"/>
      <c r="F328" s="1511"/>
      <c r="G328" s="1512"/>
      <c r="H328" s="1513"/>
      <c r="I328" s="1514"/>
      <c r="J328" s="1515"/>
      <c r="K328" s="1516"/>
      <c r="L328" s="1517"/>
    </row>
    <row r="329">
      <c r="A329" s="1499"/>
      <c r="B329" s="1504"/>
      <c r="C329" s="1504"/>
      <c r="D329" s="1504"/>
      <c r="E329" s="1504"/>
      <c r="F329" s="1504"/>
      <c r="G329" s="1504"/>
      <c r="H329" s="1504"/>
      <c r="I329" s="1504"/>
      <c r="J329" s="1504"/>
      <c r="K329" s="1500"/>
      <c r="L329" s="1505"/>
    </row>
    <row r="330">
      <c r="A330" s="1506"/>
      <c r="B330" s="1507"/>
      <c r="C330" s="1513"/>
      <c r="D330" s="1524"/>
      <c r="E330" s="1510"/>
      <c r="F330" s="1511"/>
      <c r="G330" s="1512"/>
      <c r="H330" s="1513"/>
      <c r="I330" s="1514"/>
      <c r="J330" s="1515"/>
      <c r="K330" s="1516"/>
      <c r="L330" s="1517"/>
    </row>
    <row r="331">
      <c r="A331" s="1499"/>
      <c r="B331" s="1504"/>
      <c r="C331" s="1504"/>
      <c r="D331" s="1504"/>
      <c r="E331" s="1504"/>
      <c r="F331" s="1504"/>
      <c r="G331" s="1504"/>
      <c r="H331" s="1504"/>
      <c r="I331" s="1504"/>
      <c r="J331" s="1504"/>
      <c r="K331" s="1500"/>
      <c r="L331" s="1505"/>
    </row>
    <row r="332">
      <c r="A332" s="1506"/>
      <c r="B332" s="1507"/>
      <c r="C332" s="1513"/>
      <c r="D332" s="1524"/>
      <c r="E332" s="1510"/>
      <c r="F332" s="1511"/>
      <c r="G332" s="1512"/>
      <c r="H332" s="1513"/>
      <c r="I332" s="1514"/>
      <c r="J332" s="1515"/>
      <c r="K332" s="1516"/>
      <c r="L332" s="1517"/>
    </row>
    <row r="333">
      <c r="A333" s="1499"/>
      <c r="B333" s="1504"/>
      <c r="C333" s="1504"/>
      <c r="D333" s="1504"/>
      <c r="E333" s="1504"/>
      <c r="F333" s="1504"/>
      <c r="G333" s="1504"/>
      <c r="H333" s="1504"/>
      <c r="I333" s="1504"/>
      <c r="J333" s="1504"/>
      <c r="K333" s="1500"/>
      <c r="L333" s="1505"/>
    </row>
    <row r="334">
      <c r="A334" s="1506"/>
      <c r="B334" s="1507"/>
      <c r="C334" s="1513"/>
      <c r="D334" s="1524"/>
      <c r="E334" s="1510"/>
      <c r="F334" s="1511"/>
      <c r="G334" s="1512"/>
      <c r="H334" s="1513"/>
      <c r="I334" s="1514"/>
      <c r="J334" s="1515"/>
      <c r="K334" s="1516"/>
      <c r="L334" s="1517"/>
    </row>
    <row r="335">
      <c r="A335" s="1499"/>
      <c r="B335" s="1504"/>
      <c r="C335" s="1504"/>
      <c r="D335" s="1504"/>
      <c r="E335" s="1504"/>
      <c r="F335" s="1504"/>
      <c r="G335" s="1504"/>
      <c r="H335" s="1504"/>
      <c r="I335" s="1504"/>
      <c r="J335" s="1504"/>
      <c r="K335" s="1500"/>
      <c r="L335" s="1505"/>
    </row>
    <row r="336">
      <c r="A336" s="1506"/>
      <c r="B336" s="1507"/>
      <c r="C336" s="1513"/>
      <c r="D336" s="1524"/>
      <c r="E336" s="1510"/>
      <c r="F336" s="1511"/>
      <c r="G336" s="1512"/>
      <c r="H336" s="1513"/>
      <c r="I336" s="1514"/>
      <c r="J336" s="1515"/>
      <c r="K336" s="1516"/>
      <c r="L336" s="1517"/>
    </row>
    <row r="337">
      <c r="A337" s="1499"/>
      <c r="B337" s="1504"/>
      <c r="C337" s="1504"/>
      <c r="D337" s="1504"/>
      <c r="E337" s="1504"/>
      <c r="F337" s="1504"/>
      <c r="G337" s="1504"/>
      <c r="H337" s="1504"/>
      <c r="I337" s="1504"/>
      <c r="J337" s="1504"/>
      <c r="K337" s="1500"/>
      <c r="L337" s="1505"/>
    </row>
    <row r="338">
      <c r="A338" s="1506"/>
      <c r="B338" s="1507"/>
      <c r="C338" s="1513"/>
      <c r="D338" s="1524"/>
      <c r="E338" s="1510"/>
      <c r="F338" s="1511"/>
      <c r="G338" s="1512"/>
      <c r="H338" s="1513"/>
      <c r="I338" s="1514"/>
      <c r="J338" s="1515"/>
      <c r="K338" s="1516"/>
      <c r="L338" s="1517"/>
    </row>
    <row r="339">
      <c r="A339" s="1499"/>
      <c r="B339" s="1504"/>
      <c r="C339" s="1504"/>
      <c r="D339" s="1504"/>
      <c r="E339" s="1504"/>
      <c r="F339" s="1504"/>
      <c r="G339" s="1504"/>
      <c r="H339" s="1504"/>
      <c r="I339" s="1504"/>
      <c r="J339" s="1504"/>
      <c r="K339" s="1500"/>
      <c r="L339" s="1505"/>
    </row>
    <row r="340">
      <c r="A340" s="1506"/>
      <c r="B340" s="1507"/>
      <c r="C340" s="1513"/>
      <c r="D340" s="1524"/>
      <c r="E340" s="1510"/>
      <c r="F340" s="1511"/>
      <c r="G340" s="1512"/>
      <c r="H340" s="1513"/>
      <c r="I340" s="1514"/>
      <c r="J340" s="1515"/>
      <c r="K340" s="1516"/>
      <c r="L340" s="1517"/>
    </row>
    <row r="341">
      <c r="A341" s="1499"/>
      <c r="B341" s="1504"/>
      <c r="C341" s="1504"/>
      <c r="D341" s="1504"/>
      <c r="E341" s="1504"/>
      <c r="F341" s="1504"/>
      <c r="G341" s="1504"/>
      <c r="H341" s="1504"/>
      <c r="I341" s="1504"/>
      <c r="J341" s="1504"/>
      <c r="K341" s="1500"/>
      <c r="L341" s="1505"/>
    </row>
    <row r="342">
      <c r="A342" s="1506"/>
      <c r="B342" s="1507"/>
      <c r="C342" s="1513"/>
      <c r="D342" s="1524"/>
      <c r="E342" s="1510"/>
      <c r="F342" s="1511"/>
      <c r="G342" s="1512"/>
      <c r="H342" s="1513"/>
      <c r="I342" s="1514"/>
      <c r="J342" s="1515"/>
      <c r="K342" s="1516"/>
      <c r="L342" s="1517"/>
    </row>
    <row r="343">
      <c r="A343" s="1499"/>
      <c r="B343" s="1504"/>
      <c r="C343" s="1504"/>
      <c r="D343" s="1504"/>
      <c r="E343" s="1504"/>
      <c r="F343" s="1504"/>
      <c r="G343" s="1504"/>
      <c r="H343" s="1504"/>
      <c r="I343" s="1504"/>
      <c r="J343" s="1504"/>
      <c r="K343" s="1500"/>
      <c r="L343" s="1505"/>
    </row>
    <row r="344">
      <c r="A344" s="1506"/>
      <c r="B344" s="1507"/>
      <c r="C344" s="1513"/>
      <c r="D344" s="1524"/>
      <c r="E344" s="1510"/>
      <c r="F344" s="1511"/>
      <c r="G344" s="1512"/>
      <c r="H344" s="1513"/>
      <c r="I344" s="1514"/>
      <c r="J344" s="1515"/>
      <c r="K344" s="1516"/>
      <c r="L344" s="1517"/>
    </row>
    <row r="345">
      <c r="A345" s="1499"/>
      <c r="B345" s="1504"/>
      <c r="C345" s="1504"/>
      <c r="D345" s="1504"/>
      <c r="E345" s="1504"/>
      <c r="F345" s="1504"/>
      <c r="G345" s="1504"/>
      <c r="H345" s="1504"/>
      <c r="I345" s="1504"/>
      <c r="J345" s="1504"/>
      <c r="K345" s="1500"/>
      <c r="L345" s="1505"/>
    </row>
    <row r="346">
      <c r="A346" s="1506"/>
      <c r="B346" s="1507"/>
      <c r="C346" s="1513"/>
      <c r="D346" s="1524"/>
      <c r="E346" s="1510"/>
      <c r="F346" s="1511"/>
      <c r="G346" s="1512"/>
      <c r="H346" s="1513"/>
      <c r="I346" s="1514"/>
      <c r="J346" s="1515"/>
      <c r="K346" s="1516"/>
      <c r="L346" s="1517"/>
    </row>
    <row r="347">
      <c r="A347" s="1499"/>
      <c r="B347" s="1504"/>
      <c r="C347" s="1504"/>
      <c r="D347" s="1504"/>
      <c r="E347" s="1504"/>
      <c r="F347" s="1504"/>
      <c r="G347" s="1504"/>
      <c r="H347" s="1504"/>
      <c r="I347" s="1504"/>
      <c r="J347" s="1504"/>
      <c r="K347" s="1500"/>
      <c r="L347" s="1505"/>
    </row>
    <row r="348">
      <c r="A348" s="1506"/>
      <c r="B348" s="1507"/>
      <c r="C348" s="1513"/>
      <c r="D348" s="1524"/>
      <c r="E348" s="1510"/>
      <c r="F348" s="1511"/>
      <c r="G348" s="1512"/>
      <c r="H348" s="1513"/>
      <c r="I348" s="1514"/>
      <c r="J348" s="1515"/>
      <c r="K348" s="1516"/>
      <c r="L348" s="1517"/>
    </row>
    <row r="349">
      <c r="A349" s="1499"/>
      <c r="B349" s="1504"/>
      <c r="C349" s="1504"/>
      <c r="D349" s="1504"/>
      <c r="E349" s="1504"/>
      <c r="F349" s="1504"/>
      <c r="G349" s="1504"/>
      <c r="H349" s="1504"/>
      <c r="I349" s="1504"/>
      <c r="J349" s="1504"/>
      <c r="K349" s="1500"/>
      <c r="L349" s="1505"/>
    </row>
    <row r="350">
      <c r="A350" s="1506"/>
      <c r="B350" s="1507"/>
      <c r="C350" s="1513"/>
      <c r="D350" s="1524"/>
      <c r="E350" s="1510"/>
      <c r="F350" s="1511"/>
      <c r="G350" s="1512"/>
      <c r="H350" s="1513"/>
      <c r="I350" s="1514"/>
      <c r="J350" s="1515"/>
      <c r="K350" s="1516"/>
      <c r="L350" s="1517"/>
    </row>
    <row r="351">
      <c r="A351" s="1499"/>
      <c r="B351" s="1504"/>
      <c r="C351" s="1504"/>
      <c r="D351" s="1504"/>
      <c r="E351" s="1504"/>
      <c r="F351" s="1504"/>
      <c r="G351" s="1504"/>
      <c r="H351" s="1504"/>
      <c r="I351" s="1504"/>
      <c r="J351" s="1504"/>
      <c r="K351" s="1500"/>
      <c r="L351" s="1505"/>
    </row>
    <row r="352">
      <c r="A352" s="1506"/>
      <c r="B352" s="1507"/>
      <c r="C352" s="1513"/>
      <c r="D352" s="1524"/>
      <c r="E352" s="1510"/>
      <c r="F352" s="1511"/>
      <c r="G352" s="1512"/>
      <c r="H352" s="1513"/>
      <c r="I352" s="1514"/>
      <c r="J352" s="1515"/>
      <c r="K352" s="1516"/>
      <c r="L352" s="1517"/>
    </row>
    <row r="353">
      <c r="A353" s="1499"/>
      <c r="B353" s="1504"/>
      <c r="C353" s="1504"/>
      <c r="D353" s="1504"/>
      <c r="E353" s="1504"/>
      <c r="F353" s="1504"/>
      <c r="G353" s="1504"/>
      <c r="H353" s="1504"/>
      <c r="I353" s="1504"/>
      <c r="J353" s="1504"/>
      <c r="K353" s="1500"/>
      <c r="L353" s="1505"/>
    </row>
    <row r="354">
      <c r="A354" s="1506"/>
      <c r="B354" s="1507"/>
      <c r="C354" s="1513"/>
      <c r="D354" s="1524"/>
      <c r="E354" s="1510"/>
      <c r="F354" s="1511"/>
      <c r="G354" s="1512"/>
      <c r="H354" s="1513"/>
      <c r="I354" s="1514"/>
      <c r="J354" s="1515"/>
      <c r="K354" s="1516"/>
      <c r="L354" s="1517"/>
    </row>
    <row r="355">
      <c r="A355" s="1499"/>
      <c r="B355" s="1504"/>
      <c r="C355" s="1504"/>
      <c r="D355" s="1504"/>
      <c r="E355" s="1504"/>
      <c r="F355" s="1504"/>
      <c r="G355" s="1504"/>
      <c r="H355" s="1504"/>
      <c r="I355" s="1504"/>
      <c r="J355" s="1504"/>
      <c r="K355" s="1500"/>
      <c r="L355" s="1505"/>
    </row>
    <row r="356">
      <c r="A356" s="1506"/>
      <c r="B356" s="1507"/>
      <c r="C356" s="1513"/>
      <c r="D356" s="1524"/>
      <c r="E356" s="1510"/>
      <c r="F356" s="1511"/>
      <c r="G356" s="1512"/>
      <c r="H356" s="1513"/>
      <c r="I356" s="1514"/>
      <c r="J356" s="1515"/>
      <c r="K356" s="1516"/>
      <c r="L356" s="1517"/>
    </row>
    <row r="357">
      <c r="A357" s="1499"/>
      <c r="B357" s="1504"/>
      <c r="C357" s="1504"/>
      <c r="D357" s="1504"/>
      <c r="E357" s="1504"/>
      <c r="F357" s="1504"/>
      <c r="G357" s="1504"/>
      <c r="H357" s="1504"/>
      <c r="I357" s="1504"/>
      <c r="J357" s="1504"/>
      <c r="K357" s="1500"/>
      <c r="L357" s="1505"/>
    </row>
    <row r="358">
      <c r="A358" s="1506"/>
      <c r="B358" s="1507"/>
      <c r="C358" s="1513"/>
      <c r="D358" s="1524"/>
      <c r="E358" s="1510"/>
      <c r="F358" s="1511"/>
      <c r="G358" s="1512"/>
      <c r="H358" s="1513"/>
      <c r="I358" s="1514"/>
      <c r="J358" s="1515"/>
      <c r="K358" s="1516"/>
      <c r="L358" s="1517"/>
    </row>
    <row r="359">
      <c r="A359" s="1499"/>
      <c r="B359" s="1504"/>
      <c r="C359" s="1504"/>
      <c r="D359" s="1504"/>
      <c r="E359" s="1504"/>
      <c r="F359" s="1504"/>
      <c r="G359" s="1504"/>
      <c r="H359" s="1504"/>
      <c r="I359" s="1504"/>
      <c r="J359" s="1504"/>
      <c r="K359" s="1500"/>
      <c r="L359" s="1505"/>
    </row>
    <row r="360">
      <c r="A360" s="1506"/>
      <c r="B360" s="1507"/>
      <c r="C360" s="1513"/>
      <c r="D360" s="1524"/>
      <c r="E360" s="1510"/>
      <c r="F360" s="1511"/>
      <c r="G360" s="1512"/>
      <c r="H360" s="1513"/>
      <c r="I360" s="1514"/>
      <c r="J360" s="1515"/>
      <c r="K360" s="1516"/>
      <c r="L360" s="1517"/>
    </row>
    <row r="361">
      <c r="A361" s="1499"/>
      <c r="B361" s="1504"/>
      <c r="C361" s="1504"/>
      <c r="D361" s="1504"/>
      <c r="E361" s="1504"/>
      <c r="F361" s="1504"/>
      <c r="G361" s="1504"/>
      <c r="H361" s="1504"/>
      <c r="I361" s="1504"/>
      <c r="J361" s="1504"/>
      <c r="K361" s="1500"/>
      <c r="L361" s="1505"/>
    </row>
    <row r="362">
      <c r="A362" s="1506"/>
      <c r="B362" s="1507"/>
      <c r="C362" s="1513"/>
      <c r="D362" s="1524"/>
      <c r="E362" s="1510"/>
      <c r="F362" s="1511"/>
      <c r="G362" s="1512"/>
      <c r="H362" s="1513"/>
      <c r="I362" s="1514"/>
      <c r="J362" s="1515"/>
      <c r="K362" s="1516"/>
      <c r="L362" s="1517"/>
    </row>
    <row r="363">
      <c r="A363" s="1499"/>
      <c r="B363" s="1504"/>
      <c r="C363" s="1504"/>
      <c r="D363" s="1504"/>
      <c r="E363" s="1504"/>
      <c r="F363" s="1504"/>
      <c r="G363" s="1504"/>
      <c r="H363" s="1504"/>
      <c r="I363" s="1504"/>
      <c r="J363" s="1504"/>
      <c r="K363" s="1500"/>
      <c r="L363" s="1505"/>
    </row>
    <row r="364">
      <c r="A364" s="1506"/>
      <c r="B364" s="1507"/>
      <c r="C364" s="1513"/>
      <c r="D364" s="1524"/>
      <c r="E364" s="1510"/>
      <c r="F364" s="1511"/>
      <c r="G364" s="1512"/>
      <c r="H364" s="1513"/>
      <c r="I364" s="1514"/>
      <c r="J364" s="1515"/>
      <c r="K364" s="1516"/>
      <c r="L364" s="1517"/>
    </row>
    <row r="365">
      <c r="A365" s="1499"/>
      <c r="B365" s="1504"/>
      <c r="C365" s="1504"/>
      <c r="D365" s="1504"/>
      <c r="E365" s="1504"/>
      <c r="F365" s="1504"/>
      <c r="G365" s="1504"/>
      <c r="H365" s="1504"/>
      <c r="I365" s="1504"/>
      <c r="J365" s="1504"/>
      <c r="K365" s="1500"/>
      <c r="L365" s="1505"/>
    </row>
    <row r="366">
      <c r="A366" s="1506"/>
      <c r="B366" s="1507"/>
      <c r="C366" s="1513"/>
      <c r="D366" s="1524"/>
      <c r="E366" s="1510"/>
      <c r="F366" s="1511"/>
      <c r="G366" s="1512"/>
      <c r="H366" s="1513"/>
      <c r="I366" s="1514"/>
      <c r="J366" s="1515"/>
      <c r="K366" s="1516"/>
      <c r="L366" s="1517"/>
    </row>
    <row r="367">
      <c r="A367" s="1499"/>
      <c r="B367" s="1504"/>
      <c r="C367" s="1504"/>
      <c r="D367" s="1504"/>
      <c r="E367" s="1504"/>
      <c r="F367" s="1504"/>
      <c r="G367" s="1504"/>
      <c r="H367" s="1504"/>
      <c r="I367" s="1504"/>
      <c r="J367" s="1504"/>
      <c r="K367" s="1500"/>
      <c r="L367" s="1505"/>
    </row>
    <row r="368">
      <c r="A368" s="1506"/>
      <c r="B368" s="1507"/>
      <c r="C368" s="1513"/>
      <c r="D368" s="1524"/>
      <c r="E368" s="1510"/>
      <c r="F368" s="1511"/>
      <c r="G368" s="1512"/>
      <c r="H368" s="1513"/>
      <c r="I368" s="1514"/>
      <c r="J368" s="1515"/>
      <c r="K368" s="1516"/>
      <c r="L368" s="1517"/>
    </row>
    <row r="369">
      <c r="A369" s="1499"/>
      <c r="B369" s="1504"/>
      <c r="C369" s="1504"/>
      <c r="D369" s="1504"/>
      <c r="E369" s="1504"/>
      <c r="F369" s="1504"/>
      <c r="G369" s="1504"/>
      <c r="H369" s="1504"/>
      <c r="I369" s="1504"/>
      <c r="J369" s="1504"/>
      <c r="K369" s="1500"/>
      <c r="L369" s="1505"/>
    </row>
    <row r="370">
      <c r="A370" s="1506"/>
      <c r="B370" s="1507"/>
      <c r="C370" s="1513"/>
      <c r="D370" s="1524"/>
      <c r="E370" s="1510"/>
      <c r="F370" s="1511"/>
      <c r="G370" s="1512"/>
      <c r="H370" s="1513"/>
      <c r="I370" s="1514"/>
      <c r="J370" s="1515"/>
      <c r="K370" s="1516"/>
      <c r="L370" s="1517"/>
    </row>
    <row r="371">
      <c r="A371" s="1499"/>
      <c r="B371" s="1504"/>
      <c r="C371" s="1504"/>
      <c r="D371" s="1504"/>
      <c r="E371" s="1504"/>
      <c r="F371" s="1504"/>
      <c r="G371" s="1504"/>
      <c r="H371" s="1504"/>
      <c r="I371" s="1504"/>
      <c r="J371" s="1504"/>
      <c r="K371" s="1500"/>
      <c r="L371" s="1505"/>
    </row>
    <row r="372">
      <c r="A372" s="1506"/>
      <c r="B372" s="1507"/>
      <c r="C372" s="1513"/>
      <c r="D372" s="1524"/>
      <c r="E372" s="1510"/>
      <c r="F372" s="1511"/>
      <c r="G372" s="1512"/>
      <c r="H372" s="1513"/>
      <c r="I372" s="1514"/>
      <c r="J372" s="1515"/>
      <c r="K372" s="1516"/>
      <c r="L372" s="1517"/>
    </row>
    <row r="373">
      <c r="A373" s="1499"/>
      <c r="B373" s="1504"/>
      <c r="C373" s="1504"/>
      <c r="D373" s="1504"/>
      <c r="E373" s="1504"/>
      <c r="F373" s="1504"/>
      <c r="G373" s="1504"/>
      <c r="H373" s="1504"/>
      <c r="I373" s="1504"/>
      <c r="J373" s="1504"/>
      <c r="K373" s="1500"/>
      <c r="L373" s="1505"/>
    </row>
    <row r="374">
      <c r="A374" s="1506"/>
      <c r="B374" s="1507"/>
      <c r="C374" s="1513"/>
      <c r="D374" s="1524"/>
      <c r="E374" s="1510"/>
      <c r="F374" s="1511"/>
      <c r="G374" s="1512"/>
      <c r="H374" s="1513"/>
      <c r="I374" s="1514"/>
      <c r="J374" s="1515"/>
      <c r="K374" s="1516"/>
      <c r="L374" s="1517"/>
    </row>
    <row r="375">
      <c r="A375" s="1499"/>
      <c r="B375" s="1504"/>
      <c r="C375" s="1504"/>
      <c r="D375" s="1504"/>
      <c r="E375" s="1504"/>
      <c r="F375" s="1504"/>
      <c r="G375" s="1504"/>
      <c r="H375" s="1504"/>
      <c r="I375" s="1504"/>
      <c r="J375" s="1504"/>
      <c r="K375" s="1500"/>
      <c r="L375" s="1505"/>
    </row>
    <row r="376">
      <c r="A376" s="1506"/>
      <c r="B376" s="1507"/>
      <c r="C376" s="1513"/>
      <c r="D376" s="1524"/>
      <c r="E376" s="1510"/>
      <c r="F376" s="1511"/>
      <c r="G376" s="1512"/>
      <c r="H376" s="1513"/>
      <c r="I376" s="1514"/>
      <c r="J376" s="1515"/>
      <c r="K376" s="1516"/>
      <c r="L376" s="1517"/>
    </row>
    <row r="377">
      <c r="A377" s="1499"/>
      <c r="B377" s="1504"/>
      <c r="C377" s="1504"/>
      <c r="D377" s="1504"/>
      <c r="E377" s="1504"/>
      <c r="F377" s="1504"/>
      <c r="G377" s="1504"/>
      <c r="H377" s="1504"/>
      <c r="I377" s="1504"/>
      <c r="J377" s="1504"/>
      <c r="K377" s="1500"/>
      <c r="L377" s="1505"/>
    </row>
    <row r="378">
      <c r="A378" s="1506"/>
      <c r="B378" s="1507"/>
      <c r="C378" s="1513"/>
      <c r="D378" s="1524"/>
      <c r="E378" s="1510"/>
      <c r="F378" s="1511"/>
      <c r="G378" s="1512"/>
      <c r="H378" s="1513"/>
      <c r="I378" s="1514"/>
      <c r="J378" s="1515"/>
      <c r="K378" s="1516"/>
      <c r="L378" s="1517"/>
    </row>
    <row r="379">
      <c r="A379" s="1499"/>
      <c r="B379" s="1504"/>
      <c r="C379" s="1504"/>
      <c r="D379" s="1504"/>
      <c r="E379" s="1504"/>
      <c r="F379" s="1504"/>
      <c r="G379" s="1504"/>
      <c r="H379" s="1504"/>
      <c r="I379" s="1504"/>
      <c r="J379" s="1504"/>
      <c r="K379" s="1500"/>
      <c r="L379" s="1505"/>
    </row>
    <row r="380">
      <c r="A380" s="1506"/>
      <c r="B380" s="1507"/>
      <c r="C380" s="1513"/>
      <c r="D380" s="1524"/>
      <c r="E380" s="1510"/>
      <c r="F380" s="1511"/>
      <c r="G380" s="1512"/>
      <c r="H380" s="1513"/>
      <c r="I380" s="1514"/>
      <c r="J380" s="1515"/>
      <c r="K380" s="1516"/>
      <c r="L380" s="1517"/>
    </row>
    <row r="381">
      <c r="A381" s="1499"/>
      <c r="B381" s="1504"/>
      <c r="C381" s="1504"/>
      <c r="D381" s="1504"/>
      <c r="E381" s="1504"/>
      <c r="F381" s="1504"/>
      <c r="G381" s="1504"/>
      <c r="H381" s="1504"/>
      <c r="I381" s="1504"/>
      <c r="J381" s="1504"/>
      <c r="K381" s="1500"/>
      <c r="L381" s="1505"/>
    </row>
    <row r="382">
      <c r="A382" s="1506"/>
      <c r="B382" s="1507"/>
      <c r="C382" s="1513"/>
      <c r="D382" s="1524"/>
      <c r="E382" s="1510"/>
      <c r="F382" s="1511"/>
      <c r="G382" s="1512"/>
      <c r="H382" s="1513"/>
      <c r="I382" s="1514"/>
      <c r="J382" s="1515"/>
      <c r="K382" s="1516"/>
      <c r="L382" s="1517"/>
    </row>
    <row r="383">
      <c r="A383" s="1499"/>
      <c r="B383" s="1504"/>
      <c r="C383" s="1504"/>
      <c r="D383" s="1504"/>
      <c r="E383" s="1504"/>
      <c r="F383" s="1504"/>
      <c r="G383" s="1504"/>
      <c r="H383" s="1504"/>
      <c r="I383" s="1504"/>
      <c r="J383" s="1504"/>
      <c r="K383" s="1500"/>
      <c r="L383" s="1505"/>
    </row>
    <row r="384">
      <c r="A384" s="1506"/>
      <c r="B384" s="1507"/>
      <c r="C384" s="1513"/>
      <c r="D384" s="1524"/>
      <c r="E384" s="1510"/>
      <c r="F384" s="1511"/>
      <c r="G384" s="1512"/>
      <c r="H384" s="1513"/>
      <c r="I384" s="1514"/>
      <c r="J384" s="1515"/>
      <c r="K384" s="1516"/>
      <c r="L384" s="1517"/>
    </row>
    <row r="385">
      <c r="A385" s="1499"/>
      <c r="B385" s="1504"/>
      <c r="C385" s="1504"/>
      <c r="D385" s="1504"/>
      <c r="E385" s="1504"/>
      <c r="F385" s="1504"/>
      <c r="G385" s="1504"/>
      <c r="H385" s="1504"/>
      <c r="I385" s="1504"/>
      <c r="J385" s="1504"/>
      <c r="K385" s="1500"/>
      <c r="L385" s="1505"/>
    </row>
    <row r="386">
      <c r="A386" s="1506"/>
      <c r="B386" s="1507"/>
      <c r="C386" s="1513"/>
      <c r="D386" s="1524"/>
      <c r="E386" s="1510"/>
      <c r="F386" s="1511"/>
      <c r="G386" s="1512"/>
      <c r="H386" s="1513"/>
      <c r="I386" s="1514"/>
      <c r="J386" s="1515"/>
      <c r="K386" s="1516"/>
      <c r="L386" s="1517"/>
    </row>
    <row r="387">
      <c r="A387" s="1499"/>
      <c r="B387" s="1504"/>
      <c r="C387" s="1504"/>
      <c r="D387" s="1504"/>
      <c r="E387" s="1504"/>
      <c r="F387" s="1504"/>
      <c r="G387" s="1504"/>
      <c r="H387" s="1504"/>
      <c r="I387" s="1504"/>
      <c r="J387" s="1504"/>
      <c r="K387" s="1500"/>
      <c r="L387" s="1505"/>
    </row>
    <row r="388">
      <c r="A388" s="1506"/>
      <c r="B388" s="1507"/>
      <c r="C388" s="1513"/>
      <c r="D388" s="1524"/>
      <c r="E388" s="1510"/>
      <c r="F388" s="1511"/>
      <c r="G388" s="1512"/>
      <c r="H388" s="1513"/>
      <c r="I388" s="1514"/>
      <c r="J388" s="1515"/>
      <c r="K388" s="1516"/>
      <c r="L388" s="1517"/>
    </row>
    <row r="389">
      <c r="A389" s="1499"/>
      <c r="B389" s="1504"/>
      <c r="C389" s="1504"/>
      <c r="D389" s="1504"/>
      <c r="E389" s="1504"/>
      <c r="F389" s="1504"/>
      <c r="G389" s="1504"/>
      <c r="H389" s="1504"/>
      <c r="I389" s="1504"/>
      <c r="J389" s="1504"/>
      <c r="K389" s="1500"/>
      <c r="L389" s="1505"/>
    </row>
    <row r="390">
      <c r="A390" s="1506"/>
      <c r="B390" s="1507"/>
      <c r="C390" s="1513"/>
      <c r="D390" s="1524"/>
      <c r="E390" s="1510"/>
      <c r="F390" s="1511"/>
      <c r="G390" s="1512"/>
      <c r="H390" s="1513"/>
      <c r="I390" s="1514"/>
      <c r="J390" s="1515"/>
      <c r="K390" s="1516"/>
      <c r="L390" s="1517"/>
    </row>
    <row r="391">
      <c r="A391" s="1499"/>
      <c r="B391" s="1504"/>
      <c r="C391" s="1504"/>
      <c r="D391" s="1504"/>
      <c r="E391" s="1504"/>
      <c r="F391" s="1504"/>
      <c r="G391" s="1504"/>
      <c r="H391" s="1504"/>
      <c r="I391" s="1504"/>
      <c r="J391" s="1504"/>
      <c r="K391" s="1500"/>
      <c r="L391" s="1505"/>
    </row>
    <row r="392">
      <c r="A392" s="1506"/>
      <c r="B392" s="1507"/>
      <c r="C392" s="1513"/>
      <c r="D392" s="1524"/>
      <c r="E392" s="1510"/>
      <c r="F392" s="1511"/>
      <c r="G392" s="1512"/>
      <c r="H392" s="1513"/>
      <c r="I392" s="1514"/>
      <c r="J392" s="1515"/>
      <c r="K392" s="1516"/>
      <c r="L392" s="1517"/>
    </row>
    <row r="393">
      <c r="A393" s="1499"/>
      <c r="B393" s="1504"/>
      <c r="C393" s="1504"/>
      <c r="D393" s="1504"/>
      <c r="E393" s="1504"/>
      <c r="F393" s="1504"/>
      <c r="G393" s="1504"/>
      <c r="H393" s="1504"/>
      <c r="I393" s="1504"/>
      <c r="J393" s="1504"/>
      <c r="K393" s="1500"/>
      <c r="L393" s="1505"/>
    </row>
    <row r="394">
      <c r="A394" s="1506"/>
      <c r="B394" s="1507"/>
      <c r="C394" s="1513"/>
      <c r="D394" s="1524"/>
      <c r="E394" s="1510"/>
      <c r="F394" s="1511"/>
      <c r="G394" s="1512"/>
      <c r="H394" s="1513"/>
      <c r="I394" s="1514"/>
      <c r="J394" s="1515"/>
      <c r="K394" s="1516"/>
      <c r="L394" s="1517"/>
    </row>
    <row r="395">
      <c r="A395" s="1499"/>
      <c r="B395" s="1504"/>
      <c r="C395" s="1504"/>
      <c r="D395" s="1504"/>
      <c r="E395" s="1504"/>
      <c r="F395" s="1504"/>
      <c r="G395" s="1504"/>
      <c r="H395" s="1504"/>
      <c r="I395" s="1504"/>
      <c r="J395" s="1504"/>
      <c r="K395" s="1500"/>
      <c r="L395" s="1505"/>
    </row>
    <row r="396">
      <c r="A396" s="1506"/>
      <c r="B396" s="1507"/>
      <c r="C396" s="1513"/>
      <c r="D396" s="1524"/>
      <c r="E396" s="1510"/>
      <c r="F396" s="1511"/>
      <c r="G396" s="1512"/>
      <c r="H396" s="1513"/>
      <c r="I396" s="1514"/>
      <c r="J396" s="1515"/>
      <c r="K396" s="1516"/>
      <c r="L396" s="1517"/>
    </row>
    <row r="397">
      <c r="A397" s="1499"/>
      <c r="B397" s="1504"/>
      <c r="C397" s="1504"/>
      <c r="D397" s="1504"/>
      <c r="E397" s="1504"/>
      <c r="F397" s="1504"/>
      <c r="G397" s="1504"/>
      <c r="H397" s="1504"/>
      <c r="I397" s="1504"/>
      <c r="J397" s="1504"/>
      <c r="K397" s="1500"/>
      <c r="L397" s="1505"/>
    </row>
    <row r="398">
      <c r="A398" s="1506"/>
      <c r="B398" s="1507"/>
      <c r="C398" s="1513"/>
      <c r="D398" s="1524"/>
      <c r="E398" s="1510"/>
      <c r="F398" s="1511"/>
      <c r="G398" s="1512"/>
      <c r="H398" s="1513"/>
      <c r="I398" s="1514"/>
      <c r="J398" s="1515"/>
      <c r="K398" s="1516"/>
      <c r="L398" s="1517"/>
    </row>
    <row r="399">
      <c r="A399" s="1499"/>
      <c r="B399" s="1504"/>
      <c r="C399" s="1504"/>
      <c r="D399" s="1504"/>
      <c r="E399" s="1504"/>
      <c r="F399" s="1504"/>
      <c r="G399" s="1504"/>
      <c r="H399" s="1504"/>
      <c r="I399" s="1504"/>
      <c r="J399" s="1504"/>
      <c r="K399" s="1500"/>
      <c r="L399" s="1505"/>
    </row>
    <row r="400">
      <c r="A400" s="1506"/>
      <c r="B400" s="1507"/>
      <c r="C400" s="1513"/>
      <c r="D400" s="1524"/>
      <c r="E400" s="1510"/>
      <c r="F400" s="1511"/>
      <c r="G400" s="1512"/>
      <c r="H400" s="1513"/>
      <c r="I400" s="1514"/>
      <c r="J400" s="1515"/>
      <c r="K400" s="1516"/>
      <c r="L400" s="1517"/>
    </row>
    <row r="401">
      <c r="A401" s="1499"/>
      <c r="B401" s="1504"/>
      <c r="C401" s="1504"/>
      <c r="D401" s="1504"/>
      <c r="E401" s="1504"/>
      <c r="F401" s="1504"/>
      <c r="G401" s="1504"/>
      <c r="H401" s="1504"/>
      <c r="I401" s="1504"/>
      <c r="J401" s="1504"/>
      <c r="K401" s="1500"/>
      <c r="L401" s="1505"/>
    </row>
    <row r="402">
      <c r="A402" s="1506"/>
      <c r="B402" s="1507"/>
      <c r="C402" s="1513"/>
      <c r="D402" s="1524"/>
      <c r="E402" s="1510"/>
      <c r="F402" s="1511"/>
      <c r="G402" s="1512"/>
      <c r="H402" s="1513"/>
      <c r="I402" s="1514"/>
      <c r="J402" s="1515"/>
      <c r="K402" s="1516"/>
      <c r="L402" s="1517"/>
    </row>
    <row r="403">
      <c r="A403" s="1499"/>
      <c r="B403" s="1504"/>
      <c r="C403" s="1504"/>
      <c r="D403" s="1504"/>
      <c r="E403" s="1504"/>
      <c r="F403" s="1504"/>
      <c r="G403" s="1504"/>
      <c r="H403" s="1504"/>
      <c r="I403" s="1504"/>
      <c r="J403" s="1504"/>
      <c r="K403" s="1500"/>
      <c r="L403" s="1505"/>
    </row>
    <row r="404">
      <c r="A404" s="1506"/>
      <c r="B404" s="1507"/>
      <c r="C404" s="1513"/>
      <c r="D404" s="1524"/>
      <c r="E404" s="1510"/>
      <c r="F404" s="1511"/>
      <c r="G404" s="1512"/>
      <c r="H404" s="1513"/>
      <c r="I404" s="1514"/>
      <c r="J404" s="1515"/>
      <c r="K404" s="1516"/>
      <c r="L404" s="1517"/>
    </row>
    <row r="405">
      <c r="A405" s="1499"/>
      <c r="B405" s="1504"/>
      <c r="C405" s="1504"/>
      <c r="D405" s="1504"/>
      <c r="E405" s="1504"/>
      <c r="F405" s="1504"/>
      <c r="G405" s="1504"/>
      <c r="H405" s="1504"/>
      <c r="I405" s="1504"/>
      <c r="J405" s="1504"/>
      <c r="K405" s="1500"/>
      <c r="L405" s="1505"/>
    </row>
    <row r="406">
      <c r="A406" s="1506"/>
      <c r="B406" s="1507"/>
      <c r="C406" s="1513"/>
      <c r="D406" s="1524"/>
      <c r="E406" s="1510"/>
      <c r="F406" s="1511"/>
      <c r="G406" s="1512"/>
      <c r="H406" s="1513"/>
      <c r="I406" s="1514"/>
      <c r="J406" s="1515"/>
      <c r="K406" s="1516"/>
      <c r="L406" s="1517"/>
    </row>
    <row r="407">
      <c r="A407" s="1499"/>
      <c r="B407" s="1504"/>
      <c r="C407" s="1504"/>
      <c r="D407" s="1504"/>
      <c r="E407" s="1504"/>
      <c r="F407" s="1504"/>
      <c r="G407" s="1504"/>
      <c r="H407" s="1504"/>
      <c r="I407" s="1504"/>
      <c r="J407" s="1504"/>
      <c r="K407" s="1500"/>
      <c r="L407" s="1505"/>
    </row>
    <row r="408">
      <c r="A408" s="1506"/>
      <c r="B408" s="1507"/>
      <c r="C408" s="1513"/>
      <c r="D408" s="1524"/>
      <c r="E408" s="1510"/>
      <c r="F408" s="1511"/>
      <c r="G408" s="1512"/>
      <c r="H408" s="1513"/>
      <c r="I408" s="1514"/>
      <c r="J408" s="1515"/>
      <c r="K408" s="1516"/>
      <c r="L408" s="1517"/>
    </row>
    <row r="409">
      <c r="A409" s="1499"/>
      <c r="B409" s="1504"/>
      <c r="C409" s="1504"/>
      <c r="D409" s="1504"/>
      <c r="E409" s="1504"/>
      <c r="F409" s="1504"/>
      <c r="G409" s="1504"/>
      <c r="H409" s="1504"/>
      <c r="I409" s="1504"/>
      <c r="J409" s="1504"/>
      <c r="K409" s="1500"/>
      <c r="L409" s="1505"/>
    </row>
    <row r="410">
      <c r="A410" s="1506"/>
      <c r="B410" s="1507"/>
      <c r="C410" s="1513"/>
      <c r="D410" s="1524"/>
      <c r="E410" s="1510"/>
      <c r="F410" s="1511"/>
      <c r="G410" s="1512"/>
      <c r="H410" s="1513"/>
      <c r="I410" s="1514"/>
      <c r="J410" s="1515"/>
      <c r="K410" s="1516"/>
      <c r="L410" s="1517"/>
    </row>
    <row r="411">
      <c r="A411" s="1499"/>
      <c r="B411" s="1504"/>
      <c r="C411" s="1504"/>
      <c r="D411" s="1504"/>
      <c r="E411" s="1504"/>
      <c r="F411" s="1504"/>
      <c r="G411" s="1504"/>
      <c r="H411" s="1504"/>
      <c r="I411" s="1504"/>
      <c r="J411" s="1504"/>
      <c r="K411" s="1500"/>
      <c r="L411" s="1505"/>
    </row>
    <row r="412">
      <c r="A412" s="1506"/>
      <c r="B412" s="1507"/>
      <c r="C412" s="1513"/>
      <c r="D412" s="1524"/>
      <c r="E412" s="1510"/>
      <c r="F412" s="1511"/>
      <c r="G412" s="1512"/>
      <c r="H412" s="1513"/>
      <c r="I412" s="1514"/>
      <c r="J412" s="1515"/>
      <c r="K412" s="1516"/>
      <c r="L412" s="1517"/>
    </row>
    <row r="413">
      <c r="A413" s="1499"/>
      <c r="B413" s="1504"/>
      <c r="C413" s="1504"/>
      <c r="D413" s="1504"/>
      <c r="E413" s="1504"/>
      <c r="F413" s="1504"/>
      <c r="G413" s="1504"/>
      <c r="H413" s="1504"/>
      <c r="I413" s="1504"/>
      <c r="J413" s="1504"/>
      <c r="K413" s="1500"/>
      <c r="L413" s="1505"/>
    </row>
    <row r="414">
      <c r="A414" s="1506"/>
      <c r="B414" s="1507"/>
      <c r="C414" s="1513"/>
      <c r="D414" s="1524"/>
      <c r="E414" s="1510"/>
      <c r="F414" s="1511"/>
      <c r="G414" s="1512"/>
      <c r="H414" s="1513"/>
      <c r="I414" s="1514"/>
      <c r="J414" s="1515"/>
      <c r="K414" s="1516"/>
      <c r="L414" s="1517"/>
    </row>
    <row r="415">
      <c r="A415" s="1499"/>
      <c r="B415" s="1504"/>
      <c r="C415" s="1504"/>
      <c r="D415" s="1504"/>
      <c r="E415" s="1504"/>
      <c r="F415" s="1504"/>
      <c r="G415" s="1504"/>
      <c r="H415" s="1504"/>
      <c r="I415" s="1504"/>
      <c r="J415" s="1504"/>
      <c r="K415" s="1500"/>
      <c r="L415" s="1505"/>
    </row>
    <row r="416">
      <c r="A416" s="1506"/>
      <c r="B416" s="1507"/>
      <c r="C416" s="1513"/>
      <c r="D416" s="1524"/>
      <c r="E416" s="1510"/>
      <c r="F416" s="1511"/>
      <c r="G416" s="1512"/>
      <c r="H416" s="1513"/>
      <c r="I416" s="1514"/>
      <c r="J416" s="1515"/>
      <c r="K416" s="1516"/>
      <c r="L416" s="1517"/>
    </row>
    <row r="417">
      <c r="A417" s="1499"/>
      <c r="B417" s="1504"/>
      <c r="C417" s="1504"/>
      <c r="D417" s="1504"/>
      <c r="E417" s="1504"/>
      <c r="F417" s="1504"/>
      <c r="G417" s="1504"/>
      <c r="H417" s="1504"/>
      <c r="I417" s="1504"/>
      <c r="J417" s="1504"/>
      <c r="K417" s="1500"/>
      <c r="L417" s="1505"/>
    </row>
    <row r="418">
      <c r="A418" s="1506"/>
      <c r="B418" s="1507"/>
      <c r="C418" s="1513"/>
      <c r="D418" s="1524"/>
      <c r="E418" s="1510"/>
      <c r="F418" s="1511"/>
      <c r="G418" s="1512"/>
      <c r="H418" s="1513"/>
      <c r="I418" s="1514"/>
      <c r="J418" s="1515"/>
      <c r="K418" s="1516"/>
      <c r="L418" s="1517"/>
    </row>
    <row r="419">
      <c r="A419" s="1499"/>
      <c r="B419" s="1504"/>
      <c r="C419" s="1504"/>
      <c r="D419" s="1504"/>
      <c r="E419" s="1504"/>
      <c r="F419" s="1504"/>
      <c r="G419" s="1504"/>
      <c r="H419" s="1504"/>
      <c r="I419" s="1504"/>
      <c r="J419" s="1504"/>
      <c r="K419" s="1500"/>
      <c r="L419" s="1505"/>
    </row>
    <row r="420">
      <c r="A420" s="1506"/>
      <c r="B420" s="1507"/>
      <c r="C420" s="1513"/>
      <c r="D420" s="1524"/>
      <c r="E420" s="1510"/>
      <c r="F420" s="1511"/>
      <c r="G420" s="1512"/>
      <c r="H420" s="1513"/>
      <c r="I420" s="1514"/>
      <c r="J420" s="1515"/>
      <c r="K420" s="1516"/>
      <c r="L420" s="1517"/>
    </row>
    <row r="421">
      <c r="A421" s="1499"/>
      <c r="B421" s="1504"/>
      <c r="C421" s="1504"/>
      <c r="D421" s="1504"/>
      <c r="E421" s="1504"/>
      <c r="F421" s="1504"/>
      <c r="G421" s="1504"/>
      <c r="H421" s="1504"/>
      <c r="I421" s="1504"/>
      <c r="J421" s="1504"/>
      <c r="K421" s="1500"/>
      <c r="L421" s="1505"/>
    </row>
    <row r="422">
      <c r="A422" s="1506"/>
      <c r="B422" s="1507"/>
      <c r="C422" s="1513"/>
      <c r="D422" s="1524"/>
      <c r="E422" s="1510"/>
      <c r="F422" s="1511"/>
      <c r="G422" s="1512"/>
      <c r="H422" s="1513"/>
      <c r="I422" s="1514"/>
      <c r="J422" s="1515"/>
      <c r="K422" s="1516"/>
      <c r="L422" s="1517"/>
    </row>
    <row r="423">
      <c r="A423" s="1499"/>
      <c r="B423" s="1504"/>
      <c r="C423" s="1504"/>
      <c r="D423" s="1504"/>
      <c r="E423" s="1504"/>
      <c r="F423" s="1504"/>
      <c r="G423" s="1504"/>
      <c r="H423" s="1504"/>
      <c r="I423" s="1504"/>
      <c r="J423" s="1504"/>
      <c r="K423" s="1500"/>
      <c r="L423" s="1505"/>
    </row>
    <row r="424">
      <c r="A424" s="1506"/>
      <c r="B424" s="1507"/>
      <c r="C424" s="1513"/>
      <c r="D424" s="1524"/>
      <c r="E424" s="1510"/>
      <c r="F424" s="1511"/>
      <c r="G424" s="1512"/>
      <c r="H424" s="1513"/>
      <c r="I424" s="1514"/>
      <c r="J424" s="1515"/>
      <c r="K424" s="1516"/>
      <c r="L424" s="1517"/>
    </row>
    <row r="425">
      <c r="A425" s="1499"/>
      <c r="B425" s="1504"/>
      <c r="C425" s="1504"/>
      <c r="D425" s="1504"/>
      <c r="E425" s="1504"/>
      <c r="F425" s="1504"/>
      <c r="G425" s="1504"/>
      <c r="H425" s="1504"/>
      <c r="I425" s="1504"/>
      <c r="J425" s="1504"/>
      <c r="K425" s="1500"/>
      <c r="L425" s="1505"/>
    </row>
    <row r="426">
      <c r="A426" s="1506"/>
      <c r="B426" s="1507"/>
      <c r="C426" s="1513"/>
      <c r="D426" s="1524"/>
      <c r="E426" s="1510"/>
      <c r="F426" s="1511"/>
      <c r="G426" s="1512"/>
      <c r="H426" s="1513"/>
      <c r="I426" s="1514"/>
      <c r="J426" s="1515"/>
      <c r="K426" s="1516"/>
      <c r="L426" s="1517"/>
    </row>
    <row r="427">
      <c r="A427" s="1499"/>
      <c r="B427" s="1504"/>
      <c r="C427" s="1504"/>
      <c r="D427" s="1504"/>
      <c r="E427" s="1504"/>
      <c r="F427" s="1504"/>
      <c r="G427" s="1504"/>
      <c r="H427" s="1504"/>
      <c r="I427" s="1504"/>
      <c r="J427" s="1504"/>
      <c r="K427" s="1500"/>
      <c r="L427" s="1505"/>
    </row>
    <row r="428">
      <c r="A428" s="1506"/>
      <c r="B428" s="1507"/>
      <c r="C428" s="1513"/>
      <c r="D428" s="1524"/>
      <c r="E428" s="1510"/>
      <c r="F428" s="1511"/>
      <c r="G428" s="1512"/>
      <c r="H428" s="1513"/>
      <c r="I428" s="1514"/>
      <c r="J428" s="1515"/>
      <c r="K428" s="1516"/>
      <c r="L428" s="1517"/>
    </row>
    <row r="429">
      <c r="A429" s="1499"/>
      <c r="B429" s="1504"/>
      <c r="C429" s="1504"/>
      <c r="D429" s="1504"/>
      <c r="E429" s="1504"/>
      <c r="F429" s="1504"/>
      <c r="G429" s="1504"/>
      <c r="H429" s="1504"/>
      <c r="I429" s="1504"/>
      <c r="J429" s="1504"/>
      <c r="K429" s="1500"/>
      <c r="L429" s="1505"/>
    </row>
    <row r="430">
      <c r="A430" s="1506"/>
      <c r="B430" s="1507"/>
      <c r="C430" s="1513"/>
      <c r="D430" s="1524"/>
      <c r="E430" s="1510"/>
      <c r="F430" s="1511"/>
      <c r="G430" s="1512"/>
      <c r="H430" s="1513"/>
      <c r="I430" s="1514"/>
      <c r="J430" s="1515"/>
      <c r="K430" s="1516"/>
      <c r="L430" s="1517"/>
    </row>
    <row r="431">
      <c r="A431" s="1499"/>
      <c r="B431" s="1504"/>
      <c r="C431" s="1504"/>
      <c r="D431" s="1504"/>
      <c r="E431" s="1504"/>
      <c r="F431" s="1504"/>
      <c r="G431" s="1504"/>
      <c r="H431" s="1504"/>
      <c r="I431" s="1504"/>
      <c r="J431" s="1504"/>
      <c r="K431" s="1500"/>
      <c r="L431" s="1505"/>
    </row>
    <row r="432">
      <c r="A432" s="1506"/>
      <c r="B432" s="1507"/>
      <c r="C432" s="1513"/>
      <c r="D432" s="1524"/>
      <c r="E432" s="1510"/>
      <c r="F432" s="1511"/>
      <c r="G432" s="1512"/>
      <c r="H432" s="1513"/>
      <c r="I432" s="1514"/>
      <c r="J432" s="1515"/>
      <c r="K432" s="1516"/>
      <c r="L432" s="1517"/>
    </row>
    <row r="433">
      <c r="A433" s="1499"/>
      <c r="B433" s="1504"/>
      <c r="C433" s="1504"/>
      <c r="D433" s="1504"/>
      <c r="E433" s="1504"/>
      <c r="F433" s="1504"/>
      <c r="G433" s="1504"/>
      <c r="H433" s="1504"/>
      <c r="I433" s="1504"/>
      <c r="J433" s="1504"/>
      <c r="K433" s="1500"/>
      <c r="L433" s="1505"/>
    </row>
    <row r="434">
      <c r="A434" s="1506"/>
      <c r="B434" s="1507"/>
      <c r="C434" s="1513"/>
      <c r="D434" s="1524"/>
      <c r="E434" s="1510"/>
      <c r="F434" s="1511"/>
      <c r="G434" s="1512"/>
      <c r="H434" s="1513"/>
      <c r="I434" s="1514"/>
      <c r="J434" s="1515"/>
      <c r="K434" s="1516"/>
      <c r="L434" s="1517"/>
    </row>
    <row r="435">
      <c r="A435" s="1499"/>
      <c r="B435" s="1504"/>
      <c r="C435" s="1504"/>
      <c r="D435" s="1504"/>
      <c r="E435" s="1504"/>
      <c r="F435" s="1504"/>
      <c r="G435" s="1504"/>
      <c r="H435" s="1504"/>
      <c r="I435" s="1504"/>
      <c r="J435" s="1504"/>
      <c r="K435" s="1500"/>
      <c r="L435" s="1505"/>
    </row>
    <row r="436">
      <c r="A436" s="1506"/>
      <c r="B436" s="1507"/>
      <c r="C436" s="1513"/>
      <c r="D436" s="1524"/>
      <c r="E436" s="1510"/>
      <c r="F436" s="1511"/>
      <c r="G436" s="1512"/>
      <c r="H436" s="1513"/>
      <c r="I436" s="1514"/>
      <c r="J436" s="1515"/>
      <c r="K436" s="1516"/>
      <c r="L436" s="1517"/>
    </row>
    <row r="437">
      <c r="A437" s="1499"/>
      <c r="B437" s="1504"/>
      <c r="C437" s="1504"/>
      <c r="D437" s="1504"/>
      <c r="E437" s="1504"/>
      <c r="F437" s="1504"/>
      <c r="G437" s="1504"/>
      <c r="H437" s="1504"/>
      <c r="I437" s="1504"/>
      <c r="J437" s="1504"/>
      <c r="K437" s="1500"/>
      <c r="L437" s="1505"/>
    </row>
    <row r="438">
      <c r="A438" s="1506"/>
      <c r="B438" s="1507"/>
      <c r="C438" s="1513"/>
      <c r="D438" s="1524"/>
      <c r="E438" s="1510"/>
      <c r="F438" s="1511"/>
      <c r="G438" s="1512"/>
      <c r="H438" s="1513"/>
      <c r="I438" s="1514"/>
      <c r="J438" s="1515"/>
      <c r="K438" s="1516"/>
      <c r="L438" s="1517"/>
    </row>
    <row r="439">
      <c r="A439" s="1499"/>
      <c r="B439" s="1504"/>
      <c r="C439" s="1504"/>
      <c r="D439" s="1504"/>
      <c r="E439" s="1504"/>
      <c r="F439" s="1504"/>
      <c r="G439" s="1504"/>
      <c r="H439" s="1504"/>
      <c r="I439" s="1504"/>
      <c r="J439" s="1504"/>
      <c r="K439" s="1500"/>
      <c r="L439" s="1505"/>
    </row>
    <row r="440">
      <c r="A440" s="1506"/>
      <c r="B440" s="1507"/>
      <c r="C440" s="1513"/>
      <c r="D440" s="1524"/>
      <c r="E440" s="1510"/>
      <c r="F440" s="1511"/>
      <c r="G440" s="1512"/>
      <c r="H440" s="1513"/>
      <c r="I440" s="1514"/>
      <c r="J440" s="1515"/>
      <c r="K440" s="1516"/>
      <c r="L440" s="1517"/>
    </row>
    <row r="441">
      <c r="A441" s="1499"/>
      <c r="B441" s="1504"/>
      <c r="C441" s="1504"/>
      <c r="D441" s="1504"/>
      <c r="E441" s="1504"/>
      <c r="F441" s="1504"/>
      <c r="G441" s="1504"/>
      <c r="H441" s="1504"/>
      <c r="I441" s="1504"/>
      <c r="J441" s="1504"/>
      <c r="K441" s="1500"/>
      <c r="L441" s="1505"/>
    </row>
    <row r="442">
      <c r="A442" s="1506"/>
      <c r="B442" s="1507"/>
      <c r="C442" s="1513"/>
      <c r="D442" s="1524"/>
      <c r="E442" s="1510"/>
      <c r="F442" s="1511"/>
      <c r="G442" s="1512"/>
      <c r="H442" s="1513"/>
      <c r="I442" s="1514"/>
      <c r="J442" s="1515"/>
      <c r="K442" s="1516"/>
      <c r="L442" s="1517"/>
    </row>
    <row r="443">
      <c r="A443" s="1499"/>
      <c r="B443" s="1504"/>
      <c r="C443" s="1504"/>
      <c r="D443" s="1504"/>
      <c r="E443" s="1504"/>
      <c r="F443" s="1504"/>
      <c r="G443" s="1504"/>
      <c r="H443" s="1504"/>
      <c r="I443" s="1504"/>
      <c r="J443" s="1504"/>
      <c r="K443" s="1500"/>
      <c r="L443" s="1505"/>
    </row>
    <row r="444">
      <c r="A444" s="1506"/>
      <c r="B444" s="1507"/>
      <c r="C444" s="1513"/>
      <c r="D444" s="1524"/>
      <c r="E444" s="1510"/>
      <c r="F444" s="1511"/>
      <c r="G444" s="1512"/>
      <c r="H444" s="1513"/>
      <c r="I444" s="1514"/>
      <c r="J444" s="1515"/>
      <c r="K444" s="1516"/>
      <c r="L444" s="1517"/>
    </row>
    <row r="445">
      <c r="A445" s="1499"/>
      <c r="B445" s="1504"/>
      <c r="C445" s="1504"/>
      <c r="D445" s="1504"/>
      <c r="E445" s="1504"/>
      <c r="F445" s="1504"/>
      <c r="G445" s="1504"/>
      <c r="H445" s="1504"/>
      <c r="I445" s="1504"/>
      <c r="J445" s="1504"/>
      <c r="K445" s="1500"/>
      <c r="L445" s="1505"/>
    </row>
    <row r="446">
      <c r="A446" s="1506"/>
      <c r="B446" s="1507"/>
      <c r="C446" s="1513"/>
      <c r="D446" s="1524"/>
      <c r="E446" s="1510"/>
      <c r="F446" s="1511"/>
      <c r="G446" s="1512"/>
      <c r="H446" s="1513"/>
      <c r="I446" s="1514"/>
      <c r="J446" s="1515"/>
      <c r="K446" s="1516"/>
      <c r="L446" s="1517"/>
    </row>
    <row r="447">
      <c r="A447" s="1499"/>
      <c r="B447" s="1504"/>
      <c r="C447" s="1504"/>
      <c r="D447" s="1504"/>
      <c r="E447" s="1504"/>
      <c r="F447" s="1504"/>
      <c r="G447" s="1504"/>
      <c r="H447" s="1504"/>
      <c r="I447" s="1504"/>
      <c r="J447" s="1504"/>
      <c r="K447" s="1500"/>
      <c r="L447" s="1505"/>
    </row>
    <row r="448">
      <c r="A448" s="1506"/>
      <c r="B448" s="1507"/>
      <c r="C448" s="1513"/>
      <c r="D448" s="1524"/>
      <c r="E448" s="1510"/>
      <c r="F448" s="1511"/>
      <c r="G448" s="1512"/>
      <c r="H448" s="1513"/>
      <c r="I448" s="1514"/>
      <c r="J448" s="1515"/>
      <c r="K448" s="1516"/>
      <c r="L448" s="1517"/>
    </row>
    <row r="449">
      <c r="A449" s="1499"/>
      <c r="B449" s="1504"/>
      <c r="C449" s="1504"/>
      <c r="D449" s="1504"/>
      <c r="E449" s="1504"/>
      <c r="F449" s="1504"/>
      <c r="G449" s="1504"/>
      <c r="H449" s="1504"/>
      <c r="I449" s="1504"/>
      <c r="J449" s="1504"/>
      <c r="K449" s="1500"/>
      <c r="L449" s="1505"/>
    </row>
    <row r="450">
      <c r="A450" s="1506"/>
      <c r="B450" s="1507"/>
      <c r="C450" s="1513"/>
      <c r="D450" s="1524"/>
      <c r="E450" s="1510"/>
      <c r="F450" s="1511"/>
      <c r="G450" s="1512"/>
      <c r="H450" s="1513"/>
      <c r="I450" s="1514"/>
      <c r="J450" s="1515"/>
      <c r="K450" s="1516"/>
      <c r="L450" s="1517"/>
    </row>
    <row r="451">
      <c r="A451" s="1499"/>
      <c r="B451" s="1504"/>
      <c r="C451" s="1504"/>
      <c r="D451" s="1504"/>
      <c r="E451" s="1504"/>
      <c r="F451" s="1504"/>
      <c r="G451" s="1504"/>
      <c r="H451" s="1504"/>
      <c r="I451" s="1504"/>
      <c r="J451" s="1504"/>
      <c r="K451" s="1500"/>
      <c r="L451" s="1505"/>
    </row>
    <row r="452">
      <c r="A452" s="1506"/>
      <c r="B452" s="1507"/>
      <c r="C452" s="1513"/>
      <c r="D452" s="1524"/>
      <c r="E452" s="1510"/>
      <c r="F452" s="1511"/>
      <c r="G452" s="1512"/>
      <c r="H452" s="1513"/>
      <c r="I452" s="1514"/>
      <c r="J452" s="1515"/>
      <c r="K452" s="1516"/>
      <c r="L452" s="1517"/>
    </row>
    <row r="453">
      <c r="A453" s="1499"/>
      <c r="B453" s="1504"/>
      <c r="C453" s="1504"/>
      <c r="D453" s="1504"/>
      <c r="E453" s="1504"/>
      <c r="F453" s="1504"/>
      <c r="G453" s="1504"/>
      <c r="H453" s="1504"/>
      <c r="I453" s="1504"/>
      <c r="J453" s="1504"/>
      <c r="K453" s="1500"/>
      <c r="L453" s="1505"/>
    </row>
    <row r="454">
      <c r="A454" s="1506"/>
      <c r="B454" s="1507"/>
      <c r="C454" s="1513"/>
      <c r="D454" s="1524"/>
      <c r="E454" s="1510"/>
      <c r="F454" s="1511"/>
      <c r="G454" s="1512"/>
      <c r="H454" s="1513"/>
      <c r="I454" s="1514"/>
      <c r="J454" s="1515"/>
      <c r="K454" s="1516"/>
      <c r="L454" s="1517"/>
    </row>
    <row r="455">
      <c r="A455" s="1499"/>
      <c r="B455" s="1504"/>
      <c r="C455" s="1504"/>
      <c r="D455" s="1504"/>
      <c r="E455" s="1504"/>
      <c r="F455" s="1504"/>
      <c r="G455" s="1504"/>
      <c r="H455" s="1504"/>
      <c r="I455" s="1504"/>
      <c r="J455" s="1504"/>
      <c r="K455" s="1500"/>
      <c r="L455" s="1505"/>
    </row>
    <row r="456">
      <c r="A456" s="1506"/>
      <c r="B456" s="1507"/>
      <c r="C456" s="1513"/>
      <c r="D456" s="1524"/>
      <c r="E456" s="1510"/>
      <c r="F456" s="1511"/>
      <c r="G456" s="1512"/>
      <c r="H456" s="1513"/>
      <c r="I456" s="1514"/>
      <c r="J456" s="1515"/>
      <c r="K456" s="1516"/>
      <c r="L456" s="1517"/>
    </row>
    <row r="457">
      <c r="A457" s="1499"/>
      <c r="B457" s="1504"/>
      <c r="C457" s="1504"/>
      <c r="D457" s="1504"/>
      <c r="E457" s="1504"/>
      <c r="F457" s="1504"/>
      <c r="G457" s="1504"/>
      <c r="H457" s="1504"/>
      <c r="I457" s="1504"/>
      <c r="J457" s="1504"/>
      <c r="K457" s="1500"/>
      <c r="L457" s="1505"/>
    </row>
    <row r="458">
      <c r="A458" s="1506"/>
      <c r="B458" s="1507"/>
      <c r="C458" s="1513"/>
      <c r="D458" s="1524"/>
      <c r="E458" s="1510"/>
      <c r="F458" s="1511"/>
      <c r="G458" s="1512"/>
      <c r="H458" s="1513"/>
      <c r="I458" s="1514"/>
      <c r="J458" s="1515"/>
      <c r="K458" s="1516"/>
      <c r="L458" s="1517"/>
    </row>
    <row r="459">
      <c r="A459" s="1499"/>
      <c r="B459" s="1504"/>
      <c r="C459" s="1504"/>
      <c r="D459" s="1504"/>
      <c r="E459" s="1504"/>
      <c r="F459" s="1504"/>
      <c r="G459" s="1504"/>
      <c r="H459" s="1504"/>
      <c r="I459" s="1504"/>
      <c r="J459" s="1504"/>
      <c r="K459" s="1500"/>
      <c r="L459" s="1505"/>
    </row>
    <row r="460">
      <c r="A460" s="1506"/>
      <c r="B460" s="1507"/>
      <c r="C460" s="1513"/>
      <c r="D460" s="1524"/>
      <c r="E460" s="1510"/>
      <c r="F460" s="1511"/>
      <c r="G460" s="1512"/>
      <c r="H460" s="1513"/>
      <c r="I460" s="1514"/>
      <c r="J460" s="1515"/>
      <c r="K460" s="1516"/>
      <c r="L460" s="1517"/>
    </row>
    <row r="461">
      <c r="A461" s="1499"/>
      <c r="B461" s="1504"/>
      <c r="C461" s="1504"/>
      <c r="D461" s="1504"/>
      <c r="E461" s="1504"/>
      <c r="F461" s="1504"/>
      <c r="G461" s="1504"/>
      <c r="H461" s="1504"/>
      <c r="I461" s="1504"/>
      <c r="J461" s="1504"/>
      <c r="K461" s="1500"/>
      <c r="L461" s="1505"/>
    </row>
    <row r="462">
      <c r="A462" s="1506"/>
      <c r="B462" s="1507"/>
      <c r="C462" s="1513"/>
      <c r="D462" s="1524"/>
      <c r="E462" s="1510"/>
      <c r="F462" s="1511"/>
      <c r="G462" s="1512"/>
      <c r="H462" s="1513"/>
      <c r="I462" s="1514"/>
      <c r="J462" s="1515"/>
      <c r="K462" s="1516"/>
      <c r="L462" s="1517"/>
    </row>
    <row r="463">
      <c r="A463" s="1499"/>
      <c r="B463" s="1504"/>
      <c r="C463" s="1504"/>
      <c r="D463" s="1504"/>
      <c r="E463" s="1504"/>
      <c r="F463" s="1504"/>
      <c r="G463" s="1504"/>
      <c r="H463" s="1504"/>
      <c r="I463" s="1504"/>
      <c r="J463" s="1504"/>
      <c r="K463" s="1500"/>
      <c r="L463" s="1505"/>
    </row>
    <row r="464">
      <c r="A464" s="1506"/>
      <c r="B464" s="1507"/>
      <c r="C464" s="1513"/>
      <c r="D464" s="1524"/>
      <c r="E464" s="1510"/>
      <c r="F464" s="1511"/>
      <c r="G464" s="1512"/>
      <c r="H464" s="1513"/>
      <c r="I464" s="1514"/>
      <c r="J464" s="1515"/>
      <c r="K464" s="1516"/>
      <c r="L464" s="1517"/>
    </row>
    <row r="465">
      <c r="A465" s="1499"/>
      <c r="B465" s="1504"/>
      <c r="C465" s="1504"/>
      <c r="D465" s="1504"/>
      <c r="E465" s="1504"/>
      <c r="F465" s="1504"/>
      <c r="G465" s="1504"/>
      <c r="H465" s="1504"/>
      <c r="I465" s="1504"/>
      <c r="J465" s="1504"/>
      <c r="K465" s="1500"/>
      <c r="L465" s="1505"/>
    </row>
    <row r="466">
      <c r="A466" s="1506"/>
      <c r="B466" s="1507"/>
      <c r="C466" s="1513"/>
      <c r="D466" s="1524"/>
      <c r="E466" s="1510"/>
      <c r="F466" s="1511"/>
      <c r="G466" s="1512"/>
      <c r="H466" s="1513"/>
      <c r="I466" s="1514"/>
      <c r="J466" s="1515"/>
      <c r="K466" s="1516"/>
      <c r="L466" s="1517"/>
    </row>
    <row r="467">
      <c r="A467" s="1499"/>
      <c r="B467" s="1504"/>
      <c r="C467" s="1504"/>
      <c r="D467" s="1504"/>
      <c r="E467" s="1504"/>
      <c r="F467" s="1504"/>
      <c r="G467" s="1504"/>
      <c r="H467" s="1504"/>
      <c r="I467" s="1504"/>
      <c r="J467" s="1504"/>
      <c r="K467" s="1500"/>
      <c r="L467" s="1505"/>
    </row>
    <row r="468">
      <c r="A468" s="1506"/>
      <c r="B468" s="1507"/>
      <c r="C468" s="1513"/>
      <c r="D468" s="1524"/>
      <c r="E468" s="1510"/>
      <c r="F468" s="1511"/>
      <c r="G468" s="1512"/>
      <c r="H468" s="1513"/>
      <c r="I468" s="1514"/>
      <c r="J468" s="1515"/>
      <c r="K468" s="1516"/>
      <c r="L468" s="1517"/>
    </row>
    <row r="469">
      <c r="A469" s="1499"/>
      <c r="B469" s="1504"/>
      <c r="C469" s="1504"/>
      <c r="D469" s="1504"/>
      <c r="E469" s="1504"/>
      <c r="F469" s="1504"/>
      <c r="G469" s="1504"/>
      <c r="H469" s="1504"/>
      <c r="I469" s="1504"/>
      <c r="J469" s="1504"/>
      <c r="K469" s="1500"/>
      <c r="L469" s="1505"/>
    </row>
    <row r="470">
      <c r="A470" s="1506"/>
      <c r="B470" s="1507"/>
      <c r="C470" s="1513"/>
      <c r="D470" s="1524"/>
      <c r="E470" s="1510"/>
      <c r="F470" s="1511"/>
      <c r="G470" s="1512"/>
      <c r="H470" s="1513"/>
      <c r="I470" s="1514"/>
      <c r="J470" s="1515"/>
      <c r="K470" s="1516"/>
      <c r="L470" s="1517"/>
    </row>
    <row r="471">
      <c r="A471" s="1499"/>
      <c r="B471" s="1504"/>
      <c r="C471" s="1504"/>
      <c r="D471" s="1504"/>
      <c r="E471" s="1504"/>
      <c r="F471" s="1504"/>
      <c r="G471" s="1504"/>
      <c r="H471" s="1504"/>
      <c r="I471" s="1504"/>
      <c r="J471" s="1504"/>
      <c r="K471" s="1500"/>
      <c r="L471" s="1505"/>
    </row>
    <row r="472">
      <c r="A472" s="1506"/>
      <c r="B472" s="1507"/>
      <c r="C472" s="1513"/>
      <c r="D472" s="1524"/>
      <c r="E472" s="1510"/>
      <c r="F472" s="1511"/>
      <c r="G472" s="1512"/>
      <c r="H472" s="1513"/>
      <c r="I472" s="1514"/>
      <c r="J472" s="1515"/>
      <c r="K472" s="1516"/>
      <c r="L472" s="1517"/>
    </row>
    <row r="473">
      <c r="A473" s="1499"/>
      <c r="B473" s="1504"/>
      <c r="C473" s="1504"/>
      <c r="D473" s="1504"/>
      <c r="E473" s="1504"/>
      <c r="F473" s="1504"/>
      <c r="G473" s="1504"/>
      <c r="H473" s="1504"/>
      <c r="I473" s="1504"/>
      <c r="J473" s="1504"/>
      <c r="K473" s="1500"/>
      <c r="L473" s="1505"/>
    </row>
    <row r="474">
      <c r="A474" s="1506"/>
      <c r="B474" s="1507"/>
      <c r="C474" s="1513"/>
      <c r="D474" s="1524"/>
      <c r="E474" s="1510"/>
      <c r="F474" s="1511"/>
      <c r="G474" s="1512"/>
      <c r="H474" s="1513"/>
      <c r="I474" s="1514"/>
      <c r="J474" s="1515"/>
      <c r="K474" s="1516"/>
      <c r="L474" s="1517"/>
    </row>
    <row r="475">
      <c r="A475" s="1499"/>
      <c r="B475" s="1504"/>
      <c r="C475" s="1504"/>
      <c r="D475" s="1504"/>
      <c r="E475" s="1504"/>
      <c r="F475" s="1504"/>
      <c r="G475" s="1504"/>
      <c r="H475" s="1504"/>
      <c r="I475" s="1504"/>
      <c r="J475" s="1504"/>
      <c r="K475" s="1500"/>
      <c r="L475" s="1505"/>
    </row>
    <row r="476">
      <c r="A476" s="1506"/>
      <c r="B476" s="1507"/>
      <c r="C476" s="1513"/>
      <c r="D476" s="1524"/>
      <c r="E476" s="1510"/>
      <c r="F476" s="1511"/>
      <c r="G476" s="1512"/>
      <c r="H476" s="1513"/>
      <c r="I476" s="1514"/>
      <c r="J476" s="1515"/>
      <c r="K476" s="1516"/>
      <c r="L476" s="1517"/>
    </row>
    <row r="477">
      <c r="A477" s="1499"/>
      <c r="B477" s="1504"/>
      <c r="C477" s="1504"/>
      <c r="D477" s="1504"/>
      <c r="E477" s="1504"/>
      <c r="F477" s="1504"/>
      <c r="G477" s="1504"/>
      <c r="H477" s="1504"/>
      <c r="I477" s="1504"/>
      <c r="J477" s="1504"/>
      <c r="K477" s="1500"/>
      <c r="L477" s="1505"/>
    </row>
    <row r="478">
      <c r="A478" s="1506"/>
      <c r="B478" s="1507"/>
      <c r="C478" s="1513"/>
      <c r="D478" s="1524"/>
      <c r="E478" s="1510"/>
      <c r="F478" s="1511"/>
      <c r="G478" s="1512"/>
      <c r="H478" s="1513"/>
      <c r="I478" s="1514"/>
      <c r="J478" s="1515"/>
      <c r="K478" s="1516"/>
      <c r="L478" s="1517"/>
    </row>
    <row r="479">
      <c r="A479" s="1499"/>
      <c r="B479" s="1504"/>
      <c r="C479" s="1504"/>
      <c r="D479" s="1504"/>
      <c r="E479" s="1504"/>
      <c r="F479" s="1504"/>
      <c r="G479" s="1504"/>
      <c r="H479" s="1504"/>
      <c r="I479" s="1504"/>
      <c r="J479" s="1504"/>
      <c r="K479" s="1500"/>
      <c r="L479" s="1505"/>
    </row>
    <row r="480">
      <c r="A480" s="1506"/>
      <c r="B480" s="1507"/>
      <c r="C480" s="1513"/>
      <c r="D480" s="1524"/>
      <c r="E480" s="1510"/>
      <c r="F480" s="1511"/>
      <c r="G480" s="1512"/>
      <c r="H480" s="1513"/>
      <c r="I480" s="1514"/>
      <c r="J480" s="1515"/>
      <c r="K480" s="1516"/>
      <c r="L480" s="1517"/>
    </row>
    <row r="481">
      <c r="A481" s="1499"/>
      <c r="B481" s="1504"/>
      <c r="C481" s="1504"/>
      <c r="D481" s="1504"/>
      <c r="E481" s="1504"/>
      <c r="F481" s="1504"/>
      <c r="G481" s="1504"/>
      <c r="H481" s="1504"/>
      <c r="I481" s="1504"/>
      <c r="J481" s="1504"/>
      <c r="K481" s="1500"/>
      <c r="L481" s="1505"/>
    </row>
    <row r="482">
      <c r="A482" s="1506"/>
      <c r="B482" s="1507"/>
      <c r="C482" s="1513"/>
      <c r="D482" s="1524"/>
      <c r="E482" s="1510"/>
      <c r="F482" s="1511"/>
      <c r="G482" s="1512"/>
      <c r="H482" s="1513"/>
      <c r="I482" s="1514"/>
      <c r="J482" s="1515"/>
      <c r="K482" s="1516"/>
      <c r="L482" s="1517"/>
    </row>
    <row r="483">
      <c r="A483" s="1499"/>
      <c r="B483" s="1504"/>
      <c r="C483" s="1504"/>
      <c r="D483" s="1504"/>
      <c r="E483" s="1504"/>
      <c r="F483" s="1504"/>
      <c r="G483" s="1504"/>
      <c r="H483" s="1504"/>
      <c r="I483" s="1504"/>
      <c r="J483" s="1504"/>
      <c r="K483" s="1500"/>
      <c r="L483" s="1505"/>
    </row>
    <row r="484">
      <c r="A484" s="1506"/>
      <c r="B484" s="1507"/>
      <c r="C484" s="1513"/>
      <c r="D484" s="1524"/>
      <c r="E484" s="1510"/>
      <c r="F484" s="1511"/>
      <c r="G484" s="1512"/>
      <c r="H484" s="1513"/>
      <c r="I484" s="1514"/>
      <c r="J484" s="1515"/>
      <c r="K484" s="1516"/>
      <c r="L484" s="1517"/>
    </row>
    <row r="485">
      <c r="A485" s="1499"/>
      <c r="B485" s="1504"/>
      <c r="C485" s="1504"/>
      <c r="D485" s="1504"/>
      <c r="E485" s="1504"/>
      <c r="F485" s="1504"/>
      <c r="G485" s="1504"/>
      <c r="H485" s="1504"/>
      <c r="I485" s="1504"/>
      <c r="J485" s="1504"/>
      <c r="K485" s="1500"/>
      <c r="L485" s="1505"/>
    </row>
    <row r="486">
      <c r="A486" s="1506"/>
      <c r="B486" s="1507"/>
      <c r="C486" s="1513"/>
      <c r="D486" s="1524"/>
      <c r="E486" s="1510"/>
      <c r="F486" s="1511"/>
      <c r="G486" s="1512"/>
      <c r="H486" s="1513"/>
      <c r="I486" s="1514"/>
      <c r="J486" s="1515"/>
      <c r="K486" s="1516"/>
      <c r="L486" s="1517"/>
    </row>
    <row r="487">
      <c r="A487" s="1499"/>
      <c r="B487" s="1504"/>
      <c r="C487" s="1504"/>
      <c r="D487" s="1504"/>
      <c r="E487" s="1504"/>
      <c r="F487" s="1504"/>
      <c r="G487" s="1504"/>
      <c r="H487" s="1504"/>
      <c r="I487" s="1504"/>
      <c r="J487" s="1504"/>
      <c r="K487" s="1500"/>
      <c r="L487" s="1505"/>
    </row>
    <row r="488">
      <c r="A488" s="1506"/>
      <c r="B488" s="1507"/>
      <c r="C488" s="1513"/>
      <c r="D488" s="1524"/>
      <c r="E488" s="1510"/>
      <c r="F488" s="1511"/>
      <c r="G488" s="1512"/>
      <c r="H488" s="1513"/>
      <c r="I488" s="1514"/>
      <c r="J488" s="1515"/>
      <c r="K488" s="1516"/>
      <c r="L488" s="1517"/>
    </row>
    <row r="489">
      <c r="A489" s="1499"/>
      <c r="B489" s="1504"/>
      <c r="C489" s="1504"/>
      <c r="D489" s="1504"/>
      <c r="E489" s="1504"/>
      <c r="F489" s="1504"/>
      <c r="G489" s="1504"/>
      <c r="H489" s="1504"/>
      <c r="I489" s="1504"/>
      <c r="J489" s="1504"/>
      <c r="K489" s="1500"/>
      <c r="L489" s="1505"/>
    </row>
    <row r="490">
      <c r="A490" s="1506"/>
      <c r="B490" s="1507"/>
      <c r="C490" s="1513"/>
      <c r="D490" s="1524"/>
      <c r="E490" s="1510"/>
      <c r="F490" s="1511"/>
      <c r="G490" s="1512"/>
      <c r="H490" s="1513"/>
      <c r="I490" s="1514"/>
      <c r="J490" s="1515"/>
      <c r="K490" s="1516"/>
      <c r="L490" s="1517"/>
    </row>
    <row r="491">
      <c r="A491" s="1499"/>
      <c r="B491" s="1504"/>
      <c r="C491" s="1504"/>
      <c r="D491" s="1504"/>
      <c r="E491" s="1504"/>
      <c r="F491" s="1504"/>
      <c r="G491" s="1504"/>
      <c r="H491" s="1504"/>
      <c r="I491" s="1504"/>
      <c r="J491" s="1504"/>
      <c r="K491" s="1500"/>
      <c r="L491" s="1505"/>
    </row>
    <row r="492">
      <c r="A492" s="1506"/>
      <c r="B492" s="1507"/>
      <c r="C492" s="1513"/>
      <c r="D492" s="1524"/>
      <c r="E492" s="1510"/>
      <c r="F492" s="1511"/>
      <c r="G492" s="1512"/>
      <c r="H492" s="1513"/>
      <c r="I492" s="1514"/>
      <c r="J492" s="1515"/>
      <c r="K492" s="1516"/>
      <c r="L492" s="1517"/>
    </row>
    <row r="493">
      <c r="A493" s="1499"/>
      <c r="B493" s="1504"/>
      <c r="C493" s="1504"/>
      <c r="D493" s="1504"/>
      <c r="E493" s="1504"/>
      <c r="F493" s="1504"/>
      <c r="G493" s="1504"/>
      <c r="H493" s="1504"/>
      <c r="I493" s="1504"/>
      <c r="J493" s="1504"/>
      <c r="K493" s="1500"/>
      <c r="L493" s="1505"/>
    </row>
    <row r="494">
      <c r="A494" s="1506"/>
      <c r="B494" s="1507"/>
      <c r="C494" s="1513"/>
      <c r="D494" s="1524"/>
      <c r="E494" s="1510"/>
      <c r="F494" s="1511"/>
      <c r="G494" s="1512"/>
      <c r="H494" s="1513"/>
      <c r="I494" s="1514"/>
      <c r="J494" s="1515"/>
      <c r="K494" s="1516"/>
      <c r="L494" s="1517"/>
    </row>
    <row r="495">
      <c r="A495" s="1499"/>
      <c r="B495" s="1504"/>
      <c r="C495" s="1504"/>
      <c r="D495" s="1504"/>
      <c r="E495" s="1504"/>
      <c r="F495" s="1504"/>
      <c r="G495" s="1504"/>
      <c r="H495" s="1504"/>
      <c r="I495" s="1504"/>
      <c r="J495" s="1504"/>
      <c r="K495" s="1500"/>
      <c r="L495" s="1505"/>
    </row>
    <row r="496">
      <c r="A496" s="1506"/>
      <c r="B496" s="1507"/>
      <c r="C496" s="1513"/>
      <c r="D496" s="1524"/>
      <c r="E496" s="1510"/>
      <c r="F496" s="1511"/>
      <c r="G496" s="1512"/>
      <c r="H496" s="1513"/>
      <c r="I496" s="1514"/>
      <c r="J496" s="1515"/>
      <c r="K496" s="1516"/>
      <c r="L496" s="1517"/>
    </row>
    <row r="497">
      <c r="A497" s="1499"/>
      <c r="B497" s="1504"/>
      <c r="C497" s="1504"/>
      <c r="D497" s="1504"/>
      <c r="E497" s="1504"/>
      <c r="F497" s="1504"/>
      <c r="G497" s="1504"/>
      <c r="H497" s="1504"/>
      <c r="I497" s="1504"/>
      <c r="J497" s="1504"/>
      <c r="K497" s="1500"/>
      <c r="L497" s="1505"/>
    </row>
    <row r="498">
      <c r="A498" s="1506"/>
      <c r="B498" s="1507"/>
      <c r="C498" s="1513"/>
      <c r="D498" s="1524"/>
      <c r="E498" s="1510"/>
      <c r="F498" s="1511"/>
      <c r="G498" s="1512"/>
      <c r="H498" s="1513"/>
      <c r="I498" s="1514"/>
      <c r="J498" s="1515"/>
      <c r="K498" s="1516"/>
      <c r="L498" s="1517"/>
    </row>
    <row r="499">
      <c r="A499" s="1499"/>
      <c r="B499" s="1504"/>
      <c r="C499" s="1504"/>
      <c r="D499" s="1504"/>
      <c r="E499" s="1504"/>
      <c r="F499" s="1504"/>
      <c r="G499" s="1504"/>
      <c r="H499" s="1504"/>
      <c r="I499" s="1504"/>
      <c r="J499" s="1504"/>
      <c r="K499" s="1500"/>
      <c r="L499" s="1505"/>
    </row>
    <row r="500">
      <c r="A500" s="1506"/>
      <c r="B500" s="1507"/>
      <c r="C500" s="1513"/>
      <c r="D500" s="1524"/>
      <c r="E500" s="1510"/>
      <c r="F500" s="1511"/>
      <c r="G500" s="1512"/>
      <c r="H500" s="1513"/>
      <c r="I500" s="1514"/>
      <c r="J500" s="1515"/>
      <c r="K500" s="1516"/>
      <c r="L500" s="1517"/>
    </row>
    <row r="501">
      <c r="A501" s="1499"/>
      <c r="B501" s="1504"/>
      <c r="C501" s="1504"/>
      <c r="D501" s="1504"/>
      <c r="E501" s="1504"/>
      <c r="F501" s="1504"/>
      <c r="G501" s="1504"/>
      <c r="H501" s="1504"/>
      <c r="I501" s="1504"/>
      <c r="J501" s="1504"/>
      <c r="K501" s="1500"/>
      <c r="L501" s="1505"/>
    </row>
    <row r="502">
      <c r="A502" s="1506"/>
      <c r="B502" s="1507"/>
      <c r="C502" s="1513"/>
      <c r="D502" s="1524"/>
      <c r="E502" s="1510"/>
      <c r="F502" s="1511"/>
      <c r="G502" s="1512"/>
      <c r="H502" s="1513"/>
      <c r="I502" s="1514"/>
      <c r="J502" s="1515"/>
      <c r="K502" s="1516"/>
      <c r="L502" s="1517"/>
    </row>
    <row r="503">
      <c r="A503" s="1499"/>
      <c r="B503" s="1504"/>
      <c r="C503" s="1504"/>
      <c r="D503" s="1504"/>
      <c r="E503" s="1504"/>
      <c r="F503" s="1504"/>
      <c r="G503" s="1504"/>
      <c r="H503" s="1504"/>
      <c r="I503" s="1504"/>
      <c r="J503" s="1504"/>
      <c r="K503" s="1500"/>
      <c r="L503" s="1505"/>
    </row>
    <row r="504">
      <c r="A504" s="1506"/>
      <c r="B504" s="1507"/>
      <c r="C504" s="1513"/>
      <c r="D504" s="1524"/>
      <c r="E504" s="1510"/>
      <c r="F504" s="1511"/>
      <c r="G504" s="1512"/>
      <c r="H504" s="1513"/>
      <c r="I504" s="1514"/>
      <c r="J504" s="1515"/>
      <c r="K504" s="1516"/>
      <c r="L504" s="1517"/>
    </row>
    <row r="505">
      <c r="A505" s="1499"/>
      <c r="B505" s="1504"/>
      <c r="C505" s="1504"/>
      <c r="D505" s="1504"/>
      <c r="E505" s="1504"/>
      <c r="F505" s="1504"/>
      <c r="G505" s="1504"/>
      <c r="H505" s="1504"/>
      <c r="I505" s="1504"/>
      <c r="J505" s="1504"/>
      <c r="K505" s="1500"/>
      <c r="L505" s="1505"/>
    </row>
    <row r="506">
      <c r="A506" s="1506"/>
      <c r="B506" s="1507"/>
      <c r="C506" s="1513"/>
      <c r="D506" s="1524"/>
      <c r="E506" s="1510"/>
      <c r="F506" s="1511"/>
      <c r="G506" s="1512"/>
      <c r="H506" s="1513"/>
      <c r="I506" s="1514"/>
      <c r="J506" s="1515"/>
      <c r="K506" s="1516"/>
      <c r="L506" s="1517"/>
    </row>
    <row r="507">
      <c r="A507" s="1499"/>
      <c r="B507" s="1504"/>
      <c r="C507" s="1504"/>
      <c r="D507" s="1504"/>
      <c r="E507" s="1504"/>
      <c r="F507" s="1504"/>
      <c r="G507" s="1504"/>
      <c r="H507" s="1504"/>
      <c r="I507" s="1504"/>
      <c r="J507" s="1504"/>
      <c r="K507" s="1500"/>
      <c r="L507" s="1505"/>
    </row>
    <row r="508">
      <c r="A508" s="1506"/>
      <c r="B508" s="1507"/>
      <c r="C508" s="1513"/>
      <c r="D508" s="1524"/>
      <c r="E508" s="1510"/>
      <c r="F508" s="1511"/>
      <c r="G508" s="1512"/>
      <c r="H508" s="1513"/>
      <c r="I508" s="1514"/>
      <c r="J508" s="1515"/>
      <c r="K508" s="1516"/>
      <c r="L508" s="1517"/>
    </row>
    <row r="509">
      <c r="A509" s="1499"/>
      <c r="B509" s="1504"/>
      <c r="C509" s="1504"/>
      <c r="D509" s="1504"/>
      <c r="E509" s="1504"/>
      <c r="F509" s="1504"/>
      <c r="G509" s="1504"/>
      <c r="H509" s="1504"/>
      <c r="I509" s="1504"/>
      <c r="J509" s="1504"/>
      <c r="K509" s="1500"/>
      <c r="L509" s="1505"/>
    </row>
    <row r="510">
      <c r="A510" s="1506"/>
      <c r="B510" s="1507"/>
      <c r="C510" s="1513"/>
      <c r="D510" s="1524"/>
      <c r="E510" s="1510"/>
      <c r="F510" s="1511"/>
      <c r="G510" s="1512"/>
      <c r="H510" s="1513"/>
      <c r="I510" s="1514"/>
      <c r="J510" s="1515"/>
      <c r="K510" s="1516"/>
      <c r="L510" s="1517"/>
    </row>
    <row r="511">
      <c r="A511" s="1499"/>
      <c r="B511" s="1504"/>
      <c r="C511" s="1504"/>
      <c r="D511" s="1504"/>
      <c r="E511" s="1504"/>
      <c r="F511" s="1504"/>
      <c r="G511" s="1504"/>
      <c r="H511" s="1504"/>
      <c r="I511" s="1504"/>
      <c r="J511" s="1504"/>
      <c r="K511" s="1500"/>
      <c r="L511" s="1505"/>
    </row>
    <row r="512">
      <c r="A512" s="1506"/>
      <c r="B512" s="1507"/>
      <c r="C512" s="1513"/>
      <c r="D512" s="1524"/>
      <c r="E512" s="1510"/>
      <c r="F512" s="1511"/>
      <c r="G512" s="1512"/>
      <c r="H512" s="1513"/>
      <c r="I512" s="1514"/>
      <c r="J512" s="1515"/>
      <c r="K512" s="1516"/>
      <c r="L512" s="1517"/>
    </row>
    <row r="513">
      <c r="A513" s="1499"/>
      <c r="B513" s="1504"/>
      <c r="C513" s="1504"/>
      <c r="D513" s="1504"/>
      <c r="E513" s="1504"/>
      <c r="F513" s="1504"/>
      <c r="G513" s="1504"/>
      <c r="H513" s="1504"/>
      <c r="I513" s="1504"/>
      <c r="J513" s="1504"/>
      <c r="K513" s="1500"/>
      <c r="L513" s="1505"/>
    </row>
    <row r="514">
      <c r="A514" s="1506"/>
      <c r="B514" s="1507"/>
      <c r="C514" s="1513"/>
      <c r="D514" s="1524"/>
      <c r="E514" s="1510"/>
      <c r="F514" s="1511"/>
      <c r="G514" s="1512"/>
      <c r="H514" s="1513"/>
      <c r="I514" s="1514"/>
      <c r="J514" s="1515"/>
      <c r="K514" s="1516"/>
      <c r="L514" s="1517"/>
    </row>
    <row r="515">
      <c r="A515" s="1499"/>
      <c r="B515" s="1504"/>
      <c r="C515" s="1504"/>
      <c r="D515" s="1504"/>
      <c r="E515" s="1504"/>
      <c r="F515" s="1504"/>
      <c r="G515" s="1504"/>
      <c r="H515" s="1504"/>
      <c r="I515" s="1504"/>
      <c r="J515" s="1504"/>
      <c r="K515" s="1500"/>
      <c r="L515" s="1505"/>
    </row>
    <row r="516">
      <c r="A516" s="1506"/>
      <c r="B516" s="1507"/>
      <c r="C516" s="1513"/>
      <c r="D516" s="1524"/>
      <c r="E516" s="1510"/>
      <c r="F516" s="1511"/>
      <c r="G516" s="1512"/>
      <c r="H516" s="1513"/>
      <c r="I516" s="1514"/>
      <c r="J516" s="1515"/>
      <c r="K516" s="1516"/>
      <c r="L516" s="1517"/>
    </row>
    <row r="517">
      <c r="A517" s="1499"/>
      <c r="B517" s="1504"/>
      <c r="C517" s="1504"/>
      <c r="D517" s="1504"/>
      <c r="E517" s="1504"/>
      <c r="F517" s="1504"/>
      <c r="G517" s="1504"/>
      <c r="H517" s="1504"/>
      <c r="I517" s="1504"/>
      <c r="J517" s="1504"/>
      <c r="K517" s="1500"/>
      <c r="L517" s="1505"/>
    </row>
    <row r="518">
      <c r="A518" s="1506"/>
      <c r="B518" s="1507"/>
      <c r="C518" s="1513"/>
      <c r="D518" s="1524"/>
      <c r="E518" s="1510"/>
      <c r="F518" s="1511"/>
      <c r="G518" s="1512"/>
      <c r="H518" s="1513"/>
      <c r="I518" s="1514"/>
      <c r="J518" s="1515"/>
      <c r="K518" s="1516"/>
      <c r="L518" s="1517"/>
    </row>
    <row r="519">
      <c r="A519" s="1499"/>
      <c r="B519" s="1504"/>
      <c r="C519" s="1504"/>
      <c r="D519" s="1504"/>
      <c r="E519" s="1504"/>
      <c r="F519" s="1504"/>
      <c r="G519" s="1504"/>
      <c r="H519" s="1504"/>
      <c r="I519" s="1504"/>
      <c r="J519" s="1504"/>
      <c r="K519" s="1500"/>
      <c r="L519" s="1505"/>
    </row>
    <row r="520">
      <c r="A520" s="1506"/>
      <c r="B520" s="1507"/>
      <c r="C520" s="1513"/>
      <c r="D520" s="1524"/>
      <c r="E520" s="1510"/>
      <c r="F520" s="1511"/>
      <c r="G520" s="1512"/>
      <c r="H520" s="1513"/>
      <c r="I520" s="1514"/>
      <c r="J520" s="1515"/>
      <c r="K520" s="1516"/>
      <c r="L520" s="1517"/>
    </row>
    <row r="521">
      <c r="A521" s="1499"/>
      <c r="B521" s="1504"/>
      <c r="C521" s="1504"/>
      <c r="D521" s="1504"/>
      <c r="E521" s="1504"/>
      <c r="F521" s="1504"/>
      <c r="G521" s="1504"/>
      <c r="H521" s="1504"/>
      <c r="I521" s="1504"/>
      <c r="J521" s="1504"/>
      <c r="K521" s="1500"/>
      <c r="L521" s="1505"/>
    </row>
    <row r="522">
      <c r="A522" s="1506"/>
      <c r="B522" s="1507"/>
      <c r="C522" s="1513"/>
      <c r="D522" s="1524"/>
      <c r="E522" s="1510"/>
      <c r="F522" s="1511"/>
      <c r="G522" s="1512"/>
      <c r="H522" s="1513"/>
      <c r="I522" s="1514"/>
      <c r="J522" s="1515"/>
      <c r="K522" s="1516"/>
      <c r="L522" s="1517"/>
    </row>
    <row r="523">
      <c r="A523" s="1499"/>
      <c r="B523" s="1504"/>
      <c r="C523" s="1504"/>
      <c r="D523" s="1504"/>
      <c r="E523" s="1504"/>
      <c r="F523" s="1504"/>
      <c r="G523" s="1504"/>
      <c r="H523" s="1504"/>
      <c r="I523" s="1504"/>
      <c r="J523" s="1504"/>
      <c r="K523" s="1500"/>
      <c r="L523" s="1505"/>
    </row>
    <row r="524">
      <c r="A524" s="1506"/>
      <c r="B524" s="1507"/>
      <c r="C524" s="1513"/>
      <c r="D524" s="1524"/>
      <c r="E524" s="1510"/>
      <c r="F524" s="1511"/>
      <c r="G524" s="1512"/>
      <c r="H524" s="1513"/>
      <c r="I524" s="1514"/>
      <c r="J524" s="1515"/>
      <c r="K524" s="1516"/>
      <c r="L524" s="1517"/>
    </row>
    <row r="525">
      <c r="A525" s="1499"/>
      <c r="B525" s="1504"/>
      <c r="C525" s="1504"/>
      <c r="D525" s="1504"/>
      <c r="E525" s="1504"/>
      <c r="F525" s="1504"/>
      <c r="G525" s="1504"/>
      <c r="H525" s="1504"/>
      <c r="I525" s="1504"/>
      <c r="J525" s="1504"/>
      <c r="K525" s="1500"/>
      <c r="L525" s="1505"/>
    </row>
    <row r="526">
      <c r="A526" s="1506"/>
      <c r="B526" s="1507"/>
      <c r="C526" s="1513"/>
      <c r="D526" s="1524"/>
      <c r="E526" s="1510"/>
      <c r="F526" s="1511"/>
      <c r="G526" s="1512"/>
      <c r="H526" s="1513"/>
      <c r="I526" s="1514"/>
      <c r="J526" s="1515"/>
      <c r="K526" s="1516"/>
      <c r="L526" s="1517"/>
    </row>
    <row r="527">
      <c r="A527" s="1499"/>
      <c r="B527" s="1504"/>
      <c r="C527" s="1504"/>
      <c r="D527" s="1504"/>
      <c r="E527" s="1504"/>
      <c r="F527" s="1504"/>
      <c r="G527" s="1504"/>
      <c r="H527" s="1504"/>
      <c r="I527" s="1504"/>
      <c r="J527" s="1504"/>
      <c r="K527" s="1500"/>
      <c r="L527" s="1505"/>
    </row>
    <row r="528">
      <c r="A528" s="1506"/>
      <c r="B528" s="1507"/>
      <c r="C528" s="1513"/>
      <c r="D528" s="1524"/>
      <c r="E528" s="1510"/>
      <c r="F528" s="1511"/>
      <c r="G528" s="1512"/>
      <c r="H528" s="1513"/>
      <c r="I528" s="1514"/>
      <c r="J528" s="1515"/>
      <c r="K528" s="1516"/>
      <c r="L528" s="1517"/>
    </row>
    <row r="529">
      <c r="A529" s="1499"/>
      <c r="B529" s="1504"/>
      <c r="C529" s="1504"/>
      <c r="D529" s="1504"/>
      <c r="E529" s="1504"/>
      <c r="F529" s="1504"/>
      <c r="G529" s="1504"/>
      <c r="H529" s="1504"/>
      <c r="I529" s="1504"/>
      <c r="J529" s="1504"/>
      <c r="K529" s="1500"/>
      <c r="L529" s="1505"/>
    </row>
    <row r="530">
      <c r="A530" s="1506"/>
      <c r="B530" s="1507"/>
      <c r="C530" s="1513"/>
      <c r="D530" s="1524"/>
      <c r="E530" s="1510"/>
      <c r="F530" s="1511"/>
      <c r="G530" s="1512"/>
      <c r="H530" s="1513"/>
      <c r="I530" s="1514"/>
      <c r="J530" s="1515"/>
      <c r="K530" s="1516"/>
      <c r="L530" s="1517"/>
    </row>
    <row r="531">
      <c r="A531" s="1499"/>
      <c r="B531" s="1504"/>
      <c r="C531" s="1504"/>
      <c r="D531" s="1504"/>
      <c r="E531" s="1504"/>
      <c r="F531" s="1504"/>
      <c r="G531" s="1504"/>
      <c r="H531" s="1504"/>
      <c r="I531" s="1504"/>
      <c r="J531" s="1504"/>
      <c r="K531" s="1500"/>
      <c r="L531" s="1505"/>
    </row>
    <row r="532">
      <c r="A532" s="1506"/>
      <c r="B532" s="1507"/>
      <c r="C532" s="1513"/>
      <c r="D532" s="1524"/>
      <c r="E532" s="1510"/>
      <c r="F532" s="1511"/>
      <c r="G532" s="1512"/>
      <c r="H532" s="1513"/>
      <c r="I532" s="1514"/>
      <c r="J532" s="1515"/>
      <c r="K532" s="1516"/>
      <c r="L532" s="1517"/>
    </row>
    <row r="533">
      <c r="A533" s="1499"/>
      <c r="B533" s="1504"/>
      <c r="C533" s="1504"/>
      <c r="D533" s="1504"/>
      <c r="E533" s="1504"/>
      <c r="F533" s="1504"/>
      <c r="G533" s="1504"/>
      <c r="H533" s="1504"/>
      <c r="I533" s="1504"/>
      <c r="J533" s="1504"/>
      <c r="K533" s="1500"/>
      <c r="L533" s="1505"/>
    </row>
    <row r="534">
      <c r="A534" s="1506"/>
      <c r="B534" s="1507"/>
      <c r="C534" s="1513"/>
      <c r="D534" s="1524"/>
      <c r="E534" s="1510"/>
      <c r="F534" s="1511"/>
      <c r="G534" s="1512"/>
      <c r="H534" s="1513"/>
      <c r="I534" s="1514"/>
      <c r="J534" s="1515"/>
      <c r="K534" s="1516"/>
      <c r="L534" s="1517"/>
    </row>
    <row r="535">
      <c r="A535" s="1499"/>
      <c r="B535" s="1504"/>
      <c r="C535" s="1504"/>
      <c r="D535" s="1504"/>
      <c r="E535" s="1504"/>
      <c r="F535" s="1504"/>
      <c r="G535" s="1504"/>
      <c r="H535" s="1504"/>
      <c r="I535" s="1504"/>
      <c r="J535" s="1504"/>
      <c r="K535" s="1500"/>
      <c r="L535" s="1505"/>
    </row>
    <row r="536">
      <c r="A536" s="1506"/>
      <c r="B536" s="1507"/>
      <c r="C536" s="1513"/>
      <c r="D536" s="1524"/>
      <c r="E536" s="1510"/>
      <c r="F536" s="1511"/>
      <c r="G536" s="1512"/>
      <c r="H536" s="1513"/>
      <c r="I536" s="1514"/>
      <c r="J536" s="1515"/>
      <c r="K536" s="1516"/>
      <c r="L536" s="1517"/>
    </row>
    <row r="537">
      <c r="A537" s="1499"/>
      <c r="B537" s="1504"/>
      <c r="C537" s="1504"/>
      <c r="D537" s="1504"/>
      <c r="E537" s="1504"/>
      <c r="F537" s="1504"/>
      <c r="G537" s="1504"/>
      <c r="H537" s="1504"/>
      <c r="I537" s="1504"/>
      <c r="J537" s="1504"/>
      <c r="K537" s="1500"/>
      <c r="L537" s="1505"/>
    </row>
    <row r="538">
      <c r="A538" s="1506"/>
      <c r="B538" s="1507"/>
      <c r="C538" s="1513"/>
      <c r="D538" s="1524"/>
      <c r="E538" s="1510"/>
      <c r="F538" s="1511"/>
      <c r="G538" s="1512"/>
      <c r="H538" s="1513"/>
      <c r="I538" s="1514"/>
      <c r="J538" s="1515"/>
      <c r="K538" s="1516"/>
      <c r="L538" s="1517"/>
    </row>
    <row r="539">
      <c r="A539" s="1499"/>
      <c r="B539" s="1504"/>
      <c r="C539" s="1504"/>
      <c r="D539" s="1504"/>
      <c r="E539" s="1504"/>
      <c r="F539" s="1504"/>
      <c r="G539" s="1504"/>
      <c r="H539" s="1504"/>
      <c r="I539" s="1504"/>
      <c r="J539" s="1504"/>
      <c r="K539" s="1500"/>
      <c r="L539" s="1505"/>
    </row>
    <row r="540">
      <c r="A540" s="1506"/>
      <c r="B540" s="1507"/>
      <c r="C540" s="1513"/>
      <c r="D540" s="1524"/>
      <c r="E540" s="1510"/>
      <c r="F540" s="1511"/>
      <c r="G540" s="1512"/>
      <c r="H540" s="1513"/>
      <c r="I540" s="1514"/>
      <c r="J540" s="1515"/>
      <c r="K540" s="1516"/>
      <c r="L540" s="1517"/>
    </row>
    <row r="541">
      <c r="A541" s="1499"/>
      <c r="B541" s="1504"/>
      <c r="C541" s="1504"/>
      <c r="D541" s="1504"/>
      <c r="E541" s="1504"/>
      <c r="F541" s="1504"/>
      <c r="G541" s="1504"/>
      <c r="H541" s="1504"/>
      <c r="I541" s="1504"/>
      <c r="J541" s="1504"/>
      <c r="K541" s="1500"/>
      <c r="L541" s="1505"/>
    </row>
    <row r="542">
      <c r="A542" s="1506"/>
      <c r="B542" s="1507"/>
      <c r="C542" s="1513"/>
      <c r="D542" s="1524"/>
      <c r="E542" s="1510"/>
      <c r="F542" s="1511"/>
      <c r="G542" s="1512"/>
      <c r="H542" s="1513"/>
      <c r="I542" s="1514"/>
      <c r="J542" s="1515"/>
      <c r="K542" s="1516"/>
      <c r="L542" s="1517"/>
    </row>
    <row r="543">
      <c r="A543" s="1499"/>
      <c r="B543" s="1504"/>
      <c r="C543" s="1504"/>
      <c r="D543" s="1504"/>
      <c r="E543" s="1504"/>
      <c r="F543" s="1504"/>
      <c r="G543" s="1504"/>
      <c r="H543" s="1504"/>
      <c r="I543" s="1504"/>
      <c r="J543" s="1504"/>
      <c r="K543" s="1500"/>
      <c r="L543" s="1505"/>
    </row>
    <row r="544">
      <c r="A544" s="1506"/>
      <c r="B544" s="1507"/>
      <c r="C544" s="1513"/>
      <c r="D544" s="1524"/>
      <c r="E544" s="1510"/>
      <c r="F544" s="1511"/>
      <c r="G544" s="1512"/>
      <c r="H544" s="1513"/>
      <c r="I544" s="1514"/>
      <c r="J544" s="1515"/>
      <c r="K544" s="1516"/>
      <c r="L544" s="1517"/>
    </row>
    <row r="545">
      <c r="A545" s="1499"/>
      <c r="B545" s="1504"/>
      <c r="C545" s="1504"/>
      <c r="D545" s="1504"/>
      <c r="E545" s="1504"/>
      <c r="F545" s="1504"/>
      <c r="G545" s="1504"/>
      <c r="H545" s="1504"/>
      <c r="I545" s="1504"/>
      <c r="J545" s="1504"/>
      <c r="K545" s="1500"/>
      <c r="L545" s="1505"/>
    </row>
    <row r="546">
      <c r="A546" s="1506"/>
      <c r="B546" s="1507"/>
      <c r="C546" s="1513"/>
      <c r="D546" s="1524"/>
      <c r="E546" s="1510"/>
      <c r="F546" s="1511"/>
      <c r="G546" s="1512"/>
      <c r="H546" s="1513"/>
      <c r="I546" s="1514"/>
      <c r="J546" s="1515"/>
      <c r="K546" s="1516"/>
      <c r="L546" s="1517"/>
    </row>
    <row r="547">
      <c r="A547" s="1499"/>
      <c r="B547" s="1504"/>
      <c r="C547" s="1504"/>
      <c r="D547" s="1504"/>
      <c r="E547" s="1504"/>
      <c r="F547" s="1504"/>
      <c r="G547" s="1504"/>
      <c r="H547" s="1504"/>
      <c r="I547" s="1504"/>
      <c r="J547" s="1504"/>
      <c r="K547" s="1500"/>
      <c r="L547" s="1505"/>
    </row>
    <row r="548">
      <c r="A548" s="1506"/>
      <c r="B548" s="1507"/>
      <c r="C548" s="1513"/>
      <c r="D548" s="1524"/>
      <c r="E548" s="1510"/>
      <c r="F548" s="1511"/>
      <c r="G548" s="1512"/>
      <c r="H548" s="1513"/>
      <c r="I548" s="1514"/>
      <c r="J548" s="1515"/>
      <c r="K548" s="1516"/>
      <c r="L548" s="1517"/>
    </row>
    <row r="549">
      <c r="A549" s="1499"/>
      <c r="B549" s="1504"/>
      <c r="C549" s="1504"/>
      <c r="D549" s="1504"/>
      <c r="E549" s="1504"/>
      <c r="F549" s="1504"/>
      <c r="G549" s="1504"/>
      <c r="H549" s="1504"/>
      <c r="I549" s="1504"/>
      <c r="J549" s="1504"/>
      <c r="K549" s="1500"/>
      <c r="L549" s="1505"/>
    </row>
    <row r="550">
      <c r="A550" s="1506"/>
      <c r="B550" s="1507"/>
      <c r="C550" s="1513"/>
      <c r="D550" s="1524"/>
      <c r="E550" s="1510"/>
      <c r="F550" s="1511"/>
      <c r="G550" s="1512"/>
      <c r="H550" s="1513"/>
      <c r="I550" s="1514"/>
      <c r="J550" s="1515"/>
      <c r="K550" s="1516"/>
      <c r="L550" s="1517"/>
    </row>
    <row r="551">
      <c r="A551" s="1499"/>
      <c r="B551" s="1504"/>
      <c r="C551" s="1504"/>
      <c r="D551" s="1504"/>
      <c r="E551" s="1504"/>
      <c r="F551" s="1504"/>
      <c r="G551" s="1504"/>
      <c r="H551" s="1504"/>
      <c r="I551" s="1504"/>
      <c r="J551" s="1504"/>
      <c r="K551" s="1500"/>
      <c r="L551" s="1505"/>
    </row>
    <row r="552">
      <c r="A552" s="1506"/>
      <c r="B552" s="1507"/>
      <c r="C552" s="1513"/>
      <c r="D552" s="1524"/>
      <c r="E552" s="1510"/>
      <c r="F552" s="1511"/>
      <c r="G552" s="1512"/>
      <c r="H552" s="1513"/>
      <c r="I552" s="1514"/>
      <c r="J552" s="1515"/>
      <c r="K552" s="1516"/>
      <c r="L552" s="1517"/>
    </row>
    <row r="553">
      <c r="A553" s="1499"/>
      <c r="B553" s="1504"/>
      <c r="C553" s="1504"/>
      <c r="D553" s="1504"/>
      <c r="E553" s="1504"/>
      <c r="F553" s="1504"/>
      <c r="G553" s="1504"/>
      <c r="H553" s="1504"/>
      <c r="I553" s="1504"/>
      <c r="J553" s="1504"/>
      <c r="K553" s="1500"/>
      <c r="L553" s="1505"/>
    </row>
    <row r="554">
      <c r="A554" s="1506"/>
      <c r="B554" s="1507"/>
      <c r="C554" s="1513"/>
      <c r="D554" s="1524"/>
      <c r="E554" s="1510"/>
      <c r="F554" s="1511"/>
      <c r="G554" s="1512"/>
      <c r="H554" s="1513"/>
      <c r="I554" s="1514"/>
      <c r="J554" s="1515"/>
      <c r="K554" s="1516"/>
      <c r="L554" s="1517"/>
    </row>
    <row r="555">
      <c r="A555" s="1499"/>
      <c r="B555" s="1504"/>
      <c r="C555" s="1504"/>
      <c r="D555" s="1504"/>
      <c r="E555" s="1504"/>
      <c r="F555" s="1504"/>
      <c r="G555" s="1504"/>
      <c r="H555" s="1504"/>
      <c r="I555" s="1504"/>
      <c r="J555" s="1504"/>
      <c r="K555" s="1500"/>
      <c r="L555" s="1505"/>
    </row>
    <row r="556">
      <c r="A556" s="1506"/>
      <c r="B556" s="1507"/>
      <c r="C556" s="1513"/>
      <c r="D556" s="1524"/>
      <c r="E556" s="1510"/>
      <c r="F556" s="1511"/>
      <c r="G556" s="1512"/>
      <c r="H556" s="1513"/>
      <c r="I556" s="1514"/>
      <c r="J556" s="1515"/>
      <c r="K556" s="1516"/>
      <c r="L556" s="1517"/>
    </row>
    <row r="557">
      <c r="A557" s="1499"/>
      <c r="B557" s="1504"/>
      <c r="C557" s="1504"/>
      <c r="D557" s="1504"/>
      <c r="E557" s="1504"/>
      <c r="F557" s="1504"/>
      <c r="G557" s="1504"/>
      <c r="H557" s="1504"/>
      <c r="I557" s="1504"/>
      <c r="J557" s="1504"/>
      <c r="K557" s="1500"/>
      <c r="L557" s="1505"/>
    </row>
    <row r="558">
      <c r="A558" s="1506"/>
      <c r="B558" s="1507"/>
      <c r="C558" s="1513"/>
      <c r="D558" s="1524"/>
      <c r="E558" s="1510"/>
      <c r="F558" s="1511"/>
      <c r="G558" s="1512"/>
      <c r="H558" s="1513"/>
      <c r="I558" s="1514"/>
      <c r="J558" s="1515"/>
      <c r="K558" s="1516"/>
      <c r="L558" s="1517"/>
    </row>
    <row r="559">
      <c r="A559" s="1499"/>
      <c r="B559" s="1504"/>
      <c r="C559" s="1504"/>
      <c r="D559" s="1504"/>
      <c r="E559" s="1504"/>
      <c r="F559" s="1504"/>
      <c r="G559" s="1504"/>
      <c r="H559" s="1504"/>
      <c r="I559" s="1504"/>
      <c r="J559" s="1504"/>
      <c r="K559" s="1500"/>
      <c r="L559" s="1505"/>
    </row>
    <row r="560">
      <c r="A560" s="1506"/>
      <c r="B560" s="1507"/>
      <c r="C560" s="1513"/>
      <c r="D560" s="1524"/>
      <c r="E560" s="1510"/>
      <c r="F560" s="1511"/>
      <c r="G560" s="1512"/>
      <c r="H560" s="1513"/>
      <c r="I560" s="1514"/>
      <c r="J560" s="1515"/>
      <c r="K560" s="1516"/>
      <c r="L560" s="1517"/>
    </row>
    <row r="561">
      <c r="A561" s="1499"/>
      <c r="B561" s="1504"/>
      <c r="C561" s="1504"/>
      <c r="D561" s="1504"/>
      <c r="E561" s="1504"/>
      <c r="F561" s="1504"/>
      <c r="G561" s="1504"/>
      <c r="H561" s="1504"/>
      <c r="I561" s="1504"/>
      <c r="J561" s="1504"/>
      <c r="K561" s="1500"/>
      <c r="L561" s="1505"/>
    </row>
    <row r="562">
      <c r="A562" s="1506"/>
      <c r="B562" s="1507"/>
      <c r="C562" s="1513"/>
      <c r="D562" s="1524"/>
      <c r="E562" s="1510"/>
      <c r="F562" s="1511"/>
      <c r="G562" s="1512"/>
      <c r="H562" s="1513"/>
      <c r="I562" s="1514"/>
      <c r="J562" s="1515"/>
      <c r="K562" s="1516"/>
      <c r="L562" s="1517"/>
    </row>
    <row r="563">
      <c r="A563" s="1499"/>
      <c r="B563" s="1504"/>
      <c r="C563" s="1504"/>
      <c r="D563" s="1504"/>
      <c r="E563" s="1504"/>
      <c r="F563" s="1504"/>
      <c r="G563" s="1504"/>
      <c r="H563" s="1504"/>
      <c r="I563" s="1504"/>
      <c r="J563" s="1504"/>
      <c r="K563" s="1500"/>
      <c r="L563" s="1505"/>
    </row>
    <row r="564">
      <c r="A564" s="1506"/>
      <c r="B564" s="1507"/>
      <c r="C564" s="1513"/>
      <c r="D564" s="1524"/>
      <c r="E564" s="1510"/>
      <c r="F564" s="1511"/>
      <c r="G564" s="1512"/>
      <c r="H564" s="1513"/>
      <c r="I564" s="1514"/>
      <c r="J564" s="1515"/>
      <c r="K564" s="1516"/>
      <c r="L564" s="1517"/>
    </row>
    <row r="565">
      <c r="A565" s="1499"/>
      <c r="B565" s="1504"/>
      <c r="C565" s="1504"/>
      <c r="D565" s="1504"/>
      <c r="E565" s="1504"/>
      <c r="F565" s="1504"/>
      <c r="G565" s="1504"/>
      <c r="H565" s="1504"/>
      <c r="I565" s="1504"/>
      <c r="J565" s="1504"/>
      <c r="K565" s="1500"/>
      <c r="L565" s="1505"/>
    </row>
    <row r="566">
      <c r="A566" s="1506"/>
      <c r="B566" s="1507"/>
      <c r="C566" s="1513"/>
      <c r="D566" s="1524"/>
      <c r="E566" s="1510"/>
      <c r="F566" s="1511"/>
      <c r="G566" s="1512"/>
      <c r="H566" s="1513"/>
      <c r="I566" s="1514"/>
      <c r="J566" s="1515"/>
      <c r="K566" s="1516"/>
      <c r="L566" s="1517"/>
    </row>
    <row r="567">
      <c r="A567" s="1499"/>
      <c r="B567" s="1504"/>
      <c r="C567" s="1504"/>
      <c r="D567" s="1504"/>
      <c r="E567" s="1504"/>
      <c r="F567" s="1504"/>
      <c r="G567" s="1504"/>
      <c r="H567" s="1504"/>
      <c r="I567" s="1504"/>
      <c r="J567" s="1504"/>
      <c r="K567" s="1500"/>
      <c r="L567" s="1505"/>
    </row>
    <row r="568">
      <c r="A568" s="1506"/>
      <c r="B568" s="1507"/>
      <c r="C568" s="1513"/>
      <c r="D568" s="1524"/>
      <c r="E568" s="1510"/>
      <c r="F568" s="1511"/>
      <c r="G568" s="1512"/>
      <c r="H568" s="1513"/>
      <c r="I568" s="1514"/>
      <c r="J568" s="1515"/>
      <c r="K568" s="1516"/>
      <c r="L568" s="1517"/>
    </row>
    <row r="569">
      <c r="A569" s="1499"/>
      <c r="B569" s="1504"/>
      <c r="C569" s="1504"/>
      <c r="D569" s="1504"/>
      <c r="E569" s="1504"/>
      <c r="F569" s="1504"/>
      <c r="G569" s="1504"/>
      <c r="H569" s="1504"/>
      <c r="I569" s="1504"/>
      <c r="J569" s="1504"/>
      <c r="K569" s="1500"/>
      <c r="L569" s="1505"/>
    </row>
    <row r="570">
      <c r="A570" s="1506"/>
      <c r="B570" s="1507"/>
      <c r="C570" s="1513"/>
      <c r="D570" s="1524"/>
      <c r="E570" s="1510"/>
      <c r="F570" s="1511"/>
      <c r="G570" s="1512"/>
      <c r="H570" s="1513"/>
      <c r="I570" s="1514"/>
      <c r="J570" s="1515"/>
      <c r="K570" s="1516"/>
      <c r="L570" s="1517"/>
    </row>
    <row r="571">
      <c r="A571" s="1499"/>
      <c r="B571" s="1504"/>
      <c r="C571" s="1504"/>
      <c r="D571" s="1504"/>
      <c r="E571" s="1504"/>
      <c r="F571" s="1504"/>
      <c r="G571" s="1504"/>
      <c r="H571" s="1504"/>
      <c r="I571" s="1504"/>
      <c r="J571" s="1504"/>
      <c r="K571" s="1500"/>
      <c r="L571" s="1505"/>
    </row>
    <row r="572">
      <c r="A572" s="1506"/>
      <c r="B572" s="1507"/>
      <c r="C572" s="1513"/>
      <c r="D572" s="1524"/>
      <c r="E572" s="1510"/>
      <c r="F572" s="1511"/>
      <c r="G572" s="1512"/>
      <c r="H572" s="1513"/>
      <c r="I572" s="1514"/>
      <c r="J572" s="1515"/>
      <c r="K572" s="1516"/>
      <c r="L572" s="1517"/>
    </row>
    <row r="573">
      <c r="A573" s="1499"/>
      <c r="B573" s="1504"/>
      <c r="C573" s="1504"/>
      <c r="D573" s="1504"/>
      <c r="E573" s="1504"/>
      <c r="F573" s="1504"/>
      <c r="G573" s="1504"/>
      <c r="H573" s="1504"/>
      <c r="I573" s="1504"/>
      <c r="J573" s="1504"/>
      <c r="K573" s="1500"/>
      <c r="L573" s="1505"/>
    </row>
    <row r="574">
      <c r="A574" s="1506"/>
      <c r="B574" s="1507"/>
      <c r="C574" s="1513"/>
      <c r="D574" s="1524"/>
      <c r="E574" s="1510"/>
      <c r="F574" s="1511"/>
      <c r="G574" s="1512"/>
      <c r="H574" s="1513"/>
      <c r="I574" s="1514"/>
      <c r="J574" s="1515"/>
      <c r="K574" s="1516"/>
      <c r="L574" s="1517"/>
    </row>
    <row r="575">
      <c r="A575" s="1499"/>
      <c r="B575" s="1504"/>
      <c r="C575" s="1504"/>
      <c r="D575" s="1504"/>
      <c r="E575" s="1504"/>
      <c r="F575" s="1504"/>
      <c r="G575" s="1504"/>
      <c r="H575" s="1504"/>
      <c r="I575" s="1504"/>
      <c r="J575" s="1504"/>
      <c r="K575" s="1500"/>
      <c r="L575" s="1505"/>
    </row>
    <row r="576">
      <c r="A576" s="1506"/>
      <c r="B576" s="1507"/>
      <c r="C576" s="1513"/>
      <c r="D576" s="1524"/>
      <c r="E576" s="1510"/>
      <c r="F576" s="1511"/>
      <c r="G576" s="1512"/>
      <c r="H576" s="1513"/>
      <c r="I576" s="1514"/>
      <c r="J576" s="1515"/>
      <c r="K576" s="1516"/>
      <c r="L576" s="1517"/>
    </row>
    <row r="577">
      <c r="A577" s="1499"/>
      <c r="B577" s="1504"/>
      <c r="C577" s="1504"/>
      <c r="D577" s="1504"/>
      <c r="E577" s="1504"/>
      <c r="F577" s="1504"/>
      <c r="G577" s="1504"/>
      <c r="H577" s="1504"/>
      <c r="I577" s="1504"/>
      <c r="J577" s="1504"/>
      <c r="K577" s="1500"/>
      <c r="L577" s="1505"/>
    </row>
    <row r="578">
      <c r="A578" s="1506"/>
      <c r="B578" s="1507"/>
      <c r="C578" s="1513"/>
      <c r="D578" s="1524"/>
      <c r="E578" s="1510"/>
      <c r="F578" s="1511"/>
      <c r="G578" s="1512"/>
      <c r="H578" s="1513"/>
      <c r="I578" s="1514"/>
      <c r="J578" s="1515"/>
      <c r="K578" s="1516"/>
      <c r="L578" s="1517"/>
    </row>
    <row r="579">
      <c r="A579" s="1499"/>
      <c r="B579" s="1504"/>
      <c r="C579" s="1504"/>
      <c r="D579" s="1504"/>
      <c r="E579" s="1504"/>
      <c r="F579" s="1504"/>
      <c r="G579" s="1504"/>
      <c r="H579" s="1504"/>
      <c r="I579" s="1504"/>
      <c r="J579" s="1504"/>
      <c r="K579" s="1500"/>
      <c r="L579" s="1505"/>
    </row>
    <row r="580">
      <c r="A580" s="1506"/>
      <c r="B580" s="1507"/>
      <c r="C580" s="1513"/>
      <c r="D580" s="1524"/>
      <c r="E580" s="1510"/>
      <c r="F580" s="1511"/>
      <c r="G580" s="1512"/>
      <c r="H580" s="1513"/>
      <c r="I580" s="1514"/>
      <c r="J580" s="1515"/>
      <c r="K580" s="1516"/>
      <c r="L580" s="1517"/>
    </row>
    <row r="581">
      <c r="A581" s="1499"/>
      <c r="B581" s="1504"/>
      <c r="C581" s="1504"/>
      <c r="D581" s="1504"/>
      <c r="E581" s="1504"/>
      <c r="F581" s="1504"/>
      <c r="G581" s="1504"/>
      <c r="H581" s="1504"/>
      <c r="I581" s="1504"/>
      <c r="J581" s="1504"/>
      <c r="K581" s="1500"/>
      <c r="L581" s="1505"/>
    </row>
    <row r="582">
      <c r="A582" s="1506"/>
      <c r="B582" s="1507"/>
      <c r="C582" s="1513"/>
      <c r="D582" s="1524"/>
      <c r="E582" s="1510"/>
      <c r="F582" s="1511"/>
      <c r="G582" s="1512"/>
      <c r="H582" s="1513"/>
      <c r="I582" s="1514"/>
      <c r="J582" s="1515"/>
      <c r="K582" s="1516"/>
      <c r="L582" s="1517"/>
    </row>
    <row r="583">
      <c r="A583" s="1499"/>
      <c r="B583" s="1504"/>
      <c r="C583" s="1504"/>
      <c r="D583" s="1504"/>
      <c r="E583" s="1504"/>
      <c r="F583" s="1504"/>
      <c r="G583" s="1504"/>
      <c r="H583" s="1504"/>
      <c r="I583" s="1504"/>
      <c r="J583" s="1504"/>
      <c r="K583" s="1500"/>
      <c r="L583" s="1505"/>
    </row>
    <row r="584">
      <c r="A584" s="1506"/>
      <c r="B584" s="1507"/>
      <c r="C584" s="1513"/>
      <c r="D584" s="1524"/>
      <c r="E584" s="1510"/>
      <c r="F584" s="1511"/>
      <c r="G584" s="1512"/>
      <c r="H584" s="1513"/>
      <c r="I584" s="1514"/>
      <c r="J584" s="1515"/>
      <c r="K584" s="1516"/>
      <c r="L584" s="1517"/>
    </row>
    <row r="585">
      <c r="A585" s="1499"/>
      <c r="B585" s="1504"/>
      <c r="C585" s="1504"/>
      <c r="D585" s="1504"/>
      <c r="E585" s="1504"/>
      <c r="F585" s="1504"/>
      <c r="G585" s="1504"/>
      <c r="H585" s="1504"/>
      <c r="I585" s="1504"/>
      <c r="J585" s="1504"/>
      <c r="K585" s="1500"/>
      <c r="L585" s="1505"/>
    </row>
    <row r="586">
      <c r="A586" s="1506"/>
      <c r="B586" s="1507"/>
      <c r="C586" s="1513"/>
      <c r="D586" s="1524"/>
      <c r="E586" s="1510"/>
      <c r="F586" s="1511"/>
      <c r="G586" s="1512"/>
      <c r="H586" s="1513"/>
      <c r="I586" s="1514"/>
      <c r="J586" s="1515"/>
      <c r="K586" s="1516"/>
      <c r="L586" s="1517"/>
    </row>
    <row r="587">
      <c r="A587" s="1499"/>
      <c r="B587" s="1504"/>
      <c r="C587" s="1504"/>
      <c r="D587" s="1504"/>
      <c r="E587" s="1504"/>
      <c r="F587" s="1504"/>
      <c r="G587" s="1504"/>
      <c r="H587" s="1504"/>
      <c r="I587" s="1504"/>
      <c r="J587" s="1504"/>
      <c r="K587" s="1500"/>
      <c r="L587" s="1505"/>
    </row>
    <row r="588">
      <c r="A588" s="1506"/>
      <c r="B588" s="1507"/>
      <c r="C588" s="1513"/>
      <c r="D588" s="1524"/>
      <c r="E588" s="1510"/>
      <c r="F588" s="1511"/>
      <c r="G588" s="1512"/>
      <c r="H588" s="1513"/>
      <c r="I588" s="1514"/>
      <c r="J588" s="1515"/>
      <c r="K588" s="1516"/>
      <c r="L588" s="1517"/>
    </row>
    <row r="589">
      <c r="A589" s="1499"/>
      <c r="B589" s="1504"/>
      <c r="C589" s="1504"/>
      <c r="D589" s="1504"/>
      <c r="E589" s="1504"/>
      <c r="F589" s="1504"/>
      <c r="G589" s="1504"/>
      <c r="H589" s="1504"/>
      <c r="I589" s="1504"/>
      <c r="J589" s="1504"/>
      <c r="K589" s="1500"/>
      <c r="L589" s="1505"/>
    </row>
    <row r="590">
      <c r="A590" s="1506"/>
      <c r="B590" s="1507"/>
      <c r="C590" s="1513"/>
      <c r="D590" s="1524"/>
      <c r="E590" s="1510"/>
      <c r="F590" s="1511"/>
      <c r="G590" s="1512"/>
      <c r="H590" s="1513"/>
      <c r="I590" s="1514"/>
      <c r="J590" s="1515"/>
      <c r="K590" s="1516"/>
      <c r="L590" s="1517"/>
    </row>
    <row r="591">
      <c r="A591" s="1499"/>
      <c r="B591" s="1504"/>
      <c r="C591" s="1504"/>
      <c r="D591" s="1504"/>
      <c r="E591" s="1504"/>
      <c r="F591" s="1504"/>
      <c r="G591" s="1504"/>
      <c r="H591" s="1504"/>
      <c r="I591" s="1504"/>
      <c r="J591" s="1504"/>
      <c r="K591" s="1500"/>
      <c r="L591" s="1505"/>
    </row>
    <row r="592">
      <c r="A592" s="1506"/>
      <c r="B592" s="1507"/>
      <c r="C592" s="1513"/>
      <c r="D592" s="1524"/>
      <c r="E592" s="1510"/>
      <c r="F592" s="1511"/>
      <c r="G592" s="1512"/>
      <c r="H592" s="1513"/>
      <c r="I592" s="1514"/>
      <c r="J592" s="1515"/>
      <c r="K592" s="1516"/>
      <c r="L592" s="1517"/>
    </row>
    <row r="593">
      <c r="A593" s="1499"/>
      <c r="B593" s="1504"/>
      <c r="C593" s="1504"/>
      <c r="D593" s="1504"/>
      <c r="E593" s="1504"/>
      <c r="F593" s="1504"/>
      <c r="G593" s="1504"/>
      <c r="H593" s="1504"/>
      <c r="I593" s="1504"/>
      <c r="J593" s="1504"/>
      <c r="K593" s="1500"/>
      <c r="L593" s="1505"/>
    </row>
    <row r="594">
      <c r="A594" s="1506"/>
      <c r="B594" s="1507"/>
      <c r="C594" s="1513"/>
      <c r="D594" s="1524"/>
      <c r="E594" s="1510"/>
      <c r="F594" s="1511"/>
      <c r="G594" s="1512"/>
      <c r="H594" s="1513"/>
      <c r="I594" s="1514"/>
      <c r="J594" s="1515"/>
      <c r="K594" s="1516"/>
      <c r="L594" s="1517"/>
    </row>
    <row r="595">
      <c r="A595" s="1499"/>
      <c r="B595" s="1504"/>
      <c r="C595" s="1504"/>
      <c r="D595" s="1504"/>
      <c r="E595" s="1504"/>
      <c r="F595" s="1504"/>
      <c r="G595" s="1504"/>
      <c r="H595" s="1504"/>
      <c r="I595" s="1504"/>
      <c r="J595" s="1504"/>
      <c r="K595" s="1500"/>
      <c r="L595" s="1505"/>
    </row>
    <row r="596">
      <c r="A596" s="1506"/>
      <c r="B596" s="1507"/>
      <c r="C596" s="1513"/>
      <c r="D596" s="1524"/>
      <c r="E596" s="1510"/>
      <c r="F596" s="1511"/>
      <c r="G596" s="1512"/>
      <c r="H596" s="1513"/>
      <c r="I596" s="1514"/>
      <c r="J596" s="1515"/>
      <c r="K596" s="1516"/>
      <c r="L596" s="1517"/>
    </row>
    <row r="597">
      <c r="A597" s="1499"/>
      <c r="B597" s="1504"/>
      <c r="C597" s="1504"/>
      <c r="D597" s="1504"/>
      <c r="E597" s="1504"/>
      <c r="F597" s="1504"/>
      <c r="G597" s="1504"/>
      <c r="H597" s="1504"/>
      <c r="I597" s="1504"/>
      <c r="J597" s="1504"/>
      <c r="K597" s="1500"/>
      <c r="L597" s="1505"/>
    </row>
    <row r="598">
      <c r="A598" s="1506"/>
      <c r="B598" s="1507"/>
      <c r="C598" s="1513"/>
      <c r="D598" s="1524"/>
      <c r="E598" s="1510"/>
      <c r="F598" s="1511"/>
      <c r="G598" s="1512"/>
      <c r="H598" s="1513"/>
      <c r="I598" s="1514"/>
      <c r="J598" s="1515"/>
      <c r="K598" s="1516"/>
      <c r="L598" s="1517"/>
    </row>
    <row r="599">
      <c r="A599" s="1499"/>
      <c r="B599" s="1504"/>
      <c r="C599" s="1504"/>
      <c r="D599" s="1504"/>
      <c r="E599" s="1504"/>
      <c r="F599" s="1504"/>
      <c r="G599" s="1504"/>
      <c r="H599" s="1504"/>
      <c r="I599" s="1504"/>
      <c r="J599" s="1504"/>
      <c r="K599" s="1500"/>
      <c r="L599" s="1505"/>
    </row>
    <row r="600">
      <c r="A600" s="1506"/>
      <c r="B600" s="1507"/>
      <c r="C600" s="1513"/>
      <c r="D600" s="1524"/>
      <c r="E600" s="1510"/>
      <c r="F600" s="1511"/>
      <c r="G600" s="1512"/>
      <c r="H600" s="1513"/>
      <c r="I600" s="1514"/>
      <c r="J600" s="1515"/>
      <c r="K600" s="1516"/>
      <c r="L600" s="1517"/>
    </row>
    <row r="601">
      <c r="A601" s="1499"/>
      <c r="B601" s="1504"/>
      <c r="C601" s="1504"/>
      <c r="D601" s="1504"/>
      <c r="E601" s="1504"/>
      <c r="F601" s="1504"/>
      <c r="G601" s="1504"/>
      <c r="H601" s="1504"/>
      <c r="I601" s="1504"/>
      <c r="J601" s="1504"/>
      <c r="K601" s="1500"/>
      <c r="L601" s="1505"/>
    </row>
    <row r="602">
      <c r="A602" s="1506"/>
      <c r="B602" s="1507"/>
      <c r="C602" s="1513"/>
      <c r="D602" s="1524"/>
      <c r="E602" s="1510"/>
      <c r="F602" s="1511"/>
      <c r="G602" s="1512"/>
      <c r="H602" s="1513"/>
      <c r="I602" s="1514"/>
      <c r="J602" s="1515"/>
      <c r="K602" s="1516"/>
      <c r="L602" s="1517"/>
    </row>
    <row r="603">
      <c r="A603" s="1499"/>
      <c r="B603" s="1504"/>
      <c r="C603" s="1504"/>
      <c r="D603" s="1504"/>
      <c r="E603" s="1504"/>
      <c r="F603" s="1504"/>
      <c r="G603" s="1504"/>
      <c r="H603" s="1504"/>
      <c r="I603" s="1504"/>
      <c r="J603" s="1504"/>
      <c r="K603" s="1500"/>
      <c r="L603" s="1505"/>
    </row>
    <row r="604">
      <c r="A604" s="1506"/>
      <c r="B604" s="1507"/>
      <c r="C604" s="1513"/>
      <c r="D604" s="1524"/>
      <c r="E604" s="1510"/>
      <c r="F604" s="1511"/>
      <c r="G604" s="1512"/>
      <c r="H604" s="1513"/>
      <c r="I604" s="1514"/>
      <c r="J604" s="1515"/>
      <c r="K604" s="1516"/>
      <c r="L604" s="1517"/>
    </row>
    <row r="605">
      <c r="A605" s="1499"/>
      <c r="B605" s="1504"/>
      <c r="C605" s="1504"/>
      <c r="D605" s="1504"/>
      <c r="E605" s="1504"/>
      <c r="F605" s="1504"/>
      <c r="G605" s="1504"/>
      <c r="H605" s="1504"/>
      <c r="I605" s="1504"/>
      <c r="J605" s="1504"/>
      <c r="K605" s="1500"/>
      <c r="L605" s="1505"/>
    </row>
    <row r="606">
      <c r="A606" s="1506"/>
      <c r="B606" s="1507"/>
      <c r="C606" s="1513"/>
      <c r="D606" s="1524"/>
      <c r="E606" s="1510"/>
      <c r="F606" s="1511"/>
      <c r="G606" s="1512"/>
      <c r="H606" s="1513"/>
      <c r="I606" s="1514"/>
      <c r="J606" s="1515"/>
      <c r="K606" s="1516"/>
      <c r="L606" s="1517"/>
    </row>
    <row r="607">
      <c r="A607" s="1499"/>
      <c r="B607" s="1504"/>
      <c r="C607" s="1504"/>
      <c r="D607" s="1504"/>
      <c r="E607" s="1504"/>
      <c r="F607" s="1504"/>
      <c r="G607" s="1504"/>
      <c r="H607" s="1504"/>
      <c r="I607" s="1504"/>
      <c r="J607" s="1504"/>
      <c r="K607" s="1500"/>
      <c r="L607" s="1505"/>
    </row>
    <row r="608">
      <c r="A608" s="1506"/>
      <c r="B608" s="1507"/>
      <c r="C608" s="1513"/>
      <c r="D608" s="1524"/>
      <c r="E608" s="1510"/>
      <c r="F608" s="1511"/>
      <c r="G608" s="1512"/>
      <c r="H608" s="1513"/>
      <c r="I608" s="1514"/>
      <c r="J608" s="1515"/>
      <c r="K608" s="1516"/>
      <c r="L608" s="1517"/>
    </row>
    <row r="609">
      <c r="A609" s="1499"/>
      <c r="B609" s="1504"/>
      <c r="C609" s="1504"/>
      <c r="D609" s="1504"/>
      <c r="E609" s="1504"/>
      <c r="F609" s="1504"/>
      <c r="G609" s="1504"/>
      <c r="H609" s="1504"/>
      <c r="I609" s="1504"/>
      <c r="J609" s="1504"/>
      <c r="K609" s="1500"/>
      <c r="L609" s="1505"/>
    </row>
    <row r="610">
      <c r="A610" s="1506"/>
      <c r="B610" s="1507"/>
      <c r="C610" s="1513"/>
      <c r="D610" s="1524"/>
      <c r="E610" s="1510"/>
      <c r="F610" s="1511"/>
      <c r="G610" s="1512"/>
      <c r="H610" s="1513"/>
      <c r="I610" s="1514"/>
      <c r="J610" s="1515"/>
      <c r="K610" s="1516"/>
      <c r="L610" s="1517"/>
    </row>
    <row r="611">
      <c r="A611" s="1499"/>
      <c r="B611" s="1504"/>
      <c r="C611" s="1504"/>
      <c r="D611" s="1504"/>
      <c r="E611" s="1504"/>
      <c r="F611" s="1504"/>
      <c r="G611" s="1504"/>
      <c r="H611" s="1504"/>
      <c r="I611" s="1504"/>
      <c r="J611" s="1504"/>
      <c r="K611" s="1500"/>
      <c r="L611" s="1505"/>
    </row>
    <row r="612">
      <c r="A612" s="1506"/>
      <c r="B612" s="1507"/>
      <c r="C612" s="1513"/>
      <c r="D612" s="1524"/>
      <c r="E612" s="1510"/>
      <c r="F612" s="1511"/>
      <c r="G612" s="1512"/>
      <c r="H612" s="1513"/>
      <c r="I612" s="1514"/>
      <c r="J612" s="1515"/>
      <c r="K612" s="1516"/>
      <c r="L612" s="1517"/>
    </row>
    <row r="613">
      <c r="A613" s="1499"/>
      <c r="B613" s="1504"/>
      <c r="C613" s="1504"/>
      <c r="D613" s="1504"/>
      <c r="E613" s="1504"/>
      <c r="F613" s="1504"/>
      <c r="G613" s="1504"/>
      <c r="H613" s="1504"/>
      <c r="I613" s="1504"/>
      <c r="J613" s="1504"/>
      <c r="K613" s="1500"/>
      <c r="L613" s="1505"/>
    </row>
    <row r="614">
      <c r="A614" s="1506"/>
      <c r="B614" s="1507"/>
      <c r="C614" s="1513"/>
      <c r="D614" s="1524"/>
      <c r="E614" s="1510"/>
      <c r="F614" s="1511"/>
      <c r="G614" s="1512"/>
      <c r="H614" s="1513"/>
      <c r="I614" s="1514"/>
      <c r="J614" s="1515"/>
      <c r="K614" s="1516"/>
      <c r="L614" s="1517"/>
    </row>
    <row r="615">
      <c r="A615" s="1499"/>
      <c r="B615" s="1504"/>
      <c r="C615" s="1504"/>
      <c r="D615" s="1504"/>
      <c r="E615" s="1504"/>
      <c r="F615" s="1504"/>
      <c r="G615" s="1504"/>
      <c r="H615" s="1504"/>
      <c r="I615" s="1504"/>
      <c r="J615" s="1504"/>
      <c r="K615" s="1500"/>
      <c r="L615" s="1505"/>
    </row>
    <row r="616">
      <c r="A616" s="1506"/>
      <c r="B616" s="1507"/>
      <c r="C616" s="1513"/>
      <c r="D616" s="1524"/>
      <c r="E616" s="1510"/>
      <c r="F616" s="1511"/>
      <c r="G616" s="1512"/>
      <c r="H616" s="1513"/>
      <c r="I616" s="1514"/>
      <c r="J616" s="1515"/>
      <c r="K616" s="1516"/>
      <c r="L616" s="1517"/>
    </row>
    <row r="617">
      <c r="A617" s="1499"/>
      <c r="B617" s="1504"/>
      <c r="C617" s="1504"/>
      <c r="D617" s="1504"/>
      <c r="E617" s="1504"/>
      <c r="F617" s="1504"/>
      <c r="G617" s="1504"/>
      <c r="H617" s="1504"/>
      <c r="I617" s="1504"/>
      <c r="J617" s="1504"/>
      <c r="K617" s="1500"/>
      <c r="L617" s="1505"/>
    </row>
    <row r="618">
      <c r="A618" s="1506"/>
      <c r="B618" s="1507"/>
      <c r="C618" s="1513"/>
      <c r="D618" s="1524"/>
      <c r="E618" s="1510"/>
      <c r="F618" s="1511"/>
      <c r="G618" s="1512"/>
      <c r="H618" s="1513"/>
      <c r="I618" s="1514"/>
      <c r="J618" s="1515"/>
      <c r="K618" s="1516"/>
      <c r="L618" s="1517"/>
    </row>
    <row r="619">
      <c r="A619" s="1499"/>
      <c r="B619" s="1504"/>
      <c r="C619" s="1504"/>
      <c r="D619" s="1504"/>
      <c r="E619" s="1504"/>
      <c r="F619" s="1504"/>
      <c r="G619" s="1504"/>
      <c r="H619" s="1504"/>
      <c r="I619" s="1504"/>
      <c r="J619" s="1504"/>
      <c r="K619" s="1500"/>
      <c r="L619" s="1505"/>
    </row>
    <row r="620">
      <c r="A620" s="1506"/>
      <c r="B620" s="1507"/>
      <c r="C620" s="1513"/>
      <c r="D620" s="1524"/>
      <c r="E620" s="1510"/>
      <c r="F620" s="1511"/>
      <c r="G620" s="1512"/>
      <c r="H620" s="1513"/>
      <c r="I620" s="1514"/>
      <c r="J620" s="1515"/>
      <c r="K620" s="1516"/>
      <c r="L620" s="1517"/>
    </row>
    <row r="621">
      <c r="A621" s="1499"/>
      <c r="B621" s="1504"/>
      <c r="C621" s="1504"/>
      <c r="D621" s="1504"/>
      <c r="E621" s="1504"/>
      <c r="F621" s="1504"/>
      <c r="G621" s="1504"/>
      <c r="H621" s="1504"/>
      <c r="I621" s="1504"/>
      <c r="J621" s="1504"/>
      <c r="K621" s="1500"/>
      <c r="L621" s="1505"/>
    </row>
    <row r="622">
      <c r="A622" s="1506"/>
      <c r="B622" s="1507"/>
      <c r="C622" s="1513"/>
      <c r="D622" s="1524"/>
      <c r="E622" s="1510"/>
      <c r="F622" s="1511"/>
      <c r="G622" s="1512"/>
      <c r="H622" s="1513"/>
      <c r="I622" s="1514"/>
      <c r="J622" s="1515"/>
      <c r="K622" s="1516"/>
      <c r="L622" s="1517"/>
    </row>
    <row r="623">
      <c r="A623" s="1499"/>
      <c r="B623" s="1504"/>
      <c r="C623" s="1504"/>
      <c r="D623" s="1504"/>
      <c r="E623" s="1504"/>
      <c r="F623" s="1504"/>
      <c r="G623" s="1504"/>
      <c r="H623" s="1504"/>
      <c r="I623" s="1504"/>
      <c r="J623" s="1504"/>
      <c r="K623" s="1500"/>
      <c r="L623" s="1505"/>
    </row>
    <row r="624">
      <c r="A624" s="1506"/>
      <c r="B624" s="1507"/>
      <c r="C624" s="1513"/>
      <c r="D624" s="1524"/>
      <c r="E624" s="1510"/>
      <c r="F624" s="1511"/>
      <c r="G624" s="1512"/>
      <c r="H624" s="1513"/>
      <c r="I624" s="1514"/>
      <c r="J624" s="1515"/>
      <c r="K624" s="1516"/>
      <c r="L624" s="1517"/>
    </row>
    <row r="625">
      <c r="A625" s="1499"/>
      <c r="B625" s="1504"/>
      <c r="C625" s="1504"/>
      <c r="D625" s="1504"/>
      <c r="E625" s="1504"/>
      <c r="F625" s="1504"/>
      <c r="G625" s="1504"/>
      <c r="H625" s="1504"/>
      <c r="I625" s="1504"/>
      <c r="J625" s="1504"/>
      <c r="K625" s="1500"/>
      <c r="L625" s="1505"/>
    </row>
    <row r="626">
      <c r="A626" s="1506"/>
      <c r="B626" s="1507"/>
      <c r="C626" s="1513"/>
      <c r="D626" s="1524"/>
      <c r="E626" s="1510"/>
      <c r="F626" s="1511"/>
      <c r="G626" s="1512"/>
      <c r="H626" s="1513"/>
      <c r="I626" s="1514"/>
      <c r="J626" s="1515"/>
      <c r="K626" s="1516"/>
      <c r="L626" s="1517"/>
    </row>
    <row r="627">
      <c r="A627" s="1499"/>
      <c r="B627" s="1504"/>
      <c r="C627" s="1504"/>
      <c r="D627" s="1504"/>
      <c r="E627" s="1504"/>
      <c r="F627" s="1504"/>
      <c r="G627" s="1504"/>
      <c r="H627" s="1504"/>
      <c r="I627" s="1504"/>
      <c r="J627" s="1504"/>
      <c r="K627" s="1500"/>
      <c r="L627" s="1505"/>
    </row>
    <row r="628">
      <c r="A628" s="1506"/>
      <c r="B628" s="1507"/>
      <c r="C628" s="1513"/>
      <c r="D628" s="1524"/>
      <c r="E628" s="1510"/>
      <c r="F628" s="1511"/>
      <c r="G628" s="1512"/>
      <c r="H628" s="1513"/>
      <c r="I628" s="1514"/>
      <c r="J628" s="1515"/>
      <c r="K628" s="1516"/>
      <c r="L628" s="1517"/>
    </row>
    <row r="629">
      <c r="A629" s="1499"/>
      <c r="B629" s="1504"/>
      <c r="C629" s="1504"/>
      <c r="D629" s="1504"/>
      <c r="E629" s="1504"/>
      <c r="F629" s="1504"/>
      <c r="G629" s="1504"/>
      <c r="H629" s="1504"/>
      <c r="I629" s="1504"/>
      <c r="J629" s="1504"/>
      <c r="K629" s="1500"/>
      <c r="L629" s="1505"/>
    </row>
    <row r="630">
      <c r="A630" s="1506"/>
      <c r="B630" s="1507"/>
      <c r="C630" s="1513"/>
      <c r="D630" s="1524"/>
      <c r="E630" s="1510"/>
      <c r="F630" s="1511"/>
      <c r="G630" s="1512"/>
      <c r="H630" s="1513"/>
      <c r="I630" s="1514"/>
      <c r="J630" s="1515"/>
      <c r="K630" s="1516"/>
      <c r="L630" s="1517"/>
    </row>
    <row r="631">
      <c r="A631" s="1499"/>
      <c r="B631" s="1504"/>
      <c r="C631" s="1504"/>
      <c r="D631" s="1504"/>
      <c r="E631" s="1504"/>
      <c r="F631" s="1504"/>
      <c r="G631" s="1504"/>
      <c r="H631" s="1504"/>
      <c r="I631" s="1504"/>
      <c r="J631" s="1504"/>
      <c r="K631" s="1500"/>
      <c r="L631" s="1505"/>
    </row>
    <row r="632">
      <c r="A632" s="1506"/>
      <c r="B632" s="1507"/>
      <c r="C632" s="1513"/>
      <c r="D632" s="1524"/>
      <c r="E632" s="1510"/>
      <c r="F632" s="1511"/>
      <c r="G632" s="1512"/>
      <c r="H632" s="1513"/>
      <c r="I632" s="1514"/>
      <c r="J632" s="1515"/>
      <c r="K632" s="1516"/>
      <c r="L632" s="1517"/>
    </row>
    <row r="633">
      <c r="A633" s="1499"/>
      <c r="B633" s="1504"/>
      <c r="C633" s="1504"/>
      <c r="D633" s="1504"/>
      <c r="E633" s="1504"/>
      <c r="F633" s="1504"/>
      <c r="G633" s="1504"/>
      <c r="H633" s="1504"/>
      <c r="I633" s="1504"/>
      <c r="J633" s="1504"/>
      <c r="K633" s="1500"/>
      <c r="L633" s="1505"/>
    </row>
    <row r="634">
      <c r="A634" s="1506"/>
      <c r="B634" s="1507"/>
      <c r="C634" s="1513"/>
      <c r="D634" s="1524"/>
      <c r="E634" s="1510"/>
      <c r="F634" s="1511"/>
      <c r="G634" s="1512"/>
      <c r="H634" s="1513"/>
      <c r="I634" s="1514"/>
      <c r="J634" s="1515"/>
      <c r="K634" s="1516"/>
      <c r="L634" s="1517"/>
    </row>
    <row r="635">
      <c r="A635" s="1499"/>
      <c r="B635" s="1504"/>
      <c r="C635" s="1504"/>
      <c r="D635" s="1504"/>
      <c r="E635" s="1504"/>
      <c r="F635" s="1504"/>
      <c r="G635" s="1504"/>
      <c r="H635" s="1504"/>
      <c r="I635" s="1504"/>
      <c r="J635" s="1504"/>
      <c r="K635" s="1500"/>
      <c r="L635" s="1505"/>
    </row>
    <row r="636">
      <c r="A636" s="1506"/>
      <c r="B636" s="1507"/>
      <c r="C636" s="1513"/>
      <c r="D636" s="1524"/>
      <c r="E636" s="1510"/>
      <c r="F636" s="1511"/>
      <c r="G636" s="1512"/>
      <c r="H636" s="1513"/>
      <c r="I636" s="1514"/>
      <c r="J636" s="1515"/>
      <c r="K636" s="1516"/>
      <c r="L636" s="1517"/>
    </row>
    <row r="637">
      <c r="A637" s="1499"/>
      <c r="B637" s="1504"/>
      <c r="C637" s="1504"/>
      <c r="D637" s="1504"/>
      <c r="E637" s="1504"/>
      <c r="F637" s="1504"/>
      <c r="G637" s="1504"/>
      <c r="H637" s="1504"/>
      <c r="I637" s="1504"/>
      <c r="J637" s="1504"/>
      <c r="K637" s="1500"/>
      <c r="L637" s="1505"/>
    </row>
    <row r="638">
      <c r="A638" s="1506"/>
      <c r="B638" s="1507"/>
      <c r="C638" s="1513"/>
      <c r="D638" s="1524"/>
      <c r="E638" s="1510"/>
      <c r="F638" s="1511"/>
      <c r="G638" s="1512"/>
      <c r="H638" s="1513"/>
      <c r="I638" s="1514"/>
      <c r="J638" s="1515"/>
      <c r="K638" s="1516"/>
      <c r="L638" s="1517"/>
    </row>
    <row r="639">
      <c r="A639" s="1499"/>
      <c r="B639" s="1504"/>
      <c r="C639" s="1504"/>
      <c r="D639" s="1504"/>
      <c r="E639" s="1504"/>
      <c r="F639" s="1504"/>
      <c r="G639" s="1504"/>
      <c r="H639" s="1504"/>
      <c r="I639" s="1504"/>
      <c r="J639" s="1504"/>
      <c r="K639" s="1500"/>
      <c r="L639" s="1505"/>
    </row>
    <row r="640">
      <c r="A640" s="1506"/>
      <c r="B640" s="1507"/>
      <c r="C640" s="1513"/>
      <c r="D640" s="1524"/>
      <c r="E640" s="1510"/>
      <c r="F640" s="1511"/>
      <c r="G640" s="1512"/>
      <c r="H640" s="1513"/>
      <c r="I640" s="1514"/>
      <c r="J640" s="1515"/>
      <c r="K640" s="1516"/>
      <c r="L640" s="1517"/>
    </row>
    <row r="641">
      <c r="A641" s="1499"/>
      <c r="B641" s="1504"/>
      <c r="C641" s="1504"/>
      <c r="D641" s="1504"/>
      <c r="E641" s="1504"/>
      <c r="F641" s="1504"/>
      <c r="G641" s="1504"/>
      <c r="H641" s="1504"/>
      <c r="I641" s="1504"/>
      <c r="J641" s="1504"/>
      <c r="K641" s="1500"/>
      <c r="L641" s="1505"/>
    </row>
    <row r="642">
      <c r="A642" s="1506"/>
      <c r="B642" s="1507"/>
      <c r="C642" s="1513"/>
      <c r="D642" s="1524"/>
      <c r="E642" s="1510"/>
      <c r="F642" s="1511"/>
      <c r="G642" s="1512"/>
      <c r="H642" s="1513"/>
      <c r="I642" s="1514"/>
      <c r="J642" s="1515"/>
      <c r="K642" s="1516"/>
      <c r="L642" s="1517"/>
    </row>
    <row r="643">
      <c r="A643" s="1499"/>
      <c r="B643" s="1504"/>
      <c r="C643" s="1504"/>
      <c r="D643" s="1504"/>
      <c r="E643" s="1504"/>
      <c r="F643" s="1504"/>
      <c r="G643" s="1504"/>
      <c r="H643" s="1504"/>
      <c r="I643" s="1504"/>
      <c r="J643" s="1504"/>
      <c r="K643" s="1500"/>
      <c r="L643" s="1505"/>
    </row>
    <row r="644">
      <c r="A644" s="1506"/>
      <c r="B644" s="1507"/>
      <c r="C644" s="1513"/>
      <c r="D644" s="1524"/>
      <c r="E644" s="1510"/>
      <c r="F644" s="1511"/>
      <c r="G644" s="1512"/>
      <c r="H644" s="1513"/>
      <c r="I644" s="1514"/>
      <c r="J644" s="1515"/>
      <c r="K644" s="1516"/>
      <c r="L644" s="1517"/>
    </row>
    <row r="645">
      <c r="A645" s="1499"/>
      <c r="B645" s="1504"/>
      <c r="C645" s="1504"/>
      <c r="D645" s="1504"/>
      <c r="E645" s="1504"/>
      <c r="F645" s="1504"/>
      <c r="G645" s="1504"/>
      <c r="H645" s="1504"/>
      <c r="I645" s="1504"/>
      <c r="J645" s="1504"/>
      <c r="K645" s="1500"/>
      <c r="L645" s="1505"/>
    </row>
    <row r="646">
      <c r="A646" s="1506"/>
      <c r="B646" s="1507"/>
      <c r="C646" s="1513"/>
      <c r="D646" s="1524"/>
      <c r="E646" s="1510"/>
      <c r="F646" s="1511"/>
      <c r="G646" s="1512"/>
      <c r="H646" s="1513"/>
      <c r="I646" s="1514"/>
      <c r="J646" s="1515"/>
      <c r="K646" s="1516"/>
      <c r="L646" s="1517"/>
    </row>
    <row r="647">
      <c r="A647" s="1499"/>
      <c r="B647" s="1504"/>
      <c r="C647" s="1504"/>
      <c r="D647" s="1504"/>
      <c r="E647" s="1504"/>
      <c r="F647" s="1504"/>
      <c r="G647" s="1504"/>
      <c r="H647" s="1504"/>
      <c r="I647" s="1504"/>
      <c r="J647" s="1504"/>
      <c r="K647" s="1500"/>
      <c r="L647" s="1505"/>
    </row>
    <row r="648">
      <c r="A648" s="1506"/>
      <c r="B648" s="1507"/>
      <c r="C648" s="1513"/>
      <c r="D648" s="1524"/>
      <c r="E648" s="1510"/>
      <c r="F648" s="1511"/>
      <c r="G648" s="1512"/>
      <c r="H648" s="1513"/>
      <c r="I648" s="1514"/>
      <c r="J648" s="1515"/>
      <c r="K648" s="1516"/>
      <c r="L648" s="1517"/>
    </row>
    <row r="649">
      <c r="A649" s="1499"/>
      <c r="B649" s="1504"/>
      <c r="C649" s="1504"/>
      <c r="D649" s="1504"/>
      <c r="E649" s="1504"/>
      <c r="F649" s="1504"/>
      <c r="G649" s="1504"/>
      <c r="H649" s="1504"/>
      <c r="I649" s="1504"/>
      <c r="J649" s="1504"/>
      <c r="K649" s="1500"/>
      <c r="L649" s="1505"/>
    </row>
    <row r="650">
      <c r="A650" s="1506"/>
      <c r="B650" s="1507"/>
      <c r="C650" s="1513"/>
      <c r="D650" s="1524"/>
      <c r="E650" s="1510"/>
      <c r="F650" s="1511"/>
      <c r="G650" s="1512"/>
      <c r="H650" s="1513"/>
      <c r="I650" s="1514"/>
      <c r="J650" s="1515"/>
      <c r="K650" s="1516"/>
      <c r="L650" s="1517"/>
    </row>
    <row r="651">
      <c r="A651" s="1499"/>
      <c r="B651" s="1504"/>
      <c r="C651" s="1504"/>
      <c r="D651" s="1504"/>
      <c r="E651" s="1504"/>
      <c r="F651" s="1504"/>
      <c r="G651" s="1504"/>
      <c r="H651" s="1504"/>
      <c r="I651" s="1504"/>
      <c r="J651" s="1504"/>
      <c r="K651" s="1500"/>
      <c r="L651" s="1505"/>
    </row>
    <row r="652">
      <c r="A652" s="1506"/>
      <c r="B652" s="1507"/>
      <c r="C652" s="1513"/>
      <c r="D652" s="1524"/>
      <c r="E652" s="1510"/>
      <c r="F652" s="1511"/>
      <c r="G652" s="1512"/>
      <c r="H652" s="1513"/>
      <c r="I652" s="1514"/>
      <c r="J652" s="1515"/>
      <c r="K652" s="1516"/>
      <c r="L652" s="1517"/>
    </row>
    <row r="653">
      <c r="A653" s="1499"/>
      <c r="B653" s="1504"/>
      <c r="C653" s="1504"/>
      <c r="D653" s="1504"/>
      <c r="E653" s="1504"/>
      <c r="F653" s="1504"/>
      <c r="G653" s="1504"/>
      <c r="H653" s="1504"/>
      <c r="I653" s="1504"/>
      <c r="J653" s="1504"/>
      <c r="K653" s="1500"/>
      <c r="L653" s="1505"/>
    </row>
    <row r="654">
      <c r="A654" s="1506"/>
      <c r="B654" s="1507"/>
      <c r="C654" s="1513"/>
      <c r="D654" s="1524"/>
      <c r="E654" s="1510"/>
      <c r="F654" s="1511"/>
      <c r="G654" s="1512"/>
      <c r="H654" s="1513"/>
      <c r="I654" s="1514"/>
      <c r="J654" s="1515"/>
      <c r="K654" s="1516"/>
      <c r="L654" s="1517"/>
    </row>
    <row r="655">
      <c r="A655" s="1499"/>
      <c r="B655" s="1504"/>
      <c r="C655" s="1504"/>
      <c r="D655" s="1504"/>
      <c r="E655" s="1504"/>
      <c r="F655" s="1504"/>
      <c r="G655" s="1504"/>
      <c r="H655" s="1504"/>
      <c r="I655" s="1504"/>
      <c r="J655" s="1504"/>
      <c r="K655" s="1500"/>
      <c r="L655" s="1505"/>
    </row>
    <row r="656">
      <c r="A656" s="1506"/>
      <c r="B656" s="1507"/>
      <c r="C656" s="1513"/>
      <c r="D656" s="1524"/>
      <c r="E656" s="1510"/>
      <c r="F656" s="1511"/>
      <c r="G656" s="1512"/>
      <c r="H656" s="1513"/>
      <c r="I656" s="1514"/>
      <c r="J656" s="1515"/>
      <c r="K656" s="1516"/>
      <c r="L656" s="1517"/>
    </row>
    <row r="657">
      <c r="A657" s="1499"/>
      <c r="B657" s="1504"/>
      <c r="C657" s="1504"/>
      <c r="D657" s="1504"/>
      <c r="E657" s="1504"/>
      <c r="F657" s="1504"/>
      <c r="G657" s="1504"/>
      <c r="H657" s="1504"/>
      <c r="I657" s="1504"/>
      <c r="J657" s="1504"/>
      <c r="K657" s="1500"/>
      <c r="L657" s="1505"/>
    </row>
    <row r="658">
      <c r="A658" s="1506"/>
      <c r="B658" s="1507"/>
      <c r="C658" s="1513"/>
      <c r="D658" s="1524"/>
      <c r="E658" s="1510"/>
      <c r="F658" s="1511"/>
      <c r="G658" s="1512"/>
      <c r="H658" s="1513"/>
      <c r="I658" s="1514"/>
      <c r="J658" s="1515"/>
      <c r="K658" s="1516"/>
      <c r="L658" s="1517"/>
    </row>
    <row r="659">
      <c r="A659" s="1499"/>
      <c r="B659" s="1504"/>
      <c r="C659" s="1504"/>
      <c r="D659" s="1504"/>
      <c r="E659" s="1504"/>
      <c r="F659" s="1504"/>
      <c r="G659" s="1504"/>
      <c r="H659" s="1504"/>
      <c r="I659" s="1504"/>
      <c r="J659" s="1504"/>
      <c r="K659" s="1500"/>
      <c r="L659" s="1505"/>
    </row>
    <row r="660">
      <c r="A660" s="1506"/>
      <c r="B660" s="1507"/>
      <c r="C660" s="1513"/>
      <c r="D660" s="1524"/>
      <c r="E660" s="1510"/>
      <c r="F660" s="1511"/>
      <c r="G660" s="1512"/>
      <c r="H660" s="1513"/>
      <c r="I660" s="1514"/>
      <c r="J660" s="1515"/>
      <c r="K660" s="1516"/>
      <c r="L660" s="1517"/>
    </row>
    <row r="661">
      <c r="A661" s="1499"/>
      <c r="B661" s="1504"/>
      <c r="C661" s="1504"/>
      <c r="D661" s="1504"/>
      <c r="E661" s="1504"/>
      <c r="F661" s="1504"/>
      <c r="G661" s="1504"/>
      <c r="H661" s="1504"/>
      <c r="I661" s="1504"/>
      <c r="J661" s="1504"/>
      <c r="K661" s="1500"/>
      <c r="L661" s="1505"/>
    </row>
    <row r="662">
      <c r="A662" s="1506"/>
      <c r="B662" s="1507"/>
      <c r="C662" s="1513"/>
      <c r="D662" s="1524"/>
      <c r="E662" s="1510"/>
      <c r="F662" s="1511"/>
      <c r="G662" s="1512"/>
      <c r="H662" s="1513"/>
      <c r="I662" s="1514"/>
      <c r="J662" s="1515"/>
      <c r="K662" s="1516"/>
      <c r="L662" s="1517"/>
    </row>
    <row r="663">
      <c r="A663" s="1499"/>
      <c r="B663" s="1504"/>
      <c r="C663" s="1504"/>
      <c r="D663" s="1504"/>
      <c r="E663" s="1504"/>
      <c r="F663" s="1504"/>
      <c r="G663" s="1504"/>
      <c r="H663" s="1504"/>
      <c r="I663" s="1504"/>
      <c r="J663" s="1504"/>
      <c r="K663" s="1500"/>
      <c r="L663" s="1505"/>
    </row>
    <row r="664">
      <c r="A664" s="1506"/>
      <c r="B664" s="1507"/>
      <c r="C664" s="1513"/>
      <c r="D664" s="1524"/>
      <c r="E664" s="1510"/>
      <c r="F664" s="1511"/>
      <c r="G664" s="1512"/>
      <c r="H664" s="1513"/>
      <c r="I664" s="1514"/>
      <c r="J664" s="1515"/>
      <c r="K664" s="1516"/>
      <c r="L664" s="1517"/>
    </row>
    <row r="665">
      <c r="A665" s="1499"/>
      <c r="B665" s="1504"/>
      <c r="C665" s="1504"/>
      <c r="D665" s="1504"/>
      <c r="E665" s="1504"/>
      <c r="F665" s="1504"/>
      <c r="G665" s="1504"/>
      <c r="H665" s="1504"/>
      <c r="I665" s="1504"/>
      <c r="J665" s="1504"/>
      <c r="K665" s="1500"/>
      <c r="L665" s="1505"/>
    </row>
    <row r="666">
      <c r="A666" s="1506"/>
      <c r="B666" s="1507"/>
      <c r="C666" s="1513"/>
      <c r="D666" s="1524"/>
      <c r="E666" s="1510"/>
      <c r="F666" s="1511"/>
      <c r="G666" s="1512"/>
      <c r="H666" s="1513"/>
      <c r="I666" s="1514"/>
      <c r="J666" s="1515"/>
      <c r="K666" s="1516"/>
      <c r="L666" s="1517"/>
    </row>
    <row r="667">
      <c r="A667" s="1499"/>
      <c r="B667" s="1504"/>
      <c r="C667" s="1504"/>
      <c r="D667" s="1504"/>
      <c r="E667" s="1504"/>
      <c r="F667" s="1504"/>
      <c r="G667" s="1504"/>
      <c r="H667" s="1504"/>
      <c r="I667" s="1504"/>
      <c r="J667" s="1504"/>
      <c r="K667" s="1500"/>
      <c r="L667" s="1505"/>
    </row>
    <row r="668">
      <c r="A668" s="1506"/>
      <c r="B668" s="1507"/>
      <c r="C668" s="1513"/>
      <c r="D668" s="1524"/>
      <c r="E668" s="1510"/>
      <c r="F668" s="1511"/>
      <c r="G668" s="1512"/>
      <c r="H668" s="1513"/>
      <c r="I668" s="1514"/>
      <c r="J668" s="1515"/>
      <c r="K668" s="1516"/>
      <c r="L668" s="1517"/>
    </row>
    <row r="669">
      <c r="A669" s="1499"/>
      <c r="B669" s="1504"/>
      <c r="C669" s="1504"/>
      <c r="D669" s="1504"/>
      <c r="E669" s="1504"/>
      <c r="F669" s="1504"/>
      <c r="G669" s="1504"/>
      <c r="H669" s="1504"/>
      <c r="I669" s="1504"/>
      <c r="J669" s="1504"/>
      <c r="K669" s="1500"/>
      <c r="L669" s="1505"/>
    </row>
    <row r="670">
      <c r="A670" s="1506"/>
      <c r="B670" s="1507"/>
      <c r="C670" s="1513"/>
      <c r="D670" s="1524"/>
      <c r="E670" s="1510"/>
      <c r="F670" s="1511"/>
      <c r="G670" s="1512"/>
      <c r="H670" s="1513"/>
      <c r="I670" s="1514"/>
      <c r="J670" s="1515"/>
      <c r="K670" s="1516"/>
      <c r="L670" s="1517"/>
    </row>
    <row r="671">
      <c r="A671" s="1499"/>
      <c r="B671" s="1504"/>
      <c r="C671" s="1504"/>
      <c r="D671" s="1504"/>
      <c r="E671" s="1504"/>
      <c r="F671" s="1504"/>
      <c r="G671" s="1504"/>
      <c r="H671" s="1504"/>
      <c r="I671" s="1504"/>
      <c r="J671" s="1504"/>
      <c r="K671" s="1500"/>
      <c r="L671" s="1505"/>
    </row>
    <row r="672">
      <c r="A672" s="1506"/>
      <c r="B672" s="1507"/>
      <c r="C672" s="1513"/>
      <c r="D672" s="1524"/>
      <c r="E672" s="1510"/>
      <c r="F672" s="1511"/>
      <c r="G672" s="1512"/>
      <c r="H672" s="1513"/>
      <c r="I672" s="1514"/>
      <c r="J672" s="1515"/>
      <c r="K672" s="1516"/>
      <c r="L672" s="1517"/>
    </row>
    <row r="673">
      <c r="A673" s="1499"/>
      <c r="B673" s="1504"/>
      <c r="C673" s="1504"/>
      <c r="D673" s="1504"/>
      <c r="E673" s="1504"/>
      <c r="F673" s="1504"/>
      <c r="G673" s="1504"/>
      <c r="H673" s="1504"/>
      <c r="I673" s="1504"/>
      <c r="J673" s="1504"/>
      <c r="K673" s="1500"/>
      <c r="L673" s="1505"/>
    </row>
    <row r="674">
      <c r="A674" s="1506"/>
      <c r="B674" s="1507"/>
      <c r="C674" s="1513"/>
      <c r="D674" s="1524"/>
      <c r="E674" s="1510"/>
      <c r="F674" s="1511"/>
      <c r="G674" s="1512"/>
      <c r="H674" s="1513"/>
      <c r="I674" s="1514"/>
      <c r="J674" s="1515"/>
      <c r="K674" s="1516"/>
      <c r="L674" s="1517"/>
    </row>
    <row r="675">
      <c r="A675" s="1499"/>
      <c r="B675" s="1504"/>
      <c r="C675" s="1504"/>
      <c r="D675" s="1504"/>
      <c r="E675" s="1504"/>
      <c r="F675" s="1504"/>
      <c r="G675" s="1504"/>
      <c r="H675" s="1504"/>
      <c r="I675" s="1504"/>
      <c r="J675" s="1504"/>
      <c r="K675" s="1500"/>
      <c r="L675" s="1505"/>
    </row>
    <row r="676">
      <c r="A676" s="1506"/>
      <c r="B676" s="1507"/>
      <c r="C676" s="1513"/>
      <c r="D676" s="1524"/>
      <c r="E676" s="1510"/>
      <c r="F676" s="1511"/>
      <c r="G676" s="1512"/>
      <c r="H676" s="1513"/>
      <c r="I676" s="1514"/>
      <c r="J676" s="1515"/>
      <c r="K676" s="1516"/>
      <c r="L676" s="1517"/>
    </row>
    <row r="677">
      <c r="A677" s="1499"/>
      <c r="B677" s="1504"/>
      <c r="C677" s="1504"/>
      <c r="D677" s="1504"/>
      <c r="E677" s="1504"/>
      <c r="F677" s="1504"/>
      <c r="G677" s="1504"/>
      <c r="H677" s="1504"/>
      <c r="I677" s="1504"/>
      <c r="J677" s="1504"/>
      <c r="K677" s="1500"/>
      <c r="L677" s="1505"/>
    </row>
    <row r="678">
      <c r="A678" s="1506"/>
      <c r="B678" s="1507"/>
      <c r="C678" s="1513"/>
      <c r="D678" s="1524"/>
      <c r="E678" s="1510"/>
      <c r="F678" s="1511"/>
      <c r="G678" s="1512"/>
      <c r="H678" s="1513"/>
      <c r="I678" s="1514"/>
      <c r="J678" s="1515"/>
      <c r="K678" s="1516"/>
      <c r="L678" s="1517"/>
    </row>
    <row r="679">
      <c r="A679" s="1499"/>
      <c r="B679" s="1504"/>
      <c r="C679" s="1504"/>
      <c r="D679" s="1504"/>
      <c r="E679" s="1504"/>
      <c r="F679" s="1504"/>
      <c r="G679" s="1504"/>
      <c r="H679" s="1504"/>
      <c r="I679" s="1504"/>
      <c r="J679" s="1504"/>
      <c r="K679" s="1500"/>
      <c r="L679" s="1505"/>
    </row>
    <row r="680">
      <c r="A680" s="1506"/>
      <c r="B680" s="1507"/>
      <c r="C680" s="1513"/>
      <c r="D680" s="1524"/>
      <c r="E680" s="1510"/>
      <c r="F680" s="1511"/>
      <c r="G680" s="1512"/>
      <c r="H680" s="1513"/>
      <c r="I680" s="1514"/>
      <c r="J680" s="1515"/>
      <c r="K680" s="1516"/>
      <c r="L680" s="1517"/>
    </row>
    <row r="681">
      <c r="A681" s="1499"/>
      <c r="B681" s="1504"/>
      <c r="C681" s="1504"/>
      <c r="D681" s="1504"/>
      <c r="E681" s="1504"/>
      <c r="F681" s="1504"/>
      <c r="G681" s="1504"/>
      <c r="H681" s="1504"/>
      <c r="I681" s="1504"/>
      <c r="J681" s="1504"/>
      <c r="K681" s="1500"/>
      <c r="L681" s="1505"/>
    </row>
    <row r="682">
      <c r="A682" s="1506"/>
      <c r="B682" s="1507"/>
      <c r="C682" s="1513"/>
      <c r="D682" s="1524"/>
      <c r="E682" s="1510"/>
      <c r="F682" s="1511"/>
      <c r="G682" s="1512"/>
      <c r="H682" s="1513"/>
      <c r="I682" s="1514"/>
      <c r="J682" s="1515"/>
      <c r="K682" s="1516"/>
      <c r="L682" s="1517"/>
    </row>
    <row r="683">
      <c r="A683" s="1499"/>
      <c r="B683" s="1504"/>
      <c r="C683" s="1504"/>
      <c r="D683" s="1504"/>
      <c r="E683" s="1504"/>
      <c r="F683" s="1504"/>
      <c r="G683" s="1504"/>
      <c r="H683" s="1504"/>
      <c r="I683" s="1504"/>
      <c r="J683" s="1504"/>
      <c r="K683" s="1500"/>
      <c r="L683" s="1505"/>
    </row>
    <row r="684">
      <c r="A684" s="1506"/>
      <c r="B684" s="1507"/>
      <c r="C684" s="1513"/>
      <c r="D684" s="1524"/>
      <c r="E684" s="1510"/>
      <c r="F684" s="1511"/>
      <c r="G684" s="1512"/>
      <c r="H684" s="1513"/>
      <c r="I684" s="1514"/>
      <c r="J684" s="1515"/>
      <c r="K684" s="1516"/>
      <c r="L684" s="1517"/>
    </row>
    <row r="685">
      <c r="A685" s="1499"/>
      <c r="B685" s="1504"/>
      <c r="C685" s="1504"/>
      <c r="D685" s="1504"/>
      <c r="E685" s="1504"/>
      <c r="F685" s="1504"/>
      <c r="G685" s="1504"/>
      <c r="H685" s="1504"/>
      <c r="I685" s="1504"/>
      <c r="J685" s="1504"/>
      <c r="K685" s="1500"/>
      <c r="L685" s="1505"/>
    </row>
    <row r="686">
      <c r="A686" s="1506"/>
      <c r="B686" s="1507"/>
      <c r="C686" s="1513"/>
      <c r="D686" s="1524"/>
      <c r="E686" s="1510"/>
      <c r="F686" s="1511"/>
      <c r="G686" s="1512"/>
      <c r="H686" s="1513"/>
      <c r="I686" s="1514"/>
      <c r="J686" s="1515"/>
      <c r="K686" s="1516"/>
      <c r="L686" s="1517"/>
    </row>
    <row r="687">
      <c r="A687" s="1499"/>
      <c r="B687" s="1504"/>
      <c r="C687" s="1504"/>
      <c r="D687" s="1504"/>
      <c r="E687" s="1504"/>
      <c r="F687" s="1504"/>
      <c r="G687" s="1504"/>
      <c r="H687" s="1504"/>
      <c r="I687" s="1504"/>
      <c r="J687" s="1504"/>
      <c r="K687" s="1500"/>
      <c r="L687" s="1505"/>
    </row>
    <row r="688">
      <c r="A688" s="1506"/>
      <c r="B688" s="1507"/>
      <c r="C688" s="1513"/>
      <c r="D688" s="1524"/>
      <c r="E688" s="1510"/>
      <c r="F688" s="1511"/>
      <c r="G688" s="1512"/>
      <c r="H688" s="1513"/>
      <c r="I688" s="1514"/>
      <c r="J688" s="1515"/>
      <c r="K688" s="1516"/>
      <c r="L688" s="1517"/>
    </row>
    <row r="689">
      <c r="A689" s="1499"/>
      <c r="B689" s="1504"/>
      <c r="C689" s="1504"/>
      <c r="D689" s="1504"/>
      <c r="E689" s="1504"/>
      <c r="F689" s="1504"/>
      <c r="G689" s="1504"/>
      <c r="H689" s="1504"/>
      <c r="I689" s="1504"/>
      <c r="J689" s="1504"/>
      <c r="K689" s="1500"/>
      <c r="L689" s="1505"/>
    </row>
    <row r="690">
      <c r="A690" s="1506"/>
      <c r="B690" s="1507"/>
      <c r="C690" s="1513"/>
      <c r="D690" s="1524"/>
      <c r="E690" s="1510"/>
      <c r="F690" s="1511"/>
      <c r="G690" s="1512"/>
      <c r="H690" s="1513"/>
      <c r="I690" s="1514"/>
      <c r="J690" s="1515"/>
      <c r="K690" s="1516"/>
      <c r="L690" s="1517"/>
    </row>
    <row r="691">
      <c r="A691" s="1499"/>
      <c r="B691" s="1504"/>
      <c r="C691" s="1504"/>
      <c r="D691" s="1504"/>
      <c r="E691" s="1504"/>
      <c r="F691" s="1504"/>
      <c r="G691" s="1504"/>
      <c r="H691" s="1504"/>
      <c r="I691" s="1504"/>
      <c r="J691" s="1504"/>
      <c r="K691" s="1500"/>
      <c r="L691" s="1505"/>
    </row>
    <row r="692">
      <c r="A692" s="1506"/>
      <c r="B692" s="1507"/>
      <c r="C692" s="1513"/>
      <c r="D692" s="1524"/>
      <c r="E692" s="1510"/>
      <c r="F692" s="1511"/>
      <c r="G692" s="1512"/>
      <c r="H692" s="1513"/>
      <c r="I692" s="1514"/>
      <c r="J692" s="1515"/>
      <c r="K692" s="1516"/>
      <c r="L692" s="1517"/>
    </row>
    <row r="693">
      <c r="A693" s="1499"/>
      <c r="B693" s="1504"/>
      <c r="C693" s="1504"/>
      <c r="D693" s="1504"/>
      <c r="E693" s="1504"/>
      <c r="F693" s="1504"/>
      <c r="G693" s="1504"/>
      <c r="H693" s="1504"/>
      <c r="I693" s="1504"/>
      <c r="J693" s="1504"/>
      <c r="K693" s="1500"/>
      <c r="L693" s="1505"/>
    </row>
    <row r="694">
      <c r="A694" s="1506"/>
      <c r="B694" s="1507"/>
      <c r="C694" s="1513"/>
      <c r="D694" s="1524"/>
      <c r="E694" s="1510"/>
      <c r="F694" s="1511"/>
      <c r="G694" s="1512"/>
      <c r="H694" s="1513"/>
      <c r="I694" s="1514"/>
      <c r="J694" s="1515"/>
      <c r="K694" s="1516"/>
      <c r="L694" s="1517"/>
    </row>
    <row r="695">
      <c r="A695" s="1499"/>
      <c r="B695" s="1504"/>
      <c r="C695" s="1504"/>
      <c r="D695" s="1504"/>
      <c r="E695" s="1504"/>
      <c r="F695" s="1504"/>
      <c r="G695" s="1504"/>
      <c r="H695" s="1504"/>
      <c r="I695" s="1504"/>
      <c r="J695" s="1504"/>
      <c r="K695" s="1500"/>
      <c r="L695" s="1505"/>
    </row>
    <row r="696">
      <c r="A696" s="1506"/>
      <c r="B696" s="1507"/>
      <c r="C696" s="1513"/>
      <c r="D696" s="1524"/>
      <c r="E696" s="1510"/>
      <c r="F696" s="1511"/>
      <c r="G696" s="1512"/>
      <c r="H696" s="1513"/>
      <c r="I696" s="1514"/>
      <c r="J696" s="1515"/>
      <c r="K696" s="1516"/>
      <c r="L696" s="1517"/>
    </row>
    <row r="697">
      <c r="A697" s="1499"/>
      <c r="B697" s="1504"/>
      <c r="C697" s="1504"/>
      <c r="D697" s="1504"/>
      <c r="E697" s="1504"/>
      <c r="F697" s="1504"/>
      <c r="G697" s="1504"/>
      <c r="H697" s="1504"/>
      <c r="I697" s="1504"/>
      <c r="J697" s="1504"/>
      <c r="K697" s="1500"/>
      <c r="L697" s="1505"/>
    </row>
    <row r="698">
      <c r="A698" s="1506"/>
      <c r="B698" s="1507"/>
      <c r="C698" s="1513"/>
      <c r="D698" s="1524"/>
      <c r="E698" s="1510"/>
      <c r="F698" s="1511"/>
      <c r="G698" s="1512"/>
      <c r="H698" s="1513"/>
      <c r="I698" s="1514"/>
      <c r="J698" s="1515"/>
      <c r="K698" s="1516"/>
      <c r="L698" s="1517"/>
    </row>
    <row r="699">
      <c r="A699" s="1499"/>
      <c r="B699" s="1504"/>
      <c r="C699" s="1504"/>
      <c r="D699" s="1504"/>
      <c r="E699" s="1504"/>
      <c r="F699" s="1504"/>
      <c r="G699" s="1504"/>
      <c r="H699" s="1504"/>
      <c r="I699" s="1504"/>
      <c r="J699" s="1504"/>
      <c r="K699" s="1500"/>
      <c r="L699" s="1505"/>
    </row>
    <row r="700">
      <c r="A700" s="1506"/>
      <c r="B700" s="1507"/>
      <c r="C700" s="1513"/>
      <c r="D700" s="1524"/>
      <c r="E700" s="1510"/>
      <c r="F700" s="1511"/>
      <c r="G700" s="1512"/>
      <c r="H700" s="1513"/>
      <c r="I700" s="1514"/>
      <c r="J700" s="1515"/>
      <c r="K700" s="1516"/>
      <c r="L700" s="1517"/>
    </row>
    <row r="701">
      <c r="A701" s="1499"/>
      <c r="B701" s="1504"/>
      <c r="C701" s="1504"/>
      <c r="D701" s="1504"/>
      <c r="E701" s="1504"/>
      <c r="F701" s="1504"/>
      <c r="G701" s="1504"/>
      <c r="H701" s="1504"/>
      <c r="I701" s="1504"/>
      <c r="J701" s="1504"/>
      <c r="K701" s="1500"/>
      <c r="L701" s="1505"/>
    </row>
    <row r="702">
      <c r="A702" s="1506"/>
      <c r="B702" s="1507"/>
      <c r="C702" s="1513"/>
      <c r="D702" s="1524"/>
      <c r="E702" s="1510"/>
      <c r="F702" s="1511"/>
      <c r="G702" s="1512"/>
      <c r="H702" s="1513"/>
      <c r="I702" s="1514"/>
      <c r="J702" s="1515"/>
      <c r="K702" s="1516"/>
      <c r="L702" s="1517"/>
    </row>
    <row r="703">
      <c r="A703" s="1499"/>
      <c r="B703" s="1504"/>
      <c r="C703" s="1504"/>
      <c r="D703" s="1504"/>
      <c r="E703" s="1504"/>
      <c r="F703" s="1504"/>
      <c r="G703" s="1504"/>
      <c r="H703" s="1504"/>
      <c r="I703" s="1504"/>
      <c r="J703" s="1504"/>
      <c r="K703" s="1500"/>
      <c r="L703" s="1505"/>
    </row>
    <row r="704">
      <c r="A704" s="1506"/>
      <c r="B704" s="1507"/>
      <c r="C704" s="1513"/>
      <c r="D704" s="1524"/>
      <c r="E704" s="1510"/>
      <c r="F704" s="1511"/>
      <c r="G704" s="1512"/>
      <c r="H704" s="1513"/>
      <c r="I704" s="1514"/>
      <c r="J704" s="1515"/>
      <c r="K704" s="1516"/>
      <c r="L704" s="1517"/>
    </row>
    <row r="705">
      <c r="A705" s="1499"/>
      <c r="B705" s="1504"/>
      <c r="C705" s="1504"/>
      <c r="D705" s="1504"/>
      <c r="E705" s="1504"/>
      <c r="F705" s="1504"/>
      <c r="G705" s="1504"/>
      <c r="H705" s="1504"/>
      <c r="I705" s="1504"/>
      <c r="J705" s="1504"/>
      <c r="K705" s="1500"/>
      <c r="L705" s="1505"/>
    </row>
    <row r="706">
      <c r="A706" s="1506"/>
      <c r="B706" s="1507"/>
      <c r="C706" s="1513"/>
      <c r="D706" s="1524"/>
      <c r="E706" s="1510"/>
      <c r="F706" s="1511"/>
      <c r="G706" s="1512"/>
      <c r="H706" s="1513"/>
      <c r="I706" s="1514"/>
      <c r="J706" s="1515"/>
      <c r="K706" s="1516"/>
      <c r="L706" s="1517"/>
    </row>
    <row r="707">
      <c r="A707" s="1499"/>
      <c r="B707" s="1504"/>
      <c r="C707" s="1504"/>
      <c r="D707" s="1504"/>
      <c r="E707" s="1504"/>
      <c r="F707" s="1504"/>
      <c r="G707" s="1504"/>
      <c r="H707" s="1504"/>
      <c r="I707" s="1504"/>
      <c r="J707" s="1504"/>
      <c r="K707" s="1500"/>
      <c r="L707" s="1505"/>
    </row>
    <row r="708">
      <c r="A708" s="1506"/>
      <c r="B708" s="1507"/>
      <c r="C708" s="1513"/>
      <c r="D708" s="1524"/>
      <c r="E708" s="1510"/>
      <c r="F708" s="1511"/>
      <c r="G708" s="1512"/>
      <c r="H708" s="1513"/>
      <c r="I708" s="1514"/>
      <c r="J708" s="1515"/>
      <c r="K708" s="1516"/>
      <c r="L708" s="1517"/>
    </row>
    <row r="709">
      <c r="A709" s="1499"/>
      <c r="B709" s="1504"/>
      <c r="C709" s="1504"/>
      <c r="D709" s="1504"/>
      <c r="E709" s="1504"/>
      <c r="F709" s="1504"/>
      <c r="G709" s="1504"/>
      <c r="H709" s="1504"/>
      <c r="I709" s="1504"/>
      <c r="J709" s="1504"/>
      <c r="K709" s="1500"/>
      <c r="L709" s="1505"/>
    </row>
    <row r="710">
      <c r="A710" s="1506"/>
      <c r="B710" s="1507"/>
      <c r="C710" s="1513"/>
      <c r="D710" s="1524"/>
      <c r="E710" s="1510"/>
      <c r="F710" s="1511"/>
      <c r="G710" s="1512"/>
      <c r="H710" s="1513"/>
      <c r="I710" s="1514"/>
      <c r="J710" s="1515"/>
      <c r="K710" s="1516"/>
      <c r="L710" s="1517"/>
    </row>
    <row r="711">
      <c r="A711" s="1499"/>
      <c r="B711" s="1504"/>
      <c r="C711" s="1504"/>
      <c r="D711" s="1504"/>
      <c r="E711" s="1504"/>
      <c r="F711" s="1504"/>
      <c r="G711" s="1504"/>
      <c r="H711" s="1504"/>
      <c r="I711" s="1504"/>
      <c r="J711" s="1504"/>
      <c r="K711" s="1500"/>
      <c r="L711" s="1505"/>
    </row>
    <row r="712">
      <c r="A712" s="1506"/>
      <c r="B712" s="1507"/>
      <c r="C712" s="1513"/>
      <c r="D712" s="1524"/>
      <c r="E712" s="1510"/>
      <c r="F712" s="1511"/>
      <c r="G712" s="1512"/>
      <c r="H712" s="1513"/>
      <c r="I712" s="1514"/>
      <c r="J712" s="1515"/>
      <c r="K712" s="1516"/>
      <c r="L712" s="1517"/>
    </row>
    <row r="713">
      <c r="A713" s="1499"/>
      <c r="B713" s="1504"/>
      <c r="C713" s="1504"/>
      <c r="D713" s="1504"/>
      <c r="E713" s="1504"/>
      <c r="F713" s="1504"/>
      <c r="G713" s="1504"/>
      <c r="H713" s="1504"/>
      <c r="I713" s="1504"/>
      <c r="J713" s="1504"/>
      <c r="K713" s="1500"/>
      <c r="L713" s="1505"/>
    </row>
    <row r="714">
      <c r="A714" s="1506"/>
      <c r="B714" s="1507"/>
      <c r="C714" s="1513"/>
      <c r="D714" s="1524"/>
      <c r="E714" s="1510"/>
      <c r="F714" s="1511"/>
      <c r="G714" s="1512"/>
      <c r="H714" s="1513"/>
      <c r="I714" s="1514"/>
      <c r="J714" s="1515"/>
      <c r="K714" s="1516"/>
      <c r="L714" s="1517"/>
    </row>
    <row r="715">
      <c r="A715" s="1499"/>
      <c r="B715" s="1504"/>
      <c r="C715" s="1504"/>
      <c r="D715" s="1504"/>
      <c r="E715" s="1504"/>
      <c r="F715" s="1504"/>
      <c r="G715" s="1504"/>
      <c r="H715" s="1504"/>
      <c r="I715" s="1504"/>
      <c r="J715" s="1504"/>
      <c r="K715" s="1500"/>
      <c r="L715" s="1505"/>
    </row>
    <row r="716">
      <c r="A716" s="1506"/>
      <c r="B716" s="1507"/>
      <c r="C716" s="1513"/>
      <c r="D716" s="1524"/>
      <c r="E716" s="1510"/>
      <c r="F716" s="1511"/>
      <c r="G716" s="1512"/>
      <c r="H716" s="1513"/>
      <c r="I716" s="1514"/>
      <c r="J716" s="1515"/>
      <c r="K716" s="1516"/>
      <c r="L716" s="1517"/>
    </row>
    <row r="717">
      <c r="A717" s="1499"/>
      <c r="B717" s="1504"/>
      <c r="C717" s="1504"/>
      <c r="D717" s="1504"/>
      <c r="E717" s="1504"/>
      <c r="F717" s="1504"/>
      <c r="G717" s="1504"/>
      <c r="H717" s="1504"/>
      <c r="I717" s="1504"/>
      <c r="J717" s="1504"/>
      <c r="K717" s="1500"/>
      <c r="L717" s="1505"/>
    </row>
    <row r="718">
      <c r="A718" s="1506"/>
      <c r="B718" s="1507"/>
      <c r="C718" s="1513"/>
      <c r="D718" s="1524"/>
      <c r="E718" s="1510"/>
      <c r="F718" s="1511"/>
      <c r="G718" s="1512"/>
      <c r="H718" s="1513"/>
      <c r="I718" s="1514"/>
      <c r="J718" s="1515"/>
      <c r="K718" s="1516"/>
      <c r="L718" s="1517"/>
    </row>
    <row r="719">
      <c r="A719" s="1499"/>
      <c r="B719" s="1504"/>
      <c r="C719" s="1504"/>
      <c r="D719" s="1504"/>
      <c r="E719" s="1504"/>
      <c r="F719" s="1504"/>
      <c r="G719" s="1504"/>
      <c r="H719" s="1504"/>
      <c r="I719" s="1504"/>
      <c r="J719" s="1504"/>
      <c r="K719" s="1500"/>
      <c r="L719" s="1505"/>
    </row>
    <row r="720">
      <c r="A720" s="1506"/>
      <c r="B720" s="1507"/>
      <c r="C720" s="1513"/>
      <c r="D720" s="1524"/>
      <c r="E720" s="1510"/>
      <c r="F720" s="1511"/>
      <c r="G720" s="1512"/>
      <c r="H720" s="1513"/>
      <c r="I720" s="1514"/>
      <c r="J720" s="1515"/>
      <c r="K720" s="1516"/>
      <c r="L720" s="1517"/>
    </row>
    <row r="721">
      <c r="A721" s="1499"/>
      <c r="B721" s="1504"/>
      <c r="C721" s="1504"/>
      <c r="D721" s="1504"/>
      <c r="E721" s="1504"/>
      <c r="F721" s="1504"/>
      <c r="G721" s="1504"/>
      <c r="H721" s="1504"/>
      <c r="I721" s="1504"/>
      <c r="J721" s="1504"/>
      <c r="K721" s="1500"/>
      <c r="L721" s="1505"/>
    </row>
    <row r="722">
      <c r="A722" s="1506"/>
      <c r="B722" s="1507"/>
      <c r="C722" s="1513"/>
      <c r="D722" s="1524"/>
      <c r="E722" s="1510"/>
      <c r="F722" s="1511"/>
      <c r="G722" s="1512"/>
      <c r="H722" s="1513"/>
      <c r="I722" s="1514"/>
      <c r="J722" s="1515"/>
      <c r="K722" s="1516"/>
      <c r="L722" s="1517"/>
    </row>
    <row r="723">
      <c r="A723" s="1499"/>
      <c r="B723" s="1504"/>
      <c r="C723" s="1504"/>
      <c r="D723" s="1504"/>
      <c r="E723" s="1504"/>
      <c r="F723" s="1504"/>
      <c r="G723" s="1504"/>
      <c r="H723" s="1504"/>
      <c r="I723" s="1504"/>
      <c r="J723" s="1504"/>
      <c r="K723" s="1500"/>
      <c r="L723" s="1505"/>
    </row>
    <row r="724">
      <c r="A724" s="1506"/>
      <c r="B724" s="1507"/>
      <c r="C724" s="1513"/>
      <c r="D724" s="1524"/>
      <c r="E724" s="1510"/>
      <c r="F724" s="1511"/>
      <c r="G724" s="1512"/>
      <c r="H724" s="1513"/>
      <c r="I724" s="1514"/>
      <c r="J724" s="1515"/>
      <c r="K724" s="1516"/>
      <c r="L724" s="1517"/>
    </row>
    <row r="725">
      <c r="A725" s="1499"/>
      <c r="B725" s="1504"/>
      <c r="C725" s="1504"/>
      <c r="D725" s="1504"/>
      <c r="E725" s="1504"/>
      <c r="F725" s="1504"/>
      <c r="G725" s="1504"/>
      <c r="H725" s="1504"/>
      <c r="I725" s="1504"/>
      <c r="J725" s="1504"/>
      <c r="K725" s="1500"/>
      <c r="L725" s="1505"/>
    </row>
    <row r="726">
      <c r="A726" s="1506"/>
      <c r="B726" s="1507"/>
      <c r="C726" s="1513"/>
      <c r="D726" s="1524"/>
      <c r="E726" s="1510"/>
      <c r="F726" s="1511"/>
      <c r="G726" s="1512"/>
      <c r="H726" s="1513"/>
      <c r="I726" s="1514"/>
      <c r="J726" s="1515"/>
      <c r="K726" s="1516"/>
      <c r="L726" s="1517"/>
    </row>
    <row r="727">
      <c r="A727" s="1499"/>
      <c r="B727" s="1504"/>
      <c r="C727" s="1504"/>
      <c r="D727" s="1504"/>
      <c r="E727" s="1504"/>
      <c r="F727" s="1504"/>
      <c r="G727" s="1504"/>
      <c r="H727" s="1504"/>
      <c r="I727" s="1504"/>
      <c r="J727" s="1504"/>
      <c r="K727" s="1500"/>
      <c r="L727" s="1505"/>
    </row>
    <row r="728">
      <c r="A728" s="1506"/>
      <c r="B728" s="1507"/>
      <c r="C728" s="1513"/>
      <c r="D728" s="1524"/>
      <c r="E728" s="1510"/>
      <c r="F728" s="1511"/>
      <c r="G728" s="1512"/>
      <c r="H728" s="1513"/>
      <c r="I728" s="1514"/>
      <c r="J728" s="1515"/>
      <c r="K728" s="1516"/>
      <c r="L728" s="1517"/>
    </row>
    <row r="729">
      <c r="A729" s="1499"/>
      <c r="B729" s="1504"/>
      <c r="C729" s="1504"/>
      <c r="D729" s="1504"/>
      <c r="E729" s="1504"/>
      <c r="F729" s="1504"/>
      <c r="G729" s="1504"/>
      <c r="H729" s="1504"/>
      <c r="I729" s="1504"/>
      <c r="J729" s="1504"/>
      <c r="K729" s="1500"/>
      <c r="L729" s="1505"/>
    </row>
    <row r="730">
      <c r="A730" s="1506"/>
      <c r="B730" s="1507"/>
      <c r="C730" s="1513"/>
      <c r="D730" s="1524"/>
      <c r="E730" s="1510"/>
      <c r="F730" s="1511"/>
      <c r="G730" s="1512"/>
      <c r="H730" s="1513"/>
      <c r="I730" s="1514"/>
      <c r="J730" s="1515"/>
      <c r="K730" s="1516"/>
      <c r="L730" s="1517"/>
    </row>
    <row r="731">
      <c r="A731" s="1499"/>
      <c r="B731" s="1504"/>
      <c r="C731" s="1504"/>
      <c r="D731" s="1504"/>
      <c r="E731" s="1504"/>
      <c r="F731" s="1504"/>
      <c r="G731" s="1504"/>
      <c r="H731" s="1504"/>
      <c r="I731" s="1504"/>
      <c r="J731" s="1504"/>
      <c r="K731" s="1500"/>
      <c r="L731" s="1505"/>
    </row>
    <row r="732">
      <c r="A732" s="1506"/>
      <c r="B732" s="1507"/>
      <c r="C732" s="1513"/>
      <c r="D732" s="1524"/>
      <c r="E732" s="1510"/>
      <c r="F732" s="1511"/>
      <c r="G732" s="1512"/>
      <c r="H732" s="1513"/>
      <c r="I732" s="1514"/>
      <c r="J732" s="1515"/>
      <c r="K732" s="1516"/>
      <c r="L732" s="1517"/>
    </row>
    <row r="733">
      <c r="A733" s="1499"/>
      <c r="B733" s="1504"/>
      <c r="C733" s="1504"/>
      <c r="D733" s="1504"/>
      <c r="E733" s="1504"/>
      <c r="F733" s="1504"/>
      <c r="G733" s="1504"/>
      <c r="H733" s="1504"/>
      <c r="I733" s="1504"/>
      <c r="J733" s="1504"/>
      <c r="K733" s="1500"/>
      <c r="L733" s="1505"/>
    </row>
    <row r="734">
      <c r="A734" s="1506"/>
      <c r="B734" s="1507"/>
      <c r="C734" s="1513"/>
      <c r="D734" s="1524"/>
      <c r="E734" s="1510"/>
      <c r="F734" s="1511"/>
      <c r="G734" s="1512"/>
      <c r="H734" s="1513"/>
      <c r="I734" s="1514"/>
      <c r="J734" s="1515"/>
      <c r="K734" s="1516"/>
      <c r="L734" s="1517"/>
    </row>
    <row r="735">
      <c r="A735" s="1499"/>
      <c r="B735" s="1504"/>
      <c r="C735" s="1504"/>
      <c r="D735" s="1504"/>
      <c r="E735" s="1504"/>
      <c r="F735" s="1504"/>
      <c r="G735" s="1504"/>
      <c r="H735" s="1504"/>
      <c r="I735" s="1504"/>
      <c r="J735" s="1504"/>
      <c r="K735" s="1500"/>
      <c r="L735" s="1505"/>
    </row>
    <row r="736">
      <c r="A736" s="1506"/>
      <c r="B736" s="1507"/>
      <c r="C736" s="1513"/>
      <c r="D736" s="1524"/>
      <c r="E736" s="1510"/>
      <c r="F736" s="1511"/>
      <c r="G736" s="1512"/>
      <c r="H736" s="1513"/>
      <c r="I736" s="1514"/>
      <c r="J736" s="1515"/>
      <c r="K736" s="1516"/>
      <c r="L736" s="1517"/>
    </row>
    <row r="737">
      <c r="A737" s="1499"/>
      <c r="B737" s="1504"/>
      <c r="C737" s="1504"/>
      <c r="D737" s="1504"/>
      <c r="E737" s="1504"/>
      <c r="F737" s="1504"/>
      <c r="G737" s="1504"/>
      <c r="H737" s="1504"/>
      <c r="I737" s="1504"/>
      <c r="J737" s="1504"/>
      <c r="K737" s="1500"/>
      <c r="L737" s="1505"/>
    </row>
    <row r="738">
      <c r="A738" s="1506"/>
      <c r="B738" s="1507"/>
      <c r="C738" s="1513"/>
      <c r="D738" s="1524"/>
      <c r="E738" s="1510"/>
      <c r="F738" s="1511"/>
      <c r="G738" s="1512"/>
      <c r="H738" s="1513"/>
      <c r="I738" s="1514"/>
      <c r="J738" s="1515"/>
      <c r="K738" s="1516"/>
      <c r="L738" s="1517"/>
    </row>
    <row r="739">
      <c r="A739" s="1499"/>
      <c r="B739" s="1504"/>
      <c r="C739" s="1504"/>
      <c r="D739" s="1504"/>
      <c r="E739" s="1504"/>
      <c r="F739" s="1504"/>
      <c r="G739" s="1504"/>
      <c r="H739" s="1504"/>
      <c r="I739" s="1504"/>
      <c r="J739" s="1504"/>
      <c r="K739" s="1500"/>
      <c r="L739" s="1505"/>
    </row>
    <row r="740">
      <c r="A740" s="1506"/>
      <c r="B740" s="1507"/>
      <c r="C740" s="1513"/>
      <c r="D740" s="1524"/>
      <c r="E740" s="1510"/>
      <c r="F740" s="1511"/>
      <c r="G740" s="1512"/>
      <c r="H740" s="1513"/>
      <c r="I740" s="1514"/>
      <c r="J740" s="1515"/>
      <c r="K740" s="1516"/>
      <c r="L740" s="1517"/>
    </row>
    <row r="741">
      <c r="A741" s="1499"/>
      <c r="B741" s="1504"/>
      <c r="C741" s="1504"/>
      <c r="D741" s="1504"/>
      <c r="E741" s="1504"/>
      <c r="F741" s="1504"/>
      <c r="G741" s="1504"/>
      <c r="H741" s="1504"/>
      <c r="I741" s="1504"/>
      <c r="J741" s="1504"/>
      <c r="K741" s="1500"/>
      <c r="L741" s="1505"/>
    </row>
    <row r="742">
      <c r="A742" s="1506"/>
      <c r="B742" s="1507"/>
      <c r="C742" s="1513"/>
      <c r="D742" s="1524"/>
      <c r="E742" s="1510"/>
      <c r="F742" s="1511"/>
      <c r="G742" s="1512"/>
      <c r="H742" s="1513"/>
      <c r="I742" s="1514"/>
      <c r="J742" s="1515"/>
      <c r="K742" s="1516"/>
      <c r="L742" s="1517"/>
    </row>
    <row r="743">
      <c r="A743" s="1499"/>
      <c r="B743" s="1504"/>
      <c r="C743" s="1504"/>
      <c r="D743" s="1504"/>
      <c r="E743" s="1504"/>
      <c r="F743" s="1504"/>
      <c r="G743" s="1504"/>
      <c r="H743" s="1504"/>
      <c r="I743" s="1504"/>
      <c r="J743" s="1504"/>
      <c r="K743" s="1500"/>
      <c r="L743" s="1505"/>
    </row>
    <row r="744">
      <c r="A744" s="1506"/>
      <c r="B744" s="1507"/>
      <c r="C744" s="1513"/>
      <c r="D744" s="1524"/>
      <c r="E744" s="1510"/>
      <c r="F744" s="1511"/>
      <c r="G744" s="1512"/>
      <c r="H744" s="1513"/>
      <c r="I744" s="1514"/>
      <c r="J744" s="1515"/>
      <c r="K744" s="1516"/>
      <c r="L744" s="1517"/>
    </row>
    <row r="745">
      <c r="A745" s="1499"/>
      <c r="B745" s="1504"/>
      <c r="C745" s="1504"/>
      <c r="D745" s="1504"/>
      <c r="E745" s="1504"/>
      <c r="F745" s="1504"/>
      <c r="G745" s="1504"/>
      <c r="H745" s="1504"/>
      <c r="I745" s="1504"/>
      <c r="J745" s="1504"/>
      <c r="K745" s="1500"/>
      <c r="L745" s="1505"/>
    </row>
    <row r="746">
      <c r="A746" s="1506"/>
      <c r="B746" s="1507"/>
      <c r="C746" s="1513"/>
      <c r="D746" s="1524"/>
      <c r="E746" s="1510"/>
      <c r="F746" s="1511"/>
      <c r="G746" s="1512"/>
      <c r="H746" s="1513"/>
      <c r="I746" s="1514"/>
      <c r="J746" s="1515"/>
      <c r="K746" s="1516"/>
      <c r="L746" s="1517"/>
    </row>
    <row r="747">
      <c r="A747" s="1499"/>
      <c r="B747" s="1504"/>
      <c r="C747" s="1504"/>
      <c r="D747" s="1504"/>
      <c r="E747" s="1504"/>
      <c r="F747" s="1504"/>
      <c r="G747" s="1504"/>
      <c r="H747" s="1504"/>
      <c r="I747" s="1504"/>
      <c r="J747" s="1504"/>
      <c r="K747" s="1500"/>
      <c r="L747" s="1505"/>
    </row>
    <row r="748">
      <c r="A748" s="1506"/>
      <c r="B748" s="1507"/>
      <c r="C748" s="1513"/>
      <c r="D748" s="1524"/>
      <c r="E748" s="1510"/>
      <c r="F748" s="1511"/>
      <c r="G748" s="1512"/>
      <c r="H748" s="1513"/>
      <c r="I748" s="1514"/>
      <c r="J748" s="1515"/>
      <c r="K748" s="1516"/>
      <c r="L748" s="1517"/>
    </row>
    <row r="749">
      <c r="A749" s="1499"/>
      <c r="B749" s="1504"/>
      <c r="C749" s="1504"/>
      <c r="D749" s="1504"/>
      <c r="E749" s="1504"/>
      <c r="F749" s="1504"/>
      <c r="G749" s="1504"/>
      <c r="H749" s="1504"/>
      <c r="I749" s="1504"/>
      <c r="J749" s="1504"/>
      <c r="K749" s="1500"/>
      <c r="L749" s="1505"/>
    </row>
    <row r="750">
      <c r="A750" s="1506"/>
      <c r="B750" s="1507"/>
      <c r="C750" s="1513"/>
      <c r="D750" s="1524"/>
      <c r="E750" s="1510"/>
      <c r="F750" s="1511"/>
      <c r="G750" s="1512"/>
      <c r="H750" s="1513"/>
      <c r="I750" s="1514"/>
      <c r="J750" s="1515"/>
      <c r="K750" s="1516"/>
      <c r="L750" s="1517"/>
    </row>
    <row r="751">
      <c r="A751" s="1499"/>
      <c r="B751" s="1504"/>
      <c r="C751" s="1504"/>
      <c r="D751" s="1504"/>
      <c r="E751" s="1504"/>
      <c r="F751" s="1504"/>
      <c r="G751" s="1504"/>
      <c r="H751" s="1504"/>
      <c r="I751" s="1504"/>
      <c r="J751" s="1504"/>
      <c r="K751" s="1500"/>
      <c r="L751" s="1505"/>
    </row>
    <row r="752">
      <c r="A752" s="1506"/>
      <c r="B752" s="1507"/>
      <c r="C752" s="1513"/>
      <c r="D752" s="1524"/>
      <c r="E752" s="1510"/>
      <c r="F752" s="1511"/>
      <c r="G752" s="1512"/>
      <c r="H752" s="1513"/>
      <c r="I752" s="1514"/>
      <c r="J752" s="1515"/>
      <c r="K752" s="1516"/>
      <c r="L752" s="1517"/>
    </row>
    <row r="753">
      <c r="A753" s="1499"/>
      <c r="B753" s="1504"/>
      <c r="C753" s="1504"/>
      <c r="D753" s="1504"/>
      <c r="E753" s="1504"/>
      <c r="F753" s="1504"/>
      <c r="G753" s="1504"/>
      <c r="H753" s="1504"/>
      <c r="I753" s="1504"/>
      <c r="J753" s="1504"/>
      <c r="K753" s="1500"/>
      <c r="L753" s="1505"/>
    </row>
    <row r="754">
      <c r="A754" s="1506"/>
      <c r="B754" s="1507"/>
      <c r="C754" s="1513"/>
      <c r="D754" s="1524"/>
      <c r="E754" s="1510"/>
      <c r="F754" s="1511"/>
      <c r="G754" s="1512"/>
      <c r="H754" s="1513"/>
      <c r="I754" s="1514"/>
      <c r="J754" s="1515"/>
      <c r="K754" s="1516"/>
      <c r="L754" s="1517"/>
    </row>
    <row r="755">
      <c r="A755" s="1499"/>
      <c r="B755" s="1504"/>
      <c r="C755" s="1504"/>
      <c r="D755" s="1504"/>
      <c r="E755" s="1504"/>
      <c r="F755" s="1504"/>
      <c r="G755" s="1504"/>
      <c r="H755" s="1504"/>
      <c r="I755" s="1504"/>
      <c r="J755" s="1504"/>
      <c r="K755" s="1500"/>
      <c r="L755" s="1505"/>
    </row>
    <row r="756">
      <c r="A756" s="1506"/>
      <c r="B756" s="1507"/>
      <c r="C756" s="1513"/>
      <c r="D756" s="1524"/>
      <c r="E756" s="1510"/>
      <c r="F756" s="1511"/>
      <c r="G756" s="1512"/>
      <c r="H756" s="1513"/>
      <c r="I756" s="1514"/>
      <c r="J756" s="1515"/>
      <c r="K756" s="1516"/>
      <c r="L756" s="1517"/>
    </row>
    <row r="757">
      <c r="A757" s="1499"/>
      <c r="B757" s="1504"/>
      <c r="C757" s="1504"/>
      <c r="D757" s="1504"/>
      <c r="E757" s="1504"/>
      <c r="F757" s="1504"/>
      <c r="G757" s="1504"/>
      <c r="H757" s="1504"/>
      <c r="I757" s="1504"/>
      <c r="J757" s="1504"/>
      <c r="K757" s="1500"/>
      <c r="L757" s="1505"/>
    </row>
    <row r="758">
      <c r="A758" s="1506"/>
      <c r="B758" s="1507"/>
      <c r="C758" s="1513"/>
      <c r="D758" s="1524"/>
      <c r="E758" s="1510"/>
      <c r="F758" s="1511"/>
      <c r="G758" s="1512"/>
      <c r="H758" s="1513"/>
      <c r="I758" s="1514"/>
      <c r="J758" s="1515"/>
      <c r="K758" s="1516"/>
      <c r="L758" s="1517"/>
    </row>
    <row r="759">
      <c r="A759" s="1499"/>
      <c r="B759" s="1504"/>
      <c r="C759" s="1504"/>
      <c r="D759" s="1504"/>
      <c r="E759" s="1504"/>
      <c r="F759" s="1504"/>
      <c r="G759" s="1504"/>
      <c r="H759" s="1504"/>
      <c r="I759" s="1504"/>
      <c r="J759" s="1504"/>
      <c r="K759" s="1500"/>
      <c r="L759" s="1505"/>
    </row>
    <row r="760">
      <c r="A760" s="1506"/>
      <c r="B760" s="1507"/>
      <c r="C760" s="1513"/>
      <c r="D760" s="1524"/>
      <c r="E760" s="1510"/>
      <c r="F760" s="1511"/>
      <c r="G760" s="1512"/>
      <c r="H760" s="1513"/>
      <c r="I760" s="1514"/>
      <c r="J760" s="1515"/>
      <c r="K760" s="1516"/>
      <c r="L760" s="1517"/>
    </row>
    <row r="761">
      <c r="A761" s="1499"/>
      <c r="B761" s="1504"/>
      <c r="C761" s="1504"/>
      <c r="D761" s="1504"/>
      <c r="E761" s="1504"/>
      <c r="F761" s="1504"/>
      <c r="G761" s="1504"/>
      <c r="H761" s="1504"/>
      <c r="I761" s="1504"/>
      <c r="J761" s="1504"/>
      <c r="K761" s="1500"/>
      <c r="L761" s="1505"/>
    </row>
    <row r="762">
      <c r="A762" s="1506"/>
      <c r="B762" s="1507"/>
      <c r="C762" s="1513"/>
      <c r="D762" s="1524"/>
      <c r="E762" s="1510"/>
      <c r="F762" s="1511"/>
      <c r="G762" s="1512"/>
      <c r="H762" s="1513"/>
      <c r="I762" s="1514"/>
      <c r="J762" s="1515"/>
      <c r="K762" s="1516"/>
      <c r="L762" s="1517"/>
    </row>
    <row r="763">
      <c r="A763" s="1499"/>
      <c r="B763" s="1504"/>
      <c r="C763" s="1504"/>
      <c r="D763" s="1504"/>
      <c r="E763" s="1504"/>
      <c r="F763" s="1504"/>
      <c r="G763" s="1504"/>
      <c r="H763" s="1504"/>
      <c r="I763" s="1504"/>
      <c r="J763" s="1504"/>
      <c r="K763" s="1500"/>
      <c r="L763" s="1505"/>
    </row>
    <row r="764">
      <c r="A764" s="1506"/>
      <c r="B764" s="1507"/>
      <c r="C764" s="1513"/>
      <c r="D764" s="1524"/>
      <c r="E764" s="1510"/>
      <c r="F764" s="1511"/>
      <c r="G764" s="1512"/>
      <c r="H764" s="1513"/>
      <c r="I764" s="1514"/>
      <c r="J764" s="1515"/>
      <c r="K764" s="1516"/>
      <c r="L764" s="1517"/>
    </row>
    <row r="765">
      <c r="A765" s="1499"/>
      <c r="B765" s="1504"/>
      <c r="C765" s="1504"/>
      <c r="D765" s="1504"/>
      <c r="E765" s="1504"/>
      <c r="F765" s="1504"/>
      <c r="G765" s="1504"/>
      <c r="H765" s="1504"/>
      <c r="I765" s="1504"/>
      <c r="J765" s="1504"/>
      <c r="K765" s="1500"/>
      <c r="L765" s="1505"/>
    </row>
    <row r="766">
      <c r="A766" s="1506"/>
      <c r="B766" s="1507"/>
      <c r="C766" s="1513"/>
      <c r="D766" s="1524"/>
      <c r="E766" s="1510"/>
      <c r="F766" s="1511"/>
      <c r="G766" s="1512"/>
      <c r="H766" s="1513"/>
      <c r="I766" s="1514"/>
      <c r="J766" s="1515"/>
      <c r="K766" s="1516"/>
      <c r="L766" s="1517"/>
    </row>
    <row r="767">
      <c r="A767" s="1499"/>
      <c r="B767" s="1504"/>
      <c r="C767" s="1504"/>
      <c r="D767" s="1504"/>
      <c r="E767" s="1504"/>
      <c r="F767" s="1504"/>
      <c r="G767" s="1504"/>
      <c r="H767" s="1504"/>
      <c r="I767" s="1504"/>
      <c r="J767" s="1504"/>
      <c r="K767" s="1500"/>
      <c r="L767" s="1505"/>
    </row>
    <row r="768">
      <c r="A768" s="1506"/>
      <c r="B768" s="1507"/>
      <c r="C768" s="1513"/>
      <c r="D768" s="1524"/>
      <c r="E768" s="1510"/>
      <c r="F768" s="1511"/>
      <c r="G768" s="1512"/>
      <c r="H768" s="1513"/>
      <c r="I768" s="1514"/>
      <c r="J768" s="1515"/>
      <c r="K768" s="1516"/>
      <c r="L768" s="1517"/>
    </row>
    <row r="769">
      <c r="A769" s="1499"/>
      <c r="B769" s="1504"/>
      <c r="C769" s="1504"/>
      <c r="D769" s="1504"/>
      <c r="E769" s="1504"/>
      <c r="F769" s="1504"/>
      <c r="G769" s="1504"/>
      <c r="H769" s="1504"/>
      <c r="I769" s="1504"/>
      <c r="J769" s="1504"/>
      <c r="K769" s="1500"/>
      <c r="L769" s="1505"/>
    </row>
    <row r="770">
      <c r="A770" s="1506"/>
      <c r="B770" s="1507"/>
      <c r="C770" s="1513"/>
      <c r="D770" s="1524"/>
      <c r="E770" s="1510"/>
      <c r="F770" s="1511"/>
      <c r="G770" s="1512"/>
      <c r="H770" s="1513"/>
      <c r="I770" s="1514"/>
      <c r="J770" s="1515"/>
      <c r="K770" s="1516"/>
      <c r="L770" s="1517"/>
    </row>
    <row r="771">
      <c r="A771" s="1499"/>
      <c r="B771" s="1504"/>
      <c r="C771" s="1504"/>
      <c r="D771" s="1504"/>
      <c r="E771" s="1504"/>
      <c r="F771" s="1504"/>
      <c r="G771" s="1504"/>
      <c r="H771" s="1504"/>
      <c r="I771" s="1504"/>
      <c r="J771" s="1504"/>
      <c r="K771" s="1500"/>
      <c r="L771" s="1505"/>
    </row>
    <row r="772">
      <c r="A772" s="1506"/>
      <c r="B772" s="1507"/>
      <c r="C772" s="1513"/>
      <c r="D772" s="1524"/>
      <c r="E772" s="1510"/>
      <c r="F772" s="1511"/>
      <c r="G772" s="1512"/>
      <c r="H772" s="1513"/>
      <c r="I772" s="1514"/>
      <c r="J772" s="1515"/>
      <c r="K772" s="1516"/>
      <c r="L772" s="1517"/>
    </row>
    <row r="773">
      <c r="A773" s="1499"/>
      <c r="B773" s="1504"/>
      <c r="C773" s="1504"/>
      <c r="D773" s="1504"/>
      <c r="E773" s="1504"/>
      <c r="F773" s="1504"/>
      <c r="G773" s="1504"/>
      <c r="H773" s="1504"/>
      <c r="I773" s="1504"/>
      <c r="J773" s="1504"/>
      <c r="K773" s="1500"/>
      <c r="L773" s="1505"/>
    </row>
    <row r="774">
      <c r="A774" s="1506"/>
      <c r="B774" s="1507"/>
      <c r="C774" s="1513"/>
      <c r="D774" s="1524"/>
      <c r="E774" s="1510"/>
      <c r="F774" s="1511"/>
      <c r="G774" s="1512"/>
      <c r="H774" s="1513"/>
      <c r="I774" s="1514"/>
      <c r="J774" s="1515"/>
      <c r="K774" s="1516"/>
      <c r="L774" s="1517"/>
    </row>
    <row r="775">
      <c r="A775" s="1499"/>
      <c r="B775" s="1504"/>
      <c r="C775" s="1504"/>
      <c r="D775" s="1504"/>
      <c r="E775" s="1504"/>
      <c r="F775" s="1504"/>
      <c r="G775" s="1504"/>
      <c r="H775" s="1504"/>
      <c r="I775" s="1504"/>
      <c r="J775" s="1504"/>
      <c r="K775" s="1500"/>
      <c r="L775" s="1505"/>
    </row>
    <row r="776">
      <c r="A776" s="1506"/>
      <c r="B776" s="1507"/>
      <c r="C776" s="1513"/>
      <c r="D776" s="1524"/>
      <c r="E776" s="1510"/>
      <c r="F776" s="1511"/>
      <c r="G776" s="1512"/>
      <c r="H776" s="1513"/>
      <c r="I776" s="1514"/>
      <c r="J776" s="1515"/>
      <c r="K776" s="1516"/>
      <c r="L776" s="1517"/>
    </row>
    <row r="777">
      <c r="A777" s="1499"/>
      <c r="B777" s="1504"/>
      <c r="C777" s="1504"/>
      <c r="D777" s="1504"/>
      <c r="E777" s="1504"/>
      <c r="F777" s="1504"/>
      <c r="G777" s="1504"/>
      <c r="H777" s="1504"/>
      <c r="I777" s="1504"/>
      <c r="J777" s="1504"/>
      <c r="K777" s="1500"/>
      <c r="L777" s="1505"/>
    </row>
    <row r="778">
      <c r="A778" s="1506"/>
      <c r="B778" s="1507"/>
      <c r="C778" s="1513"/>
      <c r="D778" s="1524"/>
      <c r="E778" s="1510"/>
      <c r="F778" s="1511"/>
      <c r="G778" s="1512"/>
      <c r="H778" s="1513"/>
      <c r="I778" s="1514"/>
      <c r="J778" s="1515"/>
      <c r="K778" s="1516"/>
      <c r="L778" s="1517"/>
    </row>
    <row r="779">
      <c r="A779" s="1499"/>
      <c r="B779" s="1504"/>
      <c r="C779" s="1504"/>
      <c r="D779" s="1504"/>
      <c r="E779" s="1504"/>
      <c r="F779" s="1504"/>
      <c r="G779" s="1504"/>
      <c r="H779" s="1504"/>
      <c r="I779" s="1504"/>
      <c r="J779" s="1504"/>
      <c r="K779" s="1500"/>
      <c r="L779" s="1505"/>
    </row>
    <row r="780">
      <c r="A780" s="1506"/>
      <c r="B780" s="1507"/>
      <c r="C780" s="1513"/>
      <c r="D780" s="1524"/>
      <c r="E780" s="1510"/>
      <c r="F780" s="1511"/>
      <c r="G780" s="1512"/>
      <c r="H780" s="1513"/>
      <c r="I780" s="1514"/>
      <c r="J780" s="1515"/>
      <c r="K780" s="1516"/>
      <c r="L780" s="1517"/>
    </row>
    <row r="781">
      <c r="A781" s="1499"/>
      <c r="B781" s="1504"/>
      <c r="C781" s="1504"/>
      <c r="D781" s="1504"/>
      <c r="E781" s="1504"/>
      <c r="F781" s="1504"/>
      <c r="G781" s="1504"/>
      <c r="H781" s="1504"/>
      <c r="I781" s="1504"/>
      <c r="J781" s="1504"/>
      <c r="K781" s="1500"/>
      <c r="L781" s="1505"/>
    </row>
    <row r="782">
      <c r="A782" s="1506"/>
      <c r="B782" s="1507"/>
      <c r="C782" s="1513"/>
      <c r="D782" s="1524"/>
      <c r="E782" s="1510"/>
      <c r="F782" s="1511"/>
      <c r="G782" s="1512"/>
      <c r="H782" s="1513"/>
      <c r="I782" s="1514"/>
      <c r="J782" s="1515"/>
      <c r="K782" s="1516"/>
      <c r="L782" s="1517"/>
    </row>
    <row r="783">
      <c r="A783" s="1499"/>
      <c r="B783" s="1504"/>
      <c r="C783" s="1504"/>
      <c r="D783" s="1504"/>
      <c r="E783" s="1504"/>
      <c r="F783" s="1504"/>
      <c r="G783" s="1504"/>
      <c r="H783" s="1504"/>
      <c r="I783" s="1504"/>
      <c r="J783" s="1504"/>
      <c r="K783" s="1500"/>
      <c r="L783" s="1505"/>
    </row>
    <row r="784">
      <c r="A784" s="1506"/>
      <c r="B784" s="1507"/>
      <c r="C784" s="1513"/>
      <c r="D784" s="1524"/>
      <c r="E784" s="1510"/>
      <c r="F784" s="1511"/>
      <c r="G784" s="1512"/>
      <c r="H784" s="1513"/>
      <c r="I784" s="1514"/>
      <c r="J784" s="1515"/>
      <c r="K784" s="1516"/>
      <c r="L784" s="1517"/>
    </row>
    <row r="785">
      <c r="A785" s="1499"/>
      <c r="B785" s="1504"/>
      <c r="C785" s="1504"/>
      <c r="D785" s="1504"/>
      <c r="E785" s="1504"/>
      <c r="F785" s="1504"/>
      <c r="G785" s="1504"/>
      <c r="H785" s="1504"/>
      <c r="I785" s="1504"/>
      <c r="J785" s="1504"/>
      <c r="K785" s="1500"/>
      <c r="L785" s="1505"/>
    </row>
    <row r="786">
      <c r="A786" s="1506"/>
      <c r="B786" s="1507"/>
      <c r="C786" s="1513"/>
      <c r="D786" s="1524"/>
      <c r="E786" s="1510"/>
      <c r="F786" s="1511"/>
      <c r="G786" s="1512"/>
      <c r="H786" s="1513"/>
      <c r="I786" s="1514"/>
      <c r="J786" s="1515"/>
      <c r="K786" s="1516"/>
      <c r="L786" s="1517"/>
    </row>
    <row r="787">
      <c r="A787" s="1499"/>
      <c r="B787" s="1504"/>
      <c r="C787" s="1504"/>
      <c r="D787" s="1504"/>
      <c r="E787" s="1504"/>
      <c r="F787" s="1504"/>
      <c r="G787" s="1504"/>
      <c r="H787" s="1504"/>
      <c r="I787" s="1504"/>
      <c r="J787" s="1504"/>
      <c r="K787" s="1500"/>
      <c r="L787" s="1505"/>
    </row>
    <row r="788">
      <c r="A788" s="1506"/>
      <c r="B788" s="1507"/>
      <c r="C788" s="1513"/>
      <c r="D788" s="1524"/>
      <c r="E788" s="1510"/>
      <c r="F788" s="1511"/>
      <c r="G788" s="1512"/>
      <c r="H788" s="1513"/>
      <c r="I788" s="1514"/>
      <c r="J788" s="1515"/>
      <c r="K788" s="1516"/>
      <c r="L788" s="1517"/>
    </row>
    <row r="789">
      <c r="A789" s="1499"/>
      <c r="B789" s="1504"/>
      <c r="C789" s="1504"/>
      <c r="D789" s="1504"/>
      <c r="E789" s="1504"/>
      <c r="F789" s="1504"/>
      <c r="G789" s="1504"/>
      <c r="H789" s="1504"/>
      <c r="I789" s="1504"/>
      <c r="J789" s="1504"/>
      <c r="K789" s="1500"/>
      <c r="L789" s="1505"/>
    </row>
    <row r="790">
      <c r="A790" s="1506"/>
      <c r="B790" s="1507"/>
      <c r="C790" s="1513"/>
      <c r="D790" s="1524"/>
      <c r="E790" s="1510"/>
      <c r="F790" s="1511"/>
      <c r="G790" s="1512"/>
      <c r="H790" s="1513"/>
      <c r="I790" s="1514"/>
      <c r="J790" s="1515"/>
      <c r="K790" s="1516"/>
      <c r="L790" s="1517"/>
    </row>
    <row r="791">
      <c r="A791" s="1499"/>
      <c r="B791" s="1504"/>
      <c r="C791" s="1504"/>
      <c r="D791" s="1504"/>
      <c r="E791" s="1504"/>
      <c r="F791" s="1504"/>
      <c r="G791" s="1504"/>
      <c r="H791" s="1504"/>
      <c r="I791" s="1504"/>
      <c r="J791" s="1504"/>
      <c r="K791" s="1500"/>
      <c r="L791" s="1505"/>
    </row>
    <row r="792">
      <c r="A792" s="1506"/>
      <c r="B792" s="1507"/>
      <c r="C792" s="1513"/>
      <c r="D792" s="1524"/>
      <c r="E792" s="1510"/>
      <c r="F792" s="1511"/>
      <c r="G792" s="1512"/>
      <c r="H792" s="1513"/>
      <c r="I792" s="1514"/>
      <c r="J792" s="1515"/>
      <c r="K792" s="1516"/>
      <c r="L792" s="1517"/>
    </row>
    <row r="793">
      <c r="A793" s="1499"/>
      <c r="B793" s="1504"/>
      <c r="C793" s="1504"/>
      <c r="D793" s="1504"/>
      <c r="E793" s="1504"/>
      <c r="F793" s="1504"/>
      <c r="G793" s="1504"/>
      <c r="H793" s="1504"/>
      <c r="I793" s="1504"/>
      <c r="J793" s="1504"/>
      <c r="K793" s="1500"/>
      <c r="L793" s="1505"/>
    </row>
    <row r="794">
      <c r="A794" s="1506"/>
      <c r="B794" s="1507"/>
      <c r="C794" s="1513"/>
      <c r="D794" s="1524"/>
      <c r="E794" s="1510"/>
      <c r="F794" s="1511"/>
      <c r="G794" s="1512"/>
      <c r="H794" s="1513"/>
      <c r="I794" s="1514"/>
      <c r="J794" s="1515"/>
      <c r="K794" s="1516"/>
      <c r="L794" s="1517"/>
    </row>
    <row r="795">
      <c r="A795" s="1499"/>
      <c r="B795" s="1504"/>
      <c r="C795" s="1504"/>
      <c r="D795" s="1504"/>
      <c r="E795" s="1504"/>
      <c r="F795" s="1504"/>
      <c r="G795" s="1504"/>
      <c r="H795" s="1504"/>
      <c r="I795" s="1504"/>
      <c r="J795" s="1504"/>
      <c r="K795" s="1500"/>
      <c r="L795" s="1505"/>
    </row>
    <row r="796">
      <c r="A796" s="1506"/>
      <c r="B796" s="1507"/>
      <c r="C796" s="1513"/>
      <c r="D796" s="1524"/>
      <c r="E796" s="1510"/>
      <c r="F796" s="1511"/>
      <c r="G796" s="1512"/>
      <c r="H796" s="1513"/>
      <c r="I796" s="1514"/>
      <c r="J796" s="1515"/>
      <c r="K796" s="1516"/>
      <c r="L796" s="1517"/>
    </row>
    <row r="797">
      <c r="A797" s="1499"/>
      <c r="B797" s="1504"/>
      <c r="C797" s="1504"/>
      <c r="D797" s="1504"/>
      <c r="E797" s="1504"/>
      <c r="F797" s="1504"/>
      <c r="G797" s="1504"/>
      <c r="H797" s="1504"/>
      <c r="I797" s="1504"/>
      <c r="J797" s="1504"/>
      <c r="K797" s="1500"/>
      <c r="L797" s="1505"/>
    </row>
    <row r="798">
      <c r="A798" s="1506"/>
      <c r="B798" s="1507"/>
      <c r="C798" s="1513"/>
      <c r="D798" s="1524"/>
      <c r="E798" s="1510"/>
      <c r="F798" s="1511"/>
      <c r="G798" s="1512"/>
      <c r="H798" s="1513"/>
      <c r="I798" s="1514"/>
      <c r="J798" s="1515"/>
      <c r="K798" s="1516"/>
      <c r="L798" s="1517"/>
    </row>
    <row r="799">
      <c r="A799" s="1499"/>
      <c r="B799" s="1504"/>
      <c r="C799" s="1504"/>
      <c r="D799" s="1504"/>
      <c r="E799" s="1504"/>
      <c r="F799" s="1504"/>
      <c r="G799" s="1504"/>
      <c r="H799" s="1504"/>
      <c r="I799" s="1504"/>
      <c r="J799" s="1504"/>
      <c r="K799" s="1500"/>
      <c r="L799" s="1505"/>
    </row>
    <row r="800">
      <c r="A800" s="1506"/>
      <c r="B800" s="1507"/>
      <c r="C800" s="1513"/>
      <c r="D800" s="1524"/>
      <c r="E800" s="1510"/>
      <c r="F800" s="1511"/>
      <c r="G800" s="1512"/>
      <c r="H800" s="1513"/>
      <c r="I800" s="1514"/>
      <c r="J800" s="1515"/>
      <c r="K800" s="1516"/>
      <c r="L800" s="1517"/>
    </row>
    <row r="801">
      <c r="A801" s="1499"/>
      <c r="B801" s="1504"/>
      <c r="C801" s="1504"/>
      <c r="D801" s="1504"/>
      <c r="E801" s="1504"/>
      <c r="F801" s="1504"/>
      <c r="G801" s="1504"/>
      <c r="H801" s="1504"/>
      <c r="I801" s="1504"/>
      <c r="J801" s="1504"/>
      <c r="K801" s="1500"/>
      <c r="L801" s="1505"/>
    </row>
    <row r="802">
      <c r="A802" s="1506"/>
      <c r="B802" s="1507"/>
      <c r="C802" s="1513"/>
      <c r="D802" s="1524"/>
      <c r="E802" s="1510"/>
      <c r="F802" s="1511"/>
      <c r="G802" s="1512"/>
      <c r="H802" s="1513"/>
      <c r="I802" s="1514"/>
      <c r="J802" s="1515"/>
      <c r="K802" s="1516"/>
      <c r="L802" s="1517"/>
    </row>
    <row r="803">
      <c r="A803" s="1499"/>
      <c r="B803" s="1504"/>
      <c r="C803" s="1504"/>
      <c r="D803" s="1504"/>
      <c r="E803" s="1504"/>
      <c r="F803" s="1504"/>
      <c r="G803" s="1504"/>
      <c r="H803" s="1504"/>
      <c r="I803" s="1504"/>
      <c r="J803" s="1504"/>
      <c r="K803" s="1500"/>
      <c r="L803" s="1505"/>
    </row>
    <row r="804">
      <c r="A804" s="1506"/>
      <c r="B804" s="1507"/>
      <c r="C804" s="1513"/>
      <c r="D804" s="1524"/>
      <c r="E804" s="1510"/>
      <c r="F804" s="1511"/>
      <c r="G804" s="1512"/>
      <c r="H804" s="1513"/>
      <c r="I804" s="1514"/>
      <c r="J804" s="1515"/>
      <c r="K804" s="1516"/>
      <c r="L804" s="1517"/>
    </row>
    <row r="805">
      <c r="A805" s="1499"/>
      <c r="B805" s="1504"/>
      <c r="C805" s="1504"/>
      <c r="D805" s="1504"/>
      <c r="E805" s="1504"/>
      <c r="F805" s="1504"/>
      <c r="G805" s="1504"/>
      <c r="H805" s="1504"/>
      <c r="I805" s="1504"/>
      <c r="J805" s="1504"/>
      <c r="K805" s="1500"/>
      <c r="L805" s="1505"/>
    </row>
    <row r="806">
      <c r="A806" s="1506"/>
      <c r="B806" s="1507"/>
      <c r="C806" s="1513"/>
      <c r="D806" s="1524"/>
      <c r="E806" s="1510"/>
      <c r="F806" s="1511"/>
      <c r="G806" s="1512"/>
      <c r="H806" s="1513"/>
      <c r="I806" s="1514"/>
      <c r="J806" s="1515"/>
      <c r="K806" s="1516"/>
      <c r="L806" s="1517"/>
    </row>
    <row r="807">
      <c r="A807" s="1499"/>
      <c r="B807" s="1504"/>
      <c r="C807" s="1504"/>
      <c r="D807" s="1504"/>
      <c r="E807" s="1504"/>
      <c r="F807" s="1504"/>
      <c r="G807" s="1504"/>
      <c r="H807" s="1504"/>
      <c r="I807" s="1504"/>
      <c r="J807" s="1504"/>
      <c r="K807" s="1500"/>
      <c r="L807" s="1505"/>
    </row>
    <row r="808">
      <c r="A808" s="1506"/>
      <c r="B808" s="1507"/>
      <c r="C808" s="1513"/>
      <c r="D808" s="1524"/>
      <c r="E808" s="1510"/>
      <c r="F808" s="1511"/>
      <c r="G808" s="1512"/>
      <c r="H808" s="1513"/>
      <c r="I808" s="1514"/>
      <c r="J808" s="1515"/>
      <c r="K808" s="1516"/>
      <c r="L808" s="1517"/>
    </row>
    <row r="809">
      <c r="A809" s="1499"/>
      <c r="B809" s="1504"/>
      <c r="C809" s="1504"/>
      <c r="D809" s="1504"/>
      <c r="E809" s="1504"/>
      <c r="F809" s="1504"/>
      <c r="G809" s="1504"/>
      <c r="H809" s="1504"/>
      <c r="I809" s="1504"/>
      <c r="J809" s="1504"/>
      <c r="K809" s="1500"/>
      <c r="L809" s="1505"/>
    </row>
    <row r="810">
      <c r="A810" s="1506"/>
      <c r="B810" s="1507"/>
      <c r="C810" s="1513"/>
      <c r="D810" s="1524"/>
      <c r="E810" s="1510"/>
      <c r="F810" s="1511"/>
      <c r="G810" s="1512"/>
      <c r="H810" s="1513"/>
      <c r="I810" s="1514"/>
      <c r="J810" s="1515"/>
      <c r="K810" s="1516"/>
      <c r="L810" s="1517"/>
    </row>
    <row r="811">
      <c r="A811" s="1499"/>
      <c r="B811" s="1504"/>
      <c r="C811" s="1504"/>
      <c r="D811" s="1504"/>
      <c r="E811" s="1504"/>
      <c r="F811" s="1504"/>
      <c r="G811" s="1504"/>
      <c r="H811" s="1504"/>
      <c r="I811" s="1504"/>
      <c r="J811" s="1504"/>
      <c r="K811" s="1500"/>
      <c r="L811" s="1505"/>
    </row>
    <row r="812">
      <c r="A812" s="1506"/>
      <c r="B812" s="1507"/>
      <c r="C812" s="1513"/>
      <c r="D812" s="1524"/>
      <c r="E812" s="1510"/>
      <c r="F812" s="1511"/>
      <c r="G812" s="1512"/>
      <c r="H812" s="1513"/>
      <c r="I812" s="1514"/>
      <c r="J812" s="1515"/>
      <c r="K812" s="1516"/>
      <c r="L812" s="1517"/>
    </row>
    <row r="813">
      <c r="A813" s="1499"/>
      <c r="B813" s="1504"/>
      <c r="C813" s="1504"/>
      <c r="D813" s="1504"/>
      <c r="E813" s="1504"/>
      <c r="F813" s="1504"/>
      <c r="G813" s="1504"/>
      <c r="H813" s="1504"/>
      <c r="I813" s="1504"/>
      <c r="J813" s="1504"/>
      <c r="K813" s="1500"/>
      <c r="L813" s="1505"/>
    </row>
    <row r="814">
      <c r="A814" s="1506"/>
      <c r="B814" s="1507"/>
      <c r="C814" s="1513"/>
      <c r="D814" s="1524"/>
      <c r="E814" s="1510"/>
      <c r="F814" s="1511"/>
      <c r="G814" s="1512"/>
      <c r="H814" s="1513"/>
      <c r="I814" s="1514"/>
      <c r="J814" s="1515"/>
      <c r="K814" s="1516"/>
      <c r="L814" s="1517"/>
    </row>
    <row r="815">
      <c r="A815" s="1499"/>
      <c r="B815" s="1504"/>
      <c r="C815" s="1504"/>
      <c r="D815" s="1504"/>
      <c r="E815" s="1504"/>
      <c r="F815" s="1504"/>
      <c r="G815" s="1504"/>
      <c r="H815" s="1504"/>
      <c r="I815" s="1504"/>
      <c r="J815" s="1504"/>
      <c r="K815" s="1500"/>
      <c r="L815" s="1505"/>
    </row>
    <row r="816">
      <c r="A816" s="1506"/>
      <c r="B816" s="1507"/>
      <c r="C816" s="1513"/>
      <c r="D816" s="1524"/>
      <c r="E816" s="1510"/>
      <c r="F816" s="1511"/>
      <c r="G816" s="1512"/>
      <c r="H816" s="1513"/>
      <c r="I816" s="1514"/>
      <c r="J816" s="1515"/>
      <c r="K816" s="1516"/>
      <c r="L816" s="1517"/>
    </row>
    <row r="817">
      <c r="A817" s="1499"/>
      <c r="B817" s="1504"/>
      <c r="C817" s="1504"/>
      <c r="D817" s="1504"/>
      <c r="E817" s="1504"/>
      <c r="F817" s="1504"/>
      <c r="G817" s="1504"/>
      <c r="H817" s="1504"/>
      <c r="I817" s="1504"/>
      <c r="J817" s="1504"/>
      <c r="K817" s="1500"/>
      <c r="L817" s="1505"/>
    </row>
    <row r="818">
      <c r="A818" s="1506"/>
      <c r="B818" s="1507"/>
      <c r="C818" s="1513"/>
      <c r="D818" s="1524"/>
      <c r="E818" s="1510"/>
      <c r="F818" s="1511"/>
      <c r="G818" s="1512"/>
      <c r="H818" s="1513"/>
      <c r="I818" s="1514"/>
      <c r="J818" s="1515"/>
      <c r="K818" s="1516"/>
      <c r="L818" s="1517"/>
    </row>
    <row r="819">
      <c r="A819" s="1499"/>
      <c r="B819" s="1504"/>
      <c r="C819" s="1504"/>
      <c r="D819" s="1504"/>
      <c r="E819" s="1504"/>
      <c r="F819" s="1504"/>
      <c r="G819" s="1504"/>
      <c r="H819" s="1504"/>
      <c r="I819" s="1504"/>
      <c r="J819" s="1504"/>
      <c r="K819" s="1500"/>
      <c r="L819" s="1505"/>
    </row>
    <row r="820">
      <c r="A820" s="1506"/>
      <c r="B820" s="1507"/>
      <c r="C820" s="1513"/>
      <c r="D820" s="1524"/>
      <c r="E820" s="1510"/>
      <c r="F820" s="1511"/>
      <c r="G820" s="1512"/>
      <c r="H820" s="1513"/>
      <c r="I820" s="1514"/>
      <c r="J820" s="1515"/>
      <c r="K820" s="1516"/>
      <c r="L820" s="1517"/>
    </row>
    <row r="821">
      <c r="A821" s="1499"/>
      <c r="B821" s="1504"/>
      <c r="C821" s="1504"/>
      <c r="D821" s="1504"/>
      <c r="E821" s="1504"/>
      <c r="F821" s="1504"/>
      <c r="G821" s="1504"/>
      <c r="H821" s="1504"/>
      <c r="I821" s="1504"/>
      <c r="J821" s="1504"/>
      <c r="K821" s="1500"/>
      <c r="L821" s="1505"/>
    </row>
    <row r="822">
      <c r="A822" s="1506"/>
      <c r="B822" s="1507"/>
      <c r="C822" s="1513"/>
      <c r="D822" s="1524"/>
      <c r="E822" s="1510"/>
      <c r="F822" s="1511"/>
      <c r="G822" s="1512"/>
      <c r="H822" s="1513"/>
      <c r="I822" s="1514"/>
      <c r="J822" s="1515"/>
      <c r="K822" s="1516"/>
      <c r="L822" s="1517"/>
    </row>
    <row r="823">
      <c r="A823" s="1499"/>
      <c r="B823" s="1504"/>
      <c r="C823" s="1504"/>
      <c r="D823" s="1504"/>
      <c r="E823" s="1504"/>
      <c r="F823" s="1504"/>
      <c r="G823" s="1504"/>
      <c r="H823" s="1504"/>
      <c r="I823" s="1504"/>
      <c r="J823" s="1504"/>
      <c r="K823" s="1500"/>
      <c r="L823" s="1505"/>
    </row>
    <row r="824">
      <c r="A824" s="1506"/>
      <c r="B824" s="1507"/>
      <c r="C824" s="1513"/>
      <c r="D824" s="1524"/>
      <c r="E824" s="1510"/>
      <c r="F824" s="1511"/>
      <c r="G824" s="1512"/>
      <c r="H824" s="1513"/>
      <c r="I824" s="1514"/>
      <c r="J824" s="1515"/>
      <c r="K824" s="1516"/>
      <c r="L824" s="1517"/>
    </row>
    <row r="825">
      <c r="A825" s="1499"/>
      <c r="B825" s="1504"/>
      <c r="C825" s="1504"/>
      <c r="D825" s="1504"/>
      <c r="E825" s="1504"/>
      <c r="F825" s="1504"/>
      <c r="G825" s="1504"/>
      <c r="H825" s="1504"/>
      <c r="I825" s="1504"/>
      <c r="J825" s="1504"/>
      <c r="K825" s="1500"/>
      <c r="L825" s="1505"/>
    </row>
    <row r="826">
      <c r="A826" s="1506"/>
      <c r="B826" s="1507"/>
      <c r="C826" s="1513"/>
      <c r="D826" s="1524"/>
      <c r="E826" s="1510"/>
      <c r="F826" s="1511"/>
      <c r="G826" s="1512"/>
      <c r="H826" s="1513"/>
      <c r="I826" s="1514"/>
      <c r="J826" s="1515"/>
      <c r="K826" s="1516"/>
      <c r="L826" s="1517"/>
    </row>
    <row r="827">
      <c r="A827" s="1499"/>
      <c r="B827" s="1504"/>
      <c r="C827" s="1504"/>
      <c r="D827" s="1504"/>
      <c r="E827" s="1504"/>
      <c r="F827" s="1504"/>
      <c r="G827" s="1504"/>
      <c r="H827" s="1504"/>
      <c r="I827" s="1504"/>
      <c r="J827" s="1504"/>
      <c r="K827" s="1500"/>
      <c r="L827" s="1505"/>
    </row>
    <row r="828">
      <c r="A828" s="1506"/>
      <c r="B828" s="1507"/>
      <c r="C828" s="1513"/>
      <c r="D828" s="1524"/>
      <c r="E828" s="1510"/>
      <c r="F828" s="1511"/>
      <c r="G828" s="1512"/>
      <c r="H828" s="1513"/>
      <c r="I828" s="1514"/>
      <c r="J828" s="1515"/>
      <c r="K828" s="1516"/>
      <c r="L828" s="1517"/>
    </row>
    <row r="829">
      <c r="A829" s="1499"/>
      <c r="B829" s="1504"/>
      <c r="C829" s="1504"/>
      <c r="D829" s="1504"/>
      <c r="E829" s="1504"/>
      <c r="F829" s="1504"/>
      <c r="G829" s="1504"/>
      <c r="H829" s="1504"/>
      <c r="I829" s="1504"/>
      <c r="J829" s="1504"/>
      <c r="K829" s="1500"/>
      <c r="L829" s="1505"/>
    </row>
    <row r="830">
      <c r="A830" s="1506"/>
      <c r="B830" s="1507"/>
      <c r="C830" s="1513"/>
      <c r="D830" s="1524"/>
      <c r="E830" s="1510"/>
      <c r="F830" s="1511"/>
      <c r="G830" s="1512"/>
      <c r="H830" s="1513"/>
      <c r="I830" s="1514"/>
      <c r="J830" s="1515"/>
      <c r="K830" s="1516"/>
      <c r="L830" s="1517"/>
    </row>
    <row r="831">
      <c r="A831" s="1499"/>
      <c r="B831" s="1504"/>
      <c r="C831" s="1504"/>
      <c r="D831" s="1504"/>
      <c r="E831" s="1504"/>
      <c r="F831" s="1504"/>
      <c r="G831" s="1504"/>
      <c r="H831" s="1504"/>
      <c r="I831" s="1504"/>
      <c r="J831" s="1504"/>
      <c r="K831" s="1500"/>
      <c r="L831" s="1505"/>
    </row>
    <row r="832">
      <c r="A832" s="1506"/>
      <c r="B832" s="1507"/>
      <c r="C832" s="1513"/>
      <c r="D832" s="1524"/>
      <c r="E832" s="1510"/>
      <c r="F832" s="1511"/>
      <c r="G832" s="1512"/>
      <c r="H832" s="1513"/>
      <c r="I832" s="1514"/>
      <c r="J832" s="1515"/>
      <c r="K832" s="1516"/>
      <c r="L832" s="1517"/>
    </row>
    <row r="833">
      <c r="A833" s="1499"/>
      <c r="B833" s="1504"/>
      <c r="C833" s="1504"/>
      <c r="D833" s="1504"/>
      <c r="E833" s="1504"/>
      <c r="F833" s="1504"/>
      <c r="G833" s="1504"/>
      <c r="H833" s="1504"/>
      <c r="I833" s="1504"/>
      <c r="J833" s="1504"/>
      <c r="K833" s="1500"/>
      <c r="L833" s="1505"/>
    </row>
    <row r="834">
      <c r="A834" s="1506"/>
      <c r="B834" s="1507"/>
      <c r="C834" s="1513"/>
      <c r="D834" s="1524"/>
      <c r="E834" s="1510"/>
      <c r="F834" s="1511"/>
      <c r="G834" s="1512"/>
      <c r="H834" s="1513"/>
      <c r="I834" s="1514"/>
      <c r="J834" s="1515"/>
      <c r="K834" s="1516"/>
      <c r="L834" s="1517"/>
    </row>
    <row r="835">
      <c r="A835" s="1499"/>
      <c r="B835" s="1504"/>
      <c r="C835" s="1504"/>
      <c r="D835" s="1504"/>
      <c r="E835" s="1504"/>
      <c r="F835" s="1504"/>
      <c r="G835" s="1504"/>
      <c r="H835" s="1504"/>
      <c r="I835" s="1504"/>
      <c r="J835" s="1504"/>
      <c r="K835" s="1500"/>
      <c r="L835" s="1505"/>
    </row>
    <row r="836">
      <c r="A836" s="1506"/>
      <c r="B836" s="1507"/>
      <c r="C836" s="1513"/>
      <c r="D836" s="1524"/>
      <c r="E836" s="1510"/>
      <c r="F836" s="1511"/>
      <c r="G836" s="1512"/>
      <c r="H836" s="1513"/>
      <c r="I836" s="1514"/>
      <c r="J836" s="1515"/>
      <c r="K836" s="1516"/>
      <c r="L836" s="1517"/>
    </row>
    <row r="837">
      <c r="A837" s="1499"/>
      <c r="B837" s="1504"/>
      <c r="C837" s="1504"/>
      <c r="D837" s="1504"/>
      <c r="E837" s="1504"/>
      <c r="F837" s="1504"/>
      <c r="G837" s="1504"/>
      <c r="H837" s="1504"/>
      <c r="I837" s="1504"/>
      <c r="J837" s="1504"/>
      <c r="K837" s="1500"/>
      <c r="L837" s="1505"/>
    </row>
    <row r="838">
      <c r="A838" s="1506"/>
      <c r="B838" s="1507"/>
      <c r="C838" s="1513"/>
      <c r="D838" s="1524"/>
      <c r="E838" s="1510"/>
      <c r="F838" s="1511"/>
      <c r="G838" s="1512"/>
      <c r="H838" s="1513"/>
      <c r="I838" s="1514"/>
      <c r="J838" s="1515"/>
      <c r="K838" s="1516"/>
      <c r="L838" s="1517"/>
    </row>
    <row r="839">
      <c r="A839" s="1499"/>
      <c r="B839" s="1504"/>
      <c r="C839" s="1504"/>
      <c r="D839" s="1504"/>
      <c r="E839" s="1504"/>
      <c r="F839" s="1504"/>
      <c r="G839" s="1504"/>
      <c r="H839" s="1504"/>
      <c r="I839" s="1504"/>
      <c r="J839" s="1504"/>
      <c r="K839" s="1500"/>
      <c r="L839" s="1505"/>
    </row>
    <row r="840">
      <c r="A840" s="1506"/>
      <c r="B840" s="1507"/>
      <c r="C840" s="1513"/>
      <c r="D840" s="1524"/>
      <c r="E840" s="1510"/>
      <c r="F840" s="1511"/>
      <c r="G840" s="1512"/>
      <c r="H840" s="1513"/>
      <c r="I840" s="1514"/>
      <c r="J840" s="1515"/>
      <c r="K840" s="1516"/>
      <c r="L840" s="1517"/>
    </row>
    <row r="841">
      <c r="A841" s="1499"/>
      <c r="B841" s="1504"/>
      <c r="C841" s="1504"/>
      <c r="D841" s="1504"/>
      <c r="E841" s="1504"/>
      <c r="F841" s="1504"/>
      <c r="G841" s="1504"/>
      <c r="H841" s="1504"/>
      <c r="I841" s="1504"/>
      <c r="J841" s="1504"/>
      <c r="K841" s="1500"/>
      <c r="L841" s="1505"/>
    </row>
    <row r="842">
      <c r="A842" s="1506"/>
      <c r="B842" s="1507"/>
      <c r="C842" s="1513"/>
      <c r="D842" s="1524"/>
      <c r="E842" s="1510"/>
      <c r="F842" s="1511"/>
      <c r="G842" s="1512"/>
      <c r="H842" s="1513"/>
      <c r="I842" s="1514"/>
      <c r="J842" s="1515"/>
      <c r="K842" s="1516"/>
      <c r="L842" s="1517"/>
    </row>
    <row r="843">
      <c r="A843" s="1499"/>
      <c r="B843" s="1504"/>
      <c r="C843" s="1504"/>
      <c r="D843" s="1504"/>
      <c r="E843" s="1504"/>
      <c r="F843" s="1504"/>
      <c r="G843" s="1504"/>
      <c r="H843" s="1504"/>
      <c r="I843" s="1504"/>
      <c r="J843" s="1504"/>
      <c r="K843" s="1500"/>
      <c r="L843" s="1505"/>
    </row>
    <row r="844">
      <c r="A844" s="1506"/>
      <c r="B844" s="1507"/>
      <c r="C844" s="1513"/>
      <c r="D844" s="1524"/>
      <c r="E844" s="1510"/>
      <c r="F844" s="1511"/>
      <c r="G844" s="1512"/>
      <c r="H844" s="1513"/>
      <c r="I844" s="1514"/>
      <c r="J844" s="1515"/>
      <c r="K844" s="1516"/>
      <c r="L844" s="1517"/>
    </row>
    <row r="845">
      <c r="A845" s="1499"/>
      <c r="B845" s="1504"/>
      <c r="C845" s="1504"/>
      <c r="D845" s="1504"/>
      <c r="E845" s="1504"/>
      <c r="F845" s="1504"/>
      <c r="G845" s="1504"/>
      <c r="H845" s="1504"/>
      <c r="I845" s="1504"/>
      <c r="J845" s="1504"/>
      <c r="K845" s="1500"/>
      <c r="L845" s="1505"/>
    </row>
    <row r="846">
      <c r="A846" s="1506"/>
      <c r="B846" s="1507"/>
      <c r="C846" s="1513"/>
      <c r="D846" s="1524"/>
      <c r="E846" s="1510"/>
      <c r="F846" s="1511"/>
      <c r="G846" s="1512"/>
      <c r="H846" s="1513"/>
      <c r="I846" s="1514"/>
      <c r="J846" s="1515"/>
      <c r="K846" s="1516"/>
      <c r="L846" s="1517"/>
    </row>
    <row r="847">
      <c r="A847" s="1499"/>
      <c r="B847" s="1504"/>
      <c r="C847" s="1504"/>
      <c r="D847" s="1504"/>
      <c r="E847" s="1504"/>
      <c r="F847" s="1504"/>
      <c r="G847" s="1504"/>
      <c r="H847" s="1504"/>
      <c r="I847" s="1504"/>
      <c r="J847" s="1504"/>
      <c r="K847" s="1500"/>
      <c r="L847" s="1505"/>
    </row>
    <row r="848">
      <c r="A848" s="1506"/>
      <c r="B848" s="1507"/>
      <c r="C848" s="1513"/>
      <c r="D848" s="1524"/>
      <c r="E848" s="1510"/>
      <c r="F848" s="1511"/>
      <c r="G848" s="1512"/>
      <c r="H848" s="1513"/>
      <c r="I848" s="1514"/>
      <c r="J848" s="1515"/>
      <c r="K848" s="1516"/>
      <c r="L848" s="1517"/>
    </row>
    <row r="849">
      <c r="A849" s="1499"/>
      <c r="B849" s="1504"/>
      <c r="C849" s="1504"/>
      <c r="D849" s="1504"/>
      <c r="E849" s="1504"/>
      <c r="F849" s="1504"/>
      <c r="G849" s="1504"/>
      <c r="H849" s="1504"/>
      <c r="I849" s="1504"/>
      <c r="J849" s="1504"/>
      <c r="K849" s="1500"/>
      <c r="L849" s="1505"/>
    </row>
    <row r="850">
      <c r="A850" s="1506"/>
      <c r="B850" s="1507"/>
      <c r="C850" s="1513"/>
      <c r="D850" s="1524"/>
      <c r="E850" s="1510"/>
      <c r="F850" s="1511"/>
      <c r="G850" s="1512"/>
      <c r="H850" s="1513"/>
      <c r="I850" s="1514"/>
      <c r="J850" s="1515"/>
      <c r="K850" s="1516"/>
      <c r="L850" s="1517"/>
    </row>
    <row r="851">
      <c r="A851" s="1499"/>
      <c r="B851" s="1504"/>
      <c r="C851" s="1504"/>
      <c r="D851" s="1504"/>
      <c r="E851" s="1504"/>
      <c r="F851" s="1504"/>
      <c r="G851" s="1504"/>
      <c r="H851" s="1504"/>
      <c r="I851" s="1504"/>
      <c r="J851" s="1504"/>
      <c r="K851" s="1500"/>
      <c r="L851" s="1505"/>
    </row>
    <row r="852">
      <c r="A852" s="1506"/>
      <c r="B852" s="1507"/>
      <c r="C852" s="1513"/>
      <c r="D852" s="1524"/>
      <c r="E852" s="1510"/>
      <c r="F852" s="1511"/>
      <c r="G852" s="1512"/>
      <c r="H852" s="1513"/>
      <c r="I852" s="1514"/>
      <c r="J852" s="1515"/>
      <c r="K852" s="1516"/>
      <c r="L852" s="1517"/>
    </row>
    <row r="853">
      <c r="A853" s="1499"/>
      <c r="B853" s="1504"/>
      <c r="C853" s="1504"/>
      <c r="D853" s="1504"/>
      <c r="E853" s="1504"/>
      <c r="F853" s="1504"/>
      <c r="G853" s="1504"/>
      <c r="H853" s="1504"/>
      <c r="I853" s="1504"/>
      <c r="J853" s="1504"/>
      <c r="K853" s="1500"/>
      <c r="L853" s="1505"/>
    </row>
    <row r="854">
      <c r="A854" s="1506"/>
      <c r="B854" s="1507"/>
      <c r="C854" s="1513"/>
      <c r="D854" s="1524"/>
      <c r="E854" s="1510"/>
      <c r="F854" s="1511"/>
      <c r="G854" s="1512"/>
      <c r="H854" s="1513"/>
      <c r="I854" s="1514"/>
      <c r="J854" s="1515"/>
      <c r="K854" s="1516"/>
      <c r="L854" s="1517"/>
    </row>
    <row r="855">
      <c r="A855" s="1499"/>
      <c r="B855" s="1504"/>
      <c r="C855" s="1504"/>
      <c r="D855" s="1504"/>
      <c r="E855" s="1504"/>
      <c r="F855" s="1504"/>
      <c r="G855" s="1504"/>
      <c r="H855" s="1504"/>
      <c r="I855" s="1504"/>
      <c r="J855" s="1504"/>
      <c r="K855" s="1500"/>
      <c r="L855" s="1505"/>
    </row>
    <row r="856">
      <c r="A856" s="1506"/>
      <c r="B856" s="1507"/>
      <c r="C856" s="1513"/>
      <c r="D856" s="1524"/>
      <c r="E856" s="1510"/>
      <c r="F856" s="1511"/>
      <c r="G856" s="1512"/>
      <c r="H856" s="1513"/>
      <c r="I856" s="1514"/>
      <c r="J856" s="1515"/>
      <c r="K856" s="1516"/>
      <c r="L856" s="1517"/>
    </row>
    <row r="857">
      <c r="A857" s="1499"/>
      <c r="B857" s="1504"/>
      <c r="C857" s="1504"/>
      <c r="D857" s="1504"/>
      <c r="E857" s="1504"/>
      <c r="F857" s="1504"/>
      <c r="G857" s="1504"/>
      <c r="H857" s="1504"/>
      <c r="I857" s="1504"/>
      <c r="J857" s="1504"/>
      <c r="K857" s="1500"/>
      <c r="L857" s="1505"/>
    </row>
    <row r="858">
      <c r="A858" s="1506"/>
      <c r="B858" s="1507"/>
      <c r="C858" s="1513"/>
      <c r="D858" s="1524"/>
      <c r="E858" s="1510"/>
      <c r="F858" s="1511"/>
      <c r="G858" s="1512"/>
      <c r="H858" s="1513"/>
      <c r="I858" s="1514"/>
      <c r="J858" s="1515"/>
      <c r="K858" s="1516"/>
      <c r="L858" s="1517"/>
    </row>
    <row r="859">
      <c r="A859" s="1499"/>
      <c r="B859" s="1504"/>
      <c r="C859" s="1504"/>
      <c r="D859" s="1504"/>
      <c r="E859" s="1504"/>
      <c r="F859" s="1504"/>
      <c r="G859" s="1504"/>
      <c r="H859" s="1504"/>
      <c r="I859" s="1504"/>
      <c r="J859" s="1504"/>
      <c r="K859" s="1500"/>
      <c r="L859" s="1505"/>
    </row>
    <row r="860">
      <c r="A860" s="1506"/>
      <c r="B860" s="1507"/>
      <c r="C860" s="1513"/>
      <c r="D860" s="1524"/>
      <c r="E860" s="1510"/>
      <c r="F860" s="1511"/>
      <c r="G860" s="1512"/>
      <c r="H860" s="1513"/>
      <c r="I860" s="1514"/>
      <c r="J860" s="1515"/>
      <c r="K860" s="1516"/>
      <c r="L860" s="1517"/>
    </row>
    <row r="861">
      <c r="A861" s="1499"/>
      <c r="B861" s="1504"/>
      <c r="C861" s="1504"/>
      <c r="D861" s="1504"/>
      <c r="E861" s="1504"/>
      <c r="F861" s="1504"/>
      <c r="G861" s="1504"/>
      <c r="H861" s="1504"/>
      <c r="I861" s="1504"/>
      <c r="J861" s="1504"/>
      <c r="K861" s="1500"/>
      <c r="L861" s="1505"/>
    </row>
    <row r="862">
      <c r="A862" s="1506"/>
      <c r="B862" s="1507"/>
      <c r="C862" s="1513"/>
      <c r="D862" s="1524"/>
      <c r="E862" s="1510"/>
      <c r="F862" s="1511"/>
      <c r="G862" s="1512"/>
      <c r="H862" s="1513"/>
      <c r="I862" s="1514"/>
      <c r="J862" s="1515"/>
      <c r="K862" s="1516"/>
      <c r="L862" s="1517"/>
    </row>
    <row r="863">
      <c r="A863" s="1499"/>
      <c r="B863" s="1504"/>
      <c r="C863" s="1504"/>
      <c r="D863" s="1504"/>
      <c r="E863" s="1504"/>
      <c r="F863" s="1504"/>
      <c r="G863" s="1504"/>
      <c r="H863" s="1504"/>
      <c r="I863" s="1504"/>
      <c r="J863" s="1504"/>
      <c r="K863" s="1500"/>
      <c r="L863" s="1505"/>
    </row>
    <row r="864">
      <c r="A864" s="1506"/>
      <c r="B864" s="1507"/>
      <c r="C864" s="1513"/>
      <c r="D864" s="1524"/>
      <c r="E864" s="1510"/>
      <c r="F864" s="1511"/>
      <c r="G864" s="1512"/>
      <c r="H864" s="1513"/>
      <c r="I864" s="1514"/>
      <c r="J864" s="1515"/>
      <c r="K864" s="1516"/>
      <c r="L864" s="1517"/>
    </row>
    <row r="865">
      <c r="A865" s="1499"/>
      <c r="B865" s="1504"/>
      <c r="C865" s="1504"/>
      <c r="D865" s="1504"/>
      <c r="E865" s="1504"/>
      <c r="F865" s="1504"/>
      <c r="G865" s="1504"/>
      <c r="H865" s="1504"/>
      <c r="I865" s="1504"/>
      <c r="J865" s="1504"/>
      <c r="K865" s="1500"/>
      <c r="L865" s="1505"/>
    </row>
    <row r="866">
      <c r="A866" s="1506"/>
      <c r="B866" s="1507"/>
      <c r="C866" s="1513"/>
      <c r="D866" s="1524"/>
      <c r="E866" s="1510"/>
      <c r="F866" s="1511"/>
      <c r="G866" s="1512"/>
      <c r="H866" s="1513"/>
      <c r="I866" s="1514"/>
      <c r="J866" s="1515"/>
      <c r="K866" s="1516"/>
      <c r="L866" s="1517"/>
    </row>
    <row r="867">
      <c r="A867" s="1499"/>
      <c r="B867" s="1504"/>
      <c r="C867" s="1504"/>
      <c r="D867" s="1504"/>
      <c r="E867" s="1504"/>
      <c r="F867" s="1504"/>
      <c r="G867" s="1504"/>
      <c r="H867" s="1504"/>
      <c r="I867" s="1504"/>
      <c r="J867" s="1504"/>
      <c r="K867" s="1500"/>
      <c r="L867" s="1505"/>
    </row>
    <row r="868">
      <c r="A868" s="1506"/>
      <c r="B868" s="1507"/>
      <c r="C868" s="1513"/>
      <c r="D868" s="1524"/>
      <c r="E868" s="1510"/>
      <c r="F868" s="1511"/>
      <c r="G868" s="1512"/>
      <c r="H868" s="1513"/>
      <c r="I868" s="1514"/>
      <c r="J868" s="1515"/>
      <c r="K868" s="1516"/>
      <c r="L868" s="1517"/>
    </row>
    <row r="869">
      <c r="A869" s="1499"/>
      <c r="B869" s="1504"/>
      <c r="C869" s="1504"/>
      <c r="D869" s="1504"/>
      <c r="E869" s="1504"/>
      <c r="F869" s="1504"/>
      <c r="G869" s="1504"/>
      <c r="H869" s="1504"/>
      <c r="I869" s="1504"/>
      <c r="J869" s="1504"/>
      <c r="K869" s="1500"/>
      <c r="L869" s="1505"/>
    </row>
    <row r="870">
      <c r="A870" s="1506"/>
      <c r="B870" s="1507"/>
      <c r="C870" s="1513"/>
      <c r="D870" s="1524"/>
      <c r="E870" s="1510"/>
      <c r="F870" s="1511"/>
      <c r="G870" s="1512"/>
      <c r="H870" s="1513"/>
      <c r="I870" s="1514"/>
      <c r="J870" s="1515"/>
      <c r="K870" s="1516"/>
      <c r="L870" s="1517"/>
    </row>
    <row r="871">
      <c r="A871" s="1499"/>
      <c r="B871" s="1504"/>
      <c r="C871" s="1504"/>
      <c r="D871" s="1504"/>
      <c r="E871" s="1504"/>
      <c r="F871" s="1504"/>
      <c r="G871" s="1504"/>
      <c r="H871" s="1504"/>
      <c r="I871" s="1504"/>
      <c r="J871" s="1504"/>
      <c r="K871" s="1500"/>
      <c r="L871" s="1505"/>
    </row>
    <row r="872">
      <c r="A872" s="1506"/>
      <c r="B872" s="1507"/>
      <c r="C872" s="1513"/>
      <c r="D872" s="1524"/>
      <c r="E872" s="1510"/>
      <c r="F872" s="1511"/>
      <c r="G872" s="1512"/>
      <c r="H872" s="1513"/>
      <c r="I872" s="1514"/>
      <c r="J872" s="1515"/>
      <c r="K872" s="1516"/>
      <c r="L872" s="1517"/>
    </row>
    <row r="873">
      <c r="A873" s="1499"/>
      <c r="B873" s="1504"/>
      <c r="C873" s="1504"/>
      <c r="D873" s="1504"/>
      <c r="E873" s="1504"/>
      <c r="F873" s="1504"/>
      <c r="G873" s="1504"/>
      <c r="H873" s="1504"/>
      <c r="I873" s="1504"/>
      <c r="J873" s="1504"/>
      <c r="K873" s="1500"/>
      <c r="L873" s="1505"/>
    </row>
    <row r="874">
      <c r="A874" s="1506"/>
      <c r="B874" s="1507"/>
      <c r="C874" s="1513"/>
      <c r="D874" s="1524"/>
      <c r="E874" s="1510"/>
      <c r="F874" s="1511"/>
      <c r="G874" s="1512"/>
      <c r="H874" s="1513"/>
      <c r="I874" s="1514"/>
      <c r="J874" s="1515"/>
      <c r="K874" s="1516"/>
      <c r="L874" s="1517"/>
    </row>
    <row r="875">
      <c r="A875" s="1499"/>
      <c r="B875" s="1504"/>
      <c r="C875" s="1504"/>
      <c r="D875" s="1504"/>
      <c r="E875" s="1504"/>
      <c r="F875" s="1504"/>
      <c r="G875" s="1504"/>
      <c r="H875" s="1504"/>
      <c r="I875" s="1504"/>
      <c r="J875" s="1504"/>
      <c r="K875" s="1500"/>
      <c r="L875" s="1505"/>
    </row>
    <row r="876">
      <c r="A876" s="1506"/>
      <c r="B876" s="1507"/>
      <c r="C876" s="1513"/>
      <c r="D876" s="1524"/>
      <c r="E876" s="1510"/>
      <c r="F876" s="1511"/>
      <c r="G876" s="1512"/>
      <c r="H876" s="1513"/>
      <c r="I876" s="1514"/>
      <c r="J876" s="1515"/>
      <c r="K876" s="1516"/>
      <c r="L876" s="1517"/>
    </row>
    <row r="877">
      <c r="A877" s="1499"/>
      <c r="B877" s="1504"/>
      <c r="C877" s="1504"/>
      <c r="D877" s="1504"/>
      <c r="E877" s="1504"/>
      <c r="F877" s="1504"/>
      <c r="G877" s="1504"/>
      <c r="H877" s="1504"/>
      <c r="I877" s="1504"/>
      <c r="J877" s="1504"/>
      <c r="K877" s="1500"/>
      <c r="L877" s="1505"/>
    </row>
    <row r="878">
      <c r="A878" s="1506"/>
      <c r="B878" s="1507"/>
      <c r="C878" s="1513"/>
      <c r="D878" s="1524"/>
      <c r="E878" s="1510"/>
      <c r="F878" s="1511"/>
      <c r="G878" s="1512"/>
      <c r="H878" s="1513"/>
      <c r="I878" s="1514"/>
      <c r="J878" s="1515"/>
      <c r="K878" s="1516"/>
      <c r="L878" s="1517"/>
    </row>
    <row r="879">
      <c r="A879" s="1499"/>
      <c r="B879" s="1504"/>
      <c r="C879" s="1504"/>
      <c r="D879" s="1504"/>
      <c r="E879" s="1504"/>
      <c r="F879" s="1504"/>
      <c r="G879" s="1504"/>
      <c r="H879" s="1504"/>
      <c r="I879" s="1504"/>
      <c r="J879" s="1504"/>
      <c r="K879" s="1500"/>
      <c r="L879" s="1505"/>
    </row>
    <row r="880">
      <c r="A880" s="1506"/>
      <c r="B880" s="1507"/>
      <c r="C880" s="1513"/>
      <c r="D880" s="1524"/>
      <c r="E880" s="1510"/>
      <c r="F880" s="1511"/>
      <c r="G880" s="1512"/>
      <c r="H880" s="1513"/>
      <c r="I880" s="1514"/>
      <c r="J880" s="1515"/>
      <c r="K880" s="1516"/>
      <c r="L880" s="1517"/>
    </row>
    <row r="881">
      <c r="A881" s="1499"/>
      <c r="B881" s="1504"/>
      <c r="C881" s="1504"/>
      <c r="D881" s="1504"/>
      <c r="E881" s="1504"/>
      <c r="F881" s="1504"/>
      <c r="G881" s="1504"/>
      <c r="H881" s="1504"/>
      <c r="I881" s="1504"/>
      <c r="J881" s="1504"/>
      <c r="K881" s="1500"/>
      <c r="L881" s="1505"/>
    </row>
    <row r="882">
      <c r="A882" s="1506"/>
      <c r="B882" s="1507"/>
      <c r="C882" s="1513"/>
      <c r="D882" s="1524"/>
      <c r="E882" s="1510"/>
      <c r="F882" s="1511"/>
      <c r="G882" s="1512"/>
      <c r="H882" s="1513"/>
      <c r="I882" s="1514"/>
      <c r="J882" s="1515"/>
      <c r="K882" s="1516"/>
      <c r="L882" s="1517"/>
    </row>
    <row r="883">
      <c r="A883" s="1499"/>
      <c r="B883" s="1504"/>
      <c r="C883" s="1504"/>
      <c r="D883" s="1504"/>
      <c r="E883" s="1504"/>
      <c r="F883" s="1504"/>
      <c r="G883" s="1504"/>
      <c r="H883" s="1504"/>
      <c r="I883" s="1504"/>
      <c r="J883" s="1504"/>
      <c r="K883" s="1500"/>
      <c r="L883" s="1505"/>
    </row>
    <row r="884">
      <c r="A884" s="1506"/>
      <c r="B884" s="1507"/>
      <c r="C884" s="1513"/>
      <c r="D884" s="1524"/>
      <c r="E884" s="1510"/>
      <c r="F884" s="1511"/>
      <c r="G884" s="1512"/>
      <c r="H884" s="1513"/>
      <c r="I884" s="1514"/>
      <c r="J884" s="1515"/>
      <c r="K884" s="1516"/>
      <c r="L884" s="1517"/>
    </row>
    <row r="885">
      <c r="A885" s="1499"/>
      <c r="B885" s="1504"/>
      <c r="C885" s="1504"/>
      <c r="D885" s="1504"/>
      <c r="E885" s="1504"/>
      <c r="F885" s="1504"/>
      <c r="G885" s="1504"/>
      <c r="H885" s="1504"/>
      <c r="I885" s="1504"/>
      <c r="J885" s="1504"/>
      <c r="K885" s="1500"/>
      <c r="L885" s="1505"/>
    </row>
    <row r="886">
      <c r="A886" s="1506"/>
      <c r="B886" s="1507"/>
      <c r="C886" s="1513"/>
      <c r="D886" s="1524"/>
      <c r="E886" s="1510"/>
      <c r="F886" s="1511"/>
      <c r="G886" s="1512"/>
      <c r="H886" s="1513"/>
      <c r="I886" s="1514"/>
      <c r="J886" s="1515"/>
      <c r="K886" s="1516"/>
      <c r="L886" s="1517"/>
    </row>
    <row r="887">
      <c r="A887" s="1499"/>
      <c r="B887" s="1504"/>
      <c r="C887" s="1504"/>
      <c r="D887" s="1504"/>
      <c r="E887" s="1504"/>
      <c r="F887" s="1504"/>
      <c r="G887" s="1504"/>
      <c r="H887" s="1504"/>
      <c r="I887" s="1504"/>
      <c r="J887" s="1504"/>
      <c r="K887" s="1500"/>
      <c r="L887" s="1505"/>
    </row>
    <row r="888">
      <c r="A888" s="1506"/>
      <c r="B888" s="1507"/>
      <c r="C888" s="1513"/>
      <c r="D888" s="1524"/>
      <c r="E888" s="1510"/>
      <c r="F888" s="1511"/>
      <c r="G888" s="1512"/>
      <c r="H888" s="1513"/>
      <c r="I888" s="1514"/>
      <c r="J888" s="1515"/>
      <c r="K888" s="1516"/>
      <c r="L888" s="1517"/>
    </row>
    <row r="889">
      <c r="A889" s="1499"/>
      <c r="B889" s="1504"/>
      <c r="C889" s="1504"/>
      <c r="D889" s="1504"/>
      <c r="E889" s="1504"/>
      <c r="F889" s="1504"/>
      <c r="G889" s="1504"/>
      <c r="H889" s="1504"/>
      <c r="I889" s="1504"/>
      <c r="J889" s="1504"/>
      <c r="K889" s="1500"/>
      <c r="L889" s="1505"/>
    </row>
    <row r="890">
      <c r="A890" s="1506"/>
      <c r="B890" s="1507"/>
      <c r="C890" s="1513"/>
      <c r="D890" s="1524"/>
      <c r="E890" s="1510"/>
      <c r="F890" s="1511"/>
      <c r="G890" s="1512"/>
      <c r="H890" s="1513"/>
      <c r="I890" s="1514"/>
      <c r="J890" s="1515"/>
      <c r="K890" s="1516"/>
      <c r="L890" s="1517"/>
    </row>
    <row r="891">
      <c r="A891" s="1499"/>
      <c r="B891" s="1504"/>
      <c r="C891" s="1504"/>
      <c r="D891" s="1504"/>
      <c r="E891" s="1504"/>
      <c r="F891" s="1504"/>
      <c r="G891" s="1504"/>
      <c r="H891" s="1504"/>
      <c r="I891" s="1504"/>
      <c r="J891" s="1504"/>
      <c r="K891" s="1500"/>
      <c r="L891" s="1505"/>
    </row>
    <row r="892">
      <c r="A892" s="1506"/>
      <c r="B892" s="1507"/>
      <c r="C892" s="1513"/>
      <c r="D892" s="1524"/>
      <c r="E892" s="1510"/>
      <c r="F892" s="1511"/>
      <c r="G892" s="1512"/>
      <c r="H892" s="1513"/>
      <c r="I892" s="1514"/>
      <c r="J892" s="1515"/>
      <c r="K892" s="1516"/>
      <c r="L892" s="1517"/>
    </row>
    <row r="893">
      <c r="A893" s="1499"/>
      <c r="B893" s="1504"/>
      <c r="C893" s="1504"/>
      <c r="D893" s="1504"/>
      <c r="E893" s="1504"/>
      <c r="F893" s="1504"/>
      <c r="G893" s="1504"/>
      <c r="H893" s="1504"/>
      <c r="I893" s="1504"/>
      <c r="J893" s="1504"/>
      <c r="K893" s="1500"/>
      <c r="L893" s="1505"/>
    </row>
    <row r="894">
      <c r="A894" s="1506"/>
      <c r="B894" s="1507"/>
      <c r="C894" s="1513"/>
      <c r="D894" s="1524"/>
      <c r="E894" s="1510"/>
      <c r="F894" s="1511"/>
      <c r="G894" s="1512"/>
      <c r="H894" s="1513"/>
      <c r="I894" s="1514"/>
      <c r="J894" s="1515"/>
      <c r="K894" s="1516"/>
      <c r="L894" s="1517"/>
    </row>
    <row r="895">
      <c r="A895" s="1499"/>
      <c r="B895" s="1504"/>
      <c r="C895" s="1504"/>
      <c r="D895" s="1504"/>
      <c r="E895" s="1504"/>
      <c r="F895" s="1504"/>
      <c r="G895" s="1504"/>
      <c r="H895" s="1504"/>
      <c r="I895" s="1504"/>
      <c r="J895" s="1504"/>
      <c r="K895" s="1500"/>
      <c r="L895" s="1505"/>
    </row>
    <row r="896">
      <c r="A896" s="1506"/>
      <c r="B896" s="1507"/>
      <c r="C896" s="1513"/>
      <c r="D896" s="1524"/>
      <c r="E896" s="1510"/>
      <c r="F896" s="1511"/>
      <c r="G896" s="1512"/>
      <c r="H896" s="1513"/>
      <c r="I896" s="1514"/>
      <c r="J896" s="1515"/>
      <c r="K896" s="1516"/>
      <c r="L896" s="1517"/>
    </row>
    <row r="897">
      <c r="A897" s="1499"/>
      <c r="B897" s="1504"/>
      <c r="C897" s="1504"/>
      <c r="D897" s="1504"/>
      <c r="E897" s="1504"/>
      <c r="F897" s="1504"/>
      <c r="G897" s="1504"/>
      <c r="H897" s="1504"/>
      <c r="I897" s="1504"/>
      <c r="J897" s="1504"/>
      <c r="K897" s="1500"/>
      <c r="L897" s="1505"/>
    </row>
    <row r="898">
      <c r="A898" s="1506"/>
      <c r="B898" s="1507"/>
      <c r="C898" s="1513"/>
      <c r="D898" s="1524"/>
      <c r="E898" s="1510"/>
      <c r="F898" s="1511"/>
      <c r="G898" s="1512"/>
      <c r="H898" s="1513"/>
      <c r="I898" s="1514"/>
      <c r="J898" s="1515"/>
      <c r="K898" s="1516"/>
      <c r="L898" s="1517"/>
    </row>
    <row r="899">
      <c r="A899" s="1499"/>
      <c r="B899" s="1504"/>
      <c r="C899" s="1504"/>
      <c r="D899" s="1504"/>
      <c r="E899" s="1504"/>
      <c r="F899" s="1504"/>
      <c r="G899" s="1504"/>
      <c r="H899" s="1504"/>
      <c r="I899" s="1504"/>
      <c r="J899" s="1504"/>
      <c r="K899" s="1500"/>
      <c r="L899" s="1505"/>
    </row>
    <row r="900">
      <c r="A900" s="1506"/>
      <c r="B900" s="1507"/>
      <c r="C900" s="1513"/>
      <c r="D900" s="1524"/>
      <c r="E900" s="1510"/>
      <c r="F900" s="1511"/>
      <c r="G900" s="1512"/>
      <c r="H900" s="1513"/>
      <c r="I900" s="1514"/>
      <c r="J900" s="1515"/>
      <c r="K900" s="1516"/>
      <c r="L900" s="1517"/>
    </row>
    <row r="901">
      <c r="A901" s="1499"/>
      <c r="B901" s="1504"/>
      <c r="C901" s="1504"/>
      <c r="D901" s="1504"/>
      <c r="E901" s="1504"/>
      <c r="F901" s="1504"/>
      <c r="G901" s="1504"/>
      <c r="H901" s="1504"/>
      <c r="I901" s="1504"/>
      <c r="J901" s="1504"/>
      <c r="K901" s="1500"/>
      <c r="L901" s="1505"/>
    </row>
    <row r="902">
      <c r="A902" s="1506"/>
      <c r="B902" s="1507"/>
      <c r="C902" s="1513"/>
      <c r="D902" s="1524"/>
      <c r="E902" s="1510"/>
      <c r="F902" s="1511"/>
      <c r="G902" s="1512"/>
      <c r="H902" s="1513"/>
      <c r="I902" s="1514"/>
      <c r="J902" s="1515"/>
      <c r="K902" s="1516"/>
      <c r="L902" s="1517"/>
    </row>
    <row r="903">
      <c r="A903" s="1499"/>
      <c r="B903" s="1504"/>
      <c r="C903" s="1504"/>
      <c r="D903" s="1504"/>
      <c r="E903" s="1504"/>
      <c r="F903" s="1504"/>
      <c r="G903" s="1504"/>
      <c r="H903" s="1504"/>
      <c r="I903" s="1504"/>
      <c r="J903" s="1504"/>
      <c r="K903" s="1500"/>
      <c r="L903" s="1505"/>
    </row>
    <row r="904">
      <c r="A904" s="1506"/>
      <c r="B904" s="1507"/>
      <c r="C904" s="1513"/>
      <c r="D904" s="1524"/>
      <c r="E904" s="1510"/>
      <c r="F904" s="1511"/>
      <c r="G904" s="1512"/>
      <c r="H904" s="1513"/>
      <c r="I904" s="1514"/>
      <c r="J904" s="1515"/>
      <c r="K904" s="1516"/>
      <c r="L904" s="1517"/>
    </row>
    <row r="905">
      <c r="A905" s="1499"/>
      <c r="B905" s="1504"/>
      <c r="C905" s="1504"/>
      <c r="D905" s="1504"/>
      <c r="E905" s="1504"/>
      <c r="F905" s="1504"/>
      <c r="G905" s="1504"/>
      <c r="H905" s="1504"/>
      <c r="I905" s="1504"/>
      <c r="J905" s="1504"/>
      <c r="K905" s="1500"/>
      <c r="L905" s="1505"/>
    </row>
    <row r="906">
      <c r="A906" s="1506"/>
      <c r="B906" s="1507"/>
      <c r="C906" s="1513"/>
      <c r="D906" s="1524"/>
      <c r="E906" s="1510"/>
      <c r="F906" s="1511"/>
      <c r="G906" s="1512"/>
      <c r="H906" s="1513"/>
      <c r="I906" s="1514"/>
      <c r="J906" s="1515"/>
      <c r="K906" s="1516"/>
      <c r="L906" s="1517"/>
    </row>
    <row r="907">
      <c r="A907" s="1499"/>
      <c r="B907" s="1504"/>
      <c r="C907" s="1504"/>
      <c r="D907" s="1504"/>
      <c r="E907" s="1504"/>
      <c r="F907" s="1504"/>
      <c r="G907" s="1504"/>
      <c r="H907" s="1504"/>
      <c r="I907" s="1504"/>
      <c r="J907" s="1504"/>
      <c r="K907" s="1500"/>
      <c r="L907" s="1505"/>
    </row>
    <row r="908">
      <c r="A908" s="1506"/>
      <c r="B908" s="1507"/>
      <c r="C908" s="1513"/>
      <c r="D908" s="1524"/>
      <c r="E908" s="1510"/>
      <c r="F908" s="1511"/>
      <c r="G908" s="1512"/>
      <c r="H908" s="1513"/>
      <c r="I908" s="1514"/>
      <c r="J908" s="1515"/>
      <c r="K908" s="1516"/>
      <c r="L908" s="1517"/>
    </row>
    <row r="909">
      <c r="A909" s="1499"/>
      <c r="B909" s="1504"/>
      <c r="C909" s="1504"/>
      <c r="D909" s="1504"/>
      <c r="E909" s="1504"/>
      <c r="F909" s="1504"/>
      <c r="G909" s="1504"/>
      <c r="H909" s="1504"/>
      <c r="I909" s="1504"/>
      <c r="J909" s="1504"/>
      <c r="K909" s="1500"/>
      <c r="L909" s="1505"/>
    </row>
    <row r="910">
      <c r="A910" s="1506"/>
      <c r="B910" s="1507"/>
      <c r="C910" s="1513"/>
      <c r="D910" s="1524"/>
      <c r="E910" s="1510"/>
      <c r="F910" s="1511"/>
      <c r="G910" s="1512"/>
      <c r="H910" s="1513"/>
      <c r="I910" s="1514"/>
      <c r="J910" s="1515"/>
      <c r="K910" s="1516"/>
      <c r="L910" s="1517"/>
    </row>
    <row r="911">
      <c r="A911" s="1499"/>
      <c r="B911" s="1504"/>
      <c r="C911" s="1504"/>
      <c r="D911" s="1504"/>
      <c r="E911" s="1504"/>
      <c r="F911" s="1504"/>
      <c r="G911" s="1504"/>
      <c r="H911" s="1504"/>
      <c r="I911" s="1504"/>
      <c r="J911" s="1504"/>
      <c r="K911" s="1500"/>
      <c r="L911" s="1505"/>
    </row>
    <row r="912">
      <c r="A912" s="1506"/>
      <c r="B912" s="1507"/>
      <c r="C912" s="1513"/>
      <c r="D912" s="1524"/>
      <c r="E912" s="1510"/>
      <c r="F912" s="1511"/>
      <c r="G912" s="1512"/>
      <c r="H912" s="1513"/>
      <c r="I912" s="1514"/>
      <c r="J912" s="1515"/>
      <c r="K912" s="1516"/>
      <c r="L912" s="1517"/>
    </row>
    <row r="913">
      <c r="A913" s="1499"/>
      <c r="B913" s="1504"/>
      <c r="C913" s="1504"/>
      <c r="D913" s="1504"/>
      <c r="E913" s="1504"/>
      <c r="F913" s="1504"/>
      <c r="G913" s="1504"/>
      <c r="H913" s="1504"/>
      <c r="I913" s="1504"/>
      <c r="J913" s="1504"/>
      <c r="K913" s="1500"/>
      <c r="L913" s="1505"/>
    </row>
    <row r="914">
      <c r="A914" s="1506"/>
      <c r="B914" s="1507"/>
      <c r="C914" s="1513"/>
      <c r="D914" s="1524"/>
      <c r="E914" s="1510"/>
      <c r="F914" s="1511"/>
      <c r="G914" s="1512"/>
      <c r="H914" s="1513"/>
      <c r="I914" s="1514"/>
      <c r="J914" s="1515"/>
      <c r="K914" s="1516"/>
      <c r="L914" s="1517"/>
    </row>
    <row r="915">
      <c r="A915" s="1499"/>
      <c r="B915" s="1504"/>
      <c r="C915" s="1504"/>
      <c r="D915" s="1504"/>
      <c r="E915" s="1504"/>
      <c r="F915" s="1504"/>
      <c r="G915" s="1504"/>
      <c r="H915" s="1504"/>
      <c r="I915" s="1504"/>
      <c r="J915" s="1504"/>
      <c r="K915" s="1500"/>
      <c r="L915" s="1505"/>
    </row>
    <row r="916">
      <c r="A916" s="1506"/>
      <c r="B916" s="1507"/>
      <c r="C916" s="1513"/>
      <c r="D916" s="1524"/>
      <c r="E916" s="1510"/>
      <c r="F916" s="1511"/>
      <c r="G916" s="1512"/>
      <c r="H916" s="1513"/>
      <c r="I916" s="1514"/>
      <c r="J916" s="1515"/>
      <c r="K916" s="1516"/>
      <c r="L916" s="1517"/>
    </row>
    <row r="917">
      <c r="A917" s="1499"/>
      <c r="B917" s="1504"/>
      <c r="C917" s="1504"/>
      <c r="D917" s="1504"/>
      <c r="E917" s="1504"/>
      <c r="F917" s="1504"/>
      <c r="G917" s="1504"/>
      <c r="H917" s="1504"/>
      <c r="I917" s="1504"/>
      <c r="J917" s="1504"/>
      <c r="K917" s="1500"/>
      <c r="L917" s="1505"/>
    </row>
    <row r="918">
      <c r="A918" s="1506"/>
      <c r="B918" s="1507"/>
      <c r="C918" s="1513"/>
      <c r="D918" s="1524"/>
      <c r="E918" s="1510"/>
      <c r="F918" s="1511"/>
      <c r="G918" s="1512"/>
      <c r="H918" s="1513"/>
      <c r="I918" s="1514"/>
      <c r="J918" s="1515"/>
      <c r="K918" s="1516"/>
      <c r="L918" s="1517"/>
    </row>
    <row r="919">
      <c r="A919" s="1499"/>
      <c r="B919" s="1504"/>
      <c r="C919" s="1504"/>
      <c r="D919" s="1504"/>
      <c r="E919" s="1504"/>
      <c r="F919" s="1504"/>
      <c r="G919" s="1504"/>
      <c r="H919" s="1504"/>
      <c r="I919" s="1504"/>
      <c r="J919" s="1504"/>
      <c r="K919" s="1500"/>
      <c r="L919" s="1505"/>
    </row>
    <row r="920">
      <c r="A920" s="1506"/>
      <c r="B920" s="1507"/>
      <c r="C920" s="1513"/>
      <c r="D920" s="1524"/>
      <c r="E920" s="1510"/>
      <c r="F920" s="1511"/>
      <c r="G920" s="1512"/>
      <c r="H920" s="1513"/>
      <c r="I920" s="1514"/>
      <c r="J920" s="1515"/>
      <c r="K920" s="1516"/>
      <c r="L920" s="1517"/>
    </row>
    <row r="921">
      <c r="A921" s="1499"/>
      <c r="B921" s="1504"/>
      <c r="C921" s="1504"/>
      <c r="D921" s="1504"/>
      <c r="E921" s="1504"/>
      <c r="F921" s="1504"/>
      <c r="G921" s="1504"/>
      <c r="H921" s="1504"/>
      <c r="I921" s="1504"/>
      <c r="J921" s="1504"/>
      <c r="K921" s="1500"/>
      <c r="L921" s="1505"/>
    </row>
    <row r="922">
      <c r="A922" s="1506"/>
      <c r="B922" s="1507"/>
      <c r="C922" s="1513"/>
      <c r="D922" s="1524"/>
      <c r="E922" s="1510"/>
      <c r="F922" s="1511"/>
      <c r="G922" s="1512"/>
      <c r="H922" s="1513"/>
      <c r="I922" s="1514"/>
      <c r="J922" s="1515"/>
      <c r="K922" s="1516"/>
      <c r="L922" s="1517"/>
    </row>
    <row r="923">
      <c r="A923" s="1499"/>
      <c r="B923" s="1504"/>
      <c r="C923" s="1504"/>
      <c r="D923" s="1504"/>
      <c r="E923" s="1504"/>
      <c r="F923" s="1504"/>
      <c r="G923" s="1504"/>
      <c r="H923" s="1504"/>
      <c r="I923" s="1504"/>
      <c r="J923" s="1504"/>
      <c r="K923" s="1500"/>
      <c r="L923" s="1505"/>
    </row>
    <row r="924">
      <c r="A924" s="1506"/>
      <c r="B924" s="1507"/>
      <c r="C924" s="1513"/>
      <c r="D924" s="1524"/>
      <c r="E924" s="1510"/>
      <c r="F924" s="1511"/>
      <c r="G924" s="1512"/>
      <c r="H924" s="1513"/>
      <c r="I924" s="1514"/>
      <c r="J924" s="1515"/>
      <c r="K924" s="1516"/>
      <c r="L924" s="1517"/>
    </row>
    <row r="925">
      <c r="A925" s="1499"/>
      <c r="B925" s="1504"/>
      <c r="C925" s="1504"/>
      <c r="D925" s="1504"/>
      <c r="E925" s="1504"/>
      <c r="F925" s="1504"/>
      <c r="G925" s="1504"/>
      <c r="H925" s="1504"/>
      <c r="I925" s="1504"/>
      <c r="J925" s="1504"/>
      <c r="K925" s="1500"/>
      <c r="L925" s="1505"/>
    </row>
    <row r="926">
      <c r="A926" s="1506"/>
      <c r="B926" s="1507"/>
      <c r="C926" s="1513"/>
      <c r="D926" s="1524"/>
      <c r="E926" s="1510"/>
      <c r="F926" s="1511"/>
      <c r="G926" s="1512"/>
      <c r="H926" s="1513"/>
      <c r="I926" s="1514"/>
      <c r="J926" s="1515"/>
      <c r="K926" s="1516"/>
      <c r="L926" s="1517"/>
    </row>
    <row r="927">
      <c r="A927" s="1499"/>
      <c r="B927" s="1504"/>
      <c r="C927" s="1504"/>
      <c r="D927" s="1504"/>
      <c r="E927" s="1504"/>
      <c r="F927" s="1504"/>
      <c r="G927" s="1504"/>
      <c r="H927" s="1504"/>
      <c r="I927" s="1504"/>
      <c r="J927" s="1504"/>
      <c r="K927" s="1500"/>
      <c r="L927" s="1505"/>
    </row>
    <row r="928">
      <c r="A928" s="1506"/>
      <c r="B928" s="1507"/>
      <c r="C928" s="1513"/>
      <c r="D928" s="1524"/>
      <c r="E928" s="1510"/>
      <c r="F928" s="1511"/>
      <c r="G928" s="1512"/>
      <c r="H928" s="1513"/>
      <c r="I928" s="1514"/>
      <c r="J928" s="1515"/>
      <c r="K928" s="1516"/>
      <c r="L928" s="1517"/>
    </row>
    <row r="929">
      <c r="A929" s="1499"/>
      <c r="B929" s="1504"/>
      <c r="C929" s="1504"/>
      <c r="D929" s="1504"/>
      <c r="E929" s="1504"/>
      <c r="F929" s="1504"/>
      <c r="G929" s="1504"/>
      <c r="H929" s="1504"/>
      <c r="I929" s="1504"/>
      <c r="J929" s="1504"/>
      <c r="K929" s="1500"/>
      <c r="L929" s="1505"/>
    </row>
    <row r="930">
      <c r="A930" s="1506"/>
      <c r="B930" s="1507"/>
      <c r="C930" s="1513"/>
      <c r="D930" s="1524"/>
      <c r="E930" s="1510"/>
      <c r="F930" s="1511"/>
      <c r="G930" s="1512"/>
      <c r="H930" s="1513"/>
      <c r="I930" s="1514"/>
      <c r="J930" s="1515"/>
      <c r="K930" s="1516"/>
      <c r="L930" s="1517"/>
    </row>
    <row r="931">
      <c r="A931" s="1499"/>
      <c r="B931" s="1504"/>
      <c r="C931" s="1504"/>
      <c r="D931" s="1504"/>
      <c r="E931" s="1504"/>
      <c r="F931" s="1504"/>
      <c r="G931" s="1504"/>
      <c r="H931" s="1504"/>
      <c r="I931" s="1504"/>
      <c r="J931" s="1504"/>
      <c r="K931" s="1500"/>
      <c r="L931" s="1505"/>
    </row>
    <row r="932">
      <c r="A932" s="1506"/>
      <c r="B932" s="1507"/>
      <c r="C932" s="1513"/>
      <c r="D932" s="1524"/>
      <c r="E932" s="1510"/>
      <c r="F932" s="1511"/>
      <c r="G932" s="1512"/>
      <c r="H932" s="1513"/>
      <c r="I932" s="1514"/>
      <c r="J932" s="1515"/>
      <c r="K932" s="1516"/>
      <c r="L932" s="1517"/>
    </row>
    <row r="933">
      <c r="A933" s="1499"/>
      <c r="B933" s="1504"/>
      <c r="C933" s="1504"/>
      <c r="D933" s="1504"/>
      <c r="E933" s="1504"/>
      <c r="F933" s="1504"/>
      <c r="G933" s="1504"/>
      <c r="H933" s="1504"/>
      <c r="I933" s="1504"/>
      <c r="J933" s="1504"/>
      <c r="K933" s="1500"/>
      <c r="L933" s="1505"/>
    </row>
    <row r="934">
      <c r="A934" s="1506"/>
      <c r="B934" s="1507"/>
      <c r="C934" s="1513"/>
      <c r="D934" s="1524"/>
      <c r="E934" s="1510"/>
      <c r="F934" s="1511"/>
      <c r="G934" s="1512"/>
      <c r="H934" s="1513"/>
      <c r="I934" s="1514"/>
      <c r="J934" s="1515"/>
      <c r="K934" s="1516"/>
      <c r="L934" s="1517"/>
    </row>
    <row r="935">
      <c r="A935" s="1499"/>
      <c r="B935" s="1504"/>
      <c r="C935" s="1504"/>
      <c r="D935" s="1504"/>
      <c r="E935" s="1504"/>
      <c r="F935" s="1504"/>
      <c r="G935" s="1504"/>
      <c r="H935" s="1504"/>
      <c r="I935" s="1504"/>
      <c r="J935" s="1504"/>
      <c r="K935" s="1500"/>
      <c r="L935" s="1505"/>
    </row>
    <row r="936">
      <c r="A936" s="1506"/>
      <c r="B936" s="1507"/>
      <c r="C936" s="1513"/>
      <c r="D936" s="1524"/>
      <c r="E936" s="1510"/>
      <c r="F936" s="1511"/>
      <c r="G936" s="1512"/>
      <c r="H936" s="1513"/>
      <c r="I936" s="1514"/>
      <c r="J936" s="1515"/>
      <c r="K936" s="1516"/>
      <c r="L936" s="1517"/>
    </row>
    <row r="937">
      <c r="A937" s="1499"/>
      <c r="B937" s="1504"/>
      <c r="C937" s="1504"/>
      <c r="D937" s="1504"/>
      <c r="E937" s="1504"/>
      <c r="F937" s="1504"/>
      <c r="G937" s="1504"/>
      <c r="H937" s="1504"/>
      <c r="I937" s="1504"/>
      <c r="J937" s="1504"/>
      <c r="K937" s="1500"/>
      <c r="L937" s="1505"/>
    </row>
    <row r="938">
      <c r="A938" s="1506"/>
      <c r="B938" s="1507"/>
      <c r="C938" s="1513"/>
      <c r="D938" s="1524"/>
      <c r="E938" s="1510"/>
      <c r="F938" s="1511"/>
      <c r="G938" s="1512"/>
      <c r="H938" s="1513"/>
      <c r="I938" s="1514"/>
      <c r="J938" s="1515"/>
      <c r="K938" s="1516"/>
      <c r="L938" s="1517"/>
    </row>
    <row r="939">
      <c r="A939" s="1499"/>
      <c r="B939" s="1504"/>
      <c r="C939" s="1504"/>
      <c r="D939" s="1504"/>
      <c r="E939" s="1504"/>
      <c r="F939" s="1504"/>
      <c r="G939" s="1504"/>
      <c r="H939" s="1504"/>
      <c r="I939" s="1504"/>
      <c r="J939" s="1504"/>
      <c r="K939" s="1500"/>
      <c r="L939" s="1505"/>
    </row>
    <row r="940">
      <c r="A940" s="1506"/>
      <c r="B940" s="1507"/>
      <c r="C940" s="1513"/>
      <c r="D940" s="1524"/>
      <c r="E940" s="1510"/>
      <c r="F940" s="1511"/>
      <c r="G940" s="1512"/>
      <c r="H940" s="1513"/>
      <c r="I940" s="1514"/>
      <c r="J940" s="1515"/>
      <c r="K940" s="1516"/>
      <c r="L940" s="1517"/>
    </row>
    <row r="941">
      <c r="A941" s="1499"/>
      <c r="B941" s="1504"/>
      <c r="C941" s="1504"/>
      <c r="D941" s="1504"/>
      <c r="E941" s="1504"/>
      <c r="F941" s="1504"/>
      <c r="G941" s="1504"/>
      <c r="H941" s="1504"/>
      <c r="I941" s="1504"/>
      <c r="J941" s="1504"/>
      <c r="K941" s="1500"/>
      <c r="L941" s="1505"/>
    </row>
    <row r="942">
      <c r="A942" s="1506"/>
      <c r="B942" s="1507"/>
      <c r="C942" s="1513"/>
      <c r="D942" s="1524"/>
      <c r="E942" s="1510"/>
      <c r="F942" s="1511"/>
      <c r="G942" s="1512"/>
      <c r="H942" s="1513"/>
      <c r="I942" s="1514"/>
      <c r="J942" s="1515"/>
      <c r="K942" s="1516"/>
      <c r="L942" s="1517"/>
    </row>
    <row r="943">
      <c r="A943" s="1499"/>
      <c r="B943" s="1504"/>
      <c r="C943" s="1504"/>
      <c r="D943" s="1504"/>
      <c r="E943" s="1504"/>
      <c r="F943" s="1504"/>
      <c r="G943" s="1504"/>
      <c r="H943" s="1504"/>
      <c r="I943" s="1504"/>
      <c r="J943" s="1504"/>
      <c r="K943" s="1500"/>
      <c r="L943" s="1505"/>
    </row>
    <row r="944">
      <c r="A944" s="1506"/>
      <c r="B944" s="1507"/>
      <c r="C944" s="1513"/>
      <c r="D944" s="1524"/>
      <c r="E944" s="1510"/>
      <c r="F944" s="1511"/>
      <c r="G944" s="1512"/>
      <c r="H944" s="1513"/>
      <c r="I944" s="1514"/>
      <c r="J944" s="1515"/>
      <c r="K944" s="1516"/>
      <c r="L944" s="1517"/>
    </row>
    <row r="945">
      <c r="A945" s="1499"/>
      <c r="B945" s="1504"/>
      <c r="C945" s="1504"/>
      <c r="D945" s="1504"/>
      <c r="E945" s="1504"/>
      <c r="F945" s="1504"/>
      <c r="G945" s="1504"/>
      <c r="H945" s="1504"/>
      <c r="I945" s="1504"/>
      <c r="J945" s="1504"/>
      <c r="K945" s="1500"/>
      <c r="L945" s="1505"/>
    </row>
    <row r="946">
      <c r="A946" s="1506"/>
      <c r="B946" s="1507"/>
      <c r="C946" s="1513"/>
      <c r="D946" s="1524"/>
      <c r="E946" s="1510"/>
      <c r="F946" s="1511"/>
      <c r="G946" s="1512"/>
      <c r="H946" s="1513"/>
      <c r="I946" s="1514"/>
      <c r="J946" s="1515"/>
      <c r="K946" s="1516"/>
      <c r="L946" s="1517"/>
    </row>
    <row r="947">
      <c r="A947" s="1499"/>
      <c r="B947" s="1504"/>
      <c r="C947" s="1504"/>
      <c r="D947" s="1504"/>
      <c r="E947" s="1504"/>
      <c r="F947" s="1504"/>
      <c r="G947" s="1504"/>
      <c r="H947" s="1504"/>
      <c r="I947" s="1504"/>
      <c r="J947" s="1504"/>
      <c r="K947" s="1500"/>
      <c r="L947" s="1505"/>
    </row>
    <row r="948">
      <c r="A948" s="1506"/>
      <c r="B948" s="1507"/>
      <c r="C948" s="1513"/>
      <c r="D948" s="1524"/>
      <c r="E948" s="1510"/>
      <c r="F948" s="1511"/>
      <c r="G948" s="1512"/>
      <c r="H948" s="1513"/>
      <c r="I948" s="1514"/>
      <c r="J948" s="1515"/>
      <c r="K948" s="1516"/>
      <c r="L948" s="1517"/>
    </row>
    <row r="949">
      <c r="A949" s="1499"/>
      <c r="B949" s="1504"/>
      <c r="C949" s="1504"/>
      <c r="D949" s="1504"/>
      <c r="E949" s="1504"/>
      <c r="F949" s="1504"/>
      <c r="G949" s="1504"/>
      <c r="H949" s="1504"/>
      <c r="I949" s="1504"/>
      <c r="J949" s="1504"/>
      <c r="K949" s="1500"/>
      <c r="L949" s="1505"/>
    </row>
    <row r="950">
      <c r="A950" s="1506"/>
      <c r="B950" s="1507"/>
      <c r="C950" s="1513"/>
      <c r="D950" s="1524"/>
      <c r="E950" s="1510"/>
      <c r="F950" s="1511"/>
      <c r="G950" s="1512"/>
      <c r="H950" s="1513"/>
      <c r="I950" s="1514"/>
      <c r="J950" s="1515"/>
      <c r="K950" s="1516"/>
      <c r="L950" s="1517"/>
    </row>
    <row r="951">
      <c r="A951" s="1499"/>
      <c r="B951" s="1504"/>
      <c r="C951" s="1504"/>
      <c r="D951" s="1504"/>
      <c r="E951" s="1504"/>
      <c r="F951" s="1504"/>
      <c r="G951" s="1504"/>
      <c r="H951" s="1504"/>
      <c r="I951" s="1504"/>
      <c r="J951" s="1504"/>
      <c r="K951" s="1500"/>
      <c r="L951" s="1505"/>
    </row>
    <row r="952">
      <c r="A952" s="1506"/>
      <c r="B952" s="1507"/>
      <c r="C952" s="1513"/>
      <c r="D952" s="1524"/>
      <c r="E952" s="1510"/>
      <c r="F952" s="1511"/>
      <c r="G952" s="1512"/>
      <c r="H952" s="1513"/>
      <c r="I952" s="1514"/>
      <c r="J952" s="1515"/>
      <c r="K952" s="1516"/>
      <c r="L952" s="1517"/>
    </row>
    <row r="953">
      <c r="A953" s="1499"/>
      <c r="B953" s="1504"/>
      <c r="C953" s="1504"/>
      <c r="D953" s="1504"/>
      <c r="E953" s="1504"/>
      <c r="F953" s="1504"/>
      <c r="G953" s="1504"/>
      <c r="H953" s="1504"/>
      <c r="I953" s="1504"/>
      <c r="J953" s="1504"/>
      <c r="K953" s="1500"/>
      <c r="L953" s="1505"/>
    </row>
    <row r="954">
      <c r="A954" s="1506"/>
      <c r="B954" s="1507"/>
      <c r="C954" s="1513"/>
      <c r="D954" s="1524"/>
      <c r="E954" s="1510"/>
      <c r="F954" s="1511"/>
      <c r="G954" s="1512"/>
      <c r="H954" s="1513"/>
      <c r="I954" s="1514"/>
      <c r="J954" s="1515"/>
      <c r="K954" s="1516"/>
      <c r="L954" s="1517"/>
    </row>
    <row r="955">
      <c r="A955" s="1499"/>
      <c r="B955" s="1504"/>
      <c r="C955" s="1504"/>
      <c r="D955" s="1504"/>
      <c r="E955" s="1504"/>
      <c r="F955" s="1504"/>
      <c r="G955" s="1504"/>
      <c r="H955" s="1504"/>
      <c r="I955" s="1504"/>
      <c r="J955" s="1504"/>
      <c r="K955" s="1500"/>
      <c r="L955" s="1505"/>
    </row>
    <row r="956">
      <c r="A956" s="1506"/>
      <c r="B956" s="1507"/>
      <c r="C956" s="1513"/>
      <c r="D956" s="1524"/>
      <c r="E956" s="1510"/>
      <c r="F956" s="1511"/>
      <c r="G956" s="1512"/>
      <c r="H956" s="1513"/>
      <c r="I956" s="1514"/>
      <c r="J956" s="1515"/>
      <c r="K956" s="1516"/>
      <c r="L956" s="1517"/>
    </row>
    <row r="957">
      <c r="A957" s="1499"/>
      <c r="B957" s="1504"/>
      <c r="C957" s="1504"/>
      <c r="D957" s="1504"/>
      <c r="E957" s="1504"/>
      <c r="F957" s="1504"/>
      <c r="G957" s="1504"/>
      <c r="H957" s="1504"/>
      <c r="I957" s="1504"/>
      <c r="J957" s="1504"/>
      <c r="K957" s="1500"/>
      <c r="L957" s="1505"/>
    </row>
    <row r="958">
      <c r="A958" s="1506"/>
      <c r="B958" s="1507"/>
      <c r="C958" s="1513"/>
      <c r="D958" s="1524"/>
      <c r="E958" s="1510"/>
      <c r="F958" s="1511"/>
      <c r="G958" s="1512"/>
      <c r="H958" s="1513"/>
      <c r="I958" s="1514"/>
      <c r="J958" s="1515"/>
      <c r="K958" s="1516"/>
      <c r="L958" s="1517"/>
    </row>
    <row r="959">
      <c r="A959" s="1499"/>
      <c r="B959" s="1504"/>
      <c r="C959" s="1504"/>
      <c r="D959" s="1504"/>
      <c r="E959" s="1504"/>
      <c r="F959" s="1504"/>
      <c r="G959" s="1504"/>
      <c r="H959" s="1504"/>
      <c r="I959" s="1504"/>
      <c r="J959" s="1504"/>
      <c r="K959" s="1500"/>
      <c r="L959" s="1505"/>
    </row>
    <row r="960">
      <c r="A960" s="1506"/>
      <c r="B960" s="1507"/>
      <c r="C960" s="1513"/>
      <c r="D960" s="1524"/>
      <c r="E960" s="1510"/>
      <c r="F960" s="1511"/>
      <c r="G960" s="1512"/>
      <c r="H960" s="1513"/>
      <c r="I960" s="1514"/>
      <c r="J960" s="1515"/>
      <c r="K960" s="1516"/>
      <c r="L960" s="1517"/>
    </row>
    <row r="961">
      <c r="A961" s="1499"/>
      <c r="B961" s="1504"/>
      <c r="C961" s="1504"/>
      <c r="D961" s="1504"/>
      <c r="E961" s="1504"/>
      <c r="F961" s="1504"/>
      <c r="G961" s="1504"/>
      <c r="H961" s="1504"/>
      <c r="I961" s="1504"/>
      <c r="J961" s="1504"/>
      <c r="K961" s="1500"/>
      <c r="L961" s="1505"/>
    </row>
    <row r="962">
      <c r="A962" s="1506"/>
      <c r="B962" s="1507"/>
      <c r="C962" s="1513"/>
      <c r="D962" s="1524"/>
      <c r="E962" s="1510"/>
      <c r="F962" s="1511"/>
      <c r="G962" s="1512"/>
      <c r="H962" s="1513"/>
      <c r="I962" s="1514"/>
      <c r="J962" s="1515"/>
      <c r="K962" s="1516"/>
      <c r="L962" s="1517"/>
    </row>
    <row r="963">
      <c r="A963" s="1499"/>
      <c r="B963" s="1504"/>
      <c r="C963" s="1504"/>
      <c r="D963" s="1504"/>
      <c r="E963" s="1504"/>
      <c r="F963" s="1504"/>
      <c r="G963" s="1504"/>
      <c r="H963" s="1504"/>
      <c r="I963" s="1504"/>
      <c r="J963" s="1504"/>
      <c r="K963" s="1500"/>
      <c r="L963" s="1505"/>
    </row>
    <row r="964">
      <c r="A964" s="1506"/>
      <c r="B964" s="1507"/>
      <c r="C964" s="1513"/>
      <c r="D964" s="1524"/>
      <c r="E964" s="1510"/>
      <c r="F964" s="1511"/>
      <c r="G964" s="1512"/>
      <c r="H964" s="1513"/>
      <c r="I964" s="1514"/>
      <c r="J964" s="1515"/>
      <c r="K964" s="1516"/>
      <c r="L964" s="1517"/>
    </row>
    <row r="965">
      <c r="A965" s="1499"/>
      <c r="B965" s="1504"/>
      <c r="C965" s="1504"/>
      <c r="D965" s="1504"/>
      <c r="E965" s="1504"/>
      <c r="F965" s="1504"/>
      <c r="G965" s="1504"/>
      <c r="H965" s="1504"/>
      <c r="I965" s="1504"/>
      <c r="J965" s="1504"/>
      <c r="K965" s="1500"/>
      <c r="L965" s="1505"/>
    </row>
    <row r="966">
      <c r="A966" s="1506"/>
      <c r="B966" s="1507"/>
      <c r="C966" s="1513"/>
      <c r="D966" s="1524"/>
      <c r="E966" s="1510"/>
      <c r="F966" s="1511"/>
      <c r="G966" s="1512"/>
      <c r="H966" s="1513"/>
      <c r="I966" s="1514"/>
      <c r="J966" s="1515"/>
      <c r="K966" s="1516"/>
      <c r="L966" s="1517"/>
    </row>
    <row r="967">
      <c r="A967" s="1499"/>
      <c r="B967" s="1504"/>
      <c r="C967" s="1504"/>
      <c r="D967" s="1504"/>
      <c r="E967" s="1504"/>
      <c r="F967" s="1504"/>
      <c r="G967" s="1504"/>
      <c r="H967" s="1504"/>
      <c r="I967" s="1504"/>
      <c r="J967" s="1504"/>
      <c r="K967" s="1500"/>
      <c r="L967" s="1505"/>
    </row>
    <row r="968">
      <c r="A968" s="1506"/>
      <c r="B968" s="1507"/>
      <c r="C968" s="1513"/>
      <c r="D968" s="1524"/>
      <c r="E968" s="1510"/>
      <c r="F968" s="1511"/>
      <c r="G968" s="1512"/>
      <c r="H968" s="1513"/>
      <c r="I968" s="1514"/>
      <c r="J968" s="1515"/>
      <c r="K968" s="1516"/>
      <c r="L968" s="1517"/>
    </row>
    <row r="969">
      <c r="A969" s="1499"/>
      <c r="B969" s="1504"/>
      <c r="C969" s="1504"/>
      <c r="D969" s="1504"/>
      <c r="E969" s="1504"/>
      <c r="F969" s="1504"/>
      <c r="G969" s="1504"/>
      <c r="H969" s="1504"/>
      <c r="I969" s="1504"/>
      <c r="J969" s="1504"/>
      <c r="K969" s="1500"/>
      <c r="L969" s="1505"/>
    </row>
    <row r="970">
      <c r="A970" s="1506"/>
      <c r="B970" s="1507"/>
      <c r="C970" s="1513"/>
      <c r="D970" s="1524"/>
      <c r="E970" s="1510"/>
      <c r="F970" s="1511"/>
      <c r="G970" s="1512"/>
      <c r="H970" s="1513"/>
      <c r="I970" s="1514"/>
      <c r="J970" s="1515"/>
      <c r="K970" s="1516"/>
      <c r="L970" s="1517"/>
    </row>
    <row r="971">
      <c r="A971" s="1499"/>
      <c r="B971" s="1504"/>
      <c r="C971" s="1504"/>
      <c r="D971" s="1504"/>
      <c r="E971" s="1504"/>
      <c r="F971" s="1504"/>
      <c r="G971" s="1504"/>
      <c r="H971" s="1504"/>
      <c r="I971" s="1504"/>
      <c r="J971" s="1504"/>
      <c r="K971" s="1500"/>
      <c r="L971" s="1505"/>
    </row>
    <row r="972">
      <c r="A972" s="1506"/>
      <c r="B972" s="1507"/>
      <c r="C972" s="1513"/>
      <c r="D972" s="1524"/>
      <c r="E972" s="1510"/>
      <c r="F972" s="1511"/>
      <c r="G972" s="1512"/>
      <c r="H972" s="1513"/>
      <c r="I972" s="1514"/>
      <c r="J972" s="1515"/>
      <c r="K972" s="1516"/>
      <c r="L972" s="1517"/>
    </row>
    <row r="973">
      <c r="A973" s="1499"/>
      <c r="B973" s="1504"/>
      <c r="C973" s="1504"/>
      <c r="D973" s="1504"/>
      <c r="E973" s="1504"/>
      <c r="F973" s="1504"/>
      <c r="G973" s="1504"/>
      <c r="H973" s="1504"/>
      <c r="I973" s="1504"/>
      <c r="J973" s="1504"/>
      <c r="K973" s="1500"/>
      <c r="L973" s="1505"/>
    </row>
    <row r="974">
      <c r="A974" s="1506"/>
      <c r="B974" s="1507"/>
      <c r="C974" s="1513"/>
      <c r="D974" s="1524"/>
      <c r="E974" s="1510"/>
      <c r="F974" s="1511"/>
      <c r="G974" s="1512"/>
      <c r="H974" s="1513"/>
      <c r="I974" s="1514"/>
      <c r="J974" s="1515"/>
      <c r="K974" s="1516"/>
      <c r="L974" s="1517"/>
    </row>
    <row r="975">
      <c r="A975" s="1499"/>
      <c r="B975" s="1504"/>
      <c r="C975" s="1504"/>
      <c r="D975" s="1504"/>
      <c r="E975" s="1504"/>
      <c r="F975" s="1504"/>
      <c r="G975" s="1504"/>
      <c r="H975" s="1504"/>
      <c r="I975" s="1504"/>
      <c r="J975" s="1504"/>
      <c r="K975" s="1500"/>
      <c r="L975" s="1505"/>
    </row>
    <row r="976">
      <c r="A976" s="1506"/>
      <c r="B976" s="1507"/>
      <c r="C976" s="1513"/>
      <c r="D976" s="1524"/>
      <c r="E976" s="1510"/>
      <c r="F976" s="1511"/>
      <c r="G976" s="1512"/>
      <c r="H976" s="1513"/>
      <c r="I976" s="1514"/>
      <c r="J976" s="1515"/>
      <c r="K976" s="1516"/>
      <c r="L976" s="1517"/>
    </row>
    <row r="977">
      <c r="A977" s="1499"/>
      <c r="B977" s="1504"/>
      <c r="C977" s="1504"/>
      <c r="D977" s="1504"/>
      <c r="E977" s="1504"/>
      <c r="F977" s="1504"/>
      <c r="G977" s="1504"/>
      <c r="H977" s="1504"/>
      <c r="I977" s="1504"/>
      <c r="J977" s="1504"/>
      <c r="K977" s="1500"/>
      <c r="L977" s="1505"/>
    </row>
    <row r="978">
      <c r="A978" s="1506"/>
      <c r="B978" s="1507"/>
      <c r="C978" s="1513"/>
      <c r="D978" s="1524"/>
      <c r="E978" s="1510"/>
      <c r="F978" s="1511"/>
      <c r="G978" s="1512"/>
      <c r="H978" s="1513"/>
      <c r="I978" s="1514"/>
      <c r="J978" s="1515"/>
      <c r="K978" s="1516"/>
      <c r="L978" s="1517"/>
    </row>
    <row r="979">
      <c r="A979" s="1499"/>
      <c r="B979" s="1504"/>
      <c r="C979" s="1504"/>
      <c r="D979" s="1504"/>
      <c r="E979" s="1504"/>
      <c r="F979" s="1504"/>
      <c r="G979" s="1504"/>
      <c r="H979" s="1504"/>
      <c r="I979" s="1504"/>
      <c r="J979" s="1504"/>
      <c r="K979" s="1500"/>
      <c r="L979" s="1505"/>
    </row>
    <row r="980">
      <c r="A980" s="1506"/>
      <c r="B980" s="1507"/>
      <c r="C980" s="1513"/>
      <c r="D980" s="1524"/>
      <c r="E980" s="1510"/>
      <c r="F980" s="1511"/>
      <c r="G980" s="1512"/>
      <c r="H980" s="1513"/>
      <c r="I980" s="1514"/>
      <c r="J980" s="1515"/>
      <c r="K980" s="1516"/>
      <c r="L980" s="1517"/>
    </row>
    <row r="981">
      <c r="A981" s="1499"/>
      <c r="B981" s="1504"/>
      <c r="C981" s="1504"/>
      <c r="D981" s="1504"/>
      <c r="E981" s="1504"/>
      <c r="F981" s="1504"/>
      <c r="G981" s="1504"/>
      <c r="H981" s="1504"/>
      <c r="I981" s="1504"/>
      <c r="J981" s="1504"/>
      <c r="K981" s="1500"/>
      <c r="L981" s="1505"/>
    </row>
    <row r="982">
      <c r="A982" s="1506"/>
      <c r="B982" s="1507"/>
      <c r="C982" s="1513"/>
      <c r="D982" s="1524"/>
      <c r="E982" s="1510"/>
      <c r="F982" s="1511"/>
      <c r="G982" s="1512"/>
      <c r="H982" s="1513"/>
      <c r="I982" s="1514"/>
      <c r="J982" s="1515"/>
      <c r="K982" s="1516"/>
      <c r="L982" s="1517"/>
    </row>
    <row r="983">
      <c r="A983" s="1499"/>
      <c r="B983" s="1504"/>
      <c r="C983" s="1504"/>
      <c r="D983" s="1504"/>
      <c r="E983" s="1504"/>
      <c r="F983" s="1504"/>
      <c r="G983" s="1504"/>
      <c r="H983" s="1504"/>
      <c r="I983" s="1504"/>
      <c r="J983" s="1504"/>
      <c r="K983" s="1500"/>
      <c r="L983" s="1505"/>
    </row>
    <row r="984">
      <c r="A984" s="1506"/>
      <c r="B984" s="1507"/>
      <c r="C984" s="1513"/>
      <c r="D984" s="1524"/>
      <c r="E984" s="1510"/>
      <c r="F984" s="1511"/>
      <c r="G984" s="1512"/>
      <c r="H984" s="1513"/>
      <c r="I984" s="1514"/>
      <c r="J984" s="1515"/>
      <c r="K984" s="1516"/>
      <c r="L984" s="1517"/>
    </row>
    <row r="985">
      <c r="A985" s="1499"/>
      <c r="B985" s="1504"/>
      <c r="C985" s="1504"/>
      <c r="D985" s="1504"/>
      <c r="E985" s="1504"/>
      <c r="F985" s="1504"/>
      <c r="G985" s="1504"/>
      <c r="H985" s="1504"/>
      <c r="I985" s="1504"/>
      <c r="J985" s="1504"/>
      <c r="K985" s="1500"/>
      <c r="L985" s="1505"/>
    </row>
    <row r="986">
      <c r="A986" s="1506"/>
      <c r="B986" s="1507"/>
      <c r="C986" s="1513"/>
      <c r="D986" s="1524"/>
      <c r="E986" s="1510"/>
      <c r="F986" s="1511"/>
      <c r="G986" s="1512"/>
      <c r="H986" s="1513"/>
      <c r="I986" s="1514"/>
      <c r="J986" s="1515"/>
      <c r="K986" s="1516"/>
      <c r="L986" s="1517"/>
    </row>
    <row r="987">
      <c r="A987" s="1499"/>
      <c r="B987" s="1504"/>
      <c r="C987" s="1504"/>
      <c r="D987" s="1504"/>
      <c r="E987" s="1504"/>
      <c r="F987" s="1504"/>
      <c r="G987" s="1504"/>
      <c r="H987" s="1504"/>
      <c r="I987" s="1504"/>
      <c r="J987" s="1504"/>
      <c r="K987" s="1500"/>
      <c r="L987" s="1505"/>
    </row>
    <row r="988">
      <c r="A988" s="1506"/>
      <c r="B988" s="1507"/>
      <c r="C988" s="1513"/>
      <c r="D988" s="1524"/>
      <c r="E988" s="1510"/>
      <c r="F988" s="1511"/>
      <c r="G988" s="1512"/>
      <c r="H988" s="1513"/>
      <c r="I988" s="1514"/>
      <c r="J988" s="1515"/>
      <c r="K988" s="1516"/>
      <c r="L988" s="1517"/>
    </row>
    <row r="989">
      <c r="A989" s="1499"/>
      <c r="B989" s="1504"/>
      <c r="C989" s="1504"/>
      <c r="D989" s="1504"/>
      <c r="E989" s="1504"/>
      <c r="F989" s="1504"/>
      <c r="G989" s="1504"/>
      <c r="H989" s="1504"/>
      <c r="I989" s="1504"/>
      <c r="J989" s="1504"/>
      <c r="K989" s="1500"/>
      <c r="L989" s="1505"/>
    </row>
    <row r="990">
      <c r="A990" s="1506"/>
      <c r="B990" s="1507"/>
      <c r="C990" s="1513"/>
      <c r="D990" s="1524"/>
      <c r="E990" s="1510"/>
      <c r="F990" s="1511"/>
      <c r="G990" s="1512"/>
      <c r="H990" s="1513"/>
      <c r="I990" s="1514"/>
      <c r="J990" s="1515"/>
      <c r="K990" s="1516"/>
      <c r="L990" s="1517"/>
    </row>
    <row r="991">
      <c r="A991" s="1499"/>
      <c r="B991" s="1504"/>
      <c r="C991" s="1504"/>
      <c r="D991" s="1504"/>
      <c r="E991" s="1504"/>
      <c r="F991" s="1504"/>
      <c r="G991" s="1504"/>
      <c r="H991" s="1504"/>
      <c r="I991" s="1504"/>
      <c r="J991" s="1504"/>
      <c r="K991" s="1500"/>
      <c r="L991" s="1505"/>
    </row>
    <row r="992">
      <c r="A992" s="1506"/>
      <c r="B992" s="1507"/>
      <c r="C992" s="1513"/>
      <c r="D992" s="1524"/>
      <c r="E992" s="1510"/>
      <c r="F992" s="1511"/>
      <c r="G992" s="1512"/>
      <c r="H992" s="1513"/>
      <c r="I992" s="1514"/>
      <c r="J992" s="1515"/>
      <c r="K992" s="1516"/>
      <c r="L992" s="1517"/>
    </row>
    <row r="993">
      <c r="A993" s="1499"/>
      <c r="B993" s="1504"/>
      <c r="C993" s="1504"/>
      <c r="D993" s="1504"/>
      <c r="E993" s="1504"/>
      <c r="F993" s="1504"/>
      <c r="G993" s="1504"/>
      <c r="H993" s="1504"/>
      <c r="I993" s="1504"/>
      <c r="J993" s="1504"/>
      <c r="K993" s="1500"/>
      <c r="L993" s="1505"/>
    </row>
    <row r="994">
      <c r="A994" s="1506"/>
      <c r="B994" s="1507"/>
      <c r="C994" s="1513"/>
      <c r="D994" s="1524"/>
      <c r="E994" s="1510"/>
      <c r="F994" s="1511"/>
      <c r="G994" s="1512"/>
      <c r="H994" s="1513"/>
      <c r="I994" s="1514"/>
      <c r="J994" s="1515"/>
      <c r="K994" s="1516"/>
      <c r="L994" s="1517"/>
    </row>
    <row r="995">
      <c r="A995" s="1499"/>
      <c r="B995" s="1504"/>
      <c r="C995" s="1504"/>
      <c r="D995" s="1504"/>
      <c r="E995" s="1504"/>
      <c r="F995" s="1504"/>
      <c r="G995" s="1504"/>
      <c r="H995" s="1504"/>
      <c r="I995" s="1504"/>
      <c r="J995" s="1504"/>
      <c r="K995" s="1500"/>
      <c r="L995" s="1505"/>
    </row>
    <row r="996">
      <c r="A996" s="1506"/>
      <c r="B996" s="1507"/>
      <c r="C996" s="1513"/>
      <c r="D996" s="1524"/>
      <c r="E996" s="1510"/>
      <c r="F996" s="1511"/>
      <c r="G996" s="1512"/>
      <c r="H996" s="1513"/>
      <c r="I996" s="1514"/>
      <c r="J996" s="1515"/>
      <c r="K996" s="1516"/>
      <c r="L996" s="1517"/>
    </row>
    <row r="997">
      <c r="A997" s="1499"/>
      <c r="B997" s="1504"/>
      <c r="C997" s="1504"/>
      <c r="D997" s="1504"/>
      <c r="E997" s="1504"/>
      <c r="F997" s="1504"/>
      <c r="G997" s="1504"/>
      <c r="H997" s="1504"/>
      <c r="I997" s="1504"/>
      <c r="J997" s="1504"/>
      <c r="K997" s="1500"/>
      <c r="L997" s="1505"/>
    </row>
    <row r="998">
      <c r="A998" s="1506"/>
      <c r="B998" s="1507"/>
      <c r="C998" s="1513"/>
      <c r="D998" s="1524"/>
      <c r="E998" s="1510"/>
      <c r="F998" s="1511"/>
      <c r="G998" s="1512"/>
      <c r="H998" s="1513"/>
      <c r="I998" s="1514"/>
      <c r="J998" s="1515"/>
      <c r="K998" s="1516"/>
      <c r="L998" s="1517"/>
    </row>
    <row r="999">
      <c r="A999" s="1499"/>
      <c r="B999" s="1504"/>
      <c r="C999" s="1504"/>
      <c r="D999" s="1504"/>
      <c r="E999" s="1504"/>
      <c r="F999" s="1504"/>
      <c r="G999" s="1504"/>
      <c r="H999" s="1504"/>
      <c r="I999" s="1504"/>
      <c r="J999" s="1504"/>
      <c r="K999" s="1500"/>
      <c r="L999" s="1505"/>
    </row>
    <row r="1000">
      <c r="A1000" s="1506"/>
      <c r="B1000" s="1507"/>
      <c r="C1000" s="1513"/>
      <c r="D1000" s="1524"/>
      <c r="E1000" s="1510"/>
      <c r="F1000" s="1511"/>
      <c r="G1000" s="1512"/>
      <c r="H1000" s="1513"/>
      <c r="I1000" s="1514"/>
      <c r="J1000" s="1515"/>
      <c r="K1000" s="1516"/>
      <c r="L1000" s="1517"/>
    </row>
    <row r="1001">
      <c r="A1001" s="1499"/>
      <c r="B1001" s="1504"/>
      <c r="C1001" s="1504"/>
      <c r="D1001" s="1504"/>
      <c r="E1001" s="1504"/>
      <c r="F1001" s="1504"/>
      <c r="G1001" s="1504"/>
      <c r="H1001" s="1504"/>
      <c r="I1001" s="1504"/>
      <c r="J1001" s="1504"/>
      <c r="K1001" s="1500"/>
      <c r="L1001" s="1505"/>
    </row>
    <row r="1002">
      <c r="A1002" s="1506"/>
      <c r="B1002" s="1507"/>
      <c r="C1002" s="1513"/>
      <c r="D1002" s="1524"/>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10502</v>
      </c>
      <c r="C1" s="1526" t="s">
        <v>43</v>
      </c>
      <c r="D1" s="1527" t="s">
        <v>10503</v>
      </c>
      <c r="E1" s="1526" t="s">
        <v>10504</v>
      </c>
      <c r="F1" s="1528" t="s">
        <v>10505</v>
      </c>
    </row>
    <row r="2">
      <c r="A2" s="1529"/>
      <c r="B2" s="1530"/>
      <c r="C2" s="1530"/>
      <c r="D2" s="1530"/>
      <c r="E2" s="1530"/>
      <c r="F2" s="1530"/>
    </row>
    <row r="3">
      <c r="A3" s="1529"/>
      <c r="B3" s="1530"/>
      <c r="C3" s="1530"/>
      <c r="D3" s="1530"/>
      <c r="E3" s="1530"/>
      <c r="F3" s="1530"/>
    </row>
    <row r="4">
      <c r="A4" s="1531" t="s">
        <v>10506</v>
      </c>
      <c r="B4" s="1532" t="s">
        <v>10507</v>
      </c>
      <c r="C4" s="1533"/>
      <c r="D4" s="1533"/>
      <c r="E4" s="1533"/>
      <c r="F4" s="1534"/>
    </row>
    <row r="5">
      <c r="A5" s="1530"/>
      <c r="B5" s="1535"/>
      <c r="C5" s="692"/>
      <c r="D5" s="692"/>
      <c r="E5" s="692"/>
      <c r="F5" s="1536"/>
    </row>
    <row r="6">
      <c r="A6" s="1537" t="s">
        <v>10507</v>
      </c>
      <c r="B6" s="1538" t="s">
        <v>10508</v>
      </c>
      <c r="C6" s="1539" t="s">
        <v>3415</v>
      </c>
      <c r="D6" s="1540" t="s">
        <v>10509</v>
      </c>
      <c r="E6" s="1539" t="s">
        <v>10510</v>
      </c>
      <c r="F6" s="1541">
        <v>44233.0</v>
      </c>
    </row>
    <row r="7">
      <c r="A7" s="1537" t="s">
        <v>10511</v>
      </c>
      <c r="B7" s="1542" t="s">
        <v>10512</v>
      </c>
      <c r="C7" s="1539" t="s">
        <v>5550</v>
      </c>
      <c r="D7" s="1540" t="s">
        <v>10513</v>
      </c>
      <c r="E7" s="1539" t="s">
        <v>10510</v>
      </c>
      <c r="F7" s="1541">
        <v>43878.0</v>
      </c>
    </row>
    <row r="8">
      <c r="A8" s="1537" t="s">
        <v>10514</v>
      </c>
      <c r="B8" s="1543" t="s">
        <v>10515</v>
      </c>
      <c r="C8" s="1539" t="s">
        <v>6269</v>
      </c>
      <c r="D8" s="1540" t="s">
        <v>10516</v>
      </c>
      <c r="E8" s="1539" t="s">
        <v>10510</v>
      </c>
      <c r="F8" s="1541">
        <v>43879.0</v>
      </c>
    </row>
    <row r="9">
      <c r="A9" s="1544" t="s">
        <v>10517</v>
      </c>
      <c r="B9" s="1545" t="s">
        <v>10518</v>
      </c>
      <c r="C9" s="1539" t="s">
        <v>3553</v>
      </c>
      <c r="D9" s="1540" t="s">
        <v>10519</v>
      </c>
      <c r="E9" s="1539" t="s">
        <v>10520</v>
      </c>
      <c r="F9" s="1541">
        <v>44084.0</v>
      </c>
    </row>
    <row r="10">
      <c r="A10" s="1544" t="s">
        <v>10521</v>
      </c>
      <c r="B10" s="1545" t="s">
        <v>10522</v>
      </c>
      <c r="C10" s="1546"/>
      <c r="D10" s="1547"/>
      <c r="E10" s="1546"/>
      <c r="F10" s="1546"/>
    </row>
    <row r="11">
      <c r="A11" s="1544" t="s">
        <v>10523</v>
      </c>
      <c r="B11" s="1545"/>
      <c r="C11" s="1546"/>
      <c r="D11" s="1547"/>
      <c r="E11" s="1546"/>
      <c r="F11" s="1546"/>
    </row>
    <row r="12">
      <c r="A12" s="1537" t="s">
        <v>10524</v>
      </c>
      <c r="B12" s="1545"/>
      <c r="C12" s="1546"/>
      <c r="D12" s="1547"/>
      <c r="E12" s="1546"/>
      <c r="F12" s="1546"/>
    </row>
    <row r="13">
      <c r="A13" s="1548" t="s">
        <v>10525</v>
      </c>
      <c r="B13" s="1545"/>
      <c r="C13" s="1546"/>
      <c r="D13" s="1547"/>
      <c r="E13" s="1546"/>
      <c r="F13" s="1546"/>
    </row>
    <row r="14" ht="15.75" customHeight="1">
      <c r="A14" s="1537" t="s">
        <v>10526</v>
      </c>
      <c r="B14" s="1532" t="s">
        <v>10511</v>
      </c>
      <c r="C14" s="1533"/>
      <c r="D14" s="1533"/>
      <c r="E14" s="1533"/>
      <c r="F14" s="1534"/>
    </row>
    <row r="15">
      <c r="A15" s="1537" t="s">
        <v>10527</v>
      </c>
      <c r="B15" s="1535"/>
      <c r="C15" s="692"/>
      <c r="D15" s="692"/>
      <c r="E15" s="692"/>
      <c r="F15" s="1536"/>
    </row>
    <row r="16">
      <c r="A16" s="1537" t="s">
        <v>10528</v>
      </c>
      <c r="B16" s="1538" t="s">
        <v>10508</v>
      </c>
      <c r="C16" s="1539" t="s">
        <v>3415</v>
      </c>
      <c r="D16" s="1540" t="s">
        <v>10529</v>
      </c>
      <c r="E16" s="1539" t="s">
        <v>10510</v>
      </c>
      <c r="F16" s="1541">
        <v>44250.0</v>
      </c>
    </row>
    <row r="17">
      <c r="A17" s="1544" t="s">
        <v>10530</v>
      </c>
      <c r="B17" s="1542" t="s">
        <v>10512</v>
      </c>
      <c r="C17" s="1539" t="s">
        <v>3498</v>
      </c>
      <c r="D17" s="1540" t="s">
        <v>10531</v>
      </c>
      <c r="E17" s="1539" t="s">
        <v>10510</v>
      </c>
      <c r="F17" s="1541">
        <v>43364.0</v>
      </c>
    </row>
    <row r="18">
      <c r="A18" s="1544" t="s">
        <v>10532</v>
      </c>
      <c r="B18" s="1543" t="s">
        <v>10515</v>
      </c>
      <c r="C18" s="1539" t="s">
        <v>10533</v>
      </c>
      <c r="D18" s="1540" t="s">
        <v>10534</v>
      </c>
      <c r="E18" s="1539" t="s">
        <v>10520</v>
      </c>
      <c r="F18" s="1541">
        <v>43757.0</v>
      </c>
    </row>
    <row r="19">
      <c r="A19" s="1544" t="s">
        <v>10535</v>
      </c>
      <c r="B19" s="1545" t="s">
        <v>10518</v>
      </c>
      <c r="C19" s="1539" t="s">
        <v>10536</v>
      </c>
      <c r="D19" s="1540" t="s">
        <v>10537</v>
      </c>
      <c r="E19" s="1539" t="s">
        <v>10520</v>
      </c>
      <c r="F19" s="1541">
        <v>43438.0</v>
      </c>
    </row>
    <row r="20">
      <c r="A20" s="1548" t="s">
        <v>10538</v>
      </c>
      <c r="B20" s="1545" t="s">
        <v>10522</v>
      </c>
      <c r="C20" s="1546"/>
      <c r="D20" s="1547"/>
      <c r="E20" s="1546"/>
      <c r="F20" s="1546"/>
    </row>
    <row r="21">
      <c r="A21" s="1548" t="s">
        <v>10539</v>
      </c>
      <c r="B21" s="1549"/>
      <c r="C21" s="1546"/>
      <c r="D21" s="1547"/>
      <c r="E21" s="1546"/>
      <c r="F21" s="1546"/>
    </row>
    <row r="22">
      <c r="A22" s="1548" t="s">
        <v>10540</v>
      </c>
      <c r="B22" s="1549"/>
      <c r="C22" s="1546"/>
      <c r="D22" s="1547"/>
      <c r="E22" s="1546"/>
      <c r="F22" s="1546"/>
    </row>
    <row r="23">
      <c r="A23" s="1550"/>
      <c r="B23" s="1549"/>
      <c r="C23" s="1546"/>
      <c r="D23" s="1547"/>
      <c r="E23" s="1546"/>
      <c r="F23" s="1546"/>
    </row>
    <row r="24">
      <c r="A24" s="1550"/>
      <c r="B24" s="1551" t="s">
        <v>10514</v>
      </c>
      <c r="C24" s="1533"/>
      <c r="D24" s="1533"/>
      <c r="E24" s="1533"/>
      <c r="F24" s="1534"/>
    </row>
    <row r="25">
      <c r="A25" s="1550"/>
      <c r="B25" s="692"/>
      <c r="C25" s="692"/>
      <c r="D25" s="692"/>
      <c r="E25" s="692"/>
      <c r="F25" s="1536"/>
    </row>
    <row r="26">
      <c r="A26" s="1550"/>
      <c r="B26" s="1538" t="s">
        <v>10508</v>
      </c>
      <c r="C26" s="1539" t="s">
        <v>10541</v>
      </c>
      <c r="D26" s="1540" t="s">
        <v>10542</v>
      </c>
      <c r="E26" s="1539" t="s">
        <v>10510</v>
      </c>
      <c r="F26" s="1541">
        <v>44021.0</v>
      </c>
    </row>
    <row r="27">
      <c r="A27" s="1550"/>
      <c r="B27" s="1542" t="s">
        <v>10512</v>
      </c>
      <c r="C27" s="1539" t="s">
        <v>4447</v>
      </c>
      <c r="D27" s="1540" t="s">
        <v>10543</v>
      </c>
      <c r="E27" s="1539" t="s">
        <v>10520</v>
      </c>
      <c r="F27" s="1541">
        <v>44022.0</v>
      </c>
    </row>
    <row r="28">
      <c r="A28" s="1550"/>
      <c r="B28" s="1543" t="s">
        <v>10515</v>
      </c>
      <c r="C28" s="1539" t="s">
        <v>10544</v>
      </c>
      <c r="D28" s="1540" t="s">
        <v>10545</v>
      </c>
      <c r="E28" s="1539" t="s">
        <v>10546</v>
      </c>
      <c r="F28" s="1541">
        <v>43884.0</v>
      </c>
    </row>
    <row r="29">
      <c r="A29" s="1550"/>
      <c r="B29" s="1545" t="s">
        <v>10518</v>
      </c>
      <c r="C29" s="1539" t="s">
        <v>5139</v>
      </c>
      <c r="D29" s="1540" t="s">
        <v>10547</v>
      </c>
      <c r="E29" s="1539" t="s">
        <v>10510</v>
      </c>
      <c r="F29" s="1541">
        <v>43892.0</v>
      </c>
    </row>
    <row r="30">
      <c r="A30" s="1550"/>
      <c r="B30" s="1545" t="s">
        <v>10522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10517</v>
      </c>
      <c r="C34" s="1533"/>
      <c r="D34" s="1533"/>
      <c r="E34" s="1533"/>
      <c r="F34" s="1534"/>
    </row>
    <row r="35">
      <c r="A35" s="1550"/>
      <c r="B35" s="1535"/>
      <c r="C35" s="692"/>
      <c r="D35" s="692"/>
      <c r="E35" s="692"/>
      <c r="F35" s="1536"/>
    </row>
    <row r="36">
      <c r="A36" s="1550"/>
      <c r="B36" s="1552" t="s">
        <v>10548</v>
      </c>
      <c r="C36" s="1533"/>
      <c r="D36" s="1533"/>
      <c r="E36" s="1533"/>
      <c r="F36" s="1534"/>
    </row>
    <row r="37">
      <c r="A37" s="1550"/>
      <c r="B37" s="1535"/>
      <c r="C37" s="692"/>
      <c r="D37" s="692"/>
      <c r="E37" s="692"/>
      <c r="F37" s="1536"/>
    </row>
    <row r="38">
      <c r="A38" s="1550"/>
      <c r="B38" s="1538" t="s">
        <v>10508</v>
      </c>
      <c r="C38" s="1553" t="s">
        <v>327</v>
      </c>
      <c r="D38" s="1540" t="s">
        <v>10549</v>
      </c>
      <c r="E38" s="1539" t="s">
        <v>10510</v>
      </c>
      <c r="F38" s="1541">
        <v>43659.0</v>
      </c>
    </row>
    <row r="39">
      <c r="A39" s="1550"/>
      <c r="B39" s="1542" t="s">
        <v>10512</v>
      </c>
      <c r="C39" s="1539" t="s">
        <v>2138</v>
      </c>
      <c r="D39" s="1540" t="s">
        <v>10550</v>
      </c>
      <c r="E39" s="1539" t="s">
        <v>10510</v>
      </c>
      <c r="F39" s="1541">
        <v>43228.0</v>
      </c>
    </row>
    <row r="40">
      <c r="A40" s="1550"/>
      <c r="B40" s="1543" t="s">
        <v>10515</v>
      </c>
      <c r="C40" s="1546"/>
      <c r="D40" s="1554"/>
      <c r="E40" s="1546"/>
      <c r="F40" s="1546"/>
    </row>
    <row r="41">
      <c r="A41" s="1550"/>
      <c r="B41" s="1545" t="s">
        <v>10518</v>
      </c>
      <c r="C41" s="1546"/>
      <c r="D41" s="1554"/>
      <c r="E41" s="1546"/>
      <c r="F41" s="1546"/>
    </row>
    <row r="42">
      <c r="A42" s="1550"/>
      <c r="B42" s="1545" t="s">
        <v>10522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10551</v>
      </c>
      <c r="C46" s="1533"/>
      <c r="D46" s="1533"/>
      <c r="E46" s="1533"/>
      <c r="F46" s="1534"/>
    </row>
    <row r="47">
      <c r="A47" s="1550"/>
      <c r="B47" s="1535"/>
      <c r="C47" s="692"/>
      <c r="D47" s="692"/>
      <c r="E47" s="692"/>
      <c r="F47" s="1536"/>
    </row>
    <row r="48">
      <c r="A48" s="1550"/>
      <c r="B48" s="1538" t="s">
        <v>10508</v>
      </c>
      <c r="C48" s="1539" t="s">
        <v>2138</v>
      </c>
      <c r="D48" s="1540" t="s">
        <v>10552</v>
      </c>
      <c r="E48" s="1539" t="s">
        <v>10510</v>
      </c>
      <c r="F48" s="1541">
        <v>43352.0</v>
      </c>
    </row>
    <row r="49">
      <c r="A49" s="1550"/>
      <c r="B49" s="1542" t="s">
        <v>10512</v>
      </c>
      <c r="C49" s="1539" t="s">
        <v>10553</v>
      </c>
      <c r="D49" s="1540" t="s">
        <v>10554</v>
      </c>
      <c r="E49" s="1539" t="s">
        <v>10510</v>
      </c>
      <c r="F49" s="1541">
        <v>43799.0</v>
      </c>
    </row>
    <row r="50">
      <c r="A50" s="1550"/>
      <c r="B50" s="1543" t="s">
        <v>10515</v>
      </c>
      <c r="C50" s="1546"/>
      <c r="D50" s="1547"/>
      <c r="E50" s="1546"/>
      <c r="F50" s="1546"/>
    </row>
    <row r="51">
      <c r="A51" s="1550"/>
      <c r="B51" s="1545" t="s">
        <v>10518</v>
      </c>
      <c r="C51" s="1546"/>
      <c r="D51" s="1547"/>
      <c r="E51" s="1546"/>
      <c r="F51" s="1546"/>
    </row>
    <row r="52">
      <c r="A52" s="1550"/>
      <c r="B52" s="1545" t="s">
        <v>10522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10521</v>
      </c>
      <c r="C55" s="1533"/>
      <c r="D55" s="1533"/>
      <c r="E55" s="1533"/>
      <c r="F55" s="1534"/>
    </row>
    <row r="56">
      <c r="A56" s="1550"/>
      <c r="B56" s="1535"/>
      <c r="C56" s="692"/>
      <c r="D56" s="692"/>
      <c r="E56" s="692"/>
      <c r="F56" s="1536"/>
    </row>
    <row r="57">
      <c r="A57" s="1550"/>
      <c r="B57" s="1538" t="s">
        <v>10508</v>
      </c>
      <c r="C57" s="1539" t="s">
        <v>10553</v>
      </c>
      <c r="D57" s="1555" t="s">
        <v>10555</v>
      </c>
      <c r="E57" s="1539" t="s">
        <v>10510</v>
      </c>
      <c r="F57" s="1556">
        <v>43740.0</v>
      </c>
    </row>
    <row r="58">
      <c r="A58" s="1550"/>
      <c r="B58" s="1542" t="s">
        <v>10512</v>
      </c>
      <c r="C58" s="1539" t="s">
        <v>8936</v>
      </c>
      <c r="D58" s="1555" t="s">
        <v>10556</v>
      </c>
      <c r="E58" s="1539" t="s">
        <v>10510</v>
      </c>
      <c r="F58" s="1556">
        <v>42098.0</v>
      </c>
    </row>
    <row r="59">
      <c r="A59" s="1550"/>
      <c r="B59" s="1543" t="s">
        <v>10515</v>
      </c>
      <c r="C59" s="1539" t="s">
        <v>6222</v>
      </c>
      <c r="D59" s="1555" t="s">
        <v>10557</v>
      </c>
      <c r="E59" s="1539" t="s">
        <v>10510</v>
      </c>
      <c r="F59" s="1556">
        <v>44511.0</v>
      </c>
    </row>
    <row r="60">
      <c r="A60" s="1550"/>
      <c r="B60" s="1545" t="s">
        <v>10518</v>
      </c>
      <c r="C60" s="1546"/>
      <c r="D60" s="1557"/>
      <c r="E60" s="1546"/>
      <c r="F60" s="1550"/>
    </row>
    <row r="61">
      <c r="A61" s="1550"/>
      <c r="B61" s="1545" t="s">
        <v>10522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10523</v>
      </c>
      <c r="C64" s="1533"/>
      <c r="D64" s="1533"/>
      <c r="E64" s="1533"/>
      <c r="F64" s="1534"/>
    </row>
    <row r="65">
      <c r="A65" s="1550"/>
      <c r="B65" s="1535"/>
      <c r="C65" s="692"/>
      <c r="D65" s="692"/>
      <c r="E65" s="692"/>
      <c r="F65" s="1536"/>
    </row>
    <row r="66">
      <c r="A66" s="1550"/>
      <c r="B66" s="1538" t="s">
        <v>10508</v>
      </c>
      <c r="C66" s="1539" t="s">
        <v>10558</v>
      </c>
      <c r="D66" s="1555" t="s">
        <v>10559</v>
      </c>
      <c r="E66" s="1539" t="s">
        <v>10560</v>
      </c>
      <c r="F66" s="1556">
        <v>43395.0</v>
      </c>
    </row>
    <row r="67">
      <c r="A67" s="1550"/>
      <c r="B67" s="1542" t="s">
        <v>10512</v>
      </c>
      <c r="C67" s="1539" t="s">
        <v>3385</v>
      </c>
      <c r="D67" s="1555" t="s">
        <v>10561</v>
      </c>
      <c r="E67" s="1539" t="s">
        <v>10520</v>
      </c>
      <c r="F67" s="1556">
        <v>43376.0</v>
      </c>
    </row>
    <row r="68">
      <c r="A68" s="1550"/>
      <c r="B68" s="1543" t="s">
        <v>10515</v>
      </c>
      <c r="C68" s="1546"/>
      <c r="D68" s="1557"/>
      <c r="E68" s="1546"/>
      <c r="F68" s="1550"/>
    </row>
    <row r="69">
      <c r="A69" s="1550"/>
      <c r="B69" s="1545" t="s">
        <v>10518</v>
      </c>
      <c r="C69" s="1546"/>
      <c r="D69" s="1557"/>
      <c r="E69" s="1546"/>
      <c r="F69" s="1550"/>
    </row>
    <row r="70">
      <c r="A70" s="1550"/>
      <c r="B70" s="1545" t="s">
        <v>10522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10524</v>
      </c>
      <c r="C74" s="1533"/>
      <c r="D74" s="1533"/>
      <c r="E74" s="1533"/>
      <c r="F74" s="1534"/>
    </row>
    <row r="75">
      <c r="A75" s="1550"/>
      <c r="B75" s="1535"/>
      <c r="C75" s="692"/>
      <c r="D75" s="692"/>
      <c r="E75" s="692"/>
      <c r="F75" s="1536"/>
    </row>
    <row r="76">
      <c r="A76" s="1550"/>
      <c r="B76" s="1559" t="s">
        <v>10562</v>
      </c>
      <c r="C76" s="1533"/>
      <c r="D76" s="1533"/>
      <c r="E76" s="1533"/>
      <c r="F76" s="1534"/>
    </row>
    <row r="77">
      <c r="A77" s="1550"/>
      <c r="B77" s="1535"/>
      <c r="C77" s="692"/>
      <c r="D77" s="692"/>
      <c r="E77" s="692"/>
      <c r="F77" s="1536"/>
    </row>
    <row r="78">
      <c r="A78" s="1550"/>
      <c r="B78" s="1538" t="s">
        <v>10508</v>
      </c>
      <c r="C78" s="1560" t="s">
        <v>327</v>
      </c>
      <c r="D78" s="1555" t="s">
        <v>10563</v>
      </c>
      <c r="E78" s="1539" t="s">
        <v>10510</v>
      </c>
      <c r="F78" s="1556">
        <v>43758.0</v>
      </c>
    </row>
    <row r="79">
      <c r="A79" s="1550"/>
      <c r="B79" s="1542" t="s">
        <v>10512</v>
      </c>
      <c r="C79" s="1546"/>
      <c r="D79" s="1557"/>
      <c r="E79" s="1546"/>
      <c r="F79" s="1550"/>
    </row>
    <row r="80">
      <c r="A80" s="1550"/>
      <c r="B80" s="1543" t="s">
        <v>10515</v>
      </c>
      <c r="C80" s="1546"/>
      <c r="D80" s="1557"/>
      <c r="E80" s="1546"/>
      <c r="F80" s="1550"/>
    </row>
    <row r="81">
      <c r="A81" s="1550"/>
      <c r="B81" s="1545" t="s">
        <v>10518</v>
      </c>
      <c r="C81" s="1546"/>
      <c r="D81" s="1557"/>
      <c r="E81" s="1546"/>
      <c r="F81" s="1550"/>
    </row>
    <row r="82">
      <c r="A82" s="1550"/>
      <c r="B82" s="1545" t="s">
        <v>10522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10551</v>
      </c>
      <c r="C86" s="1533"/>
      <c r="D86" s="1533"/>
      <c r="E86" s="1533"/>
      <c r="F86" s="1534"/>
    </row>
    <row r="87">
      <c r="A87" s="1550"/>
      <c r="B87" s="1535"/>
      <c r="C87" s="692"/>
      <c r="D87" s="692"/>
      <c r="E87" s="692"/>
      <c r="F87" s="1536"/>
    </row>
    <row r="88">
      <c r="A88" s="1550"/>
      <c r="B88" s="1538" t="s">
        <v>10508</v>
      </c>
      <c r="C88" s="1539" t="s">
        <v>10564</v>
      </c>
      <c r="D88" s="1555" t="s">
        <v>10565</v>
      </c>
      <c r="E88" s="1539" t="s">
        <v>10510</v>
      </c>
      <c r="F88" s="1556">
        <v>43307.0</v>
      </c>
    </row>
    <row r="89">
      <c r="A89" s="1550"/>
      <c r="B89" s="1542" t="s">
        <v>10512</v>
      </c>
      <c r="C89" s="1546"/>
      <c r="D89" s="1557"/>
      <c r="E89" s="1546"/>
      <c r="F89" s="1550"/>
    </row>
    <row r="90">
      <c r="A90" s="1550"/>
      <c r="B90" s="1543" t="s">
        <v>10515</v>
      </c>
      <c r="C90" s="1546"/>
      <c r="D90" s="1557"/>
      <c r="E90" s="1546"/>
      <c r="F90" s="1550"/>
    </row>
    <row r="91">
      <c r="A91" s="1550"/>
      <c r="B91" s="1545" t="s">
        <v>10518</v>
      </c>
      <c r="C91" s="1546"/>
      <c r="D91" s="1557"/>
      <c r="E91" s="1546"/>
      <c r="F91" s="1550"/>
    </row>
    <row r="92">
      <c r="A92" s="1550"/>
      <c r="B92" s="1545" t="s">
        <v>10522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10525</v>
      </c>
      <c r="C96" s="1533"/>
      <c r="D96" s="1533"/>
      <c r="E96" s="1533"/>
      <c r="F96" s="1534"/>
    </row>
    <row r="97">
      <c r="A97" s="1550"/>
      <c r="B97" s="1535"/>
      <c r="C97" s="692"/>
      <c r="D97" s="692"/>
      <c r="E97" s="692"/>
      <c r="F97" s="1536"/>
    </row>
    <row r="98">
      <c r="A98" s="1550"/>
      <c r="B98" s="1559" t="s">
        <v>10551</v>
      </c>
      <c r="C98" s="1533"/>
      <c r="D98" s="1533"/>
      <c r="E98" s="1533"/>
      <c r="F98" s="1534"/>
    </row>
    <row r="99">
      <c r="A99" s="1550"/>
      <c r="B99" s="1535"/>
      <c r="C99" s="692"/>
      <c r="D99" s="692"/>
      <c r="E99" s="692"/>
      <c r="F99" s="1536"/>
    </row>
    <row r="100">
      <c r="A100" s="1550"/>
      <c r="B100" s="1538" t="s">
        <v>10508</v>
      </c>
      <c r="C100" s="1539" t="s">
        <v>5120</v>
      </c>
      <c r="D100" s="1555" t="s">
        <v>10566</v>
      </c>
      <c r="E100" s="1539" t="s">
        <v>10510</v>
      </c>
      <c r="F100" s="1556">
        <v>43370.0</v>
      </c>
    </row>
    <row r="101">
      <c r="A101" s="1550"/>
      <c r="B101" s="1542" t="s">
        <v>10512</v>
      </c>
      <c r="C101" s="1546"/>
      <c r="D101" s="1557"/>
      <c r="E101" s="1546"/>
      <c r="F101" s="1550"/>
    </row>
    <row r="102">
      <c r="A102" s="1550"/>
      <c r="B102" s="1543" t="s">
        <v>10515</v>
      </c>
      <c r="C102" s="1546"/>
      <c r="D102" s="1557"/>
      <c r="E102" s="1546"/>
      <c r="F102" s="1550"/>
    </row>
    <row r="103">
      <c r="A103" s="1550"/>
      <c r="B103" s="1545" t="s">
        <v>10518</v>
      </c>
      <c r="C103" s="1546"/>
      <c r="D103" s="1557"/>
      <c r="E103" s="1546"/>
      <c r="F103" s="1550"/>
    </row>
    <row r="104">
      <c r="A104" s="1550"/>
      <c r="B104" s="1545" t="s">
        <v>10522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10526</v>
      </c>
      <c r="C108" s="1533"/>
      <c r="D108" s="1533"/>
      <c r="E108" s="1533"/>
      <c r="F108" s="1534"/>
    </row>
    <row r="109">
      <c r="A109" s="1550"/>
      <c r="B109" s="1535"/>
      <c r="C109" s="692"/>
      <c r="D109" s="692"/>
      <c r="E109" s="692"/>
      <c r="F109" s="1536"/>
    </row>
    <row r="110">
      <c r="A110" s="1550"/>
      <c r="B110" s="1559" t="s">
        <v>10567</v>
      </c>
      <c r="C110" s="1533"/>
      <c r="D110" s="1533"/>
      <c r="E110" s="1533"/>
      <c r="F110" s="1534"/>
    </row>
    <row r="111">
      <c r="A111" s="1550"/>
      <c r="B111" s="1535"/>
      <c r="C111" s="692"/>
      <c r="D111" s="692"/>
      <c r="E111" s="692"/>
      <c r="F111" s="1536"/>
    </row>
    <row r="112">
      <c r="A112" s="1550"/>
      <c r="B112" s="1538" t="s">
        <v>10508</v>
      </c>
      <c r="C112" s="1539" t="s">
        <v>3415</v>
      </c>
      <c r="D112" s="1555" t="s">
        <v>10568</v>
      </c>
      <c r="E112" s="1539" t="s">
        <v>10510</v>
      </c>
      <c r="F112" s="1556">
        <v>44246.0</v>
      </c>
    </row>
    <row r="113">
      <c r="A113" s="1550"/>
      <c r="B113" s="1542" t="s">
        <v>10512</v>
      </c>
      <c r="C113" s="1539" t="s">
        <v>10558</v>
      </c>
      <c r="D113" s="1555" t="s">
        <v>10569</v>
      </c>
      <c r="E113" s="1539" t="s">
        <v>10560</v>
      </c>
      <c r="F113" s="1556">
        <v>43637.0</v>
      </c>
    </row>
    <row r="114">
      <c r="A114" s="1550"/>
      <c r="B114" s="1543" t="s">
        <v>10515</v>
      </c>
      <c r="C114" s="1546"/>
      <c r="D114" s="1557"/>
      <c r="E114" s="1546"/>
      <c r="F114" s="1550"/>
    </row>
    <row r="115">
      <c r="A115" s="1550"/>
      <c r="B115" s="1545" t="s">
        <v>10518</v>
      </c>
      <c r="C115" s="1546"/>
      <c r="D115" s="1557"/>
      <c r="E115" s="1546"/>
      <c r="F115" s="1550"/>
    </row>
    <row r="116">
      <c r="A116" s="1550"/>
      <c r="B116" s="1545" t="s">
        <v>10522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10570</v>
      </c>
      <c r="C119" s="1533"/>
      <c r="D119" s="1533"/>
      <c r="E119" s="1533"/>
      <c r="F119" s="1534"/>
    </row>
    <row r="120">
      <c r="A120" s="1550"/>
      <c r="B120" s="1535"/>
      <c r="C120" s="692"/>
      <c r="D120" s="692"/>
      <c r="E120" s="692"/>
      <c r="F120" s="1536"/>
    </row>
    <row r="121">
      <c r="A121" s="1550"/>
      <c r="B121" s="1538" t="s">
        <v>10508</v>
      </c>
      <c r="C121" s="1539" t="s">
        <v>5351</v>
      </c>
      <c r="D121" s="1555" t="s">
        <v>10571</v>
      </c>
      <c r="E121" s="1539" t="s">
        <v>10510</v>
      </c>
      <c r="F121" s="1556">
        <v>43592.0</v>
      </c>
    </row>
    <row r="122">
      <c r="A122" s="1550"/>
      <c r="B122" s="1542" t="s">
        <v>10512</v>
      </c>
      <c r="C122" s="1539" t="s">
        <v>10572</v>
      </c>
      <c r="D122" s="1555" t="s">
        <v>10573</v>
      </c>
      <c r="E122" s="1539" t="s">
        <v>10510</v>
      </c>
      <c r="F122" s="1556">
        <v>43396.0</v>
      </c>
    </row>
    <row r="123">
      <c r="A123" s="1550"/>
      <c r="B123" s="1543" t="s">
        <v>10515</v>
      </c>
      <c r="C123" s="1546"/>
      <c r="D123" s="1557"/>
      <c r="E123" s="1546"/>
      <c r="F123" s="1550"/>
    </row>
    <row r="124">
      <c r="A124" s="1550"/>
      <c r="B124" s="1545" t="s">
        <v>10518</v>
      </c>
      <c r="C124" s="1546"/>
      <c r="D124" s="1557"/>
      <c r="E124" s="1546"/>
      <c r="F124" s="1550"/>
    </row>
    <row r="125">
      <c r="A125" s="1550"/>
      <c r="B125" s="1545" t="s">
        <v>10522</v>
      </c>
      <c r="C125" s="1546"/>
      <c r="D125" s="1557"/>
      <c r="E125" s="1546"/>
      <c r="F125" s="1550"/>
    </row>
    <row r="126">
      <c r="A126" s="1550"/>
      <c r="B126" s="1558"/>
      <c r="C126" s="1546"/>
      <c r="D126" s="1557"/>
      <c r="E126" s="1546"/>
      <c r="F126" s="1550"/>
    </row>
    <row r="127">
      <c r="A127" s="1550"/>
      <c r="B127" s="1532" t="s">
        <v>10527</v>
      </c>
      <c r="C127" s="1533"/>
      <c r="D127" s="1533"/>
      <c r="E127" s="1533"/>
      <c r="F127" s="1534"/>
    </row>
    <row r="128">
      <c r="A128" s="1550"/>
      <c r="B128" s="1535"/>
      <c r="C128" s="692"/>
      <c r="D128" s="692"/>
      <c r="E128" s="692"/>
      <c r="F128" s="1536"/>
    </row>
    <row r="129">
      <c r="A129" s="1550"/>
      <c r="B129" s="1538" t="s">
        <v>10508</v>
      </c>
      <c r="C129" s="1560" t="s">
        <v>327</v>
      </c>
      <c r="D129" s="1555" t="s">
        <v>10574</v>
      </c>
      <c r="E129" s="1539" t="s">
        <v>10510</v>
      </c>
      <c r="F129" s="1556">
        <v>43457.0</v>
      </c>
    </row>
    <row r="130">
      <c r="A130" s="1550"/>
      <c r="B130" s="1542" t="s">
        <v>10512</v>
      </c>
      <c r="C130" s="1539" t="s">
        <v>1891</v>
      </c>
      <c r="D130" s="1555" t="s">
        <v>10575</v>
      </c>
      <c r="E130" s="1539" t="s">
        <v>10510</v>
      </c>
      <c r="F130" s="1556">
        <v>43925.0</v>
      </c>
    </row>
    <row r="131">
      <c r="A131" s="1550"/>
      <c r="B131" s="1543" t="s">
        <v>10515</v>
      </c>
      <c r="C131" s="1539" t="s">
        <v>4404</v>
      </c>
      <c r="D131" s="1555" t="s">
        <v>10576</v>
      </c>
      <c r="E131" s="1539" t="s">
        <v>10546</v>
      </c>
      <c r="F131" s="1556">
        <v>43433.0</v>
      </c>
    </row>
    <row r="132">
      <c r="A132" s="1550"/>
      <c r="B132" s="1545" t="s">
        <v>10518</v>
      </c>
      <c r="C132" s="1546"/>
      <c r="D132" s="1557"/>
      <c r="E132" s="1546"/>
      <c r="F132" s="1550"/>
    </row>
    <row r="133">
      <c r="A133" s="1550"/>
      <c r="B133" s="1545" t="s">
        <v>10522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10528</v>
      </c>
      <c r="C136" s="1533"/>
      <c r="D136" s="1533"/>
      <c r="E136" s="1533"/>
      <c r="F136" s="1534"/>
    </row>
    <row r="137">
      <c r="A137" s="1550"/>
      <c r="B137" s="1535"/>
      <c r="C137" s="692"/>
      <c r="D137" s="692"/>
      <c r="E137" s="692"/>
      <c r="F137" s="1536"/>
    </row>
    <row r="138">
      <c r="A138" s="1550"/>
      <c r="B138" s="1559" t="s">
        <v>10577</v>
      </c>
      <c r="C138" s="1533"/>
      <c r="D138" s="1533"/>
      <c r="E138" s="1533"/>
      <c r="F138" s="1534"/>
    </row>
    <row r="139">
      <c r="A139" s="1550"/>
      <c r="B139" s="1535"/>
      <c r="C139" s="692"/>
      <c r="D139" s="692"/>
      <c r="E139" s="692"/>
      <c r="F139" s="1536"/>
    </row>
    <row r="140">
      <c r="A140" s="1550"/>
      <c r="B140" s="1538" t="s">
        <v>10508</v>
      </c>
      <c r="C140" s="1539" t="s">
        <v>10553</v>
      </c>
      <c r="D140" s="1555" t="s">
        <v>10578</v>
      </c>
      <c r="E140" s="1539" t="s">
        <v>10510</v>
      </c>
      <c r="F140" s="1556">
        <v>43862.0</v>
      </c>
    </row>
    <row r="141">
      <c r="A141" s="1550"/>
      <c r="B141" s="1542" t="s">
        <v>10512</v>
      </c>
      <c r="C141" s="1546"/>
      <c r="D141" s="1557"/>
      <c r="E141" s="1546"/>
      <c r="F141" s="1550"/>
    </row>
    <row r="142">
      <c r="A142" s="1550"/>
      <c r="B142" s="1543" t="s">
        <v>10515</v>
      </c>
      <c r="C142" s="1546"/>
      <c r="D142" s="1557"/>
      <c r="E142" s="1546"/>
      <c r="F142" s="1550"/>
    </row>
    <row r="143">
      <c r="A143" s="1550"/>
      <c r="B143" s="1545" t="s">
        <v>10518</v>
      </c>
      <c r="C143" s="1546"/>
      <c r="D143" s="1557"/>
      <c r="E143" s="1546"/>
      <c r="F143" s="1550"/>
    </row>
    <row r="144">
      <c r="A144" s="1550"/>
      <c r="B144" s="1545" t="s">
        <v>10522</v>
      </c>
      <c r="C144" s="1546"/>
      <c r="D144" s="1557"/>
      <c r="E144" s="1546"/>
      <c r="F144" s="1550"/>
    </row>
    <row r="145">
      <c r="A145" s="1550"/>
      <c r="B145" s="1559" t="s">
        <v>10579</v>
      </c>
      <c r="C145" s="1533"/>
      <c r="D145" s="1533"/>
      <c r="E145" s="1533"/>
      <c r="F145" s="1534"/>
    </row>
    <row r="146">
      <c r="A146" s="1550"/>
      <c r="B146" s="1535"/>
      <c r="C146" s="692"/>
      <c r="D146" s="692"/>
      <c r="E146" s="692"/>
      <c r="F146" s="1536"/>
    </row>
    <row r="147">
      <c r="A147" s="1550"/>
      <c r="B147" s="1538" t="s">
        <v>10508</v>
      </c>
      <c r="C147" s="1539" t="s">
        <v>10553</v>
      </c>
      <c r="D147" s="1555" t="s">
        <v>10580</v>
      </c>
      <c r="E147" s="1539" t="s">
        <v>10510</v>
      </c>
      <c r="F147" s="1556">
        <v>43862.0</v>
      </c>
    </row>
    <row r="148">
      <c r="A148" s="1550"/>
      <c r="B148" s="1542" t="s">
        <v>10512</v>
      </c>
      <c r="C148" s="1561" t="s">
        <v>5293</v>
      </c>
      <c r="D148" s="1555" t="s">
        <v>10581</v>
      </c>
      <c r="E148" s="1539" t="s">
        <v>10560</v>
      </c>
      <c r="F148" s="1556">
        <v>43630.0</v>
      </c>
    </row>
    <row r="149">
      <c r="A149" s="1550"/>
      <c r="B149" s="1543" t="s">
        <v>10515</v>
      </c>
      <c r="C149" s="1546"/>
      <c r="D149" s="1557"/>
      <c r="E149" s="1546"/>
      <c r="F149" s="1550"/>
    </row>
    <row r="150">
      <c r="A150" s="1550"/>
      <c r="B150" s="1545" t="s">
        <v>10518</v>
      </c>
      <c r="C150" s="1546"/>
      <c r="D150" s="1557"/>
      <c r="E150" s="1546"/>
      <c r="F150" s="1550"/>
    </row>
    <row r="151">
      <c r="A151" s="1550"/>
      <c r="B151" s="1545" t="s">
        <v>10522</v>
      </c>
      <c r="C151" s="1546"/>
      <c r="D151" s="1557"/>
      <c r="E151" s="1546"/>
      <c r="F151" s="1550"/>
    </row>
    <row r="152">
      <c r="A152" s="1550"/>
      <c r="B152" s="1558"/>
      <c r="C152" s="1546"/>
      <c r="D152" s="1557"/>
      <c r="E152" s="1546"/>
      <c r="F152" s="1550"/>
    </row>
    <row r="153">
      <c r="A153" s="1550"/>
      <c r="B153" s="1532" t="s">
        <v>10530</v>
      </c>
      <c r="C153" s="1533"/>
      <c r="D153" s="1533"/>
      <c r="E153" s="1533"/>
      <c r="F153" s="1534"/>
    </row>
    <row r="154">
      <c r="A154" s="1550"/>
      <c r="B154" s="1535"/>
      <c r="C154" s="692"/>
      <c r="D154" s="692"/>
      <c r="E154" s="692"/>
      <c r="F154" s="1536"/>
    </row>
    <row r="155">
      <c r="A155" s="1550"/>
      <c r="B155" s="1559" t="s">
        <v>10582</v>
      </c>
      <c r="C155" s="1533"/>
      <c r="D155" s="1533"/>
      <c r="E155" s="1533"/>
      <c r="F155" s="1534"/>
    </row>
    <row r="156">
      <c r="A156" s="1550"/>
      <c r="B156" s="1535"/>
      <c r="C156" s="692"/>
      <c r="D156" s="692"/>
      <c r="E156" s="692"/>
      <c r="F156" s="1536"/>
    </row>
    <row r="157">
      <c r="A157" s="1550"/>
      <c r="B157" s="1538" t="s">
        <v>10508</v>
      </c>
      <c r="C157" s="1539" t="s">
        <v>10541</v>
      </c>
      <c r="D157" s="1555" t="s">
        <v>10583</v>
      </c>
      <c r="E157" s="1539" t="s">
        <v>10520</v>
      </c>
      <c r="F157" s="1556">
        <v>43569.0</v>
      </c>
    </row>
    <row r="158">
      <c r="A158" s="1550"/>
      <c r="B158" s="1542" t="s">
        <v>10512</v>
      </c>
      <c r="C158" s="1546"/>
      <c r="D158" s="1557"/>
      <c r="E158" s="1546"/>
      <c r="F158" s="1550"/>
    </row>
    <row r="159">
      <c r="A159" s="1550"/>
      <c r="B159" s="1543" t="s">
        <v>10515</v>
      </c>
      <c r="C159" s="1546"/>
      <c r="D159" s="1557"/>
      <c r="E159" s="1546"/>
      <c r="F159" s="1550"/>
    </row>
    <row r="160">
      <c r="A160" s="1550"/>
      <c r="B160" s="1545" t="s">
        <v>10518</v>
      </c>
      <c r="C160" s="1546"/>
      <c r="D160" s="1557"/>
      <c r="E160" s="1546"/>
      <c r="F160" s="1550"/>
    </row>
    <row r="161">
      <c r="A161" s="1550"/>
      <c r="B161" s="1545" t="s">
        <v>10522</v>
      </c>
      <c r="C161" s="1546"/>
      <c r="D161" s="1557"/>
      <c r="E161" s="1546"/>
      <c r="F161" s="1550"/>
    </row>
    <row r="162">
      <c r="A162" s="1550"/>
      <c r="B162" s="1559" t="s">
        <v>10551</v>
      </c>
      <c r="C162" s="1533"/>
      <c r="D162" s="1533"/>
      <c r="E162" s="1533"/>
      <c r="F162" s="1534"/>
    </row>
    <row r="163">
      <c r="A163" s="1550"/>
      <c r="B163" s="1535"/>
      <c r="C163" s="692"/>
      <c r="D163" s="692"/>
      <c r="E163" s="692"/>
      <c r="F163" s="1536"/>
    </row>
    <row r="164">
      <c r="A164" s="1550"/>
      <c r="B164" s="1538" t="s">
        <v>10508</v>
      </c>
      <c r="C164" s="1539" t="s">
        <v>10541</v>
      </c>
      <c r="D164" s="1555" t="s">
        <v>10584</v>
      </c>
      <c r="E164" s="1539" t="s">
        <v>10520</v>
      </c>
      <c r="F164" s="1556">
        <v>43835.0</v>
      </c>
    </row>
    <row r="165">
      <c r="A165" s="1550"/>
      <c r="B165" s="1542" t="s">
        <v>10512</v>
      </c>
      <c r="C165" s="1539" t="s">
        <v>10585</v>
      </c>
      <c r="D165" s="1555" t="s">
        <v>10586</v>
      </c>
      <c r="E165" s="1539" t="s">
        <v>10587</v>
      </c>
      <c r="F165" s="1556">
        <v>43003.0</v>
      </c>
    </row>
    <row r="166">
      <c r="A166" s="1550"/>
      <c r="B166" s="1543" t="s">
        <v>10515</v>
      </c>
      <c r="C166" s="1546"/>
      <c r="D166" s="1557"/>
      <c r="E166" s="1546"/>
      <c r="F166" s="1550"/>
    </row>
    <row r="167">
      <c r="A167" s="1550"/>
      <c r="B167" s="1545" t="s">
        <v>10518</v>
      </c>
      <c r="C167" s="1546"/>
      <c r="D167" s="1557"/>
      <c r="E167" s="1546"/>
      <c r="F167" s="1550"/>
    </row>
    <row r="168">
      <c r="A168" s="1550"/>
      <c r="B168" s="1545" t="s">
        <v>10522</v>
      </c>
      <c r="C168" s="1546"/>
      <c r="D168" s="1557"/>
      <c r="E168" s="1546"/>
      <c r="F168" s="1550"/>
    </row>
    <row r="169">
      <c r="A169" s="1550"/>
      <c r="B169" s="1558"/>
      <c r="C169" s="1546"/>
      <c r="D169" s="1557"/>
      <c r="E169" s="1546"/>
      <c r="F169" s="1550"/>
    </row>
    <row r="170">
      <c r="A170" s="1550"/>
      <c r="B170" s="1532" t="s">
        <v>10532</v>
      </c>
      <c r="C170" s="1533"/>
      <c r="D170" s="1533"/>
      <c r="E170" s="1533"/>
      <c r="F170" s="1534"/>
    </row>
    <row r="171">
      <c r="A171" s="1550"/>
      <c r="B171" s="1535"/>
      <c r="C171" s="692"/>
      <c r="D171" s="692"/>
      <c r="E171" s="692"/>
      <c r="F171" s="1536"/>
    </row>
    <row r="172">
      <c r="A172" s="1550"/>
      <c r="B172" s="1538" t="s">
        <v>10508</v>
      </c>
      <c r="C172" s="1539" t="s">
        <v>4447</v>
      </c>
      <c r="D172" s="1555" t="s">
        <v>10588</v>
      </c>
      <c r="E172" s="1539" t="s">
        <v>10520</v>
      </c>
      <c r="F172" s="1556">
        <v>44132.0</v>
      </c>
    </row>
    <row r="173">
      <c r="A173" s="1550"/>
      <c r="B173" s="1542" t="s">
        <v>10512</v>
      </c>
      <c r="C173" s="1546"/>
      <c r="D173" s="1557"/>
      <c r="E173" s="1546"/>
      <c r="F173" s="1550"/>
    </row>
    <row r="174">
      <c r="A174" s="1550"/>
      <c r="B174" s="1543" t="s">
        <v>10515</v>
      </c>
      <c r="C174" s="1546"/>
      <c r="D174" s="1557"/>
      <c r="E174" s="1546"/>
      <c r="F174" s="1550"/>
    </row>
    <row r="175">
      <c r="A175" s="1550"/>
      <c r="B175" s="1545" t="s">
        <v>10518</v>
      </c>
      <c r="C175" s="1546"/>
      <c r="D175" s="1557"/>
      <c r="E175" s="1546"/>
      <c r="F175" s="1550"/>
    </row>
    <row r="176">
      <c r="A176" s="1550"/>
      <c r="B176" s="1545" t="s">
        <v>10522</v>
      </c>
      <c r="C176" s="1546"/>
      <c r="D176" s="1557"/>
      <c r="E176" s="1546"/>
      <c r="F176" s="1550"/>
    </row>
    <row r="177">
      <c r="A177" s="1550"/>
      <c r="B177" s="1532" t="s">
        <v>10535</v>
      </c>
      <c r="C177" s="1533"/>
      <c r="D177" s="1533"/>
      <c r="E177" s="1533"/>
      <c r="F177" s="1534"/>
    </row>
    <row r="178">
      <c r="A178" s="1550"/>
      <c r="B178" s="1535"/>
      <c r="C178" s="692"/>
      <c r="D178" s="692"/>
      <c r="E178" s="692"/>
      <c r="F178" s="1536"/>
    </row>
    <row r="179">
      <c r="A179" s="1550"/>
      <c r="B179" s="1538" t="s">
        <v>10508</v>
      </c>
      <c r="C179" s="1539" t="s">
        <v>5320</v>
      </c>
      <c r="D179" s="1555" t="s">
        <v>10589</v>
      </c>
      <c r="E179" s="1539" t="s">
        <v>10510</v>
      </c>
      <c r="F179" s="1556">
        <v>43741.0</v>
      </c>
    </row>
    <row r="180">
      <c r="A180" s="1550"/>
      <c r="B180" s="1542" t="s">
        <v>10512</v>
      </c>
      <c r="C180" s="1539" t="s">
        <v>10590</v>
      </c>
      <c r="D180" s="1555" t="s">
        <v>10591</v>
      </c>
      <c r="E180" s="1539" t="s">
        <v>10546</v>
      </c>
      <c r="F180" s="1556">
        <v>43748.0</v>
      </c>
    </row>
    <row r="181">
      <c r="A181" s="1550"/>
      <c r="B181" s="1543" t="s">
        <v>10515</v>
      </c>
      <c r="C181" s="1539" t="s">
        <v>1977</v>
      </c>
      <c r="D181" s="1555" t="s">
        <v>10592</v>
      </c>
      <c r="E181" s="1539" t="s">
        <v>10560</v>
      </c>
      <c r="F181" s="1556">
        <v>43729.0</v>
      </c>
    </row>
    <row r="182">
      <c r="A182" s="1550"/>
      <c r="B182" s="1545" t="s">
        <v>10518</v>
      </c>
      <c r="C182" s="1560" t="s">
        <v>327</v>
      </c>
      <c r="D182" s="1555" t="s">
        <v>10593</v>
      </c>
      <c r="E182" s="1539" t="s">
        <v>10510</v>
      </c>
      <c r="F182" s="1556">
        <v>44470.0</v>
      </c>
    </row>
    <row r="183">
      <c r="A183" s="1550"/>
      <c r="B183" s="1545" t="s">
        <v>10522</v>
      </c>
      <c r="C183" s="1539" t="s">
        <v>4447</v>
      </c>
      <c r="D183" s="1555" t="s">
        <v>10594</v>
      </c>
      <c r="E183" s="1539" t="s">
        <v>10520</v>
      </c>
      <c r="F183" s="1556">
        <v>44020.0</v>
      </c>
    </row>
    <row r="184">
      <c r="A184" s="1550"/>
      <c r="B184" s="1558"/>
      <c r="C184" s="1546"/>
      <c r="D184" s="1557"/>
      <c r="E184" s="1546"/>
      <c r="F184" s="1550"/>
    </row>
    <row r="185">
      <c r="A185" s="1550"/>
      <c r="B185" s="1558"/>
      <c r="C185" s="1546"/>
      <c r="D185" s="1557"/>
      <c r="E185" s="1546"/>
      <c r="F185" s="1550"/>
    </row>
    <row r="186">
      <c r="A186" s="1550"/>
      <c r="B186" s="1532" t="s">
        <v>10538</v>
      </c>
      <c r="C186" s="1533"/>
      <c r="D186" s="1533"/>
      <c r="E186" s="1533"/>
      <c r="F186" s="1534"/>
    </row>
    <row r="187">
      <c r="A187" s="1550"/>
      <c r="B187" s="1535"/>
      <c r="C187" s="692"/>
      <c r="D187" s="692"/>
      <c r="E187" s="692"/>
      <c r="F187" s="1536"/>
    </row>
    <row r="188">
      <c r="A188" s="1550"/>
      <c r="B188" s="1538" t="s">
        <v>10508</v>
      </c>
      <c r="C188" s="1560" t="s">
        <v>1115</v>
      </c>
      <c r="D188" s="1555" t="s">
        <v>10595</v>
      </c>
      <c r="E188" s="1539" t="s">
        <v>10520</v>
      </c>
      <c r="F188" s="1556">
        <v>43600.0</v>
      </c>
    </row>
    <row r="189">
      <c r="A189" s="1550"/>
      <c r="B189" s="1542" t="s">
        <v>10512</v>
      </c>
      <c r="C189" s="1539" t="s">
        <v>10596</v>
      </c>
      <c r="D189" s="1555" t="s">
        <v>10597</v>
      </c>
      <c r="E189" s="1539" t="s">
        <v>10510</v>
      </c>
      <c r="F189" s="1556">
        <v>43723.0</v>
      </c>
    </row>
    <row r="190">
      <c r="A190" s="1550"/>
      <c r="B190" s="1543" t="s">
        <v>10515</v>
      </c>
      <c r="C190" s="1539" t="s">
        <v>5553</v>
      </c>
      <c r="D190" s="1555" t="s">
        <v>10598</v>
      </c>
      <c r="E190" s="1539" t="s">
        <v>10510</v>
      </c>
      <c r="F190" s="1556">
        <v>43951.0</v>
      </c>
    </row>
    <row r="191">
      <c r="A191" s="1550"/>
      <c r="B191" s="1545" t="s">
        <v>10518</v>
      </c>
      <c r="C191" s="1546"/>
      <c r="D191" s="1557"/>
      <c r="E191" s="1546"/>
      <c r="F191" s="1550"/>
    </row>
    <row r="192">
      <c r="A192" s="1550"/>
      <c r="B192" s="1545" t="s">
        <v>10522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10599</v>
      </c>
      <c r="C196" s="1533"/>
      <c r="D196" s="1533"/>
      <c r="E196" s="1533"/>
      <c r="F196" s="1534"/>
    </row>
    <row r="197">
      <c r="A197" s="1550"/>
      <c r="B197" s="1535"/>
      <c r="C197" s="692"/>
      <c r="D197" s="692"/>
      <c r="E197" s="692"/>
      <c r="F197" s="1536"/>
    </row>
    <row r="198">
      <c r="A198" s="1550"/>
      <c r="B198" s="1559" t="s">
        <v>10600</v>
      </c>
      <c r="C198" s="1533"/>
      <c r="D198" s="1533"/>
      <c r="E198" s="1533"/>
      <c r="F198" s="1534"/>
    </row>
    <row r="199">
      <c r="A199" s="1550"/>
      <c r="B199" s="1535"/>
      <c r="C199" s="692"/>
      <c r="D199" s="692"/>
      <c r="E199" s="692"/>
      <c r="F199" s="1536"/>
    </row>
    <row r="200">
      <c r="A200" s="1550"/>
      <c r="B200" s="1538" t="s">
        <v>10508</v>
      </c>
      <c r="C200" s="1539" t="s">
        <v>10601</v>
      </c>
      <c r="D200" s="1555" t="s">
        <v>10602</v>
      </c>
      <c r="E200" s="1539" t="s">
        <v>10510</v>
      </c>
      <c r="F200" s="1556">
        <v>44460.0</v>
      </c>
    </row>
    <row r="201">
      <c r="A201" s="1550"/>
      <c r="B201" s="1542" t="s">
        <v>10512</v>
      </c>
      <c r="C201" s="1539" t="s">
        <v>10590</v>
      </c>
      <c r="D201" s="1555" t="s">
        <v>10603</v>
      </c>
      <c r="E201" s="1539" t="s">
        <v>10546</v>
      </c>
      <c r="F201" s="1556">
        <v>44063.0</v>
      </c>
    </row>
    <row r="202">
      <c r="A202" s="1550"/>
      <c r="B202" s="1543" t="s">
        <v>10515</v>
      </c>
      <c r="C202" s="1546"/>
      <c r="D202" s="1557"/>
      <c r="E202" s="1546"/>
      <c r="F202" s="1550"/>
    </row>
    <row r="203">
      <c r="A203" s="1550"/>
      <c r="B203" s="1545" t="s">
        <v>10518</v>
      </c>
      <c r="C203" s="1546"/>
      <c r="D203" s="1557"/>
      <c r="E203" s="1546"/>
      <c r="F203" s="1550"/>
    </row>
    <row r="204">
      <c r="A204" s="1550"/>
      <c r="B204" s="1545" t="s">
        <v>10522</v>
      </c>
      <c r="C204" s="1546"/>
      <c r="D204" s="1557"/>
      <c r="E204" s="1546"/>
      <c r="F204" s="1550"/>
    </row>
    <row r="205">
      <c r="A205" s="1550"/>
      <c r="B205" s="1559" t="s">
        <v>10523</v>
      </c>
      <c r="C205" s="1533"/>
      <c r="D205" s="1533"/>
      <c r="E205" s="1533"/>
      <c r="F205" s="1534"/>
    </row>
    <row r="206">
      <c r="A206" s="1550"/>
      <c r="B206" s="1535"/>
      <c r="C206" s="692"/>
      <c r="D206" s="692"/>
      <c r="E206" s="692"/>
      <c r="F206" s="1536"/>
    </row>
    <row r="207">
      <c r="A207" s="1550"/>
      <c r="B207" s="1538" t="s">
        <v>10508</v>
      </c>
      <c r="C207" s="1539" t="s">
        <v>10604</v>
      </c>
      <c r="D207" s="1555" t="s">
        <v>10605</v>
      </c>
      <c r="E207" s="1539" t="s">
        <v>10546</v>
      </c>
      <c r="F207" s="1556">
        <v>44069.0</v>
      </c>
    </row>
    <row r="208">
      <c r="A208" s="1550"/>
      <c r="B208" s="1542" t="s">
        <v>10512</v>
      </c>
      <c r="C208" s="1546"/>
      <c r="D208" s="1557"/>
      <c r="E208" s="1546"/>
      <c r="F208" s="1550"/>
    </row>
    <row r="209">
      <c r="A209" s="1550"/>
      <c r="B209" s="1543" t="s">
        <v>10515</v>
      </c>
      <c r="C209" s="1546"/>
      <c r="D209" s="1557"/>
      <c r="E209" s="1546"/>
      <c r="F209" s="1550"/>
    </row>
    <row r="210">
      <c r="A210" s="1550"/>
      <c r="B210" s="1545" t="s">
        <v>10518</v>
      </c>
      <c r="C210" s="1546"/>
      <c r="D210" s="1557"/>
      <c r="E210" s="1546"/>
      <c r="F210" s="1550"/>
    </row>
    <row r="211">
      <c r="A211" s="1550"/>
      <c r="B211" s="1545" t="s">
        <v>10522</v>
      </c>
      <c r="C211" s="1546"/>
      <c r="D211" s="1557"/>
      <c r="E211" s="1546"/>
      <c r="F211" s="1550"/>
    </row>
    <row r="212">
      <c r="A212" s="1550"/>
      <c r="B212" s="1558"/>
      <c r="C212" s="1546"/>
      <c r="D212" s="1557"/>
      <c r="E212" s="1546"/>
      <c r="F212" s="1550"/>
    </row>
    <row r="213">
      <c r="A213" s="1550"/>
      <c r="B213" s="1532" t="s">
        <v>10540</v>
      </c>
      <c r="C213" s="1533"/>
      <c r="D213" s="1533"/>
      <c r="E213" s="1533"/>
      <c r="F213" s="1534"/>
    </row>
    <row r="214">
      <c r="A214" s="1550"/>
      <c r="B214" s="1535"/>
      <c r="C214" s="692"/>
      <c r="D214" s="692"/>
      <c r="E214" s="692"/>
      <c r="F214" s="1536"/>
    </row>
    <row r="215">
      <c r="A215" s="1550"/>
      <c r="B215" s="1538" t="s">
        <v>10508</v>
      </c>
      <c r="C215" s="1539" t="s">
        <v>3498</v>
      </c>
      <c r="D215" s="1555" t="s">
        <v>10606</v>
      </c>
      <c r="E215" s="1539" t="s">
        <v>10510</v>
      </c>
      <c r="F215" s="1556">
        <v>43514.0</v>
      </c>
    </row>
    <row r="216">
      <c r="A216" s="1550"/>
      <c r="B216" s="1542" t="s">
        <v>10512</v>
      </c>
      <c r="C216" s="1560" t="s">
        <v>327</v>
      </c>
      <c r="D216" s="1555" t="s">
        <v>10607</v>
      </c>
      <c r="E216" s="1539" t="s">
        <v>10510</v>
      </c>
      <c r="F216" s="1556">
        <v>43402.0</v>
      </c>
    </row>
    <row r="217">
      <c r="A217" s="1550"/>
      <c r="B217" s="1543" t="s">
        <v>10515</v>
      </c>
      <c r="C217" s="1539" t="s">
        <v>10590</v>
      </c>
      <c r="D217" s="1555" t="s">
        <v>10608</v>
      </c>
      <c r="E217" s="1539" t="s">
        <v>10546</v>
      </c>
      <c r="F217" s="1556">
        <v>43390.0</v>
      </c>
    </row>
    <row r="218">
      <c r="A218" s="1550"/>
      <c r="B218" s="1545" t="s">
        <v>10518</v>
      </c>
      <c r="C218" s="1539" t="s">
        <v>10536</v>
      </c>
      <c r="D218" s="1555" t="s">
        <v>10609</v>
      </c>
      <c r="E218" s="1539" t="s">
        <v>10520</v>
      </c>
      <c r="F218" s="1556">
        <v>44135.0</v>
      </c>
    </row>
    <row r="219">
      <c r="A219" s="1550"/>
      <c r="B219" s="1545" t="s">
        <v>10522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