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ya see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J50">
      <text>
        <t xml:space="preserve">[retimed]</t>
      </text>
    </comment>
    <comment authorId="0" ref="X50">
      <text>
        <t xml:space="preserve">Terrible Blooper</t>
      </text>
    </comment>
    <comment authorId="0" ref="AM50">
      <text>
        <t xml:space="preserve">grabbing my free 18</t>
      </text>
    </comment>
    <comment authorId="0" ref="CK50">
      <text>
        <t xml:space="preserve">22.34 Best Enter</t>
      </text>
    </comment>
    <comment authorId="0" ref="DK50">
      <text>
        <t xml:space="preserve">updated with input displayed</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2022-03-30</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<sst xmlns="http://schemas.openxmlformats.org/spreadsheetml/2006/main" count="21033" uniqueCount="10769">
  <si>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</si>
  <si>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</si>
  <si>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</si>
  <si>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</si>
  <si>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</si>
  <si>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</si>
  <si>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</si>
  <si>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</si>
  <si>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</si>
  <si>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</si>
  <si>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</si>
  <si>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</si>
  <si>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</si>
  <si>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</si>
  <si>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</si>
  <si>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</si>
  <si>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</si>
  <si>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</si>
  <si>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</si>
  <si>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</si>
  <si>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</si>
  <si>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</si>
  <si>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</si>
  <si>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</si>
  <si>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</si>
  <si>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</si>
  <si>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</si>
  <si>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</si>
  <si>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</si>
  <si>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</si>
  <si>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</si>
  <si>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</si>
  <si>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</si>
  <si>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</si>
  <si>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</si>
  <si>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</si>
  <si>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</si>
  <si>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</si>
  <si>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</si>
  <si>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</si>
  <si>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</si>
  <si>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</si>
  <si>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</si>
  <si>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</si>
  <si>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</si>
  <si>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</si>
  <si>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</si>
  <si>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</si>
  <si>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</si>
  <si>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</si>
  <si>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</si>
  <si>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</si>
  <si>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</si>
  <si>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</si>
  <si>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</si>
  <si>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</si>
  <si>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</si>
  <si>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</si>
  <si>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</si>
  <si>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</si>
  <si>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</si>
  <si>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</si>
  <si>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</si>
  <si>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</si>
  <si>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</si>
  <si>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</si>
  <si>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</si>
  <si>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</si>
  <si>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</si>
  <si>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</si>
  <si>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</si>
  <si>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</si>
  <si>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</si>
  <si>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</si>
  <si>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</si>
  <si>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</si>
  <si>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</si>
  <si>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</si>
  <si>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</si>
  <si>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</si>
  <si>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</si>
  <si>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</si>
  <si>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</si>
  <si>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</si>
  <si>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</si>
  <si>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</si>
  <si>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</si>
  <si>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</si>
  <si>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</si>
  <si>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</si>
  <si>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</si>
  <si>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</si>
  <si>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</si>
  <si>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</si>
  <si>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</si>
  <si>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</si>
  <si>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</si>
  <si>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</si>
  <si>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</si>
  <si>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</si>
  <si>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</si>
  <si>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</si>
  <si>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</si>
  <si>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</si>
  <si>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</si>
  <si>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</si>
  <si>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</si>
  <si>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</si>
  <si>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</si>
  <si>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</si>
  <si>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</si>
  <si>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</si>
  <si>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</si>
  <si>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</si>
  <si>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</si>
  <si>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</si>
  <si>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</si>
  <si>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</si>
  <si>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</si>
  <si>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</si>
  <si>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</si>
  <si>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</si>
  <si>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</si>
  <si>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</si>
  <si>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</si>
  <si>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</si>
  <si>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</si>
  <si>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</si>
  <si>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</si>
  <si>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</si>
  <si>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</si>
  <si>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</si>
  <si>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</si>
  <si>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</si>
  <si>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</si>
  <si>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</si>
  <si>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</si>
  <si>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</si>
  <si>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</si>
  <si>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</si>
  <si>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</si>
  <si>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</si>
  <si>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</si>
  <si>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</si>
  <si>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</si>
  <si>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</si>
  <si>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</si>
  <si>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</si>
  <si>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</si>
  <si>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</si>
  <si>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</si>
  <si>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</si>
  <si>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</si>
  <si>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</si>
  <si>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</si>
  <si>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</si>
  <si>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</si>
  <si>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</si>
  <si>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</si>
  <si>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</si>
  <si>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</si>
  <si>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</si>
  <si>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</si>
  <si>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</si>
  <si>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</si>
  <si>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</si>
  <si>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</si>
  <si>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</si>
  <si>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</si>
  <si>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</si>
  <si>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</si>
  <si>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</si>
  <si>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</si>
  <si>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</si>
  <si>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</si>
  <si>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</si>
  <si>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</si>
  <si>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</si>
  <si>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</si>
  <si>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</si>
  <si>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</si>
  <si>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</si>
  <si>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</si>
  <si>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</si>
  <si>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</si>
  <si>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</si>
  <si>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</si>
  <si>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</si>
  <si>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</si>
  <si>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</si>
  <si>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</si>
  <si>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</si>
  <si>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</si>
  <si>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</si>
  <si>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</si>
  <si>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</si>
  <si>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</si>
  <si>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</si>
  <si>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</si>
  <si>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</si>
  <si>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</si>
  <si>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</si>
  <si>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</si>
  <si>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</si>
  <si>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</si>
  <si>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</si>
  <si>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</si>
  <si>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</si>
  <si>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</si>
  <si>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</si>
  <si>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</si>
  <si>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</si>
  <si>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</si>
  <si>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</si>
  <si>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</si>
  <si>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</si>
  <si>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</si>
  <si>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</si>
  <si>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8091</t>
  </si>
  <si>
    <t>17</t>
  </si>
  <si>
    <t>15</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</si>
  <si>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</si>
  <si>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</si>
  <si>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</si>
  <si>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</si>
  <si>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</si>
  <si>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</si>
  <si>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</si>
  <si>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</si>
  <si>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</si>
  <si>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</si>
  <si>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</si>
  <si>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</si>
  <si>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</si>
  <si>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</si>
  <si>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</si>
  <si>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</si>
  <si>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</si>
  <si>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</si>
  <si>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</si>
  <si>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</si>
  <si>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</si>
  <si>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</si>
  <si>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</si>
  <si>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</si>
  <si>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</si>
  <si>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</si>
  <si>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</si>
  <si>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</si>
  <si>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</si>
  <si>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</si>
  <si>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</si>
  <si>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</si>
  <si>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</si>
  <si>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</si>
  <si>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</si>
  <si>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</si>
  <si>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</si>
  <si>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</si>
  <si>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</si>
  <si>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</si>
  <si>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</si>
  <si>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</si>
  <si>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</si>
  <si>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</si>
  <si>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</si>
  <si>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</si>
  <si>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</si>
  <si>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</si>
  <si>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</si>
  <si>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</si>
  <si>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</si>
  <si>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</si>
  <si>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</si>
  <si>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</si>
  <si>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</si>
  <si>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</si>
  <si>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</si>
  <si>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</si>
  <si>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</si>
  <si>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</si>
  <si>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</si>
  <si>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</si>
  <si>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</si>
  <si>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</si>
  <si>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</si>
  <si>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</si>
  <si>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</si>
  <si>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</si>
  <si>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</si>
  <si>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</si>
  <si>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</si>
  <si>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</si>
  <si>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</si>
  <si>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</si>
  <si>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</si>
  <si>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</si>
  <si>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</si>
  <si>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</si>
  <si>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</si>
  <si>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</si>
  <si>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</si>
  <si>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</si>
  <si>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</si>
  <si>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</si>
  <si>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</si>
  <si>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</si>
  <si>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</si>
  <si>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</si>
  <si>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</si>
  <si>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</si>
  <si>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</si>
  <si>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</si>
  <si>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</si>
  <si>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</si>
  <si>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</si>
  <si>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</si>
  <si>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</si>
  <si>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</si>
  <si>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</si>
  <si>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</si>
  <si>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</si>
  <si>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</si>
  <si>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</si>
  <si>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</si>
  <si>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</si>
  <si>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</si>
  <si>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</si>
  <si>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</si>
  <si>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</si>
  <si>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</si>
  <si>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</si>
  <si>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</si>
  <si>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</si>
  <si>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</si>
  <si>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</si>
  <si>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</si>
  <si>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</si>
  <si>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</si>
  <si>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</si>
  <si>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</si>
  <si>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</si>
  <si>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</si>
  <si>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</si>
  <si>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</si>
  <si>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</si>
  <si>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</si>
  <si>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</si>
  <si>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</si>
  <si>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</si>
  <si>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</si>
  <si>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</si>
  <si>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</si>
  <si>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</si>
  <si>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</si>
  <si>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</si>
  <si>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</si>
  <si>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</si>
  <si>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</si>
  <si>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</si>
  <si>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</si>
  <si>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</si>
  <si>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</si>
  <si>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</si>
  <si>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</si>
  <si>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</si>
  <si>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</si>
  <si>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</si>
  <si>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</si>
  <si>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</si>
  <si>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</si>
  <si>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</si>
  <si>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</si>
  <si>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</si>
  <si>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</si>
  <si>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</si>
  <si>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</si>
  <si>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</si>
  <si>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</si>
  <si>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</si>
  <si>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</si>
  <si>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</si>
  <si>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</si>
  <si>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</si>
  <si>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</si>
  <si>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</si>
  <si>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</si>
  <si>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</si>
  <si>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</si>
  <si>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</si>
  <si>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</si>
  <si>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</si>
  <si>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</si>
  <si>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</si>
  <si>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</si>
  <si>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</si>
  <si>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</si>
  <si>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</si>
  <si>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</si>
  <si>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</si>
  <si>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</si>
  <si>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</si>
  <si>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</si>
  <si>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</si>
  <si>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</si>
  <si>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</si>
  <si>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</si>
  <si>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</si>
  <si>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</si>
  <si>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</si>
  <si>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</si>
  <si>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</si>
  <si>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</si>
  <si>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</si>
  <si>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</si>
  <si>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</si>
  <si>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</si>
  <si>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</si>
  <si>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</si>
  <si>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</si>
  <si>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</si>
  <si>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</si>
  <si>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</si>
  <si>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</si>
  <si>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</si>
  <si>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</si>
  <si>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</si>
  <si>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</si>
  <si>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</si>
  <si>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</si>
  <si>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</si>
  <si>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</si>
  <si>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</si>
  <si>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</si>
  <si>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7681</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</si>
  <si>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</si>
  <si>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</si>
  <si>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</si>
  <si>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</si>
  <si>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</si>
  <si>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</si>
  <si>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</si>
  <si>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</si>
  <si>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</si>
  <si>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</si>
  <si>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</si>
  <si>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</si>
  <si>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</si>
  <si>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</si>
  <si>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</si>
  <si>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</si>
  <si>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</si>
  <si>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</si>
  <si>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</si>
  <si>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</si>
  <si>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</si>
  <si>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</si>
  <si>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</si>
  <si>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</si>
  <si>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</si>
  <si>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</si>
  <si>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</si>
  <si>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</si>
  <si>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</si>
  <si>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</si>
  <si>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</si>
  <si>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</si>
  <si>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</si>
  <si>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</si>
  <si>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</si>
  <si>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</si>
  <si>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</si>
  <si>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</si>
  <si>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</si>
  <si>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</si>
  <si>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</si>
  <si>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</si>
  <si>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</si>
  <si>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</si>
  <si>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</si>
  <si>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</si>
  <si>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</si>
  <si>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</si>
  <si>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</si>
  <si>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</si>
  <si>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</si>
  <si>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</si>
  <si>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</si>
  <si>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</si>
  <si>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</si>
  <si>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</si>
  <si>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</si>
  <si>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</si>
  <si>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</si>
  <si>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</si>
  <si>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</si>
  <si>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</si>
  <si>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</si>
  <si>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</si>
  <si>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</si>
  <si>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</si>
  <si>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</si>
  <si>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</si>
  <si>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</si>
  <si>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</si>
  <si>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</si>
  <si>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</si>
  <si>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</si>
  <si>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</si>
  <si>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</si>
  <si>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</si>
  <si>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</si>
  <si>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</si>
  <si>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</si>
  <si>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</si>
  <si>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</si>
  <si>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</si>
  <si>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</si>
  <si>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</si>
  <si>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</si>
  <si>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</si>
  <si>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</si>
  <si>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</si>
  <si>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</si>
  <si>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</si>
  <si>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</si>
  <si>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</si>
  <si>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</si>
  <si>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</si>
  <si>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</si>
  <si>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</si>
  <si>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</si>
  <si>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</si>
  <si>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</si>
  <si>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</si>
  <si>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</si>
  <si>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</si>
  <si>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</si>
  <si>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7601</t>
  </si>
  <si>
    <t>14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</si>
  <si>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</si>
  <si>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</si>
  <si>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</si>
  <si>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</si>
  <si>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</si>
  <si>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</si>
  <si>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</si>
  <si>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</si>
  <si>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</si>
  <si>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</si>
  <si>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</si>
  <si>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</si>
  <si>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</si>
  <si>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</si>
  <si>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</si>
  <si>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</si>
  <si>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</si>
  <si>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</si>
  <si>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</si>
  <si>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</si>
  <si>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</si>
  <si>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</si>
  <si>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</si>
  <si>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</si>
  <si>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</si>
  <si>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</si>
  <si>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</si>
  <si>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</si>
  <si>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</si>
  <si>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</si>
  <si>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</si>
  <si>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</si>
  <si>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</si>
  <si>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</si>
  <si>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</si>
  <si>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</si>
  <si>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</si>
  <si>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</si>
  <si>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</si>
  <si>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</si>
  <si>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</si>
  <si>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</si>
  <si>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</si>
  <si>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</si>
  <si>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</si>
  <si>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</si>
  <si>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</si>
  <si>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</si>
  <si>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</si>
  <si>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</si>
  <si>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</si>
  <si>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</si>
  <si>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</si>
  <si>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</si>
  <si>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</si>
  <si>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</si>
  <si>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</si>
  <si>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</si>
  <si>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</si>
  <si>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</si>
  <si>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</si>
  <si>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</si>
  <si>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</si>
  <si>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</si>
  <si>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</si>
  <si>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</si>
  <si>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</si>
  <si>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</si>
  <si>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</si>
  <si>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</si>
  <si>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</si>
  <si>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</si>
  <si>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</si>
  <si>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</si>
  <si>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</si>
  <si>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</si>
  <si>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</si>
  <si>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</si>
  <si>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</si>
  <si>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</si>
  <si>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</si>
  <si>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</si>
  <si>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</si>
  <si>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</si>
  <si>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</si>
  <si>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</si>
  <si>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</si>
  <si>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</si>
  <si>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</si>
  <si>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</si>
  <si>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</si>
  <si>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7556</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</si>
  <si>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</si>
  <si>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</si>
  <si>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</si>
  <si>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</si>
  <si>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</si>
  <si>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</si>
  <si>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</si>
  <si>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</si>
  <si>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</si>
  <si>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</si>
  <si>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</si>
  <si>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</si>
  <si>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</si>
  <si>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</si>
  <si>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</si>
  <si>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</si>
  <si>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</si>
  <si>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</si>
  <si>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</si>
  <si>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</si>
  <si>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</si>
  <si>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</si>
  <si>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</si>
  <si>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</si>
  <si>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</si>
  <si>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</si>
  <si>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</si>
  <si>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</si>
  <si>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</si>
  <si>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</si>
  <si>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</si>
  <si>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</si>
  <si>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</si>
  <si>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</si>
  <si>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</si>
  <si>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</si>
  <si>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</si>
  <si>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</si>
  <si>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</si>
  <si>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</si>
  <si>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</si>
  <si>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</si>
  <si>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</si>
  <si>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</si>
  <si>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</si>
  <si>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</si>
  <si>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</si>
  <si>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</si>
  <si>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</si>
  <si>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</si>
  <si>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</si>
  <si>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</si>
  <si>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</si>
  <si>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</si>
  <si>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</si>
  <si>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</si>
  <si>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</si>
  <si>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</si>
  <si>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</si>
  <si>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</si>
  <si>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</si>
  <si>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</si>
  <si>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</si>
  <si>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</si>
  <si>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</si>
  <si>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</si>
  <si>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</si>
  <si>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</si>
  <si>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</si>
  <si>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</si>
  <si>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</si>
  <si>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</si>
  <si>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</si>
  <si>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</si>
  <si>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</si>
  <si>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</si>
  <si>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</si>
  <si>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</si>
  <si>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</si>
  <si>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</si>
  <si>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</si>
  <si>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</si>
  <si>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</si>
  <si>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</si>
  <si>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</si>
  <si>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</si>
  <si>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</si>
  <si>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</si>
  <si>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</si>
  <si>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</si>
  <si>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</si>
  <si>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</si>
  <si>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</si>
  <si>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</si>
  <si>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</si>
  <si>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</si>
  <si>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</si>
  <si>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</si>
  <si>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</si>
  <si>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</si>
  <si>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</si>
  <si>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</si>
  <si>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</si>
  <si>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</si>
  <si>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</si>
  <si>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</si>
  <si>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</si>
  <si>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</si>
  <si>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</si>
  <si>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</si>
  <si>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</si>
  <si>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</si>
  <si>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</si>
  <si>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</si>
  <si>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</si>
  <si>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</si>
  <si>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</si>
  <si>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</si>
  <si>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</si>
  <si>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</si>
  <si>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</si>
  <si>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</si>
  <si>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</si>
  <si>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</si>
  <si>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</si>
  <si>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</si>
  <si>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</si>
  <si>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</si>
  <si>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</si>
  <si>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</si>
  <si>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</si>
  <si>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</si>
  <si>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</si>
  <si>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</si>
  <si>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</si>
  <si>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</si>
  <si>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</si>
  <si>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</si>
  <si>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</si>
  <si>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</si>
  <si>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</si>
  <si>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</si>
  <si>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</si>
  <si>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</si>
  <si>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</si>
  <si>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</si>
  <si>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</si>
  <si>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</si>
  <si>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</si>
  <si>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</si>
  <si>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</si>
  <si>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</si>
  <si>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</si>
  <si>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</si>
  <si>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</si>
  <si>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</si>
  <si>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</si>
  <si>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</si>
  <si>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</si>
  <si>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</si>
  <si>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</si>
  <si>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</si>
  <si>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</si>
  <si>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</si>
  <si>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</si>
  <si>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</si>
  <si>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</si>
  <si>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</si>
  <si>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</si>
  <si>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</si>
  <si>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</si>
  <si>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</si>
  <si>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</si>
  <si>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</si>
  <si>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</si>
  <si>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</si>
  <si>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</si>
  <si>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</si>
  <si>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</si>
  <si>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</si>
  <si>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</si>
  <si>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</si>
  <si>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</si>
  <si>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</si>
  <si>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</si>
  <si>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</si>
  <si>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</si>
  <si>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</si>
  <si>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</si>
  <si>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</si>
  <si>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</si>
  <si>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</si>
  <si>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</si>
  <si>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</si>
  <si>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</si>
  <si>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</si>
  <si>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</si>
  <si>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</si>
  <si>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</si>
  <si>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</si>
  <si>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</si>
  <si>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</si>
  <si>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</si>
  <si>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</si>
  <si>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</si>
  <si>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</si>
  <si>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</si>
  <si>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</si>
  <si>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</si>
  <si>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</si>
  <si>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</si>
  <si>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</si>
  <si>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</si>
  <si>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</si>
  <si>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</si>
  <si>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</si>
  <si>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</si>
  <si>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</si>
  <si>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</si>
  <si>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</si>
  <si>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</si>
  <si>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</si>
  <si>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</si>
  <si>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</si>
  <si>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</si>
  <si>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</si>
  <si>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</si>
  <si>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</si>
  <si>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</si>
  <si>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</si>
  <si>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</si>
  <si>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</si>
  <si>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</si>
  <si>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</si>
  <si>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</si>
  <si>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</si>
  <si>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</si>
  <si>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</si>
  <si>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</si>
  <si>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</si>
  <si>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</si>
  <si>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</si>
  <si>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</si>
  <si>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</si>
  <si>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</si>
  <si>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</si>
  <si>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</si>
  <si>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</si>
  <si>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</si>
  <si>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</si>
  <si>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</si>
  <si>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</si>
  <si>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</si>
  <si>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</si>
  <si>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</si>
  <si>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</si>
  <si>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</si>
  <si>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</si>
  <si>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</si>
  <si>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</si>
  <si>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</si>
  <si>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</si>
  <si>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</si>
  <si>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</si>
  <si>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</si>
  <si>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</si>
  <si>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</si>
  <si>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</si>
  <si>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</si>
  <si>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</si>
  <si>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</si>
  <si>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</si>
  <si>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</si>
  <si>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</si>
  <si>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</si>
  <si>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</si>
  <si>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</si>
  <si>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</si>
  <si>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</si>
  <si>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</si>
  <si>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</si>
  <si>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</si>
  <si>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</si>
  <si>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</si>
  <si>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</si>
  <si>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</si>
  <si>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</si>
  <si>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</si>
  <si>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</si>
  <si>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</si>
  <si>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</si>
  <si>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</si>
  <si>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</si>
  <si>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</si>
  <si>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</si>
  <si>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</si>
  <si>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</si>
  <si>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</si>
  <si>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</si>
  <si>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</si>
  <si>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</si>
  <si>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</si>
  <si>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</si>
  <si>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</si>
  <si>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</si>
  <si>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</si>
  <si>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</si>
  <si>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</si>
  <si>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</si>
  <si>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</si>
  <si>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</si>
  <si>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</si>
  <si>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</si>
  <si>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</si>
  <si>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</si>
  <si>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</si>
  <si>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</si>
  <si>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</si>
  <si>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</si>
  <si>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</si>
  <si>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</si>
  <si>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</si>
  <si>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</si>
  <si>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</si>
  <si>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</si>
  <si>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</si>
  <si>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</si>
  <si>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</si>
  <si>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</si>
  <si>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</si>
  <si>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</si>
  <si>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</si>
  <si>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</si>
  <si>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</si>
  <si>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7261</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</si>
  <si>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</si>
  <si>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</si>
  <si>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</si>
  <si>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</si>
  <si>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</si>
  <si>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</si>
  <si>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</si>
  <si>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</si>
  <si>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</si>
  <si>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</si>
  <si>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</si>
  <si>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</si>
  <si>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</si>
  <si>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</si>
  <si>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</si>
  <si>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</si>
  <si>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</si>
  <si>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</si>
  <si>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</si>
  <si>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</si>
  <si>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</si>
  <si>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</si>
  <si>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</si>
  <si>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</si>
  <si>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</si>
  <si>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</si>
  <si>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</si>
  <si>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</si>
  <si>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</si>
  <si>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</si>
  <si>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</si>
  <si>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</si>
  <si>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</si>
  <si>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</si>
  <si>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</si>
  <si>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</si>
  <si>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</si>
  <si>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</si>
  <si>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</si>
  <si>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</si>
  <si>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</si>
  <si>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</si>
  <si>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</si>
  <si>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</si>
  <si>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</si>
  <si>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</si>
  <si>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</si>
  <si>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</si>
  <si>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</si>
  <si>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</si>
  <si>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</si>
  <si>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</si>
  <si>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</si>
  <si>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</si>
  <si>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</si>
  <si>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</si>
  <si>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</si>
  <si>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</si>
  <si>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</si>
  <si>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</si>
  <si>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</si>
  <si>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</si>
  <si>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</si>
  <si>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</si>
  <si>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</si>
  <si>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</si>
  <si>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</si>
  <si>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</si>
  <si>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</si>
  <si>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</si>
  <si>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</si>
  <si>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</si>
  <si>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</si>
  <si>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</si>
  <si>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</si>
  <si>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</si>
  <si>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</si>
  <si>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</si>
  <si>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</si>
  <si>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</si>
  <si>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</si>
  <si>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</si>
  <si>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</si>
  <si>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</si>
  <si>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</si>
  <si>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</si>
  <si>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</si>
  <si>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</si>
  <si>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</si>
  <si>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</si>
  <si>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</si>
  <si>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</si>
  <si>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</si>
  <si>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</si>
  <si>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</si>
  <si>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</si>
  <si>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</si>
  <si>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</si>
  <si>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</si>
  <si>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</si>
  <si>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</si>
  <si>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</si>
  <si>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</si>
  <si>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</si>
  <si>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</si>
  <si>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</si>
  <si>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</si>
  <si>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</si>
  <si>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</si>
  <si>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</si>
  <si>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</si>
  <si>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</si>
  <si>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</si>
  <si>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</si>
  <si>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</si>
  <si>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</si>
  <si>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</si>
  <si>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</si>
  <si>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</si>
  <si>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</si>
  <si>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</si>
  <si>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</si>
  <si>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</si>
  <si>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</si>
  <si>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</si>
  <si>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</si>
  <si>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</si>
  <si>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</si>
  <si>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</si>
  <si>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</si>
  <si>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</si>
  <si>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</si>
  <si>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</si>
  <si>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</si>
  <si>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</si>
  <si>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</si>
  <si>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</si>
  <si>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</si>
  <si>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</si>
  <si>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</si>
  <si>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</si>
  <si>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</si>
  <si>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</si>
  <si>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</si>
  <si>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</si>
  <si>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</si>
  <si>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</si>
  <si>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</si>
  <si>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</si>
  <si>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</si>
  <si>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</si>
  <si>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</si>
  <si>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</si>
  <si>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</si>
  <si>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</si>
  <si>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</si>
  <si>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</si>
  <si>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</si>
  <si>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</si>
  <si>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</si>
  <si>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</si>
  <si>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</si>
  <si>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</si>
  <si>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</si>
  <si>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</si>
  <si>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</si>
  <si>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</si>
  <si>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</si>
  <si>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</si>
  <si>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</si>
  <si>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</si>
  <si>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</si>
  <si>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</si>
  <si>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</si>
  <si>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</si>
  <si>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</si>
  <si>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</si>
  <si>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</si>
  <si>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</si>
  <si>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</si>
  <si>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</si>
  <si>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</si>
  <si>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</si>
  <si>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</si>
  <si>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</si>
  <si>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</si>
  <si>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</si>
  <si>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</si>
  <si>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</si>
  <si>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</si>
  <si>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</si>
  <si>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</si>
  <si>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</si>
  <si>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</si>
  <si>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</si>
  <si>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</si>
  <si>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</si>
  <si>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</si>
  <si>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</si>
  <si>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</si>
  <si>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</si>
  <si>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6686</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</si>
  <si>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</si>
  <si>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</si>
  <si>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</si>
  <si>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</si>
  <si>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</si>
  <si>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</si>
  <si>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</si>
  <si>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</si>
  <si>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</si>
  <si>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</si>
  <si>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</si>
  <si>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</si>
  <si>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</si>
  <si>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</si>
  <si>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</si>
  <si>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</si>
  <si>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</si>
  <si>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</si>
  <si>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</si>
  <si>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</si>
  <si>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</si>
  <si>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</si>
  <si>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</si>
  <si>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</si>
  <si>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</si>
  <si>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</si>
  <si>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</si>
  <si>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</si>
  <si>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</si>
  <si>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</si>
  <si>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</si>
  <si>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</si>
  <si>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</si>
  <si>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</si>
  <si>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</si>
  <si>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</si>
  <si>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</si>
  <si>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</si>
  <si>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</si>
  <si>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</si>
  <si>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</si>
  <si>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</si>
  <si>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</si>
  <si>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</si>
  <si>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</si>
  <si>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</si>
  <si>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</si>
  <si>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</si>
  <si>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</si>
  <si>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</si>
  <si>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</si>
  <si>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</si>
  <si>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</si>
  <si>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</si>
  <si>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</si>
  <si>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</si>
  <si>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</si>
  <si>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6675</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</si>
  <si>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</si>
  <si>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</si>
  <si>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</si>
  <si>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</si>
  <si>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</si>
  <si>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</si>
  <si>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</si>
  <si>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</si>
  <si>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</si>
  <si>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</si>
  <si>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</si>
  <si>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</si>
  <si>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</si>
  <si>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</si>
  <si>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</si>
  <si>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</si>
  <si>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</si>
  <si>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</si>
  <si>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</si>
  <si>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</si>
  <si>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</si>
  <si>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</si>
  <si>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</si>
  <si>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</si>
  <si>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</si>
  <si>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</si>
  <si>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</si>
  <si>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</si>
  <si>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</si>
  <si>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</si>
  <si>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</si>
  <si>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</si>
  <si>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</si>
  <si>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</si>
  <si>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</si>
  <si>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</si>
  <si>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</si>
  <si>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</si>
  <si>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</si>
  <si>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</si>
  <si>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</si>
  <si>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</si>
  <si>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</si>
  <si>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</si>
  <si>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</si>
  <si>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</si>
  <si>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43.90</t>
  </si>
  <si>
    <t>27.08</t>
  </si>
  <si>
    <t>2:16.76</t>
  </si>
  <si>
    <t>17.61</t>
  </si>
  <si>
    <t>1:18.30</t>
  </si>
  <si>
    <t>1:28.00</t>
  </si>
  <si>
    <t>1:15.89</t>
  </si>
  <si>
    <t>30.34</t>
  </si>
  <si>
    <t>31.61</t>
  </si>
  <si>
    <t>22.68</t>
  </si>
  <si>
    <t>Jer</t>
  </si>
  <si>
    <t>6311</t>
  </si>
  <si>
    <t>21</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</si>
  <si>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</si>
  <si>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</si>
  <si>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</si>
  <si>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</si>
  <si>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</si>
  <si>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</si>
  <si>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</si>
  <si>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</si>
  <si>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</si>
  <si>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</si>
  <si>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</si>
  <si>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</si>
  <si>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</si>
  <si>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</si>
  <si>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</si>
  <si>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</si>
  <si>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</si>
  <si>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</si>
  <si>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</si>
  <si>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</si>
  <si>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</si>
  <si>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</si>
  <si>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</si>
  <si>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</si>
  <si>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</si>
  <si>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</si>
  <si>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</si>
  <si>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</si>
  <si>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</si>
  <si>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</si>
  <si>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</si>
  <si>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</si>
  <si>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</si>
  <si>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</si>
  <si>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</si>
  <si>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</si>
  <si>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</si>
  <si>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</si>
  <si>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</si>
  <si>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</si>
  <si>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</si>
  <si>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</si>
  <si>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</si>
  <si>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</si>
  <si>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</si>
  <si>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</si>
  <si>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</si>
  <si>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</si>
  <si>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</si>
  <si>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</si>
  <si>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6141</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</si>
  <si>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</si>
  <si>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</si>
  <si>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</si>
  <si>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</si>
  <si>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</si>
  <si>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</si>
  <si>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</si>
  <si>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</si>
  <si>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</si>
  <si>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</si>
  <si>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</si>
  <si>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</si>
  <si>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</si>
  <si>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</si>
  <si>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</si>
  <si>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</si>
  <si>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</si>
  <si>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</si>
  <si>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</si>
  <si>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</si>
  <si>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</si>
  <si>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</si>
  <si>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</si>
  <si>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</si>
  <si>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</si>
  <si>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</si>
  <si>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</si>
  <si>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</si>
  <si>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</si>
  <si>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</si>
  <si>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</si>
  <si>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</si>
  <si>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</si>
  <si>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</si>
  <si>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</si>
  <si>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</si>
  <si>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</si>
  <si>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</si>
  <si>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</si>
  <si>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</si>
  <si>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</si>
  <si>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</si>
  <si>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</si>
  <si>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</si>
  <si>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</si>
  <si>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</si>
  <si>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</si>
  <si>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</si>
  <si>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</si>
  <si>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</si>
  <si>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</si>
  <si>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</si>
  <si>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</si>
  <si>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</si>
  <si>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</si>
  <si>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</si>
  <si>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</si>
  <si>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</si>
  <si>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</si>
  <si>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</si>
  <si>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</si>
  <si>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</si>
  <si>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</si>
  <si>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</si>
  <si>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</si>
  <si>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</si>
  <si>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</si>
  <si>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</si>
  <si>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</si>
  <si>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</si>
  <si>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</si>
  <si>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</si>
  <si>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</si>
  <si>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</si>
  <si>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</si>
  <si>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</si>
  <si>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</si>
  <si>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</si>
  <si>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</si>
  <si>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</si>
  <si>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</si>
  <si>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</si>
  <si>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</si>
  <si>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</si>
  <si>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</si>
  <si>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</si>
  <si>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</si>
  <si>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</si>
  <si>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</si>
  <si>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</si>
  <si>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</si>
  <si>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</si>
  <si>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</si>
  <si>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</si>
  <si>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</si>
  <si>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</si>
  <si>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</si>
  <si>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</si>
  <si>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</si>
  <si>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</si>
  <si>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</si>
  <si>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</si>
  <si>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</si>
  <si>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</si>
  <si>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</si>
  <si>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</si>
  <si>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</si>
  <si>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</si>
  <si>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</si>
  <si>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</si>
  <si>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</si>
  <si>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</si>
  <si>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</si>
  <si>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</si>
  <si>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</si>
  <si>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</si>
  <si>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</si>
  <si>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</si>
  <si>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</si>
  <si>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</si>
  <si>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</si>
  <si>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</si>
  <si>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</si>
  <si>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</si>
  <si>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</si>
  <si>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</si>
  <si>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</si>
  <si>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</si>
  <si>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</si>
  <si>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</si>
  <si>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</si>
  <si>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</si>
  <si>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</si>
  <si>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</si>
  <si>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</si>
  <si>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</si>
  <si>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</si>
  <si>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</si>
  <si>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</si>
  <si>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</si>
  <si>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</si>
  <si>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</si>
  <si>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</si>
  <si>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</si>
  <si>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</si>
  <si>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</si>
  <si>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</si>
  <si>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</si>
  <si>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</si>
  <si>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</si>
  <si>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</si>
  <si>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</si>
  <si>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</si>
  <si>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</si>
  <si>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</si>
  <si>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</si>
  <si>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</si>
  <si>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</si>
  <si>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</si>
  <si>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</si>
  <si>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</si>
  <si>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</si>
  <si>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</si>
  <si>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</si>
  <si>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</si>
  <si>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</si>
  <si>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</si>
  <si>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</si>
  <si>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</si>
  <si>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</si>
  <si>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</si>
  <si>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</si>
  <si>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</si>
  <si>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</si>
  <si>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</si>
  <si>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</si>
  <si>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</si>
  <si>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</si>
  <si>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</si>
  <si>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</si>
  <si>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</si>
  <si>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</si>
  <si>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</si>
  <si>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</si>
  <si>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</si>
  <si>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</si>
  <si>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</si>
  <si>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</si>
  <si>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</si>
  <si>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</si>
  <si>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</si>
  <si>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</si>
  <si>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</si>
  <si>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</si>
  <si>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</si>
  <si>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</si>
  <si>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</si>
  <si>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</si>
  <si>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</si>
  <si>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</si>
  <si>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</si>
  <si>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</si>
  <si>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</si>
  <si>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</si>
  <si>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</si>
  <si>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</si>
  <si>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</si>
  <si>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</si>
  <si>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</si>
  <si>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</si>
  <si>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</si>
  <si>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</si>
  <si>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</si>
  <si>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</si>
  <si>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</si>
  <si>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</si>
  <si>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</si>
  <si>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</si>
  <si>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</si>
  <si>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</si>
  <si>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</si>
  <si>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</si>
  <si>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</si>
  <si>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</si>
  <si>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</si>
  <si>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</si>
  <si>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</si>
  <si>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</si>
  <si>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</si>
  <si>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</si>
  <si>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</si>
  <si>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</si>
  <si>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</si>
  <si>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</si>
  <si>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</si>
  <si>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</si>
  <si>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</si>
  <si>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</si>
  <si>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</si>
  <si>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</si>
  <si>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</si>
  <si>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</si>
  <si>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</si>
  <si>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</si>
  <si>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</si>
  <si>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</si>
  <si>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</si>
  <si>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</si>
  <si>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</si>
  <si>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</si>
  <si>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</si>
  <si>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</si>
  <si>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</si>
  <si>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</si>
  <si>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</si>
  <si>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</si>
  <si>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</si>
  <si>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</si>
  <si>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</si>
  <si>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</si>
  <si>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</si>
  <si>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</si>
  <si>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</si>
  <si>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</si>
  <si>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</si>
  <si>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</si>
  <si>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</si>
  <si>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</si>
  <si>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</si>
  <si>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</si>
  <si>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</si>
  <si>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</si>
  <si>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</si>
  <si>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</si>
  <si>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</si>
  <si>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</si>
  <si>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</si>
  <si>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</si>
  <si>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</si>
  <si>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</si>
  <si>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</si>
  <si>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</si>
  <si>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</si>
  <si>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</si>
  <si>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</si>
  <si>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</si>
  <si>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</si>
  <si>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</si>
  <si>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</si>
  <si>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</si>
  <si>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</si>
  <si>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</si>
  <si>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</si>
  <si>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</si>
  <si>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</si>
  <si>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</si>
  <si>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</si>
  <si>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</si>
  <si>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</si>
  <si>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</si>
  <si>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</si>
  <si>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</si>
  <si>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</si>
  <si>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</si>
  <si>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</si>
  <si>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</si>
  <si>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</si>
  <si>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</si>
  <si>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</si>
  <si>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</si>
  <si>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</si>
  <si>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</si>
  <si>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</si>
  <si>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</si>
  <si>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</si>
  <si>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</si>
  <si>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</si>
  <si>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</si>
  <si>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</si>
  <si>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</si>
  <si>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</si>
  <si>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</si>
  <si>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</si>
  <si>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</si>
  <si>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</si>
  <si>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</si>
  <si>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</si>
  <si>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</si>
  <si>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</si>
  <si>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</si>
  <si>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</si>
  <si>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</si>
  <si>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</si>
  <si>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</si>
  <si>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</si>
  <si>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</si>
  <si>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</si>
  <si>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</si>
  <si>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</si>
  <si>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</si>
  <si>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</si>
  <si>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</si>
  <si>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</si>
  <si>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</si>
  <si>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</si>
  <si>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</si>
  <si>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</si>
  <si>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</si>
  <si>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</si>
  <si>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</si>
  <si>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</si>
  <si>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</si>
  <si>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</si>
  <si>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</si>
  <si>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</si>
  <si>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</si>
  <si>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</si>
  <si>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</si>
  <si>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</si>
  <si>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</si>
  <si>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</si>
  <si>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</si>
  <si>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</si>
  <si>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</si>
  <si>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</si>
  <si>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</si>
  <si>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</si>
  <si>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</si>
  <si>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</si>
  <si>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</si>
  <si>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</si>
  <si>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</si>
  <si>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</si>
  <si>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</si>
  <si>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</si>
  <si>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</si>
  <si>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</si>
  <si>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</si>
  <si>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</si>
  <si>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</si>
  <si>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</si>
  <si>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</si>
  <si>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</si>
  <si>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</si>
  <si>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</si>
  <si>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5284</t>
  </si>
  <si>
    <t>26</t>
  </si>
  <si>
    <t>51.29</t>
  </si>
  <si>
    <t>1:19.97</t>
  </si>
  <si>
    <t>37.50</t>
  </si>
  <si>
    <t>43.68</t>
  </si>
  <si>
    <t>2:16.33</t>
  </si>
  <si>
    <t>1:10.88</t>
  </si>
  <si>
    <t>39.55</t>
  </si>
  <si>
    <t>39.28</t>
  </si>
  <si>
    <t>50.99</t>
  </si>
  <si>
    <t>16.95</t>
  </si>
  <si>
    <t>15.41</t>
  </si>
  <si>
    <t>30.46</t>
  </si>
  <si>
    <t>55.98</t>
  </si>
  <si>
    <t>1:33.75</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</si>
  <si>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</si>
  <si>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</si>
  <si>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</si>
  <si>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</si>
  <si>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</si>
  <si>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</si>
  <si>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</si>
  <si>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</si>
  <si>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</si>
  <si>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</si>
  <si>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</si>
  <si>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</si>
  <si>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</si>
  <si>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</si>
  <si>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</si>
  <si>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</si>
  <si>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</si>
  <si>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</si>
  <si>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</si>
  <si>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</si>
  <si>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</si>
  <si>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</si>
  <si>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</si>
  <si>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</si>
  <si>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</si>
  <si>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</si>
  <si>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</si>
  <si>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</si>
  <si>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</si>
  <si>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</si>
  <si>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</si>
  <si>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</si>
  <si>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</si>
  <si>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</si>
  <si>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</si>
  <si>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</si>
  <si>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</si>
  <si>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</si>
  <si>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</si>
  <si>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</si>
  <si>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</si>
  <si>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</si>
  <si>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</si>
  <si>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</si>
  <si>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</si>
  <si>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</si>
  <si>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</si>
  <si>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</si>
  <si>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</si>
  <si>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</si>
  <si>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</si>
  <si>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</si>
  <si>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</si>
  <si>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</si>
  <si>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</si>
  <si>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</si>
  <si>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</si>
  <si>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</si>
  <si>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</si>
  <si>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</si>
  <si>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</si>
  <si>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</si>
  <si>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</si>
  <si>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</si>
  <si>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</si>
  <si>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</si>
  <si>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</si>
  <si>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</si>
  <si>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</si>
  <si>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</si>
  <si>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</si>
  <si>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</si>
  <si>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</si>
  <si>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</si>
  <si>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</si>
  <si>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</si>
  <si>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</si>
  <si>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</si>
  <si>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</si>
  <si>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</si>
  <si>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</si>
  <si>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</si>
  <si>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</si>
  <si>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</si>
  <si>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</si>
  <si>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</si>
  <si>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</si>
  <si>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</si>
  <si>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</si>
  <si>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</si>
  <si>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</si>
  <si>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</si>
  <si>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</si>
  <si>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</si>
  <si>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</si>
  <si>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</si>
  <si>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</si>
  <si>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</si>
  <si>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</si>
  <si>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</si>
  <si>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</si>
  <si>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</si>
  <si>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</si>
  <si>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</si>
  <si>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</si>
  <si>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</si>
  <si>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</si>
  <si>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</si>
  <si>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</si>
  <si>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</si>
  <si>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</si>
  <si>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</si>
  <si>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</si>
  <si>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</si>
  <si>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</si>
  <si>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</si>
  <si>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</si>
  <si>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</si>
  <si>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</si>
  <si>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</si>
  <si>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</si>
  <si>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</si>
  <si>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</si>
  <si>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</si>
  <si>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</si>
  <si>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</si>
  <si>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</si>
  <si>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</si>
  <si>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</si>
  <si>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</si>
  <si>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</si>
  <si>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</si>
  <si>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</si>
  <si>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</si>
  <si>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</si>
  <si>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</si>
  <si>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</si>
  <si>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</si>
  <si>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</si>
  <si>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</si>
  <si>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</si>
  <si>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</si>
  <si>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</si>
  <si>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</si>
  <si>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</si>
  <si>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</si>
  <si>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</si>
  <si>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</si>
  <si>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</si>
  <si>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</si>
  <si>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</si>
  <si>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</si>
  <si>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</si>
  <si>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</si>
  <si>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</si>
  <si>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</si>
  <si>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</si>
  <si>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</si>
  <si>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</si>
  <si>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</si>
  <si>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</si>
  <si>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</si>
  <si>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</si>
  <si>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</si>
  <si>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</si>
  <si>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</si>
  <si>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</si>
  <si>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</si>
  <si>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</si>
  <si>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</si>
  <si>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</si>
  <si>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</si>
  <si>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</si>
  <si>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</si>
  <si>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</si>
  <si>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</si>
  <si>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</si>
  <si>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</si>
  <si>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</si>
  <si>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</si>
  <si>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</si>
  <si>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</si>
  <si>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</si>
  <si>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</si>
  <si>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</si>
  <si>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</si>
  <si>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</si>
  <si>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</si>
  <si>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</si>
  <si>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</si>
  <si>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</si>
  <si>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</si>
  <si>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</si>
  <si>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</si>
  <si>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</si>
  <si>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</si>
  <si>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</si>
  <si>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</si>
  <si>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</si>
  <si>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</si>
  <si>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</si>
  <si>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</si>
  <si>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</si>
  <si>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</si>
  <si>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</si>
  <si>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</si>
  <si>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</si>
  <si>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</si>
  <si>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</si>
  <si>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</si>
  <si>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</si>
  <si>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</si>
  <si>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</si>
  <si>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</si>
  <si>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</si>
  <si>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</si>
  <si>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</si>
  <si>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</si>
  <si>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</si>
  <si>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</si>
  <si>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</si>
  <si>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</si>
  <si>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</si>
  <si>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</si>
  <si>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</si>
  <si>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</si>
  <si>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</si>
  <si>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</si>
  <si>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</si>
  <si>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</si>
  <si>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</si>
  <si>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</si>
  <si>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</si>
  <si>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</si>
  <si>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</si>
  <si>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</si>
  <si>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</si>
  <si>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</si>
  <si>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</si>
  <si>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</si>
  <si>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</si>
  <si>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</si>
  <si>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</si>
  <si>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</si>
  <si>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</si>
  <si>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</si>
  <si>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</si>
  <si>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</si>
  <si>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</si>
  <si>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</si>
  <si>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</si>
  <si>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</si>
  <si>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</si>
  <si>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</si>
  <si>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</si>
  <si>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</si>
  <si>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</si>
  <si>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</si>
  <si>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</si>
  <si>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</si>
  <si>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</si>
  <si>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</si>
  <si>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</si>
  <si>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</si>
  <si>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</si>
  <si>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</si>
  <si>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</si>
  <si>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</si>
  <si>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</si>
  <si>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</si>
  <si>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</si>
  <si>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</si>
  <si>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</si>
  <si>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</si>
  <si>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</si>
  <si>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</si>
  <si>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</si>
  <si>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</si>
  <si>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</si>
  <si>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</si>
  <si>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</si>
  <si>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</si>
  <si>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</si>
  <si>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</si>
  <si>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</si>
  <si>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</si>
  <si>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</si>
  <si>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</si>
  <si>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</si>
  <si>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</si>
  <si>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</si>
  <si>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</si>
  <si>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</si>
  <si>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</si>
  <si>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</si>
  <si>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</si>
  <si>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</si>
  <si>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</si>
  <si>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</si>
  <si>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</si>
  <si>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</si>
  <si>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</si>
  <si>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</si>
  <si>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</si>
  <si>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</si>
  <si>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</si>
  <si>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</si>
  <si>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</si>
  <si>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</si>
  <si>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</si>
  <si>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</si>
  <si>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</si>
  <si>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</si>
  <si>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</si>
  <si>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</si>
  <si>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</si>
  <si>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</si>
  <si>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</si>
  <si>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</si>
  <si>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</si>
  <si>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</si>
  <si>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</si>
  <si>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</si>
  <si>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</si>
  <si>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</si>
  <si>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</si>
  <si>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</si>
  <si>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</si>
  <si>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</si>
  <si>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</si>
  <si>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</si>
  <si>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</si>
  <si>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</si>
  <si>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</si>
  <si>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</si>
  <si>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</si>
  <si>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</si>
  <si>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</si>
  <si>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</si>
  <si>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</si>
  <si>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</si>
  <si>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</si>
  <si>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</si>
  <si>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</si>
  <si>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</si>
  <si>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</si>
  <si>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</si>
  <si>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</si>
  <si>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</si>
  <si>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</si>
  <si>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</si>
  <si>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</si>
  <si>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</si>
  <si>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</si>
  <si>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</si>
  <si>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</si>
  <si>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</si>
  <si>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</si>
  <si>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</si>
  <si>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</si>
  <si>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</si>
  <si>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</si>
  <si>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</si>
  <si>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</si>
  <si>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</si>
  <si>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</si>
  <si>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</si>
  <si>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</si>
  <si>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</si>
  <si>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</si>
  <si>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</si>
  <si>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</si>
  <si>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</si>
  <si>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</si>
  <si>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</si>
  <si>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</si>
  <si>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</si>
  <si>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</si>
  <si>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</si>
  <si>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</si>
  <si>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</si>
  <si>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</si>
  <si>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</si>
  <si>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</si>
  <si>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</si>
  <si>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</si>
  <si>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</si>
  <si>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</si>
  <si>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</si>
  <si>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</si>
  <si>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</si>
  <si>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</si>
  <si>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</si>
  <si>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</si>
  <si>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</si>
  <si>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</si>
  <si>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</si>
  <si>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</si>
  <si>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</si>
  <si>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</si>
  <si>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</si>
  <si>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</si>
  <si>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</si>
  <si>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</si>
  <si>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</si>
  <si>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</si>
  <si>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</si>
  <si>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</si>
  <si>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</si>
  <si>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</si>
  <si>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</si>
  <si>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</si>
  <si>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</si>
  <si>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</si>
  <si>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</si>
  <si>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</si>
  <si>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</si>
  <si>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</si>
  <si>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</si>
  <si>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</si>
  <si>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</si>
  <si>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</si>
  <si>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</si>
  <si>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</si>
  <si>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</si>
  <si>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</si>
  <si>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</si>
  <si>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</si>
  <si>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</si>
  <si>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</si>
  <si>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</si>
  <si>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</si>
  <si>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</si>
  <si>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</si>
  <si>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</si>
  <si>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</si>
  <si>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</si>
  <si>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</si>
  <si>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</si>
  <si>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</si>
  <si>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</si>
  <si>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</si>
  <si>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</si>
  <si>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</si>
  <si>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</si>
  <si>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</si>
  <si>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</si>
  <si>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</si>
  <si>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</si>
  <si>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</si>
  <si>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</si>
  <si>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</si>
  <si>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</si>
  <si>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</si>
  <si>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</si>
  <si>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</si>
  <si>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</si>
  <si>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</si>
  <si>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</si>
  <si>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</si>
  <si>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</si>
  <si>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</si>
  <si>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</si>
  <si>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</si>
  <si>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</si>
  <si>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</si>
  <si>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</si>
  <si>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</si>
  <si>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</si>
  <si>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</si>
  <si>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</si>
  <si>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</si>
  <si>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</si>
  <si>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</si>
  <si>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</si>
  <si>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</si>
  <si>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</si>
  <si>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</si>
  <si>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</si>
  <si>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</si>
  <si>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</si>
  <si>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</si>
  <si>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</si>
  <si>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</si>
  <si>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</si>
  <si>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</si>
  <si>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</si>
  <si>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</si>
  <si>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</si>
  <si>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</si>
  <si>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</si>
  <si>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</si>
  <si>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</si>
  <si>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</si>
  <si>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</si>
  <si>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</si>
  <si>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</si>
  <si>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</si>
  <si>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</si>
  <si>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</si>
  <si>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</si>
  <si>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</si>
  <si>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</si>
  <si>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</si>
  <si>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</si>
  <si>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</si>
  <si>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</si>
  <si>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</si>
  <si>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</si>
  <si>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</si>
  <si>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</si>
  <si>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</si>
  <si>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</si>
  <si>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</si>
  <si>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</si>
  <si>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</si>
  <si>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</si>
  <si>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</si>
  <si>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</si>
  <si>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</si>
  <si>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</si>
  <si>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</si>
  <si>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</si>
  <si>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</si>
  <si>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</si>
  <si>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</si>
  <si>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</si>
  <si>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</si>
  <si>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</si>
  <si>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</si>
  <si>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</si>
  <si>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</si>
  <si>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</si>
  <si>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</si>
  <si>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</si>
  <si>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</si>
  <si>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</si>
  <si>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</si>
  <si>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</si>
  <si>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</si>
  <si>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</si>
  <si>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</si>
  <si>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</si>
  <si>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</si>
  <si>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</si>
  <si>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</si>
  <si>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</si>
  <si>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</si>
  <si>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</si>
  <si>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</si>
  <si>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</si>
  <si>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</si>
  <si>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</si>
  <si>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</si>
  <si>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</si>
  <si>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</si>
  <si>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</si>
  <si>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</si>
  <si>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</si>
  <si>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</si>
  <si>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</si>
  <si>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</si>
  <si>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</si>
  <si>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</si>
  <si>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</si>
  <si>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</si>
  <si>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</si>
  <si>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</si>
  <si>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</si>
  <si>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</si>
  <si>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</si>
  <si>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</si>
  <si>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</si>
  <si>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</si>
  <si>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</si>
  <si>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</si>
  <si>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</si>
  <si>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</si>
  <si>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</si>
  <si>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</si>
  <si>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</si>
  <si>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</si>
  <si>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</si>
  <si>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</si>
  <si>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</si>
  <si>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</si>
  <si>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</si>
  <si>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</si>
  <si>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</si>
  <si>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</si>
  <si>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</si>
  <si>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</si>
  <si>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</si>
  <si>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</si>
  <si>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</si>
  <si>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</si>
  <si>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</si>
  <si>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</si>
  <si>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</si>
  <si>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</si>
  <si>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</si>
  <si>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</si>
  <si>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</si>
  <si>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</si>
  <si>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</si>
  <si>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</si>
  <si>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</si>
  <si>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</si>
  <si>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</si>
  <si>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</si>
  <si>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</si>
  <si>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</si>
  <si>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</si>
  <si>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</si>
  <si>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</si>
  <si>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</si>
  <si>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</si>
  <si>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</si>
  <si>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</si>
  <si>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</si>
  <si>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</si>
  <si>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</si>
  <si>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</si>
  <si>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</si>
  <si>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</si>
  <si>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</si>
  <si>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</si>
  <si>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</si>
  <si>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</si>
  <si>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</si>
  <si>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</si>
  <si>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</si>
  <si>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</si>
  <si>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</si>
  <si>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</si>
  <si>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</si>
  <si>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</si>
  <si>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</si>
  <si>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</si>
  <si>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</si>
  <si>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</si>
  <si>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</si>
  <si>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</si>
  <si>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</si>
  <si>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</si>
  <si>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</si>
  <si>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</si>
  <si>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</si>
  <si>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</si>
  <si>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</si>
  <si>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</si>
  <si>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</si>
  <si>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</si>
  <si>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</si>
  <si>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</si>
  <si>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</si>
  <si>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</si>
  <si>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</si>
  <si>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</si>
  <si>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</si>
  <si>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</si>
  <si>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4543</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</si>
  <si>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</si>
  <si>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</si>
  <si>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</si>
  <si>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</si>
  <si>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</si>
  <si>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</si>
  <si>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</si>
  <si>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</si>
  <si>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</si>
  <si>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</si>
  <si>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</si>
  <si>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</si>
  <si>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</si>
  <si>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</si>
  <si>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</si>
  <si>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</si>
  <si>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</si>
  <si>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</si>
  <si>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</si>
  <si>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</si>
  <si>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</si>
  <si>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</si>
  <si>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</si>
  <si>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</si>
  <si>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</si>
  <si>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</si>
  <si>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</si>
  <si>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</si>
  <si>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</si>
  <si>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</si>
  <si>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</si>
  <si>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</si>
  <si>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</si>
  <si>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</si>
  <si>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</si>
  <si>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</si>
  <si>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</si>
  <si>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</si>
  <si>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</si>
  <si>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</si>
  <si>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</si>
  <si>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</si>
  <si>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</si>
  <si>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</si>
  <si>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</si>
  <si>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</si>
  <si>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</si>
  <si>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</si>
  <si>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</si>
  <si>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</si>
  <si>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</si>
  <si>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</si>
  <si>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</si>
  <si>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</si>
  <si>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</si>
  <si>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</si>
  <si>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</si>
  <si>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</si>
  <si>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</si>
  <si>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</si>
  <si>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</si>
  <si>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</si>
  <si>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</si>
  <si>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</si>
  <si>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</si>
  <si>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</si>
  <si>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</si>
  <si>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</si>
  <si>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</si>
  <si>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</si>
  <si>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</si>
  <si>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</si>
  <si>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</si>
  <si>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</si>
  <si>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</si>
  <si>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</si>
  <si>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</si>
  <si>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</si>
  <si>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</si>
  <si>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</si>
  <si>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</si>
  <si>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</si>
  <si>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</si>
  <si>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</si>
  <si>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</si>
  <si>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</si>
  <si>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</si>
  <si>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</si>
  <si>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</si>
  <si>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</si>
  <si>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</si>
  <si>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</si>
  <si>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</si>
  <si>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</si>
  <si>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</si>
  <si>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</si>
  <si>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</si>
  <si>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</si>
  <si>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</si>
  <si>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</si>
  <si>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</si>
  <si>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</si>
  <si>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</si>
  <si>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</si>
  <si>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</si>
  <si>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</si>
  <si>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</si>
  <si>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</si>
  <si>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</si>
  <si>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</si>
  <si>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</si>
  <si>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</si>
  <si>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</si>
  <si>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</si>
  <si>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</si>
  <si>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</si>
  <si>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</si>
  <si>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</si>
  <si>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</si>
  <si>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</si>
  <si>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</si>
  <si>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</si>
  <si>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</si>
  <si>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</si>
  <si>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</si>
  <si>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</si>
  <si>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</si>
  <si>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</si>
  <si>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</si>
  <si>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</si>
  <si>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</si>
  <si>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</si>
  <si>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</si>
  <si>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</si>
  <si>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</si>
  <si>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</si>
  <si>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</si>
  <si>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</si>
  <si>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</si>
  <si>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</si>
  <si>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</si>
  <si>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</si>
  <si>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</si>
  <si>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</si>
  <si>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</si>
  <si>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</si>
  <si>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</si>
  <si>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</si>
  <si>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</si>
  <si>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</si>
  <si>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</si>
  <si>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</si>
  <si>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</si>
  <si>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</si>
  <si>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</si>
  <si>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</si>
  <si>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</si>
  <si>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</si>
  <si>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</si>
  <si>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</si>
  <si>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</si>
  <si>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</si>
  <si>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</si>
  <si>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</si>
  <si>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</si>
  <si>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</si>
  <si>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</si>
  <si>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</si>
  <si>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</si>
  <si>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</si>
  <si>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</si>
  <si>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</si>
  <si>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</si>
  <si>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</si>
  <si>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</si>
  <si>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</si>
  <si>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</si>
  <si>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</si>
  <si>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</si>
  <si>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</si>
  <si>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</si>
  <si>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</si>
  <si>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</si>
  <si>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</si>
  <si>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</si>
  <si>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</si>
  <si>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</si>
  <si>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</si>
  <si>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</si>
  <si>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</si>
  <si>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</si>
  <si>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</si>
  <si>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</si>
  <si>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</si>
  <si>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</si>
  <si>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</si>
  <si>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</si>
  <si>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</si>
  <si>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</si>
  <si>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</si>
  <si>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</si>
  <si>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</si>
  <si>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</si>
  <si>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</si>
  <si>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</si>
  <si>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</si>
  <si>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30.51</t>
  </si>
  <si>
    <t>1:46.22</t>
  </si>
  <si>
    <t>29.72</t>
  </si>
  <si>
    <t>27.17</t>
  </si>
  <si>
    <t>18.41</t>
  </si>
  <si>
    <t>1:40.22</t>
  </si>
  <si>
    <t>1:36.82</t>
  </si>
  <si>
    <t>22.66</t>
  </si>
  <si>
    <t>19.80</t>
  </si>
  <si>
    <t>1:16.63</t>
  </si>
  <si>
    <t>32.79</t>
  </si>
  <si>
    <t>33.04</t>
  </si>
  <si>
    <t>25.42</t>
  </si>
  <si>
    <t>PumpMan</t>
  </si>
  <si>
    <t>59</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</si>
  <si>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</si>
  <si>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</si>
  <si>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</si>
  <si>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</si>
  <si>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</si>
  <si>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</si>
  <si>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</si>
  <si>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</si>
  <si>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</si>
  <si>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</si>
  <si>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</si>
  <si>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</si>
  <si>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</si>
  <si>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</si>
  <si>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</si>
  <si>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</si>
  <si>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</si>
  <si>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</si>
  <si>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</si>
  <si>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</si>
  <si>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</si>
  <si>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</si>
  <si>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</si>
  <si>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</si>
  <si>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</si>
  <si>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</si>
  <si>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</si>
  <si>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</si>
  <si>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</si>
  <si>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</si>
  <si>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</si>
  <si>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</si>
  <si>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</si>
  <si>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peaches</t>
  </si>
  <si>
    <t>4421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</si>
  <si>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</si>
  <si>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</si>
  <si>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</si>
  <si>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</si>
  <si>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</si>
  <si>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</si>
  <si>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</si>
  <si>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</si>
  <si>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</si>
  <si>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</si>
  <si>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</si>
  <si>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</si>
  <si>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</si>
  <si>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</si>
  <si>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</si>
  <si>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</si>
  <si>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</si>
  <si>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</si>
  <si>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</si>
  <si>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</si>
  <si>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</si>
  <si>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</si>
  <si>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</si>
  <si>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</si>
  <si>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</si>
  <si>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</si>
  <si>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</si>
  <si>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</si>
  <si>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</si>
  <si>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</si>
  <si>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</si>
  <si>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</si>
  <si>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</si>
  <si>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</si>
  <si>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</si>
  <si>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</si>
  <si>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</si>
  <si>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</si>
  <si>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</si>
  <si>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</si>
  <si>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</si>
  <si>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</si>
  <si>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</si>
  <si>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</si>
  <si>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</si>
  <si>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</si>
  <si>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</si>
  <si>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</si>
  <si>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</si>
  <si>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</si>
  <si>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</si>
  <si>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</si>
  <si>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</si>
  <si>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</si>
  <si>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</si>
  <si>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</si>
  <si>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</si>
  <si>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</si>
  <si>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</si>
  <si>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</si>
  <si>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</si>
  <si>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</si>
  <si>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</si>
  <si>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</si>
  <si>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</si>
  <si>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</si>
  <si>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</si>
  <si>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</si>
  <si>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</si>
  <si>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</si>
  <si>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</si>
  <si>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</si>
  <si>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4379</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</si>
  <si>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</si>
  <si>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</si>
  <si>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</si>
  <si>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</si>
  <si>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</si>
  <si>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</si>
  <si>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</si>
  <si>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</si>
  <si>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</si>
  <si>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</si>
  <si>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</si>
  <si>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</si>
  <si>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</si>
  <si>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</si>
  <si>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</si>
  <si>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</si>
  <si>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</si>
  <si>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</si>
  <si>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</si>
  <si>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</si>
  <si>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</si>
  <si>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</si>
  <si>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</si>
  <si>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</si>
  <si>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</si>
  <si>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</si>
  <si>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</si>
  <si>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</si>
  <si>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</si>
  <si>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</si>
  <si>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</si>
  <si>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</si>
  <si>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</si>
  <si>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</si>
  <si>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</si>
  <si>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</si>
  <si>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</si>
  <si>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</si>
  <si>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</si>
  <si>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</si>
  <si>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</si>
  <si>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</si>
  <si>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</si>
  <si>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</si>
  <si>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</si>
  <si>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</si>
  <si>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</si>
  <si>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</si>
  <si>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</si>
  <si>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</si>
  <si>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</si>
  <si>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</si>
  <si>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</si>
  <si>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</si>
  <si>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</si>
  <si>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</si>
  <si>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</si>
  <si>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</si>
  <si>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</si>
  <si>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</si>
  <si>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</si>
  <si>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</si>
  <si>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</si>
  <si>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</si>
  <si>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</si>
  <si>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</si>
  <si>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</si>
  <si>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</si>
  <si>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</si>
  <si>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</si>
  <si>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</si>
  <si>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</si>
  <si>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</si>
  <si>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</si>
  <si>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</si>
  <si>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</si>
  <si>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</si>
  <si>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</si>
  <si>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</si>
  <si>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</si>
  <si>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</si>
  <si>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</si>
  <si>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</si>
  <si>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</si>
  <si>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</si>
  <si>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</si>
  <si>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</si>
  <si>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</si>
  <si>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</si>
  <si>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</si>
  <si>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</si>
  <si>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</si>
  <si>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</si>
  <si>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</si>
  <si>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</si>
  <si>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</si>
  <si>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</si>
  <si>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</si>
  <si>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</si>
  <si>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</si>
  <si>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</si>
  <si>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</si>
  <si>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</si>
  <si>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</si>
  <si>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</si>
  <si>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</si>
  <si>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</si>
  <si>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</si>
  <si>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</si>
  <si>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</si>
  <si>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</si>
  <si>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</si>
  <si>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</si>
  <si>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</si>
  <si>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</si>
  <si>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</si>
  <si>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</si>
  <si>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</si>
  <si>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</si>
  <si>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</si>
  <si>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</si>
  <si>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</si>
  <si>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</si>
  <si>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</si>
  <si>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</si>
  <si>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</si>
  <si>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</si>
  <si>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</si>
  <si>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</si>
  <si>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</si>
  <si>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</si>
  <si>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</si>
  <si>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</si>
  <si>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</si>
  <si>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</si>
  <si>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</si>
  <si>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</si>
  <si>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</si>
  <si>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3990</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</si>
  <si>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</si>
  <si>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</si>
  <si>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</si>
  <si>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</si>
  <si>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</si>
  <si>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</si>
  <si>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</si>
  <si>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</si>
  <si>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</si>
  <si>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</si>
  <si>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</si>
  <si>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</si>
  <si>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</si>
  <si>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</si>
  <si>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</si>
  <si>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</si>
  <si>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</si>
  <si>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</si>
  <si>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</si>
  <si>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</si>
  <si>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</si>
  <si>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</si>
  <si>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</si>
  <si>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</si>
  <si>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</si>
  <si>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</si>
  <si>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</si>
  <si>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</si>
  <si>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</si>
  <si>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</si>
  <si>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</si>
  <si>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</si>
  <si>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</si>
  <si>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</si>
  <si>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</si>
  <si>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</si>
  <si>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</si>
  <si>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</si>
  <si>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</si>
  <si>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</si>
  <si>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</si>
  <si>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</si>
  <si>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</si>
  <si>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</si>
  <si>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</si>
  <si>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</si>
  <si>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</si>
  <si>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</si>
  <si>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</si>
  <si>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</si>
  <si>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</si>
  <si>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</si>
  <si>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</si>
  <si>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</si>
  <si>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</si>
  <si>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</si>
  <si>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</si>
  <si>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</si>
  <si>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</si>
  <si>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</si>
  <si>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</si>
  <si>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</si>
  <si>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</si>
  <si>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</si>
  <si>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</si>
  <si>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</si>
  <si>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</si>
  <si>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</si>
  <si>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</si>
  <si>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</si>
  <si>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</si>
  <si>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</si>
  <si>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</si>
  <si>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</si>
  <si>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</si>
  <si>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</si>
  <si>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</si>
  <si>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</si>
  <si>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</si>
  <si>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</si>
  <si>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</si>
  <si>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</si>
  <si>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</si>
  <si>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</si>
  <si>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</si>
  <si>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</si>
  <si>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</si>
  <si>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</si>
  <si>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</si>
  <si>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</si>
  <si>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</si>
  <si>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</si>
  <si>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</si>
  <si>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</si>
  <si>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</si>
  <si>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</si>
  <si>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</si>
  <si>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</si>
  <si>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</si>
  <si>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</si>
  <si>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</si>
  <si>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</si>
  <si>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</si>
  <si>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</si>
  <si>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</si>
  <si>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</si>
  <si>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</si>
  <si>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</si>
  <si>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</si>
  <si>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</si>
  <si>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</si>
  <si>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</si>
  <si>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</si>
  <si>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</si>
  <si>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</si>
  <si>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</si>
  <si>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</si>
  <si>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</si>
  <si>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</si>
  <si>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</si>
  <si>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</si>
  <si>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</si>
  <si>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</si>
  <si>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</si>
  <si>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</si>
  <si>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</si>
  <si>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</si>
  <si>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</si>
  <si>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</si>
  <si>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</si>
  <si>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</si>
  <si>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</si>
  <si>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</si>
  <si>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</si>
  <si>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</si>
  <si>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</si>
  <si>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</si>
  <si>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</si>
  <si>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</si>
  <si>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</si>
  <si>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</si>
  <si>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</si>
  <si>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</si>
  <si>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</si>
  <si>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</si>
  <si>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</si>
  <si>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</si>
  <si>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</si>
  <si>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</si>
  <si>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</si>
  <si>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</si>
  <si>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</si>
  <si>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</si>
  <si>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</si>
  <si>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</si>
  <si>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</si>
  <si>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</si>
  <si>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</si>
  <si>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</si>
  <si>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</si>
  <si>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</si>
  <si>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</si>
  <si>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</si>
  <si>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</si>
  <si>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</si>
  <si>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</si>
  <si>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</si>
  <si>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</si>
  <si>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</si>
  <si>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</si>
  <si>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</si>
  <si>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</si>
  <si>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</si>
  <si>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</si>
  <si>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</si>
  <si>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</si>
  <si>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</si>
  <si>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</si>
  <si>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</si>
  <si>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</si>
  <si>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</si>
  <si>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</si>
  <si>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</si>
  <si>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</si>
  <si>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</si>
  <si>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</si>
  <si>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</si>
  <si>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</si>
  <si>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</si>
  <si>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</si>
  <si>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</si>
  <si>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</si>
  <si>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</si>
  <si>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</si>
  <si>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</si>
  <si>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</si>
  <si>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</si>
  <si>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</si>
  <si>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</si>
  <si>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</si>
  <si>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</si>
  <si>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</si>
  <si>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</si>
  <si>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</si>
  <si>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AudioKillers</t>
  </si>
  <si>
    <t>3707</t>
  </si>
  <si>
    <t>57</t>
  </si>
  <si>
    <t>70</t>
  </si>
  <si>
    <t>51.41</t>
  </si>
  <si>
    <t>37.36</t>
  </si>
  <si>
    <t>2:25.12</t>
  </si>
  <si>
    <t>1:10.95</t>
  </si>
  <si>
    <t>39.37</t>
  </si>
  <si>
    <t>38.19</t>
  </si>
  <si>
    <t>2:53.12</t>
  </si>
  <si>
    <t>17.25</t>
  </si>
  <si>
    <t>14.96</t>
  </si>
  <si>
    <t>46.00</t>
  </si>
  <si>
    <t>31.12</t>
  </si>
  <si>
    <t>56.47</t>
  </si>
  <si>
    <t>1:36.45</t>
  </si>
  <si>
    <t>1:33.23</t>
  </si>
  <si>
    <t>1:03.91</t>
  </si>
  <si>
    <t>42.63</t>
  </si>
  <si>
    <t>44.94</t>
  </si>
  <si>
    <t>27.79</t>
  </si>
  <si>
    <t>1:42.63</t>
  </si>
  <si>
    <t>1:37.45</t>
  </si>
  <si>
    <t>1:43.70</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</si>
  <si>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</si>
  <si>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</si>
  <si>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</si>
  <si>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</si>
  <si>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</si>
  <si>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</si>
  <si>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</si>
  <si>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</si>
  <si>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</si>
  <si>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</si>
  <si>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</si>
  <si>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</si>
  <si>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</si>
  <si>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</si>
  <si>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</si>
  <si>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</si>
  <si>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</si>
  <si>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</si>
  <si>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</si>
  <si>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</si>
  <si>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</si>
  <si>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</si>
  <si>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</si>
  <si>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</si>
  <si>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</si>
  <si>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</si>
  <si>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</si>
  <si>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</si>
  <si>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</si>
  <si>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</si>
  <si>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</si>
  <si>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</si>
  <si>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</si>
  <si>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</si>
  <si>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</si>
  <si>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</si>
  <si>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</si>
  <si>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</si>
  <si>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</si>
  <si>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</si>
  <si>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</si>
  <si>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</si>
  <si>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</si>
  <si>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</si>
  <si>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</si>
  <si>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</si>
  <si>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</si>
  <si>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</si>
  <si>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</si>
  <si>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</si>
  <si>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</si>
  <si>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</si>
  <si>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</si>
  <si>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</si>
  <si>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</si>
  <si>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</si>
  <si>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</si>
  <si>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</si>
  <si>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</si>
  <si>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</si>
  <si>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</si>
  <si>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</si>
  <si>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</si>
  <si>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</si>
  <si>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</si>
  <si>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</si>
  <si>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</si>
  <si>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</si>
  <si>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</si>
  <si>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</si>
  <si>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</si>
  <si>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</si>
  <si>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45.10</t>
  </si>
  <si>
    <t>2:15.36</t>
  </si>
  <si>
    <t>18.60</t>
  </si>
  <si>
    <t>1:16.71</t>
  </si>
  <si>
    <t>Elijah</t>
  </si>
  <si>
    <t>3533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</si>
  <si>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</si>
  <si>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</si>
  <si>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</si>
  <si>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</si>
  <si>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</si>
  <si>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</si>
  <si>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</si>
  <si>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</si>
  <si>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</si>
  <si>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</si>
  <si>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</si>
  <si>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</si>
  <si>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</si>
  <si>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</si>
  <si>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</si>
  <si>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</si>
  <si>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</si>
  <si>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</si>
  <si>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</si>
  <si>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</si>
  <si>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</si>
  <si>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</si>
  <si>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</si>
  <si>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</si>
  <si>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</si>
  <si>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</si>
  <si>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</si>
  <si>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</si>
  <si>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</si>
  <si>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</si>
  <si>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</si>
  <si>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</si>
  <si>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</si>
  <si>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</si>
  <si>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</si>
  <si>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</si>
  <si>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</si>
  <si>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</si>
  <si>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</si>
  <si>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</si>
  <si>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</si>
  <si>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</si>
  <si>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</si>
  <si>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</si>
  <si>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</si>
  <si>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</si>
  <si>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</si>
  <si>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</si>
  <si>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</si>
  <si>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</si>
  <si>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</si>
  <si>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</si>
  <si>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</si>
  <si>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</si>
  <si>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</si>
  <si>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</si>
  <si>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</si>
  <si>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</si>
  <si>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</si>
  <si>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</si>
  <si>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</si>
  <si>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</si>
  <si>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</si>
  <si>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</si>
  <si>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</si>
  <si>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3429</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</si>
  <si>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</si>
  <si>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</si>
  <si>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</si>
  <si>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</si>
  <si>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</si>
  <si>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</si>
  <si>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</si>
  <si>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</si>
  <si>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</si>
  <si>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</si>
  <si>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</si>
  <si>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</si>
  <si>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</si>
  <si>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</si>
  <si>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</si>
  <si>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</si>
  <si>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</si>
  <si>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</si>
  <si>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</si>
  <si>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</si>
  <si>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</si>
  <si>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</si>
  <si>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</si>
  <si>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</si>
  <si>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</si>
  <si>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</si>
  <si>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</si>
  <si>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</si>
  <si>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</si>
  <si>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</si>
  <si>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</si>
  <si>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</si>
  <si>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</si>
  <si>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</si>
  <si>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</si>
  <si>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</si>
  <si>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</si>
  <si>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</si>
  <si>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</si>
  <si>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</si>
  <si>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</si>
  <si>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</si>
  <si>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</si>
  <si>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</si>
  <si>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</si>
  <si>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</si>
  <si>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</si>
  <si>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</si>
  <si>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</si>
  <si>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</si>
  <si>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</si>
  <si>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</si>
  <si>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</si>
  <si>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</si>
  <si>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</si>
  <si>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</si>
  <si>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</si>
  <si>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</si>
  <si>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</si>
  <si>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</si>
  <si>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</si>
  <si>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</si>
  <si>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</si>
  <si>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</si>
  <si>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</si>
  <si>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</si>
  <si>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</si>
  <si>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</si>
  <si>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</si>
  <si>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</si>
  <si>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</si>
  <si>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</si>
  <si>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</si>
  <si>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</si>
  <si>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</si>
  <si>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</si>
  <si>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</si>
  <si>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</si>
  <si>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</si>
  <si>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</si>
  <si>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</si>
  <si>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</si>
  <si>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</si>
  <si>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</si>
  <si>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</si>
  <si>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</si>
  <si>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</si>
  <si>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</si>
  <si>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</si>
  <si>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</si>
  <si>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</si>
  <si>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</si>
  <si>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</si>
  <si>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</si>
  <si>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</si>
  <si>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</si>
  <si>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</si>
  <si>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</si>
  <si>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</si>
  <si>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</si>
  <si>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</si>
  <si>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</si>
  <si>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</si>
  <si>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</si>
  <si>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</si>
  <si>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</si>
  <si>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</si>
  <si>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</si>
  <si>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</si>
  <si>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</si>
  <si>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</si>
  <si>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</si>
  <si>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</si>
  <si>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</si>
  <si>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</si>
  <si>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</si>
  <si>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</si>
  <si>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</si>
  <si>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</si>
  <si>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</si>
  <si>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</si>
  <si>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</si>
  <si>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</si>
  <si>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</si>
  <si>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</si>
  <si>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</si>
  <si>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</si>
  <si>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</si>
  <si>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</si>
  <si>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</si>
  <si>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</si>
  <si>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</si>
  <si>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</si>
  <si>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</si>
  <si>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</si>
  <si>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</si>
  <si>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</si>
  <si>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</si>
  <si>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</si>
  <si>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</si>
  <si>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</si>
  <si>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</si>
  <si>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</si>
  <si>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</si>
  <si>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</si>
  <si>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</si>
  <si>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</si>
  <si>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</si>
  <si>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</si>
  <si>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</si>
  <si>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</si>
  <si>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</si>
  <si>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</si>
  <si>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</si>
  <si>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</si>
  <si>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</si>
  <si>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</si>
  <si>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</si>
  <si>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</si>
  <si>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</si>
  <si>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</si>
  <si>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</si>
  <si>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</si>
  <si>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</si>
  <si>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</si>
  <si>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</si>
  <si>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</si>
  <si>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</si>
  <si>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</si>
  <si>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</si>
  <si>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</si>
  <si>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</si>
  <si>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</si>
  <si>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</si>
  <si>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</si>
  <si>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</si>
  <si>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</si>
  <si>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</si>
  <si>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</si>
  <si>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</si>
  <si>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</si>
  <si>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</si>
  <si>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</si>
  <si>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</si>
  <si>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</si>
  <si>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</si>
  <si>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</si>
  <si>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</si>
  <si>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</si>
  <si>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</si>
  <si>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</si>
  <si>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</si>
  <si>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</si>
  <si>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</si>
  <si>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</si>
  <si>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</si>
  <si>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</si>
  <si>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</si>
  <si>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</si>
  <si>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</si>
  <si>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</si>
  <si>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</si>
  <si>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</si>
  <si>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</si>
  <si>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</si>
  <si>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</si>
  <si>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</si>
  <si>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</si>
  <si>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</si>
  <si>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</si>
  <si>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</si>
  <si>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</si>
  <si>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</si>
  <si>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</si>
  <si>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</si>
  <si>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</si>
  <si>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</si>
  <si>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</si>
  <si>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</si>
  <si>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</si>
  <si>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</si>
  <si>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</si>
  <si>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</si>
  <si>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</si>
  <si>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</si>
  <si>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</si>
  <si>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</si>
  <si>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</si>
  <si>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</si>
  <si>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</si>
  <si>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</si>
  <si>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</si>
  <si>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</si>
  <si>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</si>
  <si>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</si>
  <si>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</si>
  <si>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</si>
  <si>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</si>
  <si>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</si>
  <si>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</si>
  <si>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</si>
  <si>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</si>
  <si>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</si>
  <si>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</si>
  <si>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</si>
  <si>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</si>
  <si>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</si>
  <si>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</si>
  <si>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</si>
  <si>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</si>
  <si>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</si>
  <si>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</si>
  <si>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</si>
  <si>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</si>
  <si>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</si>
  <si>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</si>
  <si>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</si>
  <si>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</si>
  <si>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</si>
  <si>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</si>
  <si>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</si>
  <si>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</si>
  <si>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</si>
  <si>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</si>
  <si>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</si>
  <si>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</si>
  <si>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</si>
  <si>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</si>
  <si>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</si>
  <si>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</si>
  <si>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</si>
  <si>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</si>
  <si>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</si>
  <si>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</si>
  <si>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</si>
  <si>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</si>
  <si>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</si>
  <si>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</si>
  <si>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</si>
  <si>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</si>
  <si>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</si>
  <si>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</si>
  <si>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</si>
  <si>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</si>
  <si>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</si>
  <si>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</si>
  <si>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</si>
  <si>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</si>
  <si>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</si>
  <si>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</si>
  <si>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</si>
  <si>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</si>
  <si>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</si>
  <si>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</si>
  <si>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</si>
  <si>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</si>
  <si>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</si>
  <si>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</si>
  <si>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</si>
  <si>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</si>
  <si>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</si>
  <si>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</si>
  <si>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</si>
  <si>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</si>
  <si>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</si>
  <si>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</si>
  <si>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</si>
  <si>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</si>
  <si>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</si>
  <si>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</si>
  <si>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</si>
  <si>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</si>
  <si>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</si>
  <si>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</si>
  <si>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</si>
  <si>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</si>
  <si>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</si>
  <si>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</si>
  <si>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</si>
  <si>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</si>
  <si>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</si>
  <si>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</si>
  <si>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</si>
  <si>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</si>
  <si>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</si>
  <si>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</si>
  <si>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</si>
  <si>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</si>
  <si>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</si>
  <si>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</si>
  <si>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</si>
  <si>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</si>
  <si>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</si>
  <si>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</si>
  <si>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</si>
  <si>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</si>
  <si>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</si>
  <si>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</si>
  <si>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</si>
  <si>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</si>
  <si>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</si>
  <si>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</si>
  <si>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</si>
  <si>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</si>
  <si>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</si>
  <si>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</si>
  <si>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</si>
  <si>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</si>
  <si>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</si>
  <si>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</si>
  <si>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</si>
  <si>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</si>
  <si>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</si>
  <si>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</si>
  <si>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</si>
  <si>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</si>
  <si>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</si>
  <si>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</si>
  <si>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</si>
  <si>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</si>
  <si>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</si>
  <si>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</si>
  <si>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</si>
  <si>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</si>
  <si>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</si>
  <si>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</si>
  <si>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</si>
  <si>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</si>
  <si>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</si>
  <si>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</si>
  <si>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</si>
  <si>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</si>
  <si>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</si>
  <si>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</si>
  <si>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</si>
  <si>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</si>
  <si>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</si>
  <si>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</si>
  <si>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</si>
  <si>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</si>
  <si>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</si>
  <si>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</si>
  <si>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</si>
  <si>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</si>
  <si>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</si>
  <si>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</si>
  <si>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</si>
  <si>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</si>
  <si>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</si>
  <si>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</si>
  <si>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</si>
  <si>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</si>
  <si>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</si>
  <si>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</si>
  <si>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</si>
  <si>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</si>
  <si>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</si>
  <si>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</si>
  <si>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</si>
  <si>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</si>
  <si>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</si>
  <si>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</si>
  <si>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</si>
  <si>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</si>
  <si>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</si>
  <si>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</si>
  <si>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</si>
  <si>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</si>
  <si>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</si>
  <si>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</si>
  <si>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</si>
  <si>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</si>
  <si>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</si>
  <si>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</si>
  <si>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</si>
  <si>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</si>
  <si>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</si>
  <si>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</si>
  <si>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</si>
  <si>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</si>
  <si>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</si>
  <si>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</si>
  <si>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</si>
  <si>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</si>
  <si>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</si>
  <si>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</si>
  <si>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</si>
  <si>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</si>
  <si>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</si>
  <si>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</si>
  <si>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</si>
  <si>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</si>
  <si>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</si>
  <si>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</si>
  <si>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</si>
  <si>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</si>
  <si>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</si>
  <si>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</si>
  <si>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</si>
  <si>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</si>
  <si>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</si>
  <si>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</si>
  <si>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</si>
  <si>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</si>
  <si>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</si>
  <si>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</si>
  <si>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</si>
  <si>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</si>
  <si>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</si>
  <si>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</si>
  <si>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</si>
  <si>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</si>
  <si>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</si>
  <si>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</si>
  <si>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</si>
  <si>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</si>
  <si>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</si>
  <si>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</si>
  <si>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</si>
  <si>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</si>
  <si>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</si>
  <si>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</si>
  <si>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</si>
  <si>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</si>
  <si>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</si>
  <si>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</si>
  <si>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</si>
  <si>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</si>
  <si>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</si>
  <si>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</si>
  <si>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</si>
  <si>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</si>
  <si>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</si>
  <si>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</si>
  <si>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</si>
  <si>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</si>
  <si>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</si>
  <si>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</si>
  <si>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</si>
  <si>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</si>
  <si>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</si>
  <si>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</si>
  <si>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</si>
  <si>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</si>
  <si>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</si>
  <si>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</si>
  <si>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</si>
  <si>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</si>
  <si>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</si>
  <si>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</si>
  <si>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</si>
  <si>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</si>
  <si>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</si>
  <si>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</si>
  <si>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</si>
  <si>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</si>
  <si>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</si>
  <si>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</si>
  <si>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</si>
  <si>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</si>
  <si>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</si>
  <si>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</si>
  <si>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</si>
  <si>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</si>
  <si>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</si>
  <si>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</si>
  <si>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</si>
  <si>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</si>
  <si>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</si>
  <si>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</si>
  <si>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</si>
  <si>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</si>
  <si>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</si>
  <si>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</si>
  <si>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</si>
  <si>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</si>
  <si>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</si>
  <si>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</si>
  <si>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</si>
  <si>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</si>
  <si>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</si>
  <si>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</si>
  <si>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</si>
  <si>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</si>
  <si>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</si>
  <si>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</si>
  <si>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</si>
  <si>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</si>
  <si>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</si>
  <si>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</si>
  <si>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</si>
  <si>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</si>
  <si>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</si>
  <si>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</si>
  <si>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</si>
  <si>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</si>
  <si>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</si>
  <si>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</si>
  <si>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</si>
  <si>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</si>
  <si>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</si>
  <si>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</si>
  <si>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</si>
  <si>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</si>
  <si>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</si>
  <si>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</si>
  <si>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</si>
  <si>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</si>
  <si>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</si>
  <si>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</si>
  <si>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</si>
  <si>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</si>
  <si>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</si>
  <si>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</si>
  <si>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</si>
  <si>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</si>
  <si>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</si>
  <si>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</si>
  <si>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</si>
  <si>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</si>
  <si>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</si>
  <si>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</si>
  <si>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</si>
  <si>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</si>
  <si>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</si>
  <si>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</si>
  <si>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</si>
  <si>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</si>
  <si>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</si>
  <si>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</si>
  <si>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</si>
  <si>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</si>
  <si>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</si>
  <si>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</si>
  <si>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</si>
  <si>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</si>
  <si>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</si>
  <si>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</si>
  <si>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</si>
  <si>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</si>
  <si>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</si>
  <si>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</si>
  <si>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</si>
  <si>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</si>
  <si>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</si>
  <si>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</si>
  <si>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</si>
  <si>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</si>
  <si>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</si>
  <si>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</si>
  <si>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</si>
  <si>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</si>
  <si>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</si>
  <si>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</si>
  <si>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</si>
  <si>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</si>
  <si>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</si>
  <si>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</si>
  <si>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</si>
  <si>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</si>
  <si>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</si>
  <si>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</si>
  <si>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</si>
  <si>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</si>
  <si>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</si>
  <si>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</si>
  <si>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</si>
  <si>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</si>
  <si>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</si>
  <si>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</si>
  <si>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</si>
  <si>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</si>
  <si>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</si>
  <si>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</si>
  <si>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</si>
  <si>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</si>
  <si>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</si>
  <si>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</si>
  <si>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</si>
  <si>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</si>
  <si>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</si>
  <si>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</si>
  <si>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</si>
  <si>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</si>
  <si>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</si>
  <si>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</si>
  <si>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</si>
  <si>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</si>
  <si>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</si>
  <si>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2734</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</si>
  <si>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</si>
  <si>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</si>
  <si>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</si>
  <si>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</si>
  <si>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</si>
  <si>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</si>
  <si>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</si>
  <si>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</si>
  <si>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</si>
  <si>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</si>
  <si>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</si>
  <si>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</si>
  <si>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</si>
  <si>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</si>
  <si>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</si>
  <si>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</si>
  <si>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</si>
  <si>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</si>
  <si>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</si>
  <si>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</si>
  <si>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</si>
  <si>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</si>
  <si>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</si>
  <si>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</si>
  <si>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</si>
  <si>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</si>
  <si>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</si>
  <si>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</si>
  <si>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</si>
  <si>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</si>
  <si>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</si>
  <si>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</si>
  <si>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</si>
  <si>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</si>
  <si>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</si>
  <si>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</si>
  <si>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</si>
  <si>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</si>
  <si>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</si>
  <si>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</si>
  <si>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</si>
  <si>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</si>
  <si>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</si>
  <si>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</si>
  <si>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</si>
  <si>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</si>
  <si>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</si>
  <si>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2682</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</si>
  <si>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</si>
  <si>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</si>
  <si>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</si>
  <si>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</si>
  <si>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</si>
  <si>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</si>
  <si>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</si>
  <si>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</si>
  <si>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</si>
  <si>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</si>
  <si>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</si>
  <si>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</si>
  <si>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</si>
  <si>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</si>
  <si>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</si>
  <si>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</si>
  <si>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</si>
  <si>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</si>
  <si>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</si>
  <si>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</si>
  <si>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</si>
  <si>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</si>
  <si>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</si>
  <si>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</si>
  <si>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</si>
  <si>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</si>
  <si>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</si>
  <si>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</si>
  <si>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</si>
  <si>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</si>
  <si>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</si>
  <si>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</si>
  <si>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</si>
  <si>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</si>
  <si>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</si>
  <si>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</si>
  <si>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</si>
  <si>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</si>
  <si>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</si>
  <si>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</si>
  <si>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</si>
  <si>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</si>
  <si>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</si>
  <si>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</si>
  <si>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</si>
  <si>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</si>
  <si>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</si>
  <si>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</si>
  <si>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</si>
  <si>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</si>
  <si>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</si>
  <si>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</si>
  <si>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</si>
  <si>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</si>
  <si>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</si>
  <si>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</si>
  <si>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</si>
  <si>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</si>
  <si>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</si>
  <si>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</si>
  <si>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</si>
  <si>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</si>
  <si>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</si>
  <si>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</si>
  <si>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</si>
  <si>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</si>
  <si>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</si>
  <si>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</si>
  <si>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</si>
  <si>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</si>
  <si>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</si>
  <si>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</si>
  <si>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</si>
  <si>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</si>
  <si>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</si>
  <si>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</si>
  <si>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</si>
  <si>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2518</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</si>
  <si>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</si>
  <si>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</si>
  <si>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</si>
  <si>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</si>
  <si>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</si>
  <si>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</si>
  <si>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</si>
  <si>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</si>
  <si>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</si>
  <si>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</si>
  <si>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</si>
  <si>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</si>
  <si>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</si>
  <si>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</si>
  <si>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</si>
  <si>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</si>
  <si>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</si>
  <si>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</si>
  <si>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</si>
  <si>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</si>
  <si>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</si>
  <si>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</si>
  <si>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</si>
  <si>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</si>
  <si>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</si>
  <si>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</si>
  <si>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</si>
  <si>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</si>
  <si>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</si>
  <si>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</si>
  <si>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</si>
  <si>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</si>
  <si>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</si>
  <si>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</si>
  <si>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</si>
  <si>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</si>
  <si>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</si>
  <si>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</si>
  <si>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</si>
  <si>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</si>
  <si>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</si>
  <si>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</si>
  <si>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</si>
  <si>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</si>
  <si>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</si>
  <si>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</si>
  <si>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</si>
  <si>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</si>
  <si>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</si>
  <si>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</si>
  <si>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</si>
  <si>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</si>
  <si>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</si>
  <si>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</si>
  <si>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</si>
  <si>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</si>
  <si>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</si>
  <si>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</si>
  <si>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</si>
  <si>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</si>
  <si>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</si>
  <si>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</si>
  <si>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</si>
  <si>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</si>
  <si>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</si>
  <si>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</si>
  <si>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</si>
  <si>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</si>
  <si>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</si>
  <si>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</si>
  <si>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</si>
  <si>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</si>
  <si>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</si>
  <si>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</si>
  <si>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</si>
  <si>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</si>
  <si>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</si>
  <si>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</si>
  <si>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</si>
  <si>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</si>
  <si>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</si>
  <si>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</si>
  <si>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</si>
  <si>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</si>
  <si>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</si>
  <si>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</si>
  <si>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</si>
  <si>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</si>
  <si>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</si>
  <si>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</si>
  <si>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2379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</si>
  <si>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</si>
  <si>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</si>
  <si>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</si>
  <si>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</si>
  <si>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</si>
  <si>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</si>
  <si>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</si>
  <si>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</si>
  <si>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</si>
  <si>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</si>
  <si>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</si>
  <si>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</si>
  <si>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</si>
  <si>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</si>
  <si>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</si>
  <si>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</si>
  <si>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</si>
  <si>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</si>
  <si>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</si>
  <si>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</si>
  <si>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</si>
  <si>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</si>
  <si>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</si>
  <si>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</si>
  <si>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</si>
  <si>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</si>
  <si>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</si>
  <si>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</si>
  <si>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</si>
  <si>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</si>
  <si>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</si>
  <si>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</si>
  <si>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</si>
  <si>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</si>
  <si>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</si>
  <si>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20</t>
  </si>
  <si>
    <t>1:10.92</t>
  </si>
  <si>
    <t>Nimzo</t>
  </si>
  <si>
    <t>2079</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</si>
  <si>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</si>
  <si>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</si>
  <si>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</si>
  <si>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</si>
  <si>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</si>
  <si>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</si>
  <si>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</si>
  <si>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</si>
  <si>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</si>
  <si>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</si>
  <si>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</si>
  <si>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</si>
  <si>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</si>
  <si>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</si>
  <si>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</si>
  <si>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</si>
  <si>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</si>
  <si>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</si>
  <si>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</si>
  <si>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</si>
  <si>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</si>
  <si>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</si>
  <si>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</si>
  <si>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</si>
  <si>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</si>
  <si>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</si>
  <si>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</si>
  <si>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</si>
  <si>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</si>
  <si>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</si>
  <si>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</si>
  <si>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</si>
  <si>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</si>
  <si>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</si>
  <si>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</si>
  <si>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</si>
  <si>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</si>
  <si>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</si>
  <si>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</si>
  <si>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</si>
  <si>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</si>
  <si>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</si>
  <si>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</si>
  <si>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</si>
  <si>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</si>
  <si>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</si>
  <si>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</si>
  <si>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</si>
  <si>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</si>
  <si>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</si>
  <si>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</si>
  <si>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</si>
  <si>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</si>
  <si>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</si>
  <si>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</si>
  <si>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</si>
  <si>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</si>
  <si>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</si>
  <si>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</si>
  <si>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</si>
  <si>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</si>
  <si>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</si>
  <si>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</si>
  <si>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</si>
  <si>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</si>
  <si>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</si>
  <si>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</si>
  <si>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</si>
  <si>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</si>
  <si>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</si>
  <si>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</si>
  <si>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</si>
  <si>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</si>
  <si>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</si>
  <si>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</si>
  <si>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</si>
  <si>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</si>
  <si>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</si>
  <si>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</si>
  <si>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</si>
  <si>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1905</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</si>
  <si>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</si>
  <si>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</si>
  <si>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</si>
  <si>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</si>
  <si>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</si>
  <si>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</si>
  <si>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</si>
  <si>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</si>
  <si>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</si>
  <si>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</si>
  <si>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</si>
  <si>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</si>
  <si>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</si>
  <si>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</si>
  <si>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</si>
  <si>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</si>
  <si>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</si>
  <si>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</si>
  <si>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</si>
  <si>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</si>
  <si>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</si>
  <si>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</si>
  <si>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</si>
  <si>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</si>
  <si>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</si>
  <si>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</si>
  <si>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</si>
  <si>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</si>
  <si>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</si>
  <si>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</si>
  <si>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</si>
  <si>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</si>
  <si>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</si>
  <si>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</si>
  <si>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</si>
  <si>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</si>
  <si>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</si>
  <si>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</si>
  <si>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</si>
  <si>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</si>
  <si>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</si>
  <si>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</si>
  <si>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</si>
  <si>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</si>
  <si>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</si>
  <si>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</si>
  <si>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</si>
  <si>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</si>
  <si>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</si>
  <si>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</si>
  <si>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</si>
  <si>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</si>
  <si>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</si>
  <si>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</si>
  <si>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</si>
  <si>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</si>
  <si>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</si>
  <si>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</si>
  <si>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</si>
  <si>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</si>
  <si>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</si>
  <si>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1852</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</si>
  <si>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</si>
  <si>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</si>
  <si>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</si>
  <si>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</si>
  <si>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</si>
  <si>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</si>
  <si>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</si>
  <si>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</si>
  <si>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</si>
  <si>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</si>
  <si>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</si>
  <si>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</si>
  <si>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</si>
  <si>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</si>
  <si>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</si>
  <si>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</si>
  <si>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</si>
  <si>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</si>
  <si>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</si>
  <si>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</si>
  <si>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</si>
  <si>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</si>
  <si>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</si>
  <si>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</si>
  <si>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</si>
  <si>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</si>
  <si>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</si>
  <si>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</si>
  <si>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</si>
  <si>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</si>
  <si>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</si>
  <si>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</si>
  <si>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1829</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</si>
  <si>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</si>
  <si>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</si>
  <si>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</si>
  <si>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</si>
  <si>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</si>
  <si>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</si>
  <si>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</si>
  <si>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</si>
  <si>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</si>
  <si>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</si>
  <si>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</si>
  <si>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</si>
  <si>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</si>
  <si>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</si>
  <si>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</si>
  <si>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</si>
  <si>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</si>
  <si>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</si>
  <si>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</si>
  <si>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</si>
  <si>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</si>
  <si>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</si>
  <si>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</si>
  <si>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</si>
  <si>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</si>
  <si>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</si>
  <si>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</si>
  <si>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</si>
  <si>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</si>
  <si>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</si>
  <si>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</si>
  <si>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</si>
  <si>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</si>
  <si>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</si>
  <si>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</si>
  <si>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</si>
  <si>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</si>
  <si>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</si>
  <si>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</si>
  <si>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</si>
  <si>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</si>
  <si>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</si>
  <si>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</si>
  <si>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</si>
  <si>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</si>
  <si>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</si>
  <si>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</si>
  <si>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</si>
  <si>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</si>
  <si>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</si>
  <si>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</si>
  <si>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</si>
  <si>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</si>
  <si>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</si>
  <si>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</si>
  <si>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</si>
  <si>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</si>
  <si>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</si>
  <si>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</si>
  <si>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</si>
  <si>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</si>
  <si>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</si>
  <si>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</si>
  <si>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</si>
  <si>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</si>
  <si>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</si>
  <si>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</si>
  <si>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</si>
  <si>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</si>
  <si>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</si>
  <si>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</si>
  <si>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</si>
  <si>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</si>
  <si>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</si>
  <si>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</si>
  <si>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</si>
  <si>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</si>
  <si>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</si>
  <si>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</si>
  <si>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</si>
  <si>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</si>
  <si>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</si>
  <si>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</si>
  <si>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</si>
  <si>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</si>
  <si>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</si>
  <si>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</si>
  <si>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</si>
  <si>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</si>
  <si>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</si>
  <si>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</si>
  <si>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</si>
  <si>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</si>
  <si>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</si>
  <si>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</si>
  <si>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</si>
  <si>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</si>
  <si>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</si>
  <si>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</si>
  <si>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</si>
  <si>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</si>
  <si>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</si>
  <si>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</si>
  <si>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</si>
  <si>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</si>
  <si>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</si>
  <si>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</si>
  <si>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</si>
  <si>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</si>
  <si>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</si>
  <si>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</si>
  <si>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</si>
  <si>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</si>
  <si>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</si>
  <si>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</si>
  <si>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</si>
  <si>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</si>
  <si>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</si>
  <si>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</si>
  <si>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</si>
  <si>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</si>
  <si>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</si>
  <si>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</si>
  <si>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</si>
  <si>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</si>
  <si>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</si>
  <si>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</si>
  <si>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</si>
  <si>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</si>
  <si>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</si>
  <si>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</si>
  <si>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</si>
  <si>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</si>
  <si>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1742</t>
  </si>
  <si>
    <t>Gainai</t>
  </si>
  <si>
    <t>1703</t>
  </si>
  <si>
    <t>33</t>
  </si>
  <si>
    <t>38.07</t>
  </si>
  <si>
    <t>1:16.14</t>
  </si>
  <si>
    <t>46.32</t>
  </si>
  <si>
    <t>58.09</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</si>
  <si>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</si>
  <si>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</si>
  <si>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</si>
  <si>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</si>
  <si>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</si>
  <si>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</si>
  <si>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</si>
  <si>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</si>
  <si>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</si>
  <si>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</si>
  <si>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</si>
  <si>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</si>
  <si>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</si>
  <si>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</si>
  <si>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</si>
  <si>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</si>
  <si>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</si>
  <si>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</si>
  <si>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</si>
  <si>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</si>
  <si>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</si>
  <si>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</si>
  <si>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</si>
  <si>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</si>
  <si>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</si>
  <si>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</si>
  <si>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</si>
  <si>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</si>
  <si>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</si>
  <si>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</si>
  <si>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</si>
  <si>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</si>
  <si>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</si>
  <si>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</si>
  <si>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</si>
  <si>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</si>
  <si>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</si>
  <si>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</si>
  <si>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</si>
  <si>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</si>
  <si>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</si>
  <si>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</si>
  <si>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</si>
  <si>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</si>
  <si>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</si>
  <si>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</si>
  <si>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</si>
  <si>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</si>
  <si>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</si>
  <si>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</si>
  <si>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</si>
  <si>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</si>
  <si>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</si>
  <si>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</si>
  <si>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</si>
  <si>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</si>
  <si>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</si>
  <si>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</si>
  <si>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</si>
  <si>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</si>
  <si>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</si>
  <si>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</si>
  <si>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</si>
  <si>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</si>
  <si>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</si>
  <si>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</si>
  <si>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</si>
  <si>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</si>
  <si>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</si>
  <si>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</si>
  <si>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</si>
  <si>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</si>
  <si>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</si>
  <si>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</si>
  <si>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</si>
  <si>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</si>
  <si>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</si>
  <si>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</si>
  <si>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</si>
  <si>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</si>
  <si>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</si>
  <si>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</si>
  <si>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</si>
  <si>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</si>
  <si>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</si>
  <si>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</si>
  <si>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</si>
  <si>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</si>
  <si>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</si>
  <si>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</si>
  <si>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</si>
  <si>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</si>
  <si>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</si>
  <si>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</si>
  <si>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</si>
  <si>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</si>
  <si>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</si>
  <si>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</si>
  <si>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</si>
  <si>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</si>
  <si>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</si>
  <si>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</si>
  <si>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</si>
  <si>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</si>
  <si>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</si>
  <si>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</si>
  <si>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</si>
  <si>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</si>
  <si>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</si>
  <si>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</si>
  <si>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</si>
  <si>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</si>
  <si>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</si>
  <si>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</si>
  <si>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</si>
  <si>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</si>
  <si>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</si>
  <si>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</si>
  <si>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</si>
  <si>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</si>
  <si>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</si>
  <si>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</si>
  <si>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</si>
  <si>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</si>
  <si>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</si>
  <si>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</si>
  <si>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</si>
  <si>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</si>
  <si>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</si>
  <si>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</si>
  <si>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</si>
  <si>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</si>
  <si>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</si>
  <si>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</si>
  <si>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</si>
  <si>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</si>
  <si>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</si>
  <si>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</si>
  <si>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</si>
  <si>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</si>
  <si>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</si>
  <si>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</si>
  <si>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</si>
  <si>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</si>
  <si>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</si>
  <si>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</si>
  <si>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</si>
  <si>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</si>
  <si>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</si>
  <si>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</si>
  <si>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</si>
  <si>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</si>
  <si>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</si>
  <si>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</si>
  <si>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</si>
  <si>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</si>
  <si>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</si>
  <si>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</si>
  <si>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</si>
  <si>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</si>
  <si>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</si>
  <si>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</si>
  <si>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</si>
  <si>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</si>
  <si>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</si>
  <si>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</si>
  <si>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</si>
  <si>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</si>
  <si>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</si>
  <si>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</si>
  <si>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</si>
  <si>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</si>
  <si>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</si>
  <si>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</si>
  <si>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</si>
  <si>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</si>
  <si>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</si>
  <si>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</si>
  <si>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</si>
  <si>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</si>
  <si>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</si>
  <si>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</si>
  <si>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</si>
  <si>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</si>
  <si>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</si>
  <si>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</si>
  <si>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</si>
  <si>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</si>
  <si>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</si>
  <si>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</si>
  <si>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</si>
  <si>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</si>
  <si>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</si>
  <si>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</si>
  <si>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</si>
  <si>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</si>
  <si>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</si>
  <si>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</si>
  <si>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</si>
  <si>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</si>
  <si>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</si>
  <si>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</si>
  <si>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</si>
  <si>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</si>
  <si>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</si>
  <si>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</si>
  <si>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</si>
  <si>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</si>
  <si>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</si>
  <si>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</si>
  <si>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</si>
  <si>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</si>
  <si>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</si>
  <si>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</si>
  <si>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</si>
  <si>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</si>
  <si>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</si>
  <si>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</si>
  <si>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</si>
  <si>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</si>
  <si>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</si>
  <si>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</si>
  <si>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</si>
  <si>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</si>
  <si>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</si>
  <si>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</si>
  <si>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</si>
  <si>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</si>
  <si>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</si>
  <si>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</si>
  <si>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</si>
  <si>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</si>
  <si>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</si>
  <si>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</si>
  <si>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</si>
  <si>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</si>
  <si>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</si>
  <si>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</si>
  <si>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</si>
  <si>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</si>
  <si>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</si>
  <si>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</si>
  <si>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</si>
  <si>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</si>
  <si>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</si>
  <si>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</si>
  <si>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</si>
  <si>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</si>
  <si>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1416</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</si>
  <si>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</si>
  <si>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</si>
  <si>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</si>
  <si>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</si>
  <si>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</si>
  <si>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</si>
  <si>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</si>
  <si>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</si>
  <si>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</si>
  <si>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</si>
  <si>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</si>
  <si>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</si>
  <si>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</si>
  <si>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</si>
  <si>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</si>
  <si>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</si>
  <si>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</si>
  <si>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</si>
  <si>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</si>
  <si>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</si>
  <si>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</si>
  <si>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</si>
  <si>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</si>
  <si>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</si>
  <si>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</si>
  <si>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</si>
  <si>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</si>
  <si>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</si>
  <si>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</si>
  <si>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</si>
  <si>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</si>
  <si>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</si>
  <si>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</si>
  <si>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</si>
  <si>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</si>
  <si>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</si>
  <si>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</si>
  <si>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</si>
  <si>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</si>
  <si>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</si>
  <si>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</si>
  <si>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</si>
  <si>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</si>
  <si>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</si>
  <si>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</si>
  <si>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</si>
  <si>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</si>
  <si>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</si>
  <si>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</si>
  <si>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</si>
  <si>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</si>
  <si>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</si>
  <si>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</si>
  <si>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</si>
  <si>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</si>
  <si>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</si>
  <si>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</si>
  <si>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</si>
  <si>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</si>
  <si>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</si>
  <si>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</si>
  <si>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</si>
  <si>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</si>
  <si>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</si>
  <si>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</si>
  <si>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</si>
  <si>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</si>
  <si>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</si>
  <si>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</si>
  <si>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</si>
  <si>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</si>
  <si>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</si>
  <si>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</si>
  <si>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</si>
  <si>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</si>
  <si>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</si>
  <si>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</si>
  <si>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</si>
  <si>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</si>
  <si>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</si>
  <si>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</si>
  <si>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</si>
  <si>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</si>
  <si>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</si>
  <si>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</si>
  <si>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</si>
  <si>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</si>
  <si>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</si>
  <si>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</si>
  <si>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</si>
  <si>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</si>
  <si>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</si>
  <si>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</si>
  <si>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</si>
  <si>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</si>
  <si>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</si>
  <si>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</si>
  <si>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</si>
  <si>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</si>
  <si>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</si>
  <si>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</si>
  <si>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</si>
  <si>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</si>
  <si>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</si>
  <si>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</si>
  <si>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</si>
  <si>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</si>
  <si>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</si>
  <si>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</si>
  <si>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</si>
  <si>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</si>
  <si>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</si>
  <si>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</si>
  <si>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</si>
  <si>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</si>
  <si>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</si>
  <si>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</si>
  <si>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</si>
  <si>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</si>
  <si>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</si>
  <si>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</si>
  <si>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</si>
  <si>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</si>
  <si>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</si>
  <si>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</si>
  <si>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</si>
  <si>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</si>
  <si>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</si>
  <si>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</si>
  <si>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</si>
  <si>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</si>
  <si>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</si>
  <si>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</si>
  <si>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</si>
  <si>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</si>
  <si>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</si>
  <si>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</si>
  <si>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</si>
  <si>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</si>
  <si>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</si>
  <si>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</si>
  <si>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</si>
  <si>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</si>
  <si>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</si>
  <si>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</si>
  <si>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</si>
  <si>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</si>
  <si>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</si>
  <si>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</si>
  <si>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</si>
  <si>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</si>
  <si>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</si>
  <si>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</si>
  <si>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</si>
  <si>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</si>
  <si>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</si>
  <si>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</si>
  <si>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</si>
  <si>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</si>
  <si>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</si>
  <si>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</si>
  <si>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</si>
  <si>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</si>
  <si>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</si>
  <si>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</si>
  <si>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</si>
  <si>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</si>
  <si>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</si>
  <si>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</si>
  <si>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</si>
  <si>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</si>
  <si>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</si>
  <si>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</si>
  <si>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</si>
  <si>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1208</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</si>
  <si>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</si>
  <si>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</si>
  <si>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</si>
  <si>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</si>
  <si>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</si>
  <si>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</si>
  <si>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</si>
  <si>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</si>
  <si>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</si>
  <si>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</si>
  <si>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</si>
  <si>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</si>
  <si>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</si>
  <si>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</si>
  <si>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</si>
  <si>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</si>
  <si>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</si>
  <si>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</si>
  <si>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</si>
  <si>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</si>
  <si>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</si>
  <si>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</si>
  <si>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</si>
  <si>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</si>
  <si>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</si>
  <si>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</si>
  <si>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</si>
  <si>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</si>
  <si>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</si>
  <si>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</si>
  <si>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</si>
  <si>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</si>
  <si>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</si>
  <si>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</si>
  <si>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</si>
  <si>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</si>
  <si>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</si>
  <si>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</si>
  <si>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</si>
  <si>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</si>
  <si>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</si>
  <si>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</si>
  <si>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</si>
  <si>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</si>
  <si>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</si>
  <si>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</si>
  <si>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</si>
  <si>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</si>
  <si>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</si>
  <si>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</si>
  <si>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</si>
  <si>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</si>
  <si>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</si>
  <si>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</si>
  <si>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</si>
  <si>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</si>
  <si>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</si>
  <si>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1150</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</si>
  <si>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</si>
  <si>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</si>
  <si>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</si>
  <si>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</si>
  <si>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</si>
  <si>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</si>
  <si>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</si>
  <si>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</si>
  <si>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</si>
  <si>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</si>
  <si>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</si>
  <si>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</si>
  <si>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</si>
  <si>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</si>
  <si>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</si>
  <si>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</si>
  <si>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</si>
  <si>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</si>
  <si>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</si>
  <si>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</si>
  <si>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</si>
  <si>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</si>
  <si>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</si>
  <si>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</si>
  <si>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</si>
  <si>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</si>
  <si>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</si>
  <si>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</si>
  <si>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</si>
  <si>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</si>
  <si>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</si>
  <si>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</si>
  <si>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</si>
  <si>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</si>
  <si>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</si>
  <si>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</si>
  <si>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</si>
  <si>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</si>
  <si>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</si>
  <si>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</si>
  <si>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</si>
  <si>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</si>
  <si>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</si>
  <si>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</si>
  <si>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</si>
  <si>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</si>
  <si>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</si>
  <si>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</si>
  <si>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</si>
  <si>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</si>
  <si>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</si>
  <si>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</si>
  <si>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</si>
  <si>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</si>
  <si>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</si>
  <si>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</si>
  <si>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</si>
  <si>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</si>
  <si>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</si>
  <si>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</si>
  <si>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</si>
  <si>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</si>
  <si>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</si>
  <si>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</si>
  <si>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</si>
  <si>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</si>
  <si>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</si>
  <si>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</si>
  <si>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</si>
  <si>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</si>
  <si>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</si>
  <si>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</si>
  <si>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</si>
  <si>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</si>
  <si>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</si>
  <si>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</si>
  <si>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</si>
  <si>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</si>
  <si>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</si>
  <si>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</si>
  <si>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</si>
  <si>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</si>
  <si>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</si>
  <si>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</si>
  <si>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</si>
  <si>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</si>
  <si>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</si>
  <si>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</si>
  <si>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</si>
  <si>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</si>
  <si>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</si>
  <si>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</si>
  <si>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</si>
  <si>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</si>
  <si>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</si>
  <si>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</si>
  <si>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</si>
  <si>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</si>
  <si>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</si>
  <si>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</si>
  <si>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</si>
  <si>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</si>
  <si>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</si>
  <si>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</si>
  <si>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</si>
  <si>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</si>
  <si>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</si>
  <si>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</si>
  <si>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</si>
  <si>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</si>
  <si>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</si>
  <si>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</si>
  <si>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</si>
  <si>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</si>
  <si>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</si>
  <si>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</si>
  <si>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</si>
  <si>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</si>
  <si>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</si>
  <si>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</si>
  <si>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</si>
  <si>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</si>
  <si>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</si>
  <si>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</si>
  <si>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</si>
  <si>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</si>
  <si>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</si>
  <si>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</si>
  <si>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</si>
  <si>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</si>
  <si>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</si>
  <si>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</si>
  <si>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</si>
  <si>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</si>
  <si>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</si>
  <si>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</si>
  <si>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</si>
  <si>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</si>
  <si>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</si>
  <si>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</si>
  <si>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</si>
  <si>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</si>
  <si>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</si>
  <si>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</si>
  <si>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</si>
  <si>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</si>
  <si>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</si>
  <si>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</si>
  <si>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</si>
  <si>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</si>
  <si>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</si>
  <si>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</si>
  <si>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</si>
  <si>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</si>
  <si>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</si>
  <si>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</si>
  <si>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</si>
  <si>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</si>
  <si>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</si>
  <si>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</si>
  <si>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</si>
  <si>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</si>
  <si>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</si>
  <si>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</si>
  <si>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</si>
  <si>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</si>
  <si>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</si>
  <si>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</si>
  <si>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</si>
  <si>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</si>
  <si>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</si>
  <si>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</si>
  <si>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</si>
  <si>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</si>
  <si>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</si>
  <si>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</si>
  <si>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</si>
  <si>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</si>
  <si>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</si>
  <si>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</si>
  <si>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</si>
  <si>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</si>
  <si>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</si>
  <si>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</si>
  <si>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</si>
  <si>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</si>
  <si>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</si>
  <si>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</si>
  <si>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</si>
  <si>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</si>
  <si>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</si>
  <si>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</si>
  <si>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</si>
  <si>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</si>
  <si>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</si>
  <si>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</si>
  <si>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</si>
  <si>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</si>
  <si>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</si>
  <si>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</si>
  <si>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</si>
  <si>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</si>
  <si>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</si>
  <si>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</si>
  <si>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</si>
  <si>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</si>
  <si>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</si>
  <si>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</si>
  <si>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</si>
  <si>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</si>
  <si>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</si>
  <si>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</si>
  <si>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</si>
  <si>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</si>
  <si>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</si>
  <si>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</si>
  <si>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</si>
  <si>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</si>
  <si>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</si>
  <si>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</si>
  <si>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</si>
  <si>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</si>
  <si>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</si>
  <si>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</si>
  <si>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</si>
  <si>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</si>
  <si>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</si>
  <si>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</si>
  <si>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</si>
  <si>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</si>
  <si>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</si>
  <si>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</si>
  <si>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</si>
  <si>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</si>
  <si>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</si>
  <si>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</si>
  <si>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</si>
  <si>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</si>
  <si>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</si>
  <si>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</si>
  <si>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</si>
  <si>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</si>
  <si>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</si>
  <si>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</si>
  <si>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</si>
  <si>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</si>
  <si>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</si>
  <si>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</si>
  <si>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</si>
  <si>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</si>
  <si>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</si>
  <si>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</si>
  <si>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</si>
  <si>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</si>
  <si>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</si>
  <si>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</si>
  <si>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</si>
  <si>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</si>
  <si>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</si>
  <si>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</si>
  <si>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</si>
  <si>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</si>
  <si>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</si>
  <si>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</si>
  <si>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</si>
  <si>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</si>
  <si>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</si>
  <si>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</si>
  <si>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</si>
  <si>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</si>
  <si>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</si>
  <si>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</si>
  <si>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</si>
  <si>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</si>
  <si>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</si>
  <si>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</si>
  <si>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</si>
  <si>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</si>
  <si>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</si>
  <si>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</si>
  <si>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</si>
  <si>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</si>
  <si>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</si>
  <si>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</si>
  <si>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</si>
  <si>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</si>
  <si>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</si>
  <si>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</si>
  <si>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</si>
  <si>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</si>
  <si>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</si>
  <si>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</si>
  <si>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</si>
  <si>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</si>
  <si>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</si>
  <si>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</si>
  <si>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</si>
  <si>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</si>
  <si>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</si>
  <si>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</si>
  <si>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</si>
  <si>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</si>
  <si>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</si>
  <si>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</si>
  <si>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</si>
  <si>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</si>
  <si>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</si>
  <si>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</si>
  <si>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</si>
  <si>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</si>
  <si>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</si>
  <si>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</si>
  <si>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</si>
  <si>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</si>
  <si>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</si>
  <si>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</si>
  <si>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</si>
  <si>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</si>
  <si>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</si>
  <si>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</si>
  <si>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</si>
  <si>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</si>
  <si>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</si>
  <si>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</si>
  <si>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</si>
  <si>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</si>
  <si>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</si>
  <si>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</si>
  <si>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</si>
  <si>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678</t>
  </si>
  <si>
    <t>1:56.02</t>
  </si>
  <si>
    <t>40.04</t>
  </si>
  <si>
    <t>1:44.70</t>
  </si>
  <si>
    <t>1:02.23</t>
  </si>
  <si>
    <t>25.12</t>
  </si>
  <si>
    <t>35.08</t>
  </si>
  <si>
    <t>9.39</t>
  </si>
  <si>
    <t>Bloodwhale</t>
  </si>
  <si>
    <t>625</t>
  </si>
  <si>
    <t>11</t>
  </si>
  <si>
    <t>44.26</t>
  </si>
  <si>
    <t>41.47</t>
  </si>
  <si>
    <t>16.56</t>
  </si>
  <si>
    <t>43.95</t>
  </si>
  <si>
    <t>Evan44</t>
  </si>
  <si>
    <t>568</t>
  </si>
  <si>
    <t>SukeSJ</t>
  </si>
  <si>
    <t>558</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</si>
  <si>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</si>
  <si>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</si>
  <si>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</si>
  <si>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</si>
  <si>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</si>
  <si>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</si>
  <si>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</si>
  <si>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</si>
  <si>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</si>
  <si>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</si>
  <si>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</si>
  <si>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</si>
  <si>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</si>
  <si>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</si>
  <si>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</si>
  <si>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</si>
  <si>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</si>
  <si>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</si>
  <si>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</si>
  <si>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</si>
  <si>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</si>
  <si>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</si>
  <si>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</si>
  <si>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</si>
  <si>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</si>
  <si>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</si>
  <si>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</si>
  <si>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</si>
  <si>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</si>
  <si>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</si>
  <si>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</si>
  <si>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</si>
  <si>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</si>
  <si>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</si>
  <si>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</si>
  <si>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</si>
  <si>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</si>
  <si>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</si>
  <si>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</si>
  <si>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</si>
  <si>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</si>
  <si>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</si>
  <si>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</si>
  <si>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</si>
  <si>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</si>
  <si>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</si>
  <si>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</si>
  <si>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</si>
  <si>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</si>
  <si>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</si>
  <si>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</si>
  <si>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</si>
  <si>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</si>
  <si>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</si>
  <si>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</si>
  <si>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</si>
  <si>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</si>
  <si>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</si>
  <si>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</si>
  <si>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</si>
  <si>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</si>
  <si>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</si>
  <si>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</si>
  <si>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</si>
  <si>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</si>
  <si>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</si>
  <si>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</si>
  <si>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</si>
  <si>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</si>
  <si>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</si>
  <si>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</si>
  <si>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</si>
  <si>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</si>
  <si>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</si>
  <si>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</si>
  <si>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</si>
  <si>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</si>
  <si>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</si>
  <si>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</si>
  <si>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</si>
  <si>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</si>
  <si>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</si>
  <si>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</si>
  <si>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</si>
  <si>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</si>
  <si>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</si>
  <si>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</si>
  <si>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</si>
  <si>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</si>
  <si>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</si>
  <si>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</si>
  <si>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</si>
  <si>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</si>
  <si>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</si>
  <si>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</si>
  <si>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426</t>
  </si>
  <si>
    <t>48.32</t>
  </si>
  <si>
    <t>36.80</t>
  </si>
  <si>
    <t>22.55</t>
  </si>
  <si>
    <t>31.24</t>
  </si>
  <si>
    <t>MoJungo</t>
  </si>
  <si>
    <t>409</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</si>
  <si>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</si>
  <si>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</si>
  <si>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</si>
  <si>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</si>
  <si>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</si>
  <si>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</si>
  <si>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</si>
  <si>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</si>
  <si>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</si>
  <si>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</si>
  <si>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</si>
  <si>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</si>
  <si>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</si>
  <si>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</si>
  <si>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</si>
  <si>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</si>
  <si>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</si>
  <si>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</si>
  <si>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</si>
  <si>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</si>
  <si>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385</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</si>
  <si>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</si>
  <si>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</si>
  <si>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</si>
  <si>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</si>
  <si>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</si>
  <si>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</si>
  <si>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</si>
  <si>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</si>
  <si>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</si>
  <si>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</si>
  <si>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</si>
  <si>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</si>
  <si>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</si>
  <si>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</si>
  <si>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</si>
  <si>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</si>
  <si>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</si>
  <si>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</si>
  <si>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</si>
  <si>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</si>
  <si>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</si>
  <si>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</si>
  <si>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</si>
  <si>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</si>
  <si>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</si>
  <si>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</si>
  <si>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</si>
  <si>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</si>
  <si>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</si>
  <si>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</si>
  <si>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</si>
  <si>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</si>
  <si>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</si>
  <si>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</si>
  <si>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</si>
  <si>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</si>
  <si>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</si>
  <si>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</si>
  <si>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</si>
  <si>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</si>
  <si>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</si>
  <si>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</si>
  <si>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</si>
  <si>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</si>
  <si>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</si>
  <si>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</si>
  <si>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</si>
  <si>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</si>
  <si>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</si>
  <si>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</si>
  <si>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</si>
  <si>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</si>
  <si>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</si>
  <si>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</si>
  <si>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</si>
  <si>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</si>
  <si>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</si>
  <si>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</si>
  <si>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</si>
  <si>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</si>
  <si>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</si>
  <si>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</si>
  <si>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</si>
  <si>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</si>
  <si>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</si>
  <si>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</si>
  <si>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</si>
  <si>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</si>
  <si>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</si>
  <si>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</si>
  <si>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</si>
  <si>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</si>
  <si>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</si>
  <si>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</si>
  <si>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</si>
  <si>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</si>
  <si>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</si>
  <si>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</si>
  <si>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</si>
  <si>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</si>
  <si>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</si>
  <si>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</si>
  <si>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</si>
  <si>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</si>
  <si>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</si>
  <si>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</si>
  <si>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</si>
  <si>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</si>
  <si>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</si>
  <si>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</si>
  <si>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</si>
  <si>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</si>
  <si>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</si>
  <si>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</si>
  <si>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</si>
  <si>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</si>
  <si>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</si>
  <si>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</si>
  <si>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</si>
  <si>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</si>
  <si>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</si>
  <si>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</si>
  <si>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</si>
  <si>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</si>
  <si>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</si>
  <si>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</si>
  <si>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</si>
  <si>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</si>
  <si>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</si>
  <si>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</si>
  <si>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</si>
  <si>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</si>
  <si>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</si>
  <si>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</si>
  <si>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</si>
  <si>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</si>
  <si>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</si>
  <si>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</si>
  <si>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</si>
  <si>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</si>
  <si>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</si>
  <si>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</si>
  <si>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</si>
  <si>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</si>
  <si>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</si>
  <si>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</si>
  <si>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</si>
  <si>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</si>
  <si>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</si>
  <si>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</si>
  <si>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</si>
  <si>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</si>
  <si>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</si>
  <si>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</si>
  <si>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</si>
  <si>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</si>
  <si>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</si>
  <si>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</si>
  <si>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</si>
  <si>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</si>
  <si>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</si>
  <si>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</si>
  <si>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</si>
  <si>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</si>
  <si>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</si>
  <si>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</si>
  <si>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</si>
  <si>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</si>
  <si>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</si>
  <si>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</si>
  <si>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</si>
  <si>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</si>
  <si>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</si>
  <si>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</si>
  <si>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</si>
  <si>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</si>
  <si>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</si>
  <si>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</si>
  <si>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</si>
  <si>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</si>
  <si>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</si>
  <si>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</si>
  <si>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</si>
  <si>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</si>
  <si>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</si>
  <si>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</si>
  <si>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</si>
  <si>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</si>
  <si>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</si>
  <si>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</si>
  <si>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</si>
  <si>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</si>
  <si>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</si>
  <si>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</si>
  <si>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</si>
  <si>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</si>
  <si>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</si>
  <si>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</si>
  <si>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</si>
  <si>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</si>
  <si>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</si>
  <si>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</si>
  <si>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</si>
  <si>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</si>
  <si>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</si>
  <si>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</si>
  <si>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</si>
  <si>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</si>
  <si>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</si>
  <si>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</si>
  <si>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</si>
  <si>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</si>
  <si>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</si>
  <si>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</si>
  <si>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</si>
  <si>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</si>
  <si>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</si>
  <si>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</si>
  <si>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</si>
  <si>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</si>
  <si>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</si>
  <si>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</si>
  <si>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</si>
  <si>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</si>
  <si>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</si>
  <si>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</si>
  <si>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</si>
  <si>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</si>
  <si>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</si>
  <si>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</si>
  <si>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</si>
  <si>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</si>
  <si>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</si>
  <si>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</si>
  <si>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</si>
  <si>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</si>
  <si>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</si>
  <si>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</si>
  <si>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</si>
  <si>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</si>
  <si>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</si>
  <si>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</si>
  <si>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</si>
  <si>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</si>
  <si>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</si>
  <si>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</si>
  <si>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</si>
  <si>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</si>
  <si>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</si>
  <si>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</si>
  <si>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</si>
  <si>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</si>
  <si>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</si>
  <si>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</si>
  <si>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</si>
  <si>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</si>
  <si>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</si>
  <si>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</si>
  <si>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</si>
  <si>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</si>
  <si>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</si>
  <si>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</si>
  <si>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</si>
  <si>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</si>
  <si>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</si>
  <si>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</si>
  <si>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</si>
  <si>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</si>
  <si>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</si>
  <si>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</si>
  <si>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</si>
  <si>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</si>
  <si>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</si>
  <si>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</si>
  <si>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</si>
  <si>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</si>
  <si>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</si>
  <si>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</si>
  <si>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</si>
  <si>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</si>
  <si>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</si>
  <si>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</si>
  <si>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</si>
  <si>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</si>
  <si>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</si>
  <si>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</si>
  <si>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</si>
  <si>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</si>
  <si>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</si>
  <si>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</si>
  <si>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</si>
  <si>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</si>
  <si>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</si>
  <si>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</si>
  <si>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</si>
  <si>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</si>
  <si>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</si>
  <si>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</si>
  <si>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</si>
  <si>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</si>
  <si>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</si>
  <si>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</si>
  <si>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</si>
  <si>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</si>
  <si>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</si>
  <si>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</si>
  <si>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</si>
  <si>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</si>
  <si>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</si>
  <si>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</si>
  <si>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</si>
  <si>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</si>
  <si>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</si>
  <si>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</si>
  <si>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</si>
  <si>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</si>
  <si>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</si>
  <si>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</si>
  <si>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</si>
  <si>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</si>
  <si>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</si>
  <si>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</si>
  <si>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</si>
  <si>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</si>
  <si>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</si>
  <si>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</si>
  <si>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</si>
  <si>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</si>
  <si>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</si>
  <si>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</si>
  <si>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</si>
  <si>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</si>
  <si>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</si>
  <si>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</si>
  <si>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</si>
  <si>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</si>
  <si>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</si>
  <si>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</si>
  <si>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</si>
  <si>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</si>
  <si>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</si>
  <si>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</si>
  <si>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</si>
  <si>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</si>
  <si>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</si>
  <si>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</si>
  <si>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</si>
  <si>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</si>
  <si>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</si>
  <si>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</si>
  <si>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</si>
  <si>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</si>
  <si>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</si>
  <si>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</si>
  <si>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</si>
  <si>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</si>
  <si>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</si>
  <si>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</si>
  <si>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</si>
  <si>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</si>
  <si>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</si>
  <si>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</si>
  <si>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</si>
  <si>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</si>
  <si>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</si>
  <si>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</si>
  <si>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</si>
  <si>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</si>
  <si>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</si>
  <si>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</si>
  <si>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</si>
  <si>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</si>
  <si>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</si>
  <si>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</si>
  <si>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</si>
  <si>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</si>
  <si>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</si>
  <si>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</si>
  <si>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</si>
  <si>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</si>
  <si>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</si>
  <si>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</si>
  <si>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</si>
  <si>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</si>
  <si>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</si>
  <si>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</si>
  <si>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</si>
  <si>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</si>
  <si>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</si>
  <si>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</si>
  <si>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</si>
  <si>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</si>
  <si>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</si>
  <si>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</si>
  <si>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</si>
  <si>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</si>
  <si>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</si>
  <si>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</si>
  <si>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</si>
  <si>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</si>
  <si>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</si>
  <si>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</si>
  <si>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</si>
  <si>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</si>
  <si>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</si>
  <si>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</si>
  <si>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</si>
  <si>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</si>
  <si>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</si>
  <si>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</si>
  <si>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</si>
  <si>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</si>
  <si>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</si>
  <si>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</si>
  <si>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</si>
  <si>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</si>
  <si>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</si>
  <si>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</si>
  <si>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</si>
  <si>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</si>
  <si>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</si>
  <si>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</si>
  <si>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</si>
  <si>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</si>
  <si>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</si>
  <si>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</si>
  <si>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</si>
  <si>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</si>
  <si>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</si>
  <si>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</si>
  <si>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</si>
  <si>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</si>
  <si>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</si>
  <si>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</si>
  <si>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</si>
  <si>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</si>
  <si>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</si>
  <si>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</si>
  <si>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</si>
  <si>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</si>
  <si>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</si>
  <si>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</si>
  <si>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</si>
  <si>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</si>
  <si>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</si>
  <si>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</si>
  <si>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</si>
  <si>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</si>
  <si>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</si>
  <si>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</si>
  <si>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</si>
  <si>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</si>
  <si>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</si>
  <si>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</si>
  <si>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</si>
  <si>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</si>
  <si>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</si>
  <si>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</si>
  <si>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</si>
  <si>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</si>
  <si>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</si>
  <si>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</si>
  <si>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</si>
  <si>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</si>
  <si>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</si>
  <si>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</si>
  <si>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</si>
  <si>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</si>
  <si>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</si>
  <si>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</si>
  <si>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</si>
  <si>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</si>
  <si>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</si>
  <si>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</si>
  <si>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</si>
  <si>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</si>
  <si>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</si>
  <si>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</si>
  <si>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</si>
  <si>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</si>
  <si>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</si>
  <si>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</si>
  <si>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</si>
  <si>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</si>
  <si>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</si>
  <si>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</si>
  <si>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</si>
  <si>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</si>
  <si>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</si>
  <si>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</si>
  <si>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</si>
  <si>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</si>
  <si>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</si>
  <si>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</si>
  <si>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</si>
  <si>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</si>
  <si>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</si>
  <si>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</si>
  <si>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</si>
  <si>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</si>
  <si>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</si>
  <si>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</si>
  <si>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</si>
  <si>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</si>
  <si>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</si>
  <si>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</si>
  <si>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</si>
  <si>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</si>
  <si>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</si>
  <si>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</si>
  <si>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</si>
  <si>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</si>
  <si>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</si>
  <si>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</si>
  <si>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</si>
  <si>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</si>
  <si>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</si>
  <si>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</si>
  <si>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</si>
  <si>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</si>
  <si>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</si>
  <si>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</si>
  <si>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</si>
  <si>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</si>
  <si>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</si>
  <si>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</si>
  <si>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</si>
  <si>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</si>
  <si>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</si>
  <si>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</si>
  <si>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</si>
  <si>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</si>
  <si>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</si>
  <si>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</si>
  <si>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</si>
  <si>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</si>
  <si>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</si>
  <si>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</si>
  <si>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</si>
  <si>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</si>
  <si>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</si>
  <si>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</si>
  <si>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</si>
  <si>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</si>
  <si>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</si>
  <si>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</si>
  <si>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</si>
  <si>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</si>
  <si>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</si>
  <si>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</si>
  <si>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</si>
  <si>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</si>
  <si>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</si>
  <si>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</si>
  <si>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</si>
  <si>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</si>
  <si>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</si>
  <si>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</si>
  <si>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</si>
  <si>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</si>
  <si>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</si>
  <si>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</si>
  <si>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</si>
  <si>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</si>
  <si>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</si>
  <si>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</si>
  <si>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</si>
  <si>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</si>
  <si>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</si>
  <si>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</si>
  <si>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</si>
  <si>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</si>
  <si>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</si>
  <si>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</si>
  <si>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</si>
  <si>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</si>
  <si>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</si>
  <si>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</si>
  <si>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</si>
  <si>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</si>
  <si>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</si>
  <si>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</si>
  <si>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</si>
  <si>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</si>
  <si>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</si>
  <si>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</si>
  <si>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</si>
  <si>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</si>
  <si>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</si>
  <si>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</si>
  <si>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</si>
  <si>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</si>
  <si>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</si>
  <si>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</si>
  <si>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</si>
  <si>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</si>
  <si>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</si>
  <si>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</si>
  <si>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</si>
  <si>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</si>
  <si>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</si>
  <si>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</si>
  <si>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</si>
  <si>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</si>
  <si>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</si>
  <si>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</si>
  <si>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</si>
  <si>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</si>
  <si>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</si>
  <si>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</si>
  <si>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</si>
  <si>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</si>
  <si>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</si>
  <si>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</si>
  <si>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</si>
  <si>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</si>
  <si>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</si>
  <si>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</si>
  <si>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</si>
  <si>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</si>
  <si>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</si>
  <si>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</si>
  <si>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</si>
  <si>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</si>
  <si>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</si>
  <si>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</si>
  <si>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</si>
  <si>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</si>
  <si>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</si>
  <si>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</si>
  <si>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</si>
  <si>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</si>
  <si>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</si>
  <si>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</si>
  <si>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</si>
  <si>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</si>
  <si>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</si>
  <si>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</si>
  <si>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</si>
  <si>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</si>
  <si>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</si>
  <si>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</si>
  <si>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</si>
  <si>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</si>
  <si>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</si>
  <si>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</si>
  <si>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</si>
  <si>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</si>
  <si>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</si>
  <si>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</si>
  <si>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</si>
  <si>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</si>
  <si>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</si>
  <si>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</si>
  <si>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</si>
  <si>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</si>
  <si>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</si>
  <si>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</si>
  <si>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</si>
  <si>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</si>
  <si>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</si>
  <si>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</si>
  <si>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</si>
  <si>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</si>
  <si>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</si>
  <si>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</si>
  <si>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</si>
  <si>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</si>
  <si>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</si>
  <si>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</si>
  <si>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</si>
  <si>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</si>
  <si>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</si>
  <si>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</si>
  <si>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</si>
  <si>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</si>
  <si>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</si>
  <si>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</si>
  <si>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</si>
  <si>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</si>
  <si>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</si>
  <si>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</si>
  <si>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</si>
  <si>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</si>
  <si>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</si>
  <si>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</si>
  <si>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</si>
  <si>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</si>
  <si>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</si>
  <si>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</si>
  <si>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</si>
  <si>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</si>
  <si>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</si>
  <si>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</si>
  <si>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</si>
  <si>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</si>
  <si>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</si>
  <si>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</si>
  <si>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</si>
  <si>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</si>
  <si>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</si>
  <si>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</si>
  <si>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</si>
  <si>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</si>
  <si>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</si>
  <si>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</si>
  <si>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</si>
  <si>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</si>
  <si>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</si>
  <si>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</si>
  <si>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</si>
  <si>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</si>
  <si>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</si>
  <si>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</si>
  <si>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</si>
  <si>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</si>
  <si>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</si>
  <si>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</si>
  <si>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</si>
  <si>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</si>
  <si>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</si>
  <si>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</si>
  <si>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</si>
  <si>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</si>
  <si>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</si>
  <si>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</si>
  <si>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</si>
  <si>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</si>
  <si>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</si>
  <si>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</si>
  <si>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</si>
  <si>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</si>
  <si>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</si>
  <si>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</si>
  <si>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</si>
  <si>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</si>
  <si>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</si>
  <si>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</si>
  <si>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</si>
  <si>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</si>
  <si>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</si>
  <si>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</si>
  <si>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</si>
  <si>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</si>
  <si>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</si>
  <si>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</si>
  <si>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</si>
  <si>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</si>
  <si>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</si>
  <si>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</si>
  <si>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</si>
  <si>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</si>
  <si>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</si>
  <si>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</si>
  <si>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</si>
  <si>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</si>
  <si>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</si>
  <si>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</si>
  <si>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</si>
  <si>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</si>
  <si>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</si>
  <si>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</si>
  <si>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</si>
  <si>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</si>
  <si>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</si>
  <si>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</si>
  <si>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</si>
  <si>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</si>
  <si>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</si>
  <si>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</si>
  <si>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</si>
  <si>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</si>
  <si>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</si>
  <si>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</si>
  <si>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</si>
  <si>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</si>
  <si>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</si>
  <si>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</si>
  <si>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</si>
  <si>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</si>
  <si>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</si>
  <si>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</si>
  <si>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</si>
  <si>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</si>
  <si>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</si>
  <si>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</si>
  <si>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</si>
  <si>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</si>
  <si>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</si>
  <si>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</si>
  <si>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</si>
  <si>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</si>
  <si>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</si>
  <si>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</si>
  <si>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</si>
  <si>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</si>
  <si>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</si>
  <si>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</si>
  <si>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</si>
  <si>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</si>
  <si>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</si>
  <si>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</si>
  <si>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</si>
  <si>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</si>
  <si>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</si>
  <si>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</si>
  <si>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</si>
  <si>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</si>
  <si>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</si>
  <si>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</si>
  <si>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</si>
  <si>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</si>
  <si>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</si>
  <si>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</si>
  <si>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</si>
  <si>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</si>
  <si>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</si>
  <si>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</si>
  <si>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</si>
  <si>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</si>
  <si>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</si>
  <si>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</si>
  <si>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</si>
  <si>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</si>
  <si>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</si>
  <si>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</si>
  <si>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</si>
  <si>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</si>
  <si>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</si>
  <si>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</si>
  <si>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</si>
  <si>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</si>
  <si>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</si>
  <si>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</si>
  <si>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</si>
  <si>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</si>
  <si>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</si>
  <si>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</si>
  <si>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</si>
  <si>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</si>
  <si>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</si>
  <si>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</si>
  <si>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</si>
  <si>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</si>
  <si>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</si>
  <si>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</si>
  <si>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</si>
  <si>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</si>
  <si>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</si>
  <si>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</si>
  <si>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</si>
  <si>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</si>
  <si>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</si>
  <si>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</si>
  <si>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</si>
  <si>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</si>
  <si>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</si>
  <si>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</si>
  <si>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</si>
  <si>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</si>
  <si>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</si>
  <si>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400</t>
  </si>
  <si>
    <t>346</t>
  </si>
  <si>
    <t>298</t>
  </si>
  <si>
    <t>289</t>
  </si>
  <si>
    <t>263</t>
  </si>
  <si>
    <t>227</t>
  </si>
  <si>
    <t>225</t>
  </si>
  <si>
    <t>164</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</si>
  <si>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</si>
  <si>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</si>
  <si>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</si>
  <si>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</si>
  <si>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</si>
  <si>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</si>
  <si>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</si>
  <si>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</si>
  <si>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</si>
  <si>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</si>
  <si>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</si>
  <si>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</si>
  <si>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</si>
  <si>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</si>
  <si>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</si>
  <si>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</si>
  <si>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</si>
  <si>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</si>
  <si>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</si>
  <si>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</si>
  <si>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</si>
  <si>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</si>
  <si>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</si>
  <si>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</si>
  <si>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</si>
  <si>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</si>
  <si>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</si>
  <si>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</si>
  <si>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</si>
  <si>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</si>
  <si>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</si>
  <si>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</si>
  <si>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</si>
  <si>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</si>
  <si>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</si>
  <si>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</si>
  <si>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</si>
  <si>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</si>
  <si>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</si>
  <si>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</si>
  <si>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</si>
  <si>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</si>
  <si>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</si>
  <si>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</si>
  <si>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</si>
  <si>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</si>
  <si>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</si>
  <si>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</si>
  <si>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</si>
  <si>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</si>
  <si>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</si>
  <si>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</si>
  <si>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</si>
  <si>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</si>
  <si>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</si>
  <si>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</si>
  <si>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</si>
  <si>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</si>
  <si>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</si>
  <si>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</si>
  <si>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</si>
  <si>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</si>
  <si>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</si>
  <si>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</si>
  <si>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</si>
  <si>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</si>
  <si>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</si>
  <si>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</si>
  <si>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</si>
  <si>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</si>
  <si>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</si>
  <si>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</si>
  <si>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</si>
  <si>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</si>
  <si>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</si>
  <si>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</si>
  <si>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</si>
  <si>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</si>
  <si>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</si>
  <si>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</si>
  <si>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</si>
  <si>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</si>
  <si>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</si>
  <si>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</si>
  <si>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</si>
  <si>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</si>
  <si>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</si>
  <si>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</si>
  <si>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</si>
  <si>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</si>
  <si>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</si>
  <si>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</si>
  <si>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</si>
  <si>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</si>
  <si>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</si>
  <si>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</si>
  <si>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</si>
  <si>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</si>
  <si>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</si>
  <si>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</si>
  <si>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</si>
  <si>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</si>
  <si>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</si>
  <si>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</si>
  <si>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</si>
  <si>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</si>
  <si>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</si>
  <si>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</si>
  <si>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</si>
  <si>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</si>
  <si>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</si>
  <si>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</si>
  <si>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</si>
  <si>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</si>
  <si>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</si>
  <si>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</si>
  <si>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</si>
  <si>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</si>
  <si>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</si>
  <si>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</si>
  <si>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</si>
  <si>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</si>
  <si>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</si>
  <si>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</si>
  <si>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</si>
  <si>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</si>
  <si>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</si>
  <si>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</si>
  <si>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</si>
  <si>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</si>
  <si>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</si>
  <si>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</si>
  <si>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</si>
  <si>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</si>
  <si>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</si>
  <si>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</si>
  <si>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</si>
  <si>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</si>
  <si>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</si>
  <si>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</si>
  <si>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</si>
  <si>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</si>
  <si>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</si>
  <si>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</si>
  <si>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</si>
  <si>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</si>
  <si>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</si>
  <si>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</si>
  <si>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</si>
  <si>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</si>
  <si>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</si>
  <si>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</si>
  <si>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</si>
  <si>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</si>
  <si>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</si>
  <si>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</si>
  <si>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</si>
  <si>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</si>
  <si>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</si>
  <si>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</si>
  <si>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</si>
  <si>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</si>
  <si>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</si>
  <si>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</si>
  <si>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</si>
  <si>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</si>
  <si>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</si>
  <si>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</si>
  <si>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</si>
  <si>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</si>
  <si>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</si>
  <si>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</si>
  <si>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</si>
  <si>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</si>
  <si>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</si>
  <si>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</si>
  <si>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</si>
  <si>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</si>
  <si>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</si>
  <si>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</si>
  <si>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</si>
  <si>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</si>
  <si>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</si>
  <si>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</si>
  <si>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</si>
  <si>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</si>
  <si>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</si>
  <si>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</si>
  <si>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</si>
  <si>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</si>
  <si>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</si>
  <si>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</si>
  <si>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</si>
  <si>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</si>
  <si>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</si>
  <si>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</si>
  <si>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</si>
  <si>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</si>
  <si>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</si>
  <si>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</si>
  <si>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</si>
  <si>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</si>
  <si>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</si>
  <si>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</si>
  <si>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</si>
  <si>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</si>
  <si>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</si>
  <si>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</si>
  <si>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</si>
  <si>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</si>
  <si>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</si>
  <si>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</si>
  <si>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</si>
  <si>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</si>
  <si>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</si>
  <si>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</si>
  <si>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</si>
  <si>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</si>
  <si>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</si>
  <si>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</si>
  <si>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</si>
  <si>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</si>
  <si>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</si>
  <si>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</si>
  <si>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</si>
  <si>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</si>
  <si>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</si>
  <si>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</si>
  <si>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</si>
  <si>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</si>
  <si>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</si>
  <si>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</si>
  <si>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</si>
  <si>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</si>
  <si>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</si>
  <si>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</si>
  <si>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</si>
  <si>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</si>
  <si>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</si>
  <si>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</si>
  <si>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</si>
  <si>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</si>
  <si>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</si>
  <si>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</si>
  <si>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</si>
  <si>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</si>
  <si>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</si>
  <si>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</si>
  <si>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</si>
  <si>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</si>
  <si>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</si>
  <si>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</si>
  <si>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</si>
  <si>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</si>
  <si>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</si>
  <si>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</si>
  <si>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</si>
  <si>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</si>
  <si>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</si>
  <si>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</si>
  <si>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</si>
  <si>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</si>
  <si>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</si>
  <si>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</si>
  <si>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</si>
  <si>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</si>
  <si>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</si>
  <si>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</si>
  <si>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</si>
  <si>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</si>
  <si>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</si>
  <si>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</si>
  <si>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</si>
  <si>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</si>
  <si>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</si>
  <si>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</si>
  <si>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</si>
  <si>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</si>
  <si>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</si>
  <si>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</si>
  <si>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</si>
  <si>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</si>
  <si>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</si>
  <si>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</si>
  <si>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</si>
  <si>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</si>
  <si>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</si>
  <si>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</si>
  <si>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</si>
  <si>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</si>
  <si>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</si>
  <si>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</si>
  <si>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</si>
  <si>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</si>
  <si>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</si>
  <si>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</si>
  <si>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</si>
  <si>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</si>
  <si>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</si>
  <si>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</si>
  <si>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</si>
  <si>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</si>
  <si>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</si>
  <si>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</si>
  <si>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</si>
  <si>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</si>
  <si>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</si>
  <si>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</si>
  <si>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</si>
  <si>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</si>
  <si>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</si>
  <si>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</si>
  <si>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</si>
  <si>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</si>
  <si>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</si>
  <si>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</si>
  <si>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</si>
  <si>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</si>
  <si>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</si>
  <si>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</si>
  <si>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</si>
  <si>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</si>
  <si>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</si>
  <si>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</si>
  <si>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</si>
  <si>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</si>
  <si>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</si>
  <si>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</si>
  <si>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</si>
  <si>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</si>
  <si>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</si>
  <si>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</si>
  <si>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</si>
  <si>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</si>
  <si>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</si>
  <si>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</si>
  <si>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</si>
  <si>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</si>
  <si>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</si>
  <si>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</si>
  <si>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</si>
  <si>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</si>
  <si>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</si>
  <si>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</si>
  <si>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</si>
  <si>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</si>
  <si>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</si>
  <si>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</si>
  <si>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</si>
  <si>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</si>
  <si>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</si>
  <si>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</si>
  <si>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</si>
  <si>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</si>
  <si>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</si>
  <si>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</si>
  <si>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</si>
  <si>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</si>
  <si>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</si>
  <si>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</si>
  <si>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</si>
  <si>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</si>
  <si>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</si>
  <si>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</si>
  <si>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</si>
  <si>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</si>
  <si>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</si>
  <si>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</si>
  <si>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</si>
  <si>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</si>
  <si>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</si>
  <si>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</si>
  <si>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</si>
  <si>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</si>
  <si>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</si>
  <si>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</si>
  <si>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</si>
  <si>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</si>
  <si>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</si>
  <si>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</si>
  <si>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</si>
  <si>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</si>
  <si>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</si>
  <si>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</si>
  <si>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</si>
  <si>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</si>
  <si>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</si>
  <si>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</si>
  <si>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</si>
  <si>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</si>
  <si>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</si>
  <si>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</si>
  <si>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</si>
  <si>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</si>
  <si>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</si>
  <si>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</si>
  <si>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</si>
  <si>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</si>
  <si>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</si>
  <si>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</si>
  <si>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</si>
  <si>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</si>
  <si>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</si>
  <si>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</si>
  <si>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</si>
  <si>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</si>
  <si>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</si>
  <si>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</si>
  <si>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</si>
  <si>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</si>
  <si>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</si>
  <si>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</si>
  <si>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</si>
  <si>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</si>
  <si>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</si>
  <si>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</si>
  <si>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</si>
  <si>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</si>
  <si>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</si>
  <si>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</si>
  <si>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</si>
  <si>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</si>
  <si>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</si>
  <si>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</si>
  <si>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</si>
  <si>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</si>
  <si>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</si>
  <si>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</si>
  <si>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</si>
  <si>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</si>
  <si>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</si>
  <si>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</si>
  <si>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</si>
  <si>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</si>
  <si>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</si>
  <si>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</si>
  <si>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</si>
  <si>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</si>
  <si>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</si>
  <si>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</si>
  <si>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</si>
  <si>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</si>
  <si>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</si>
  <si>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</si>
  <si>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</si>
  <si>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</si>
  <si>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</si>
  <si>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</si>
  <si>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</si>
  <si>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</si>
  <si>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</si>
  <si>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</si>
  <si>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</si>
  <si>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</si>
  <si>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</si>
  <si>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</si>
  <si>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</si>
  <si>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</si>
  <si>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</si>
  <si>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</si>
  <si>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</si>
  <si>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</si>
  <si>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</si>
  <si>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</si>
  <si>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</si>
  <si>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</si>
  <si>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</si>
  <si>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</si>
  <si>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</si>
  <si>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</si>
  <si>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</si>
  <si>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</si>
  <si>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</si>
  <si>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</si>
  <si>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</si>
  <si>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</si>
  <si>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</si>
  <si>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</si>
  <si>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</si>
  <si>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</si>
  <si>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</si>
  <si>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</si>
  <si>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</si>
  <si>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</si>
  <si>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</si>
  <si>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</si>
  <si>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</si>
  <si>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</si>
  <si>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</si>
  <si>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</si>
  <si>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</si>
  <si>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</si>
  <si>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</si>
  <si>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</si>
  <si>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</si>
  <si>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</si>
  <si>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</si>
  <si>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</si>
  <si>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</si>
  <si>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</si>
  <si>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</si>
  <si>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</si>
  <si>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</si>
  <si>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</si>
  <si>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</si>
  <si>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</si>
  <si>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</si>
  <si>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</si>
  <si>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</si>
  <si>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</si>
  <si>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</si>
  <si>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</si>
  <si>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</si>
  <si>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</si>
  <si>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</si>
  <si>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</si>
  <si>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</si>
  <si>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</si>
  <si>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</si>
  <si>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</si>
  <si>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</si>
  <si>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</si>
  <si>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</si>
  <si>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</si>
  <si>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</si>
  <si>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</si>
  <si>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</si>
  <si>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</si>
  <si>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</si>
  <si>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</si>
  <si>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</si>
  <si>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</si>
  <si>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</si>
  <si>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</si>
  <si>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</si>
  <si>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</si>
  <si>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</si>
  <si>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</si>
  <si>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</si>
  <si>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</si>
  <si>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</si>
  <si>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</si>
  <si>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</si>
  <si>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</si>
  <si>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</si>
  <si>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</si>
  <si>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</si>
  <si>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</si>
  <si>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</si>
  <si>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</si>
  <si>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</si>
  <si>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</si>
  <si>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</si>
  <si>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</si>
  <si>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</si>
  <si>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</si>
  <si>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</si>
  <si>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</si>
  <si>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</si>
  <si>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</si>
  <si>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</si>
  <si>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</si>
  <si>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</si>
  <si>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</si>
  <si>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</si>
  <si>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</si>
  <si>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</si>
  <si>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</si>
  <si>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</si>
  <si>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</si>
  <si>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</si>
  <si>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</si>
  <si>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</si>
  <si>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</si>
  <si>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</si>
  <si>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</si>
  <si>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</si>
  <si>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</si>
  <si>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</si>
  <si>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</si>
  <si>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</si>
  <si>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</si>
  <si>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</si>
  <si>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</si>
  <si>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</si>
  <si>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</si>
  <si>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</si>
  <si>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</si>
  <si>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</si>
  <si>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</si>
  <si>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</si>
  <si>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</si>
  <si>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</si>
  <si>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</si>
  <si>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</si>
  <si>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</si>
  <si>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</si>
  <si>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</si>
  <si>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</si>
  <si>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</si>
  <si>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</si>
  <si>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</si>
  <si>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</si>
  <si>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</si>
  <si>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</si>
  <si>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</si>
  <si>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</si>
  <si>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</si>
  <si>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</si>
  <si>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</si>
  <si>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</si>
  <si>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</si>
  <si>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</si>
  <si>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</si>
  <si>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</si>
  <si>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</si>
  <si>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</si>
  <si>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</si>
  <si>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</si>
  <si>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</si>
  <si>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</si>
  <si>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</si>
  <si>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</si>
  <si>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</si>
  <si>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</si>
  <si>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</si>
  <si>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</si>
  <si>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</si>
  <si>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</si>
  <si>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</si>
  <si>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</si>
  <si>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</si>
  <si>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</si>
  <si>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</si>
  <si>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</si>
  <si>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</si>
  <si>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</si>
  <si>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</si>
  <si>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</si>
  <si>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</si>
  <si>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</si>
  <si>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</si>
  <si>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</si>
  <si>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</si>
  <si>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</si>
  <si>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</si>
  <si>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</si>
  <si>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</si>
  <si>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</si>
  <si>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</si>
  <si>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</si>
  <si>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</si>
  <si>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</si>
  <si>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</si>
  <si>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</si>
  <si>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</si>
  <si>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</si>
  <si>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</si>
  <si>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</si>
  <si>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</si>
  <si>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</si>
  <si>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</si>
  <si>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</si>
  <si>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</si>
  <si>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</si>
  <si>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</si>
  <si>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</si>
  <si>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</si>
  <si>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</si>
  <si>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</si>
  <si>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</si>
  <si>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</si>
  <si>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</si>
  <si>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</si>
  <si>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</si>
  <si>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</si>
  <si>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</si>
  <si>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</si>
  <si>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</si>
  <si>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</si>
  <si>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</si>
  <si>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</si>
  <si>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</si>
  <si>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</si>
  <si>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</si>
  <si>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</si>
  <si>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</si>
  <si>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</si>
  <si>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</si>
  <si>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</si>
  <si>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</si>
  <si>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</si>
  <si>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</si>
  <si>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</si>
  <si>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</si>
  <si>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</si>
  <si>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</si>
  <si>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</si>
  <si>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</si>
  <si>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</si>
  <si>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</si>
  <si>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</si>
  <si>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</si>
  <si>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</si>
  <si>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</si>
  <si>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</si>
  <si>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</si>
  <si>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</si>
  <si>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</si>
  <si>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</si>
  <si>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</si>
  <si>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</si>
  <si>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</si>
  <si>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</si>
  <si>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</si>
  <si>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</si>
  <si>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</si>
  <si>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</si>
  <si>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</si>
  <si>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</si>
  <si>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</si>
  <si>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</si>
  <si>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</si>
  <si>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</si>
  <si>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</si>
  <si>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</si>
  <si>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</si>
  <si>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</si>
  <si>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</si>
  <si>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</si>
  <si>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</si>
  <si>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</si>
  <si>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</si>
  <si>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</si>
  <si>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</si>
  <si>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</si>
  <si>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</si>
  <si>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</si>
  <si>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</si>
  <si>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</si>
  <si>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</si>
  <si>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</si>
  <si>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</si>
  <si>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</si>
  <si>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</si>
  <si>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</si>
  <si>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</si>
  <si>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</si>
  <si>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</si>
  <si>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</si>
  <si>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</si>
  <si>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</si>
  <si>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</si>
  <si>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</si>
  <si>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</si>
  <si>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</si>
  <si>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</si>
  <si>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</si>
  <si>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</si>
  <si>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</si>
  <si>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</si>
  <si>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</si>
  <si>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</si>
  <si>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</si>
  <si>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</si>
  <si>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</si>
  <si>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</si>
  <si>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</si>
  <si>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</si>
  <si>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</si>
  <si>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</si>
  <si>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</si>
  <si>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</si>
  <si>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</si>
  <si>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</si>
  <si>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</si>
  <si>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</si>
  <si>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</si>
  <si>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</si>
  <si>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</si>
  <si>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</si>
  <si>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</si>
  <si>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</si>
  <si>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</si>
  <si>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</si>
  <si>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</si>
  <si>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</si>
  <si>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</si>
  <si>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</si>
  <si>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</si>
  <si>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</si>
  <si>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</si>
  <si>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</si>
  <si>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</si>
  <si>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</si>
  <si>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</si>
  <si>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</si>
  <si>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</si>
  <si>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</si>
  <si>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</si>
  <si>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</si>
  <si>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</si>
  <si>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</si>
  <si>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</si>
  <si>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</si>
  <si>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</si>
  <si>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</si>
  <si>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</si>
  <si>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</si>
  <si>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</si>
  <si>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</si>
  <si>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</si>
  <si>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</si>
  <si>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</si>
  <si>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</si>
  <si>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</si>
  <si>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</si>
  <si>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</si>
  <si>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</si>
  <si>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</si>
  <si>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</si>
  <si>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</si>
  <si>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</si>
  <si>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</si>
  <si>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</si>
  <si>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</si>
  <si>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</si>
  <si>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</si>
  <si>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</si>
  <si>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</si>
  <si>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</si>
  <si>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</si>
  <si>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</si>
  <si>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</si>
  <si>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</si>
  <si>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</si>
  <si>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</si>
  <si>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</si>
  <si>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</si>
  <si>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</si>
  <si>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</si>
  <si>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</si>
  <si>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</si>
  <si>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</si>
  <si>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</si>
  <si>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</si>
  <si>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</si>
  <si>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</si>
  <si>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</si>
  <si>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</si>
  <si>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</si>
  <si>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</si>
  <si>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</si>
  <si>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</si>
  <si>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</si>
  <si>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</si>
  <si>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</si>
  <si>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</si>
  <si>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</si>
  <si>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</si>
  <si>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</si>
  <si>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</si>
  <si>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</si>
  <si>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</si>
  <si>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</si>
  <si>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</si>
  <si>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</si>
  <si>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</si>
  <si>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</si>
  <si>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</si>
  <si>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</si>
  <si>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</si>
  <si>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</si>
  <si>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</si>
  <si>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</si>
  <si>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</si>
  <si>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</si>
  <si>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</si>
  <si>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</si>
  <si>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</si>
  <si>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</si>
  <si>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</si>
  <si>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</si>
  <si>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</si>
  <si>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</si>
  <si>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</si>
  <si>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</si>
  <si>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</si>
  <si>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</si>
  <si>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</si>
  <si>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</si>
  <si>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</si>
  <si>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</si>
  <si>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</si>
  <si>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</si>
  <si>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</si>
  <si>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</si>
  <si>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</si>
  <si>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</si>
  <si>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</si>
  <si>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</si>
  <si>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</si>
  <si>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</si>
  <si>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</si>
  <si>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</si>
  <si>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</si>
  <si>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</si>
  <si>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</si>
  <si>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</si>
  <si>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</si>
  <si>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</si>
  <si>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</si>
  <si>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</si>
  <si>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</si>
  <si>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</si>
  <si>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</si>
  <si>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</si>
  <si>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</si>
  <si>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</si>
  <si>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</si>
  <si>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</si>
  <si>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</si>
  <si>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</si>
  <si>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</si>
  <si>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</si>
  <si>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</si>
  <si>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</si>
  <si>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</si>
  <si>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</si>
  <si>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</si>
  <si>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</si>
  <si>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</si>
  <si>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</si>
  <si>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</si>
  <si>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</si>
  <si>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</si>
  <si>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</si>
  <si>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</si>
  <si>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</si>
  <si>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</si>
  <si>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</si>
  <si>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</si>
  <si>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</si>
  <si>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</si>
  <si>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</si>
  <si>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</si>
  <si>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</si>
  <si>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</si>
  <si>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</si>
  <si>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</si>
  <si>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</si>
  <si>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</si>
  <si>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</si>
  <si>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</si>
  <si>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</si>
  <si>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</si>
  <si>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</si>
  <si>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</si>
  <si>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</si>
  <si>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</si>
  <si>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</si>
  <si>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</si>
  <si>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</si>
  <si>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</si>
  <si>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</si>
  <si>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</si>
  <si>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</si>
  <si>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</si>
  <si>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</si>
  <si>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</si>
  <si>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</si>
  <si>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</si>
  <si>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</si>
  <si>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</si>
  <si>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</si>
  <si>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</si>
  <si>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</si>
  <si>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</si>
  <si>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</si>
  <si>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</si>
  <si>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</si>
  <si>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</si>
  <si>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</si>
  <si>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</si>
  <si>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</si>
  <si>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</si>
  <si>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</si>
  <si>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</si>
  <si>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</si>
  <si>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</si>
  <si>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</si>
  <si>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</si>
  <si>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</si>
  <si>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</si>
  <si>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</si>
  <si>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</si>
  <si>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</si>
  <si>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</si>
  <si>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</si>
  <si>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</si>
  <si>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</si>
  <si>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</si>
  <si>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</si>
  <si>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</si>
  <si>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</si>
  <si>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</si>
  <si>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</si>
  <si>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</si>
  <si>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</si>
  <si>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</si>
  <si>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</si>
  <si>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</si>
  <si>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</si>
  <si>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</si>
  <si>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</si>
  <si>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</si>
  <si>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</si>
  <si>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</si>
  <si>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</si>
  <si>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</si>
  <si>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</si>
  <si>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</si>
  <si>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</si>
  <si>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</si>
  <si>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</si>
  <si>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</si>
  <si>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</si>
  <si>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</si>
  <si>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</si>
  <si>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</si>
  <si>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</si>
  <si>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</si>
  <si>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</si>
  <si>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</si>
  <si>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</si>
  <si>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</si>
  <si>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</si>
  <si>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</si>
  <si>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</si>
  <si>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</si>
  <si>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</si>
  <si>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</si>
  <si>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</si>
  <si>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</si>
  <si>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</si>
  <si>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</si>
  <si>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</si>
  <si>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</si>
  <si>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</si>
  <si>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</si>
  <si>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</si>
  <si>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</si>
  <si>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</si>
  <si>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</si>
  <si>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</si>
  <si>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</si>
  <si>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</si>
  <si>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</si>
  <si>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</si>
  <si>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</si>
  <si>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</si>
  <si>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</si>
  <si>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</si>
  <si>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</si>
  <si>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</si>
  <si>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</si>
  <si>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</si>
  <si>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</si>
  <si>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</si>
  <si>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</si>
  <si>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</si>
  <si>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</si>
  <si>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</si>
  <si>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</si>
  <si>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</si>
  <si>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</si>
  <si>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</si>
  <si>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</si>
  <si>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</si>
  <si>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</si>
  <si>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</si>
  <si>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</si>
  <si>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</si>
  <si>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</si>
  <si>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</si>
  <si>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</si>
  <si>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</si>
  <si>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</si>
  <si>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</si>
  <si>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</si>
  <si>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</si>
  <si>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</si>
  <si>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</si>
  <si>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</si>
  <si>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</si>
  <si>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</si>
  <si>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</si>
  <si>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</si>
  <si>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</si>
  <si>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</si>
  <si>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</si>
  <si>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</si>
  <si>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</si>
  <si>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</si>
  <si>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</si>
  <si>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</si>
  <si>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</si>
  <si>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</si>
  <si>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</si>
  <si>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</si>
  <si>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</si>
  <si>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</si>
  <si>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</si>
  <si>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</si>
  <si>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</si>
  <si>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</si>
  <si>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</si>
  <si>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</si>
  <si>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</si>
  <si>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</si>
  <si>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</si>
  <si>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</si>
  <si>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</si>
  <si>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</si>
  <si>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</si>
  <si>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</si>
  <si>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</si>
  <si>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</si>
  <si>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</si>
  <si>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</si>
  <si>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</si>
  <si>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</si>
  <si>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</si>
  <si>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</si>
  <si>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</si>
  <si>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</si>
  <si>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</si>
  <si>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</si>
  <si>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</si>
  <si>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</si>
  <si>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</si>
  <si>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</si>
  <si>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</si>
  <si>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</si>
  <si>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</si>
  <si>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</si>
  <si>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</si>
  <si>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</si>
  <si>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</si>
  <si>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</si>
  <si>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</si>
  <si>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</si>
  <si>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</si>
  <si>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</si>
  <si>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</si>
  <si>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</si>
  <si>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</si>
  <si>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</si>
  <si>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</si>
  <si>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</si>
  <si>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</si>
  <si>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</si>
  <si>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</si>
  <si>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</si>
  <si>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</si>
  <si>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</si>
  <si>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</si>
  <si>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</si>
  <si>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</si>
  <si>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</si>
  <si>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</si>
  <si>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</si>
  <si>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</si>
  <si>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</si>
  <si>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</si>
  <si>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</si>
  <si>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</si>
  <si>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</si>
  <si>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</si>
  <si>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</si>
  <si>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</si>
  <si>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</si>
  <si>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</si>
  <si>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</si>
  <si>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</si>
  <si>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</si>
  <si>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</si>
  <si>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</si>
  <si>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</si>
  <si>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</si>
  <si>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</si>
  <si>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</si>
  <si>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</si>
  <si>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</si>
  <si>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</si>
  <si>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</si>
  <si>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</si>
  <si>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</si>
  <si>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</si>
  <si>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</si>
  <si>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</si>
  <si>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</si>
  <si>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</si>
  <si>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</si>
  <si>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</si>
  <si>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</si>
  <si>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</si>
  <si>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</si>
  <si>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</si>
  <si>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</si>
  <si>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</si>
  <si>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</si>
  <si>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</si>
  <si>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</si>
  <si>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</si>
  <si>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</si>
  <si>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</si>
  <si>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</si>
  <si>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</si>
  <si>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</si>
  <si>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</si>
  <si>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</si>
  <si>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</si>
  <si>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</si>
  <si>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</si>
  <si>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</si>
  <si>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</si>
  <si>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</si>
  <si>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</si>
  <si>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</si>
  <si>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</si>
  <si>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</si>
  <si>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</si>
  <si>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</si>
  <si>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</si>
  <si>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</si>
  <si>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</si>
  <si>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</si>
  <si>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</si>
  <si>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</si>
  <si>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</si>
  <si>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</si>
  <si>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</si>
  <si>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</si>
  <si>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</si>
  <si>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</si>
  <si>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</si>
  <si>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</si>
  <si>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</si>
  <si>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</si>
  <si>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</si>
  <si>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</si>
  <si>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</si>
  <si>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</si>
  <si>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</si>
  <si>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</si>
  <si>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</si>
  <si>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</si>
  <si>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</si>
  <si>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</si>
  <si>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</si>
  <si>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</si>
  <si>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</si>
  <si>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</si>
  <si>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</si>
  <si>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</si>
  <si>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</si>
  <si>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</si>
  <si>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</si>
  <si>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</si>
  <si>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</si>
  <si>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</si>
  <si>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</si>
  <si>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</si>
  <si>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</si>
  <si>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</si>
  <si>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</si>
  <si>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</si>
  <si>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</si>
  <si>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</si>
  <si>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</si>
  <si>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</si>
  <si>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</si>
  <si>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</si>
  <si>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</si>
  <si>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</si>
  <si>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</si>
  <si>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</si>
  <si>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</si>
  <si>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</si>
  <si>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</si>
  <si>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</si>
  <si>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</si>
  <si>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</si>
  <si>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</si>
  <si>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</si>
  <si>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</si>
  <si>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</si>
  <si>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</si>
  <si>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</si>
  <si>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</si>
  <si>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</si>
  <si>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</si>
  <si>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</si>
  <si>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</si>
  <si>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</si>
  <si>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</si>
  <si>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</si>
  <si>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</si>
  <si>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</si>
  <si>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</si>
  <si>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</si>
  <si>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</si>
  <si>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</si>
  <si>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</si>
  <si>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</si>
  <si>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</si>
  <si>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</si>
  <si>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</si>
  <si>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</si>
  <si>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</si>
  <si>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</si>
  <si>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</si>
  <si>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</si>
  <si>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</si>
  <si>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</si>
  <si>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</si>
  <si>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</si>
  <si>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</si>
  <si>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</si>
  <si>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</si>
  <si>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</si>
  <si>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</si>
  <si>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</si>
  <si>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</si>
  <si>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</si>
  <si>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</si>
  <si>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</si>
  <si>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</si>
  <si>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</si>
  <si>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</si>
  <si>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</si>
  <si>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</si>
  <si>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</si>
  <si>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</si>
  <si>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</si>
  <si>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</si>
  <si>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</si>
  <si>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</si>
  <si>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</si>
  <si>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</si>
  <si>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</si>
  <si>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</si>
  <si>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</si>
  <si>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</si>
  <si>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</si>
  <si>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</si>
  <si>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</si>
  <si>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</si>
  <si>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</si>
  <si>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</si>
  <si>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</si>
  <si>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</si>
  <si>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</si>
  <si>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</si>
  <si>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</si>
  <si>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</si>
  <si>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</si>
  <si>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</si>
  <si>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</si>
  <si>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</si>
  <si>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</si>
  <si>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</si>
  <si>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</si>
  <si>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</si>
  <si>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</si>
  <si>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</si>
  <si>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</si>
  <si>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</si>
  <si>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</si>
  <si>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</si>
  <si>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</si>
  <si>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</si>
  <si>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</si>
  <si>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</si>
  <si>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</si>
  <si>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</si>
  <si>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</si>
  <si>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</si>
  <si>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</si>
  <si>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</si>
  <si>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</si>
  <si>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</si>
  <si>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</si>
  <si>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</si>
  <si>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</si>
  <si>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</si>
  <si>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</si>
  <si>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</si>
  <si>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</si>
  <si>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</si>
  <si>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</si>
  <si>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</si>
  <si>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</si>
  <si>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</si>
  <si>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</si>
  <si>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</si>
  <si>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</si>
  <si>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</si>
  <si>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</si>
  <si>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</si>
  <si>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</si>
  <si>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</si>
  <si>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</si>
  <si>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</si>
  <si>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</si>
  <si>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</si>
  <si>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</si>
  <si>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</si>
  <si>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</si>
  <si>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</si>
  <si>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</si>
  <si>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</si>
  <si>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</si>
  <si>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</si>
  <si>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</si>
  <si>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</si>
  <si>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</si>
  <si>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</si>
  <si>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</si>
  <si>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</si>
  <si>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</si>
  <si>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</si>
  <si>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</si>
  <si>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</si>
  <si>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</si>
  <si>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</si>
  <si>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</si>
  <si>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</si>
  <si>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</si>
  <si>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</si>
  <si>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</si>
  <si>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</si>
  <si>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</si>
  <si>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</si>
  <si>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</si>
  <si>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</si>
  <si>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</si>
  <si>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</si>
  <si>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</si>
  <si>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</si>
  <si>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</si>
  <si>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</si>
  <si>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</si>
  <si>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</si>
  <si>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</si>
  <si>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</si>
  <si>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</si>
  <si>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</si>
  <si>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</si>
  <si>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</si>
  <si>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</si>
  <si>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</si>
  <si>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</si>
  <si>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</si>
  <si>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</si>
  <si>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</si>
  <si>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</si>
  <si>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</si>
  <si>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</si>
  <si>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</si>
  <si>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</si>
  <si>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</si>
  <si>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</si>
  <si>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</si>
  <si>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</si>
  <si>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</si>
  <si>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</si>
  <si>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</si>
  <si>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</si>
  <si>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</si>
  <si>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</si>
  <si>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</si>
  <si>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</si>
  <si>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</si>
  <si>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</si>
  <si>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</si>
  <si>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</si>
  <si>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</si>
  <si>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</si>
  <si>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</si>
  <si>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</si>
  <si>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</si>
  <si>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</si>
  <si>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</si>
  <si>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</si>
  <si>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</si>
  <si>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</si>
  <si>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</si>
  <si>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</si>
  <si>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</si>
  <si>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</si>
  <si>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</si>
  <si>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</si>
  <si>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</si>
  <si>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</si>
  <si>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</si>
  <si>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</si>
  <si>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</si>
  <si>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</si>
  <si>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</si>
  <si>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</si>
  <si>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</si>
  <si>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</si>
  <si>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</si>
  <si>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</si>
  <si>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</si>
  <si>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</si>
  <si>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</si>
  <si>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</si>
  <si>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</si>
  <si>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</si>
  <si>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</si>
  <si>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</si>
  <si>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</si>
  <si>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</si>
  <si>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</si>
  <si>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</si>
  <si>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</si>
  <si>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</si>
  <si>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</si>
  <si>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</si>
  <si>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</si>
  <si>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</si>
  <si>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</si>
  <si>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</si>
  <si>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</si>
  <si>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</si>
  <si>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</si>
  <si>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</si>
  <si>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</si>
  <si>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</si>
  <si>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</si>
  <si>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</si>
  <si>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</si>
  <si>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</si>
  <si>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</si>
  <si>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</si>
  <si>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</si>
  <si>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</si>
  <si>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</si>
  <si>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</si>
  <si>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</si>
  <si>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</si>
  <si>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</si>
  <si>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</si>
  <si>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</si>
  <si>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</si>
  <si>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</si>
  <si>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</si>
  <si>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</si>
  <si>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</si>
  <si>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</si>
  <si>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</si>
  <si>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</si>
  <si>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</si>
  <si>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</si>
  <si>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</si>
  <si>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</si>
  <si>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</si>
  <si>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</si>
  <si>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</si>
  <si>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</si>
  <si>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</si>
  <si>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</si>
  <si>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</si>
  <si>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</si>
  <si>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</si>
  <si>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</si>
  <si>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</si>
  <si>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</si>
  <si>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</si>
  <si>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</si>
  <si>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</si>
  <si>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</si>
  <si>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</si>
  <si>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</si>
  <si>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</si>
  <si>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</si>
  <si>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</si>
  <si>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</si>
  <si>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</si>
  <si>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</si>
  <si>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</si>
  <si>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</si>
  <si>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</si>
  <si>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</si>
  <si>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</si>
  <si>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</si>
  <si>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</si>
  <si>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</si>
  <si>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</si>
  <si>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</si>
  <si>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</si>
  <si>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</si>
  <si>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</si>
  <si>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</si>
  <si>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</si>
  <si>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</si>
  <si>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</si>
  <si>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</si>
  <si>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</si>
  <si>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</si>
  <si>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</si>
  <si>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</si>
  <si>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</si>
  <si>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</si>
  <si>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</si>
  <si>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</si>
  <si>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</si>
  <si>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</si>
  <si>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</si>
  <si>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</si>
  <si>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</si>
  <si>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</si>
  <si>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</si>
  <si>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</si>
  <si>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</si>
  <si>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</si>
  <si>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</si>
  <si>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</si>
  <si>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</si>
  <si>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</si>
  <si>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</si>
  <si>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</si>
  <si>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</si>
  <si>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</si>
  <si>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</si>
  <si>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</si>
  <si>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</si>
  <si>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</si>
  <si>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</si>
  <si>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</si>
  <si>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</si>
  <si>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</si>
  <si>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</si>
  <si>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</si>
  <si>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</si>
  <si>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</si>
  <si>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</si>
  <si>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</si>
  <si>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</si>
  <si>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</si>
  <si>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</si>
  <si>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</si>
  <si>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</si>
  <si>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</si>
  <si>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</si>
  <si>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</si>
  <si>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</si>
  <si>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</si>
  <si>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</si>
  <si>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</si>
  <si>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</si>
  <si>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</si>
  <si>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</si>
  <si>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</si>
  <si>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</si>
  <si>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</si>
  <si>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</si>
  <si>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</si>
  <si>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</si>
  <si>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</si>
  <si>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</si>
  <si>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</si>
  <si>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</si>
  <si>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</si>
  <si>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</si>
  <si>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</si>
  <si>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</si>
  <si>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</si>
  <si>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</si>
  <si>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</si>
  <si>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</si>
  <si>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</si>
  <si>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</si>
  <si>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</si>
  <si>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</si>
  <si>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</si>
  <si>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</si>
  <si>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</si>
  <si>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</si>
  <si>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</si>
  <si>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</si>
  <si>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</si>
  <si>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</si>
  <si>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</si>
  <si>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</si>
  <si>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</si>
  <si>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</si>
  <si>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</si>
  <si>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</si>
  <si>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</si>
  <si>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</si>
  <si>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</si>
  <si>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</si>
  <si>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</si>
  <si>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</si>
  <si>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</si>
  <si>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</si>
  <si>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</si>
  <si>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</si>
  <si>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</si>
  <si>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</si>
  <si>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</si>
  <si>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</si>
  <si>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</si>
  <si>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</si>
  <si>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</si>
  <si>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</si>
  <si>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</si>
  <si>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</si>
  <si>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</si>
  <si>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</si>
  <si>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</si>
  <si>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</si>
  <si>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</si>
  <si>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</si>
  <si>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</si>
  <si>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</si>
  <si>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</si>
  <si>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</si>
  <si>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</si>
  <si>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</si>
  <si>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</si>
  <si>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</si>
  <si>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</si>
  <si>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</si>
  <si>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</si>
  <si>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</si>
  <si>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</si>
  <si>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</si>
  <si>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</si>
  <si>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</si>
  <si>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</si>
  <si>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</si>
  <si>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</si>
  <si>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</si>
  <si>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</si>
  <si>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</si>
  <si>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</si>
  <si>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</si>
  <si>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</si>
  <si>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</si>
  <si>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</si>
  <si>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</si>
  <si>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</si>
  <si>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</si>
  <si>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</si>
  <si>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</si>
  <si>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</si>
  <si>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</si>
  <si>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</si>
  <si>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</si>
  <si>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</si>
  <si>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</si>
  <si>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</si>
  <si>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</si>
  <si>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</si>
  <si>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</si>
  <si>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</si>
  <si>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</si>
  <si>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</si>
  <si>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</si>
  <si>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</si>
  <si>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</si>
  <si>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</si>
  <si>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</si>
  <si>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</si>
  <si>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</si>
  <si>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</si>
  <si>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</si>
  <si>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</si>
  <si>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</si>
  <si>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</si>
  <si>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</si>
  <si>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</si>
  <si>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</si>
  <si>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</si>
  <si>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</si>
  <si>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</si>
  <si>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</si>
  <si>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</si>
  <si>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</si>
  <si>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</si>
  <si>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</si>
  <si>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</si>
  <si>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</si>
  <si>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</si>
  <si>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</si>
  <si>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</si>
  <si>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</si>
  <si>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</si>
  <si>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</si>
  <si>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</si>
  <si>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</si>
  <si>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</si>
  <si>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</si>
  <si>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</si>
  <si>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</si>
  <si>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</si>
  <si>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</si>
  <si>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</si>
  <si>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</si>
  <si>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</si>
  <si>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</si>
  <si>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</si>
  <si>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</si>
  <si>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</si>
  <si>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</si>
  <si>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</si>
  <si>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</si>
  <si>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</si>
  <si>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</si>
  <si>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</si>
  <si>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</si>
  <si>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</si>
  <si>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</si>
  <si>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</si>
  <si>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</si>
  <si>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</si>
  <si>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</si>
  <si>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</si>
  <si>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</si>
  <si>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</si>
  <si>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</si>
  <si>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</si>
  <si>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</si>
  <si>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</si>
  <si>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</si>
  <si>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</si>
  <si>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</si>
  <si>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</si>
  <si>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</si>
  <si>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</si>
  <si>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</si>
  <si>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</si>
  <si>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</si>
  <si>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</si>
  <si>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</si>
  <si>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</si>
  <si>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</si>
  <si>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</si>
  <si>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</si>
  <si>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</si>
  <si>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</si>
  <si>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</si>
  <si>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</si>
  <si>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</si>
  <si>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</si>
  <si>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</si>
  <si>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</si>
  <si>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</si>
  <si>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</si>
  <si>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</si>
  <si>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</si>
  <si>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</si>
  <si>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</si>
  <si>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</si>
  <si>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</si>
  <si>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</si>
  <si>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</si>
  <si>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</si>
  <si>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</si>
  <si>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</si>
  <si>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</si>
  <si>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</si>
  <si>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</si>
  <si>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</si>
  <si>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</si>
  <si>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</si>
  <si>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</si>
  <si>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</si>
  <si>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</si>
  <si>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</si>
  <si>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</si>
  <si>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</si>
  <si>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</si>
  <si>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</si>
  <si>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</si>
  <si>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</si>
  <si>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</si>
  <si>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</si>
  <si>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</si>
  <si>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</si>
  <si>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</si>
  <si>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</si>
  <si>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</si>
  <si>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</si>
  <si>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</si>
  <si>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</si>
  <si>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</si>
  <si>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</si>
  <si>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</si>
  <si>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</si>
  <si>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</si>
  <si>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</si>
  <si>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</si>
  <si>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</si>
  <si>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</si>
  <si>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</si>
  <si>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</si>
  <si>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</si>
  <si>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</si>
  <si>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</si>
  <si>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</si>
  <si>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</si>
  <si>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</si>
  <si>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</si>
  <si>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</si>
  <si>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</si>
  <si>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</si>
  <si>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</si>
  <si>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</si>
  <si>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</si>
  <si>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</si>
  <si>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</si>
  <si>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</si>
  <si>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</si>
  <si>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</si>
  <si>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</si>
  <si>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</si>
  <si>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</si>
  <si>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</si>
  <si>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</si>
  <si>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</si>
  <si>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</si>
  <si>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</si>
  <si>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</si>
  <si>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</si>
  <si>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</si>
  <si>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</si>
  <si>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</si>
  <si>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</si>
  <si>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</si>
  <si>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</si>
  <si>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</si>
  <si>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</si>
  <si>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</si>
  <si>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</si>
  <si>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</si>
  <si>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</si>
  <si>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</si>
  <si>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</si>
  <si>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</si>
  <si>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</si>
  <si>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</si>
  <si>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</si>
  <si>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</si>
  <si>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</si>
  <si>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</si>
  <si>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</si>
  <si>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</si>
  <si>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</si>
  <si>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</si>
  <si>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</si>
  <si>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</si>
  <si>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</si>
  <si>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</si>
  <si>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</si>
  <si>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</si>
  <si>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</si>
  <si>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</si>
  <si>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</si>
  <si>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</si>
  <si>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</si>
  <si>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</si>
  <si>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</si>
  <si>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</si>
  <si>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</si>
  <si>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</si>
  <si>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</si>
  <si>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</si>
  <si>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</si>
  <si>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</si>
  <si>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</si>
  <si>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</si>
  <si>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</si>
  <si>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</si>
  <si>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</si>
  <si>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</si>
  <si>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</si>
  <si>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</si>
  <si>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</si>
  <si>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</si>
  <si>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</si>
  <si>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</si>
  <si>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</si>
  <si>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</si>
  <si>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</si>
  <si>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</si>
  <si>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</si>
  <si>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</si>
  <si>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</si>
  <si>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</si>
  <si>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</si>
  <si>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</si>
  <si>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</si>
  <si>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</si>
  <si>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</si>
  <si>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</si>
  <si>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</si>
  <si>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</si>
  <si>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</si>
  <si>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</si>
  <si>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</si>
  <si>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</si>
  <si>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</si>
  <si>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</si>
  <si>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</si>
  <si>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</si>
  <si>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</si>
  <si>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</si>
  <si>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</si>
  <si>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</si>
  <si>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</si>
  <si>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</si>
  <si>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</si>
  <si>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</si>
  <si>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</si>
  <si>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</si>
  <si>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</si>
  <si>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</si>
  <si>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</si>
  <si>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</si>
  <si>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</si>
  <si>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</si>
  <si>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</si>
  <si>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</si>
  <si>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</si>
  <si>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</si>
  <si>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</si>
  <si>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</si>
  <si>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</si>
  <si>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</si>
  <si>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</si>
  <si>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</si>
  <si>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</si>
  <si>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</si>
  <si>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</si>
  <si>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</si>
  <si>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</si>
  <si>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</si>
  <si>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</si>
  <si>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</si>
  <si>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</si>
  <si>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</si>
  <si>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</si>
  <si>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</si>
  <si>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</si>
  <si>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</si>
  <si>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</si>
  <si>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</si>
  <si>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</si>
  <si>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</si>
  <si>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</si>
  <si>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</si>
  <si>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</si>
  <si>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</si>
  <si>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</si>
  <si>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</si>
  <si>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</si>
  <si>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</si>
  <si>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</si>
  <si>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</si>
  <si>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</si>
  <si>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</si>
  <si>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</si>
  <si>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1:29.40</t>
  </si>
  <si>
    <t>1:49.92</t>
  </si>
  <si>
    <t>2:18.30</t>
  </si>
  <si>
    <t>1:00.71</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</si>
  <si>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</si>
  <si>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</si>
  <si>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</si>
  <si>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</si>
  <si>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</si>
  <si>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</si>
  <si>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</si>
  <si>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</si>
  <si>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</si>
  <si>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</si>
  <si>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</si>
  <si>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</si>
  <si>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</si>
  <si>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</si>
  <si>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</si>
  <si>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</si>
  <si>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</si>
  <si>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</si>
  <si>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</si>
  <si>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</si>
  <si>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</si>
  <si>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</si>
  <si>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</si>
  <si>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</si>
  <si>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</si>
  <si>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</si>
  <si>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</si>
  <si>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</si>
  <si>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</si>
  <si>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</si>
  <si>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</si>
  <si>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</si>
  <si>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</si>
  <si>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</si>
  <si>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</si>
  <si>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</si>
  <si>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</si>
  <si>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</si>
  <si>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</si>
  <si>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</si>
  <si>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</si>
  <si>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</si>
  <si>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</si>
  <si>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</si>
  <si>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</si>
  <si>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</si>
  <si>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</si>
  <si>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</si>
  <si>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</si>
  <si>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</si>
  <si>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</si>
  <si>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</si>
  <si>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</si>
  <si>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</si>
  <si>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</si>
  <si>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</si>
  <si>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</si>
  <si>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</si>
  <si>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</si>
  <si>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</si>
  <si>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</si>
  <si>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</si>
  <si>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</si>
  <si>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</si>
  <si>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</si>
  <si>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</si>
  <si>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</si>
  <si>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</si>
  <si>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</si>
  <si>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</si>
  <si>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</si>
  <si>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</si>
  <si>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</si>
  <si>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</si>
  <si>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</si>
  <si>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</si>
  <si>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</si>
  <si>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</si>
  <si>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</si>
  <si>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</si>
  <si>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</si>
  <si>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</si>
  <si>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</si>
  <si>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</si>
  <si>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</si>
  <si>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</si>
  <si>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</si>
  <si>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</si>
  <si>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</si>
  <si>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</si>
  <si>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</si>
  <si>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</si>
  <si>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</si>
  <si>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</si>
  <si>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</si>
  <si>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</si>
  <si>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</si>
  <si>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</si>
  <si>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</si>
  <si>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</si>
  <si>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</si>
  <si>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</si>
  <si>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</si>
  <si>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</si>
  <si>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</si>
  <si>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</si>
  <si>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</si>
  <si>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</si>
  <si>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</si>
  <si>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</si>
  <si>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</si>
  <si>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</si>
  <si>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</si>
  <si>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</si>
  <si>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</si>
  <si>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</si>
  <si>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</si>
  <si>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</si>
  <si>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</si>
  <si>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</si>
  <si>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</si>
  <si>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</si>
  <si>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</si>
  <si>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</si>
  <si>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</si>
  <si>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</si>
  <si>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</si>
  <si>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</si>
  <si>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</si>
  <si>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</si>
  <si>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</si>
  <si>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</si>
  <si>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</si>
  <si>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</si>
  <si>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</si>
  <si>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</si>
  <si>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</si>
  <si>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</si>
  <si>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</si>
  <si>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</si>
  <si>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</si>
  <si>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</si>
  <si>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</si>
  <si>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</si>
  <si>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</si>
  <si>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</si>
  <si>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</si>
  <si>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</si>
  <si>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</si>
  <si>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</si>
  <si>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</si>
  <si>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</si>
  <si>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</si>
  <si>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</si>
  <si>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</si>
  <si>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</si>
  <si>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</si>
  <si>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</si>
  <si>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</si>
  <si>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</si>
  <si>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</si>
  <si>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</si>
  <si>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</si>
  <si>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</si>
  <si>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</si>
  <si>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</si>
  <si>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</si>
  <si>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</si>
  <si>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</si>
  <si>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</si>
  <si>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</si>
  <si>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</si>
  <si>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</si>
  <si>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</si>
  <si>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</si>
  <si>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</si>
  <si>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</si>
  <si>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</si>
  <si>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</si>
  <si>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</si>
  <si>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</si>
  <si>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</si>
  <si>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</si>
  <si>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</si>
  <si>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</si>
  <si>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</si>
  <si>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</si>
  <si>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</si>
  <si>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</si>
  <si>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</si>
  <si>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</si>
  <si>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</si>
  <si>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</si>
  <si>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</si>
  <si>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</si>
  <si>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</si>
  <si>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</si>
  <si>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</si>
  <si>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</si>
  <si>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</si>
  <si>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</si>
  <si>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</si>
  <si>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</si>
  <si>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</si>
  <si>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</si>
  <si>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</si>
  <si>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</si>
  <si>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</si>
  <si>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</si>
  <si>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</si>
  <si>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</si>
  <si>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</si>
  <si>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</si>
  <si>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</si>
  <si>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</si>
  <si>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</si>
  <si>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</si>
  <si>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</si>
  <si>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</si>
  <si>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</si>
  <si>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</si>
  <si>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</si>
  <si>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</si>
  <si>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</si>
  <si>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</si>
  <si>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</si>
  <si>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</si>
  <si>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</si>
  <si>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</si>
  <si>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</si>
  <si>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</si>
  <si>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</si>
  <si>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</si>
  <si>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</si>
  <si>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</si>
  <si>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</si>
  <si>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</si>
  <si>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</si>
  <si>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</si>
  <si>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</si>
  <si>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</si>
  <si>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</si>
  <si>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</si>
  <si>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</si>
  <si>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</si>
  <si>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</si>
  <si>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</si>
  <si>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</si>
  <si>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</si>
  <si>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</si>
  <si>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</si>
  <si>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</si>
  <si>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</si>
  <si>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</si>
  <si>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</si>
  <si>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</si>
  <si>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</si>
  <si>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</si>
  <si>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</si>
  <si>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</si>
  <si>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</si>
  <si>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</si>
  <si>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</si>
  <si>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</si>
  <si>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</si>
  <si>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</si>
  <si>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</si>
  <si>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</si>
  <si>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</si>
  <si>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</si>
  <si>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</si>
  <si>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</si>
  <si>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</si>
  <si>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</si>
  <si>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</si>
  <si>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</si>
  <si>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</si>
  <si>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</si>
  <si>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</si>
  <si>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</si>
  <si>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</si>
  <si>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</si>
  <si>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</si>
  <si>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</si>
  <si>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</si>
  <si>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</si>
  <si>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</si>
  <si>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</si>
  <si>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</si>
  <si>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</si>
  <si>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</si>
  <si>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</si>
  <si>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</si>
  <si>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</si>
  <si>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</si>
  <si>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</si>
  <si>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</si>
  <si>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</si>
  <si>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</si>
  <si>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</si>
  <si>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</si>
  <si>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</si>
  <si>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</si>
  <si>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</si>
  <si>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</si>
  <si>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</si>
  <si>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</si>
  <si>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</si>
  <si>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</si>
  <si>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</si>
  <si>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</si>
  <si>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</si>
  <si>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</si>
  <si>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</si>
  <si>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</si>
  <si>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</si>
  <si>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</si>
  <si>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</si>
  <si>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</si>
  <si>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</si>
  <si>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</si>
  <si>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</si>
  <si>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</si>
  <si>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</si>
  <si>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</si>
  <si>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</si>
  <si>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</si>
  <si>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</si>
  <si>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</si>
  <si>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</si>
  <si>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</si>
  <si>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</si>
  <si>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</si>
  <si>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</si>
  <si>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</si>
  <si>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</si>
  <si>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</si>
  <si>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</si>
  <si>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</si>
  <si>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</si>
  <si>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</si>
  <si>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</si>
  <si>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</si>
  <si>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</si>
  <si>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</si>
  <si>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</si>
  <si>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</si>
  <si>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</si>
  <si>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</si>
  <si>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</si>
  <si>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</si>
  <si>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</si>
  <si>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</si>
  <si>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</si>
  <si>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</si>
  <si>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</si>
  <si>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</si>
  <si>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</si>
  <si>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</si>
  <si>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</si>
  <si>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</si>
  <si>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</si>
  <si>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</si>
  <si>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</si>
  <si>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</si>
  <si>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</si>
  <si>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</si>
  <si>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</si>
  <si>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</si>
  <si>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</si>
  <si>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</si>
  <si>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</si>
  <si>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</si>
  <si>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</si>
  <si>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</si>
  <si>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</si>
  <si>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</si>
  <si>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</si>
  <si>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</si>
  <si>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</si>
  <si>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</si>
  <si>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</si>
  <si>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</si>
  <si>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</si>
  <si>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</si>
  <si>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</si>
  <si>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</si>
  <si>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</si>
  <si>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</si>
  <si>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</si>
  <si>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</si>
  <si>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</si>
  <si>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</si>
  <si>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</si>
  <si>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</si>
  <si>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</si>
  <si>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</si>
  <si>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</si>
  <si>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</si>
  <si>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</si>
  <si>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</si>
  <si>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</si>
  <si>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</si>
  <si>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</si>
  <si>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</si>
  <si>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</si>
  <si>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</si>
  <si>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</si>
  <si>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</si>
  <si>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</si>
  <si>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</si>
  <si>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</si>
  <si>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</si>
  <si>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</si>
  <si>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</si>
  <si>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</si>
  <si>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</si>
  <si>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</si>
  <si>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</si>
  <si>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</si>
  <si>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</si>
  <si>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</si>
  <si>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</si>
  <si>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</si>
  <si>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</si>
  <si>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</si>
  <si>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</si>
  <si>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</si>
  <si>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</si>
  <si>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</si>
  <si>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</si>
  <si>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</si>
  <si>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</si>
  <si>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</si>
  <si>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</si>
  <si>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</si>
  <si>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</si>
  <si>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</si>
  <si>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</si>
  <si>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</si>
  <si>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</si>
  <si>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</si>
  <si>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</si>
  <si>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</si>
  <si>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</si>
  <si>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</si>
  <si>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</si>
  <si>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</si>
  <si>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</si>
  <si>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</si>
  <si>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</si>
  <si>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</si>
  <si>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</si>
  <si>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</si>
  <si>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</si>
  <si>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</si>
  <si>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</si>
  <si>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</si>
  <si>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</si>
  <si>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</si>
  <si>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</si>
  <si>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</si>
  <si>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</si>
  <si>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</si>
  <si>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</si>
  <si>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</si>
  <si>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</si>
  <si>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</si>
  <si>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</si>
  <si>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</si>
  <si>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</si>
  <si>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</si>
  <si>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</si>
  <si>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</si>
  <si>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</si>
  <si>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</si>
  <si>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</si>
  <si>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</si>
  <si>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</si>
  <si>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</si>
  <si>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</si>
  <si>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</si>
  <si>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</si>
  <si>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</si>
  <si>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</si>
  <si>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</si>
  <si>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</si>
  <si>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</si>
  <si>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</si>
  <si>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</si>
  <si>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</si>
  <si>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</si>
  <si>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</si>
  <si>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</si>
  <si>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</si>
  <si>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</si>
  <si>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</si>
  <si>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</si>
  <si>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</si>
  <si>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</si>
  <si>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</si>
  <si>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</si>
  <si>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</si>
  <si>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</si>
  <si>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</si>
  <si>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</si>
  <si>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</si>
  <si>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</si>
  <si>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</si>
  <si>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</si>
  <si>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</si>
  <si>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</si>
  <si>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</si>
  <si>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</si>
  <si>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</si>
  <si>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</si>
  <si>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</si>
  <si>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</si>
  <si>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</si>
  <si>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</si>
  <si>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</si>
  <si>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</si>
  <si>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</si>
  <si>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</si>
  <si>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</si>
  <si>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</si>
  <si>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</si>
  <si>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</si>
  <si>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</si>
  <si>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</si>
  <si>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</si>
  <si>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</si>
  <si>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</si>
  <si>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</si>
  <si>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</si>
  <si>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</si>
  <si>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</si>
  <si>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</si>
  <si>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</si>
  <si>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</si>
  <si>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</si>
  <si>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</si>
  <si>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</si>
  <si>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</si>
  <si>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</si>
  <si>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</si>
  <si>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</si>
  <si>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</si>
  <si>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</si>
  <si>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</si>
  <si>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</si>
  <si>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</si>
  <si>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</si>
  <si>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</si>
  <si>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</si>
  <si>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</si>
  <si>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</si>
  <si>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</si>
  <si>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</si>
  <si>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</si>
  <si>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</si>
  <si>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</si>
  <si>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</si>
  <si>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</si>
  <si>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</si>
  <si>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</si>
  <si>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</si>
  <si>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</si>
  <si>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</si>
  <si>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</si>
  <si>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</si>
  <si>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</si>
  <si>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</si>
  <si>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</si>
  <si>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</si>
  <si>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</si>
  <si>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</si>
  <si>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</si>
  <si>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</si>
  <si>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</si>
  <si>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</si>
  <si>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</si>
  <si>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</si>
  <si>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</si>
  <si>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</si>
  <si>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</si>
  <si>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</si>
  <si>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</si>
  <si>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</si>
  <si>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</si>
  <si>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</si>
  <si>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</si>
  <si>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</si>
  <si>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</si>
  <si>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</si>
  <si>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</si>
  <si>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</si>
  <si>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</si>
  <si>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</si>
  <si>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</si>
  <si>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</si>
  <si>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</si>
  <si>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</si>
  <si>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</si>
  <si>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</si>
  <si>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</si>
  <si>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</si>
  <si>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</si>
  <si>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</si>
  <si>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</si>
  <si>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</si>
  <si>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</si>
  <si>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</si>
  <si>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</si>
  <si>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</si>
  <si>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</si>
  <si>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</si>
  <si>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</si>
  <si>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</si>
  <si>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</si>
  <si>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</si>
  <si>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</si>
  <si>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</si>
  <si>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</si>
  <si>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</si>
  <si>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</si>
  <si>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</si>
  <si>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</si>
  <si>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</si>
  <si>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</si>
  <si>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</si>
  <si>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</si>
  <si>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</si>
  <si>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</si>
  <si>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</si>
  <si>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</si>
  <si>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</si>
  <si>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</si>
  <si>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</si>
  <si>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</si>
  <si>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</si>
  <si>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</si>
  <si>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</si>
  <si>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</si>
  <si>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</si>
  <si>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</si>
  <si>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</si>
  <si>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</si>
  <si>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</si>
  <si>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</si>
  <si>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</si>
  <si>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</si>
  <si>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</si>
  <si>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</si>
  <si>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</si>
  <si>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</si>
  <si>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</si>
  <si>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</si>
  <si>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</si>
  <si>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</si>
  <si>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</si>
  <si>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</si>
  <si>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</si>
  <si>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</si>
  <si>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</si>
  <si>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</si>
  <si>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</si>
  <si>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</si>
  <si>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</si>
  <si>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</si>
  <si>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</si>
  <si>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</si>
  <si>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</si>
  <si>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</si>
  <si>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</si>
  <si>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</si>
  <si>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</si>
  <si>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</si>
  <si>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</si>
  <si>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</si>
  <si>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</si>
  <si>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</si>
  <si>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</si>
  <si>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</si>
  <si>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</si>
  <si>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</si>
  <si>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</si>
  <si>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</si>
  <si>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</si>
  <si>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</si>
  <si>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</si>
  <si>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</si>
  <si>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</si>
  <si>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</si>
  <si>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</si>
  <si>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</si>
  <si>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</si>
  <si>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</si>
  <si>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</si>
  <si>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</si>
  <si>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</si>
  <si>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</si>
  <si>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</si>
  <si>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</si>
  <si>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</si>
  <si>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</si>
  <si>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</si>
  <si>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</si>
  <si>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</si>
  <si>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</si>
  <si>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</si>
  <si>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</si>
  <si>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</si>
  <si>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</si>
  <si>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</si>
  <si>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</si>
  <si>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</si>
  <si>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</si>
  <si>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</si>
  <si>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</si>
  <si>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</si>
  <si>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</si>
  <si>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</si>
  <si>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</si>
  <si>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</si>
  <si>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</si>
  <si>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</si>
  <si>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</si>
  <si>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</si>
  <si>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</si>
  <si>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</si>
  <si>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</si>
  <si>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</si>
  <si>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</si>
  <si>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</si>
  <si>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</si>
  <si>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</si>
  <si>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</si>
  <si>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</si>
  <si>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</si>
  <si>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</si>
  <si>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</si>
  <si>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</si>
  <si>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</si>
  <si>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</si>
  <si>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</si>
  <si>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</si>
  <si>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</si>
  <si>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</si>
  <si>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</si>
  <si>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</si>
  <si>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</si>
  <si>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</si>
  <si>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</si>
  <si>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</si>
  <si>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</si>
  <si>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</si>
  <si>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</si>
  <si>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</si>
  <si>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</si>
  <si>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</si>
  <si>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</si>
  <si>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</si>
  <si>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</si>
  <si>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</si>
  <si>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</si>
  <si>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</si>
  <si>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</si>
  <si>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</si>
  <si>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</si>
  <si>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</si>
  <si>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</si>
  <si>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</si>
  <si>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</si>
  <si>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</si>
  <si>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</si>
  <si>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</si>
  <si>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</si>
  <si>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</si>
  <si>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</si>
  <si>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</si>
  <si>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</si>
  <si>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</si>
  <si>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</si>
  <si>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</si>
  <si>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</si>
  <si>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</si>
  <si>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</si>
  <si>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</si>
  <si>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</si>
  <si>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</si>
  <si>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</si>
  <si>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</si>
  <si>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</si>
  <si>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</si>
  <si>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</si>
  <si>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</si>
  <si>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</si>
  <si>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</si>
  <si>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</si>
  <si>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</si>
  <si>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</si>
  <si>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</si>
  <si>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</si>
  <si>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</si>
  <si>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</si>
  <si>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</si>
  <si>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</si>
  <si>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</si>
  <si>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</si>
  <si>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</si>
  <si>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</si>
  <si>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</si>
  <si>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</si>
  <si>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</si>
  <si>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</si>
  <si>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</si>
  <si>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</si>
  <si>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</si>
  <si>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</si>
  <si>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</si>
  <si>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</si>
  <si>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</si>
  <si>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</si>
  <si>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</si>
  <si>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</si>
  <si>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</si>
  <si>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</si>
  <si>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</si>
  <si>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</si>
  <si>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</si>
  <si>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</si>
  <si>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</si>
  <si>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</si>
  <si>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</si>
  <si>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</si>
  <si>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</si>
  <si>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</si>
  <si>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</si>
  <si>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</si>
  <si>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</si>
  <si>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</si>
  <si>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</si>
  <si>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</si>
  <si>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</si>
  <si>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</si>
  <si>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</si>
  <si>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</si>
  <si>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</si>
  <si>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</si>
  <si>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</si>
  <si>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</si>
  <si>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</si>
  <si>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</si>
  <si>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</si>
  <si>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</si>
  <si>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</si>
  <si>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</si>
  <si>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</si>
  <si>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</si>
  <si>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</si>
  <si>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</si>
  <si>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</si>
  <si>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</si>
  <si>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</si>
  <si>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</si>
  <si>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</si>
  <si>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</si>
  <si>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</si>
  <si>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</si>
  <si>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</si>
  <si>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</si>
  <si>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</si>
  <si>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</si>
  <si>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</si>
  <si>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</si>
  <si>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</si>
  <si>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</si>
  <si>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</si>
  <si>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</si>
  <si>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</si>
  <si>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</si>
  <si>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</si>
  <si>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</si>
  <si>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</si>
  <si>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</si>
  <si>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</si>
  <si>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</si>
  <si>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</si>
  <si>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</si>
  <si>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</si>
  <si>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</si>
  <si>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</si>
  <si>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</si>
  <si>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</si>
  <si>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</si>
  <si>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</si>
  <si>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</si>
  <si>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</si>
  <si>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</si>
  <si>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</si>
  <si>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</si>
  <si>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</si>
  <si>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</si>
  <si>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</si>
  <si>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</si>
  <si>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</si>
  <si>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</si>
  <si>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</si>
  <si>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</si>
  <si>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</si>
  <si>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</si>
  <si>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</si>
  <si>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</si>
  <si>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</si>
  <si>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</si>
  <si>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</si>
  <si>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</si>
  <si>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</si>
  <si>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</si>
  <si>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</si>
  <si>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</si>
  <si>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</si>
  <si>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</si>
  <si>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</si>
  <si>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</si>
  <si>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</si>
  <si>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</si>
  <si>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</si>
  <si>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</si>
  <si>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</si>
  <si>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</si>
  <si>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</si>
  <si>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</si>
  <si>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</si>
  <si>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</si>
  <si>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</si>
  <si>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</si>
  <si>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</si>
  <si>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</si>
  <si>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</si>
  <si>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</si>
  <si>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</si>
  <si>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</si>
  <si>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</si>
  <si>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</si>
  <si>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</si>
  <si>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</si>
  <si>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</si>
  <si>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</si>
  <si>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</si>
  <si>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</si>
  <si>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</si>
  <si>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</si>
  <si>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</si>
  <si>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</si>
  <si>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</si>
  <si>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</si>
  <si>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</si>
  <si>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</si>
  <si>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</si>
  <si>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</si>
  <si>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</si>
  <si>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</si>
  <si>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</si>
  <si>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</si>
  <si>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</si>
  <si>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</si>
  <si>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</si>
  <si>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</si>
  <si>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</si>
  <si>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</si>
  <si>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</si>
  <si>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</si>
  <si>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</si>
  <si>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</si>
  <si>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</si>
  <si>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</si>
  <si>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</si>
  <si>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</si>
  <si>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</si>
  <si>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</si>
  <si>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</si>
  <si>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</si>
  <si>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</si>
  <si>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</si>
  <si>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</si>
  <si>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</si>
  <si>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</si>
  <si>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</si>
  <si>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</si>
  <si>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</si>
  <si>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</si>
  <si>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</si>
  <si>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</si>
  <si>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</si>
  <si>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</si>
  <si>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</si>
  <si>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</si>
  <si>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</si>
  <si>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</si>
  <si>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</si>
  <si>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</si>
  <si>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</si>
  <si>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</si>
  <si>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</si>
  <si>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</si>
  <si>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</si>
  <si>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</si>
  <si>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</si>
  <si>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</si>
  <si>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</si>
  <si>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</si>
  <si>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</si>
  <si>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</si>
  <si>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</si>
  <si>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</si>
  <si>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</si>
  <si>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</si>
  <si>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</si>
  <si>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</si>
  <si>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</si>
  <si>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</si>
  <si>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</si>
  <si>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</si>
  <si>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</si>
  <si>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</si>
  <si>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</si>
  <si>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</si>
  <si>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</si>
  <si>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</si>
  <si>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</si>
  <si>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</si>
  <si>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</si>
  <si>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</si>
  <si>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</si>
  <si>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</si>
  <si>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</si>
  <si>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</si>
  <si>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</si>
  <si>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</si>
  <si>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</si>
  <si>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</si>
  <si>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</si>
  <si>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</si>
  <si>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</si>
  <si>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</si>
  <si>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</si>
  <si>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</si>
  <si>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</si>
  <si>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</si>
  <si>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</si>
  <si>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</si>
  <si>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</si>
  <si>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</si>
  <si>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</si>
  <si>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</si>
  <si>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</si>
  <si>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</si>
  <si>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</si>
  <si>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</si>
  <si>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</si>
  <si>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</si>
  <si>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</si>
  <si>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</si>
  <si>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</si>
  <si>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</si>
  <si>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</si>
  <si>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</si>
  <si>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</si>
  <si>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</si>
  <si>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</si>
  <si>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</si>
  <si>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</si>
  <si>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</si>
  <si>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</si>
  <si>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</si>
  <si>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</si>
  <si>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</si>
  <si>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</si>
  <si>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</si>
  <si>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</si>
  <si>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</si>
  <si>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</si>
  <si>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</si>
  <si>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</si>
  <si>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</si>
  <si>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</si>
  <si>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</si>
  <si>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</si>
  <si>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</si>
  <si>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</si>
  <si>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</si>
  <si>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</si>
  <si>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</si>
  <si>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</si>
  <si>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</si>
  <si>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</si>
  <si>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</si>
  <si>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</si>
  <si>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</si>
  <si>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</si>
  <si>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</si>
  <si>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</si>
  <si>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</si>
  <si>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</si>
  <si>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</si>
  <si>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</si>
  <si>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</si>
  <si>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</si>
  <si>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</si>
  <si>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</si>
  <si>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</si>
  <si>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</si>
  <si>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</si>
  <si>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</si>
  <si>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</si>
  <si>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</si>
  <si>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</si>
  <si>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</si>
  <si>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</si>
  <si>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</si>
  <si>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</si>
  <si>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</si>
  <si>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</si>
  <si>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</si>
  <si>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</si>
  <si>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</si>
  <si>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</si>
  <si>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</si>
  <si>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</si>
  <si>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</si>
  <si>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</si>
  <si>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</si>
  <si>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</si>
  <si>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</si>
  <si>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</si>
  <si>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</si>
  <si>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</si>
  <si>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</si>
  <si>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</si>
  <si>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</si>
  <si>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</si>
  <si>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</si>
  <si>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</si>
  <si>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</si>
  <si>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</si>
  <si>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</si>
  <si>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</si>
  <si>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</si>
  <si>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</si>
  <si>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</si>
  <si>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</si>
  <si>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</si>
  <si>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</si>
  <si>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</si>
  <si>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</si>
  <si>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</si>
  <si>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</si>
  <si>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</si>
  <si>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</si>
  <si>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</si>
  <si>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</si>
  <si>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</si>
  <si>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</si>
  <si>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</si>
  <si>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</si>
  <si>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</si>
  <si>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</si>
  <si>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</si>
  <si>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</si>
  <si>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</si>
  <si>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</si>
  <si>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</si>
  <si>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</si>
  <si>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</si>
  <si>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</si>
  <si>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</si>
  <si>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</si>
  <si>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</si>
  <si>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</si>
  <si>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</si>
  <si>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</si>
  <si>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</si>
  <si>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</si>
  <si>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</si>
  <si>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</si>
  <si>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</si>
  <si>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</si>
  <si>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</si>
  <si>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</si>
  <si>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</si>
  <si>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</si>
  <si>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</si>
  <si>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</si>
  <si>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</si>
  <si>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</si>
  <si>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</si>
  <si>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</si>
  <si>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</si>
  <si>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</si>
  <si>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</si>
  <si>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</si>
  <si>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50.12</t>
  </si>
  <si>
    <t>2:35.86</t>
  </si>
  <si>
    <t>1:48.37</t>
  </si>
  <si>
    <t>1:30.79</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</si>
  <si>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</si>
  <si>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</si>
  <si>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</si>
  <si>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</si>
  <si>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</si>
  <si>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</si>
  <si>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</si>
  <si>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</si>
  <si>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</si>
  <si>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</si>
  <si>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</si>
  <si>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</si>
  <si>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</si>
  <si>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</si>
  <si>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</si>
  <si>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</si>
  <si>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</si>
  <si>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</si>
  <si>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</si>
  <si>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</si>
  <si>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</si>
  <si>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</si>
  <si>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</si>
  <si>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</si>
  <si>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</si>
  <si>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</si>
  <si>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</si>
  <si>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</si>
  <si>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</si>
  <si>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</si>
  <si>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</si>
  <si>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</si>
  <si>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</si>
  <si>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</si>
  <si>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</si>
  <si>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</si>
  <si>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</si>
  <si>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</si>
  <si>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</si>
  <si>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</si>
  <si>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</si>
  <si>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</si>
  <si>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</si>
  <si>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</si>
  <si>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</si>
  <si>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</si>
  <si>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</si>
  <si>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</si>
  <si>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</si>
  <si>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</si>
  <si>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</si>
  <si>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</si>
  <si>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</si>
  <si>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</si>
  <si>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</si>
  <si>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</si>
  <si>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</si>
  <si>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</si>
  <si>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</si>
  <si>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</si>
  <si>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</si>
  <si>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</si>
  <si>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</si>
  <si>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</si>
  <si>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</si>
  <si>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</si>
  <si>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</si>
  <si>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</si>
  <si>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</si>
  <si>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</si>
  <si>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</si>
  <si>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</si>
  <si>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</si>
  <si>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</si>
  <si>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</si>
  <si>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</si>
  <si>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</si>
  <si>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</si>
  <si>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</si>
  <si>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</si>
  <si>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</si>
  <si>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</si>
  <si>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</si>
  <si>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</si>
  <si>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</si>
  <si>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</si>
  <si>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</si>
  <si>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</si>
  <si>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</si>
  <si>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</si>
  <si>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</si>
  <si>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</si>
  <si>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</si>
  <si>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</si>
  <si>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</si>
  <si>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</si>
  <si>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</si>
  <si>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</si>
  <si>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</si>
  <si>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</si>
  <si>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</si>
  <si>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</si>
  <si>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</si>
  <si>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</si>
  <si>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</si>
  <si>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</si>
  <si>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</si>
  <si>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</si>
  <si>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</si>
  <si>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</si>
  <si>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</si>
  <si>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</si>
  <si>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</si>
  <si>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</si>
  <si>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</si>
  <si>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</si>
  <si>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</si>
  <si>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</si>
  <si>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</si>
  <si>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</si>
  <si>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</si>
  <si>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</si>
  <si>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</si>
  <si>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</si>
  <si>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</si>
  <si>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</si>
  <si>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</si>
  <si>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</si>
  <si>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</si>
  <si>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</si>
  <si>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</si>
  <si>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</si>
  <si>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</si>
  <si>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</si>
  <si>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</si>
  <si>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</si>
  <si>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</si>
  <si>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</si>
  <si>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</si>
  <si>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</si>
  <si>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</si>
  <si>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</si>
  <si>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</si>
  <si>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</si>
  <si>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</si>
  <si>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</si>
  <si>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</si>
  <si>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</si>
  <si>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</si>
  <si>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</si>
  <si>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</si>
  <si>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</si>
  <si>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</si>
  <si>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</si>
  <si>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</si>
  <si>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</si>
  <si>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</si>
  <si>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</si>
  <si>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</si>
  <si>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</si>
  <si>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</si>
  <si>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</si>
  <si>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</si>
  <si>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</si>
  <si>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</si>
  <si>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</si>
  <si>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</si>
  <si>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</si>
  <si>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</si>
  <si>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</si>
  <si>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</si>
  <si>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</si>
  <si>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</si>
  <si>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</si>
  <si>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</si>
  <si>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</si>
  <si>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</si>
  <si>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</si>
  <si>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</si>
  <si>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</si>
  <si>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</si>
  <si>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</si>
  <si>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</si>
  <si>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</si>
  <si>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</si>
  <si>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</si>
  <si>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</si>
  <si>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</si>
  <si>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</si>
  <si>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</si>
  <si>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</si>
  <si>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</si>
  <si>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</si>
  <si>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</si>
  <si>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</si>
  <si>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</si>
  <si>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</si>
  <si>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</si>
  <si>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</si>
  <si>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</si>
  <si>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</si>
  <si>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</si>
  <si>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</si>
  <si>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</si>
  <si>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</si>
  <si>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</si>
  <si>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</si>
  <si>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</si>
  <si>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</si>
  <si>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</si>
  <si>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</si>
  <si>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</si>
  <si>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</si>
  <si>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</si>
  <si>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</si>
  <si>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</si>
  <si>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</si>
  <si>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</si>
  <si>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</si>
  <si>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</si>
  <si>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</si>
  <si>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</si>
  <si>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</si>
  <si>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</si>
  <si>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</si>
  <si>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</si>
  <si>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</si>
  <si>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</si>
  <si>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</si>
  <si>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</si>
  <si>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</si>
  <si>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</si>
  <si>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</si>
  <si>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</si>
  <si>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</si>
  <si>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</si>
  <si>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</si>
  <si>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</si>
  <si>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</si>
  <si>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</si>
  <si>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</si>
  <si>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</si>
  <si>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</si>
  <si>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</si>
  <si>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</si>
  <si>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</si>
  <si>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</si>
  <si>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</si>
  <si>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</si>
  <si>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</si>
  <si>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</si>
  <si>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</si>
  <si>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</si>
  <si>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</si>
  <si>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</si>
  <si>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</si>
  <si>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</si>
  <si>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</si>
  <si>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</si>
  <si>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</si>
  <si>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</si>
  <si>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</si>
  <si>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</si>
  <si>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</si>
  <si>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</si>
  <si>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</si>
  <si>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</si>
  <si>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</si>
  <si>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</si>
  <si>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</si>
  <si>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</si>
  <si>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</si>
  <si>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</si>
  <si>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</si>
  <si>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</si>
  <si>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</si>
  <si>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</si>
  <si>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</si>
  <si>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</si>
  <si>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</si>
  <si>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</si>
  <si>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</si>
  <si>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</si>
  <si>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</si>
  <si>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</si>
  <si>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</si>
  <si>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</si>
  <si>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</si>
  <si>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</si>
  <si>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</si>
  <si>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</si>
  <si>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</si>
  <si>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</si>
  <si>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</si>
  <si>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</si>
  <si>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</si>
  <si>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</si>
  <si>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</si>
  <si>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</si>
  <si>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</si>
  <si>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</si>
  <si>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</si>
  <si>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</si>
  <si>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</si>
  <si>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</si>
  <si>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</si>
  <si>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</si>
  <si>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</si>
  <si>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</si>
  <si>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</si>
  <si>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</si>
  <si>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</si>
  <si>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</si>
  <si>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</si>
  <si>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</si>
  <si>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</si>
  <si>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</si>
  <si>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</si>
  <si>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</si>
  <si>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</si>
  <si>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</si>
  <si>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</si>
  <si>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</si>
  <si>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</si>
  <si>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</si>
  <si>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</si>
  <si>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</si>
  <si>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</si>
  <si>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</si>
  <si>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</si>
  <si>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</si>
  <si>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</si>
  <si>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</si>
  <si>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</si>
  <si>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</si>
  <si>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</si>
  <si>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</si>
  <si>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</si>
  <si>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</si>
  <si>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</si>
  <si>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</si>
  <si>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</si>
  <si>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</si>
  <si>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</si>
  <si>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</si>
  <si>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</si>
  <si>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</si>
  <si>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</si>
  <si>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</si>
  <si>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</si>
  <si>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</si>
  <si>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</si>
  <si>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</si>
  <si>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</si>
  <si>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</si>
  <si>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</si>
  <si>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</si>
  <si>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</si>
  <si>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</si>
  <si>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</si>
  <si>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</si>
  <si>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</si>
  <si>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</si>
  <si>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</si>
  <si>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</si>
  <si>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</si>
  <si>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</si>
  <si>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</si>
  <si>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</si>
  <si>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</si>
  <si>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</si>
  <si>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</si>
  <si>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</si>
  <si>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</si>
  <si>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</si>
  <si>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</si>
  <si>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</si>
  <si>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</si>
  <si>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</si>
  <si>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</si>
  <si>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</si>
  <si>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</si>
  <si>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</si>
  <si>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</si>
  <si>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</si>
  <si>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</si>
  <si>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</si>
  <si>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</si>
  <si>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</si>
  <si>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</si>
  <si>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</si>
  <si>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</si>
  <si>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</si>
  <si>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</si>
  <si>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</si>
  <si>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</si>
  <si>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</si>
  <si>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</si>
  <si>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</si>
  <si>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</si>
  <si>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</si>
  <si>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</si>
  <si>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</si>
  <si>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</si>
  <si>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</si>
  <si>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</si>
  <si>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</si>
  <si>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</si>
  <si>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</si>
  <si>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</si>
  <si>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</si>
  <si>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</si>
  <si>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</si>
  <si>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</si>
  <si>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</si>
  <si>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</si>
  <si>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</si>
  <si>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</si>
  <si>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</si>
  <si>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</si>
  <si>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</si>
  <si>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</si>
  <si>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</si>
  <si>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</si>
  <si>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</si>
  <si>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</si>
  <si>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</si>
  <si>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</si>
  <si>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</si>
  <si>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</si>
  <si>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</si>
  <si>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</si>
  <si>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</si>
  <si>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</si>
  <si>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</si>
  <si>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</si>
  <si>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</si>
  <si>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</si>
  <si>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</si>
  <si>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</si>
  <si>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</si>
  <si>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</si>
  <si>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</si>
  <si>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</si>
  <si>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</si>
  <si>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</si>
  <si>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</si>
  <si>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</si>
  <si>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</si>
  <si>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</si>
  <si>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</si>
  <si>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</si>
  <si>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</si>
  <si>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</si>
  <si>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</si>
  <si>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</si>
  <si>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</si>
  <si>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</si>
  <si>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</si>
  <si>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</si>
  <si>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</si>
  <si>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</si>
  <si>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</si>
  <si>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</si>
  <si>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</si>
  <si>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</si>
  <si>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</si>
  <si>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</si>
  <si>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</si>
  <si>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</si>
  <si>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</si>
  <si>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</si>
  <si>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</si>
  <si>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</si>
  <si>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</si>
  <si>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</si>
  <si>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</si>
  <si>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</si>
  <si>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</si>
  <si>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</si>
  <si>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</si>
  <si>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</si>
  <si>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</si>
  <si>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</si>
  <si>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</si>
  <si>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</si>
  <si>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</si>
  <si>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</si>
  <si>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</si>
  <si>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</si>
  <si>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</si>
  <si>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</si>
  <si>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</si>
  <si>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</si>
  <si>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</si>
  <si>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</si>
  <si>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</si>
  <si>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</si>
  <si>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</si>
  <si>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</si>
  <si>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</si>
  <si>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</si>
  <si>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</si>
  <si>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</si>
  <si>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</si>
  <si>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</si>
  <si>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</si>
  <si>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</si>
  <si>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</si>
  <si>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</si>
  <si>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</si>
  <si>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</si>
  <si>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</si>
  <si>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</si>
  <si>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</si>
  <si>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</si>
  <si>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</si>
  <si>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</si>
  <si>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</si>
  <si>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</si>
  <si>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</si>
  <si>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</si>
  <si>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</si>
  <si>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</si>
  <si>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</si>
  <si>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</si>
  <si>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</si>
  <si>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</si>
  <si>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</si>
  <si>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</si>
  <si>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</si>
  <si>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</si>
  <si>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</si>
  <si>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</si>
  <si>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</si>
  <si>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</si>
  <si>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</si>
  <si>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</si>
  <si>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</si>
  <si>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</si>
  <si>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</si>
  <si>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</si>
  <si>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</si>
  <si>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</si>
  <si>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</si>
  <si>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</si>
  <si>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</si>
  <si>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</si>
  <si>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</si>
  <si>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</si>
  <si>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</si>
  <si>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</si>
  <si>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</si>
  <si>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</si>
  <si>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</si>
  <si>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</si>
  <si>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</si>
  <si>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</si>
  <si>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</si>
  <si>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</si>
  <si>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</si>
  <si>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</si>
  <si>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</si>
  <si>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</si>
  <si>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</si>
  <si>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</si>
  <si>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</si>
  <si>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</si>
  <si>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</si>
  <si>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</si>
  <si>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</si>
  <si>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</si>
  <si>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</si>
  <si>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</si>
  <si>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</si>
  <si>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</si>
  <si>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</si>
  <si>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</si>
  <si>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</si>
  <si>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</si>
  <si>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</si>
  <si>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</si>
  <si>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</si>
  <si>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</si>
  <si>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</si>
  <si>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</si>
  <si>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</si>
  <si>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</si>
  <si>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</si>
  <si>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</si>
  <si>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</si>
  <si>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</si>
  <si>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</si>
  <si>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</si>
  <si>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</si>
  <si>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</si>
  <si>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</si>
  <si>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</si>
  <si>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</si>
  <si>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</si>
  <si>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</si>
  <si>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</si>
  <si>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</si>
  <si>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</si>
  <si>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</si>
  <si>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</si>
  <si>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</si>
  <si>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</si>
  <si>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</si>
  <si>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</si>
  <si>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</si>
  <si>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</si>
  <si>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</si>
  <si>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</si>
  <si>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</si>
  <si>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</si>
  <si>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</si>
  <si>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</si>
  <si>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</si>
  <si>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</si>
  <si>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</si>
  <si>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</si>
  <si>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</si>
  <si>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</si>
  <si>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</si>
  <si>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</si>
  <si>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</si>
  <si>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</si>
  <si>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</si>
  <si>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</si>
  <si>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</si>
  <si>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</si>
  <si>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</si>
  <si>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</si>
  <si>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</si>
  <si>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</si>
  <si>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</si>
  <si>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</si>
  <si>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</si>
  <si>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</si>
  <si>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</si>
  <si>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</si>
  <si>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</si>
  <si>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</si>
  <si>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</si>
  <si>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</si>
  <si>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</si>
  <si>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</si>
  <si>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</si>
  <si>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</si>
  <si>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</si>
  <si>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</si>
  <si>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</si>
  <si>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</si>
  <si>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</si>
  <si>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</si>
  <si>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</si>
  <si>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</si>
  <si>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</si>
  <si>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</si>
  <si>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</si>
  <si>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</si>
  <si>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</si>
  <si>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</si>
  <si>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</si>
  <si>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</si>
  <si>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</si>
  <si>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</si>
  <si>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</si>
  <si>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</si>
  <si>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</si>
  <si>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</si>
  <si>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</si>
  <si>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</si>
  <si>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</si>
  <si>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</si>
  <si>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</si>
  <si>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</si>
  <si>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</si>
  <si>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</si>
  <si>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</si>
  <si>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</si>
  <si>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</si>
  <si>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</si>
  <si>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</si>
  <si>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</si>
  <si>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</si>
  <si>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</si>
  <si>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</si>
  <si>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</si>
  <si>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</si>
  <si>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</si>
  <si>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</si>
  <si>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</si>
  <si>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</si>
  <si>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</si>
  <si>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</si>
  <si>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</si>
  <si>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</si>
  <si>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</si>
  <si>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</si>
  <si>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</si>
  <si>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</si>
  <si>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</si>
  <si>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</si>
  <si>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</si>
  <si>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</si>
  <si>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</si>
  <si>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</si>
  <si>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</si>
  <si>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</si>
  <si>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</si>
  <si>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</si>
  <si>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</si>
  <si>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</si>
  <si>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</si>
  <si>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</si>
  <si>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</si>
  <si>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</si>
  <si>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</si>
  <si>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</si>
  <si>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</si>
  <si>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</si>
  <si>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</si>
  <si>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</si>
  <si>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</si>
  <si>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</si>
  <si>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</si>
  <si>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</si>
  <si>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</si>
  <si>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</si>
  <si>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</si>
  <si>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</si>
  <si>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</si>
  <si>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</si>
  <si>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</si>
  <si>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</si>
  <si>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</si>
  <si>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</si>
  <si>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</si>
  <si>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</si>
  <si>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</si>
  <si>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</si>
  <si>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</si>
  <si>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</si>
  <si>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</si>
  <si>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</si>
  <si>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</si>
  <si>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</si>
  <si>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</si>
  <si>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</si>
  <si>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</si>
  <si>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</si>
  <si>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</si>
  <si>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</si>
  <si>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</si>
  <si>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</si>
  <si>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</si>
  <si>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</si>
  <si>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</si>
  <si>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</si>
  <si>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</si>
  <si>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</si>
  <si>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</si>
  <si>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</si>
  <si>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</si>
  <si>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</si>
  <si>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</si>
  <si>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</si>
  <si>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</si>
  <si>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</si>
  <si>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</si>
  <si>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</si>
  <si>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</si>
  <si>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</si>
  <si>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</si>
  <si>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</si>
  <si>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</si>
  <si>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</si>
  <si>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</si>
  <si>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</si>
  <si>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</si>
  <si>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</si>
  <si>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</si>
  <si>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</si>
  <si>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</si>
  <si>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</si>
  <si>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</si>
  <si>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</si>
  <si>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</si>
  <si>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</si>
  <si>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</si>
  <si>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</si>
  <si>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</si>
  <si>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</si>
  <si>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</si>
  <si>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</si>
  <si>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</si>
  <si>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</si>
  <si>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</si>
  <si>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</si>
  <si>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</si>
  <si>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</si>
  <si>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</si>
  <si>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</si>
  <si>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</si>
  <si>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</si>
  <si>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</si>
  <si>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</si>
  <si>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</si>
  <si>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</si>
  <si>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</si>
  <si>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</si>
  <si>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</si>
  <si>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</si>
  <si>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</si>
  <si>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</si>
  <si>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</si>
  <si>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</si>
  <si>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</si>
  <si>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</si>
  <si>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</si>
  <si>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</si>
  <si>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</si>
  <si>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</si>
  <si>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</si>
  <si>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</si>
  <si>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</si>
  <si>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</si>
  <si>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</si>
  <si>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</si>
  <si>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</si>
  <si>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</si>
  <si>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</si>
  <si>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</si>
  <si>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</si>
  <si>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</si>
  <si>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</si>
  <si>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</si>
  <si>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</si>
  <si>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</si>
  <si>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</si>
  <si>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</si>
  <si>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</si>
  <si>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</si>
  <si>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</si>
  <si>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</si>
  <si>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</si>
  <si>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</si>
  <si>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</si>
  <si>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</si>
  <si>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</si>
  <si>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</si>
  <si>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</si>
  <si>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</si>
  <si>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</si>
  <si>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</si>
  <si>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</si>
  <si>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</si>
  <si>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</si>
  <si>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</si>
  <si>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</si>
  <si>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</si>
  <si>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</si>
  <si>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</si>
  <si>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</si>
  <si>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</si>
  <si>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</si>
  <si>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</si>
  <si>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</si>
  <si>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</si>
  <si>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</si>
  <si>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</si>
  <si>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</si>
  <si>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</si>
  <si>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</si>
  <si>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</si>
  <si>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</si>
  <si>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</si>
  <si>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</si>
  <si>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</si>
  <si>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</si>
  <si>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</si>
  <si>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</si>
  <si>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</si>
  <si>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</si>
  <si>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</si>
  <si>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</si>
  <si>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</si>
  <si>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</si>
  <si>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</si>
  <si>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</si>
  <si>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</si>
  <si>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</si>
  <si>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</si>
  <si>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</si>
  <si>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</si>
  <si>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</si>
  <si>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</si>
  <si>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</si>
  <si>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</si>
  <si>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</si>
  <si>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</si>
  <si>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</si>
  <si>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</si>
  <si>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</si>
  <si>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</si>
  <si>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</si>
  <si>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</si>
  <si>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</si>
  <si>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</si>
  <si>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</si>
  <si>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</si>
  <si>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</si>
  <si>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</si>
  <si>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</si>
  <si>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</si>
  <si>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</si>
  <si>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</si>
  <si>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</si>
  <si>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</si>
  <si>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</si>
  <si>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</si>
  <si>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</si>
  <si>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</si>
  <si>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</si>
  <si>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</si>
  <si>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</si>
  <si>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</si>
  <si>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</si>
  <si>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</si>
  <si>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</si>
  <si>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</si>
  <si>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</si>
  <si>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</si>
  <si>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</si>
  <si>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</si>
  <si>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</si>
  <si>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</si>
  <si>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</si>
  <si>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</si>
  <si>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</si>
  <si>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</si>
  <si>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</si>
  <si>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</si>
  <si>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</si>
  <si>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</si>
  <si>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</si>
  <si>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</si>
  <si>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</si>
  <si>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</si>
  <si>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</si>
  <si>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</si>
  <si>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</si>
  <si>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</si>
  <si>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</si>
  <si>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</si>
  <si>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</si>
  <si>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</si>
  <si>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</si>
  <si>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</si>
  <si>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</si>
  <si>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</si>
  <si>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</si>
  <si>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</si>
  <si>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</si>
  <si>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</si>
  <si>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</si>
  <si>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</si>
  <si>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</si>
  <si>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</si>
  <si>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</si>
  <si>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</si>
  <si>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</si>
  <si>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</si>
  <si>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</si>
  <si>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</si>
  <si>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</si>
  <si>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</si>
  <si>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</si>
  <si>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</si>
  <si>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</si>
  <si>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</si>
  <si>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</si>
  <si>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</si>
  <si>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</si>
  <si>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</si>
  <si>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</si>
  <si>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</si>
  <si>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</si>
  <si>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</si>
  <si>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</si>
  <si>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</si>
  <si>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</si>
  <si>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</si>
  <si>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</si>
  <si>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</si>
  <si>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</si>
  <si>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</si>
  <si>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</si>
  <si>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</si>
  <si>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2:58.72</t>
  </si>
  <si>
    <t>10:45.23</t>
  </si>
  <si>
    <t>12:13.63</t>
  </si>
  <si>
    <t>9:33.10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</si>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</sst>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48" numFmtId="0" xfId="0" applyAlignment="1" applyFon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3" numFmtId="0" xfId="0" applyAlignment="1" applyFont="1">
      <alignment horizontal="center" readingOrder="0" vertical="center"/>
    </xf>
    <xf borderId="0" fillId="40" fontId="204" numFmtId="0" xfId="0" applyAlignment="1" applyFont="1">
      <alignment horizontal="center" readingOrder="0" vertical="center"/>
    </xf>
    <xf borderId="0" fillId="4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27" fontId="22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center" vertical="center"/>
    </xf>
    <xf borderId="0" fillId="27" fontId="36" numFmtId="0" xfId="0" applyAlignment="1" applyFon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33"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4" fontId="48"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8"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1"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7"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4"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4" numFmtId="49" xfId="0" applyAlignment="1" applyFont="1" applyNumberFormat="1">
      <alignment horizontal="center" vertical="center"/>
    </xf>
    <xf borderId="0" fillId="36" fontId="165"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6" numFmtId="0" xfId="0" applyAlignment="1" applyFont="1">
      <alignment readingOrder="0" vertical="center"/>
    </xf>
    <xf borderId="0" fillId="43" fontId="165"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5"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65"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65"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6" fontId="464"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500" numFmtId="0" xfId="0" applyAlignment="1" applyBorder="1" applyFont="1">
      <alignment horizontal="center" readingOrder="0" shrinkToFit="0" vertical="center" wrapText="1"/>
    </xf>
    <xf borderId="5" fillId="3" fontId="500" numFmtId="49" xfId="0" applyAlignment="1" applyBorder="1" applyFont="1" applyNumberFormat="1">
      <alignment horizontal="center" readingOrder="0" shrinkToFit="0" vertical="center" wrapText="1"/>
    </xf>
    <xf borderId="5" fillId="3" fontId="5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1" numFmtId="0" xfId="0" applyAlignment="1" applyBorder="1" applyFont="1">
      <alignment horizontal="center" readingOrder="0" vertical="center"/>
    </xf>
    <xf borderId="2" fillId="83" fontId="50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3" numFmtId="0" xfId="0" applyAlignment="1" applyBorder="1" applyFont="1">
      <alignment horizontal="center" readingOrder="0" vertical="top"/>
    </xf>
    <xf borderId="5" fillId="9" fontId="345" numFmtId="0" xfId="0" applyAlignment="1" applyBorder="1" applyFont="1">
      <alignment horizontal="center" readingOrder="0"/>
    </xf>
    <xf borderId="5" fillId="41" fontId="10" numFmtId="0" xfId="0" applyAlignment="1" applyBorder="1" applyFont="1">
      <alignment horizontal="center" readingOrder="0"/>
    </xf>
    <xf borderId="5" fillId="41" fontId="50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5" numFmtId="0" xfId="0" applyAlignment="1" applyBorder="1" applyFont="1">
      <alignment horizontal="center" readingOrder="0"/>
    </xf>
    <xf borderId="5" fillId="41" fontId="345" numFmtId="0" xfId="0" applyAlignment="1" applyBorder="1" applyFont="1">
      <alignment horizontal="center" readingOrder="0"/>
    </xf>
    <xf borderId="5" fillId="41" fontId="10" numFmtId="0" xfId="0" applyAlignment="1" applyBorder="1" applyFont="1">
      <alignment horizontal="center"/>
    </xf>
    <xf borderId="5" fillId="41" fontId="506" numFmtId="49" xfId="0" applyAlignment="1" applyBorder="1" applyFont="1" applyNumberFormat="1">
      <alignment horizontal="center"/>
    </xf>
    <xf borderId="4" fillId="0" fontId="507" numFmtId="0" xfId="0" applyAlignment="1" applyBorder="1" applyFont="1">
      <alignment horizontal="center" readingOrder="0"/>
    </xf>
    <xf borderId="5" fillId="41" fontId="345" numFmtId="0" xfId="0" applyAlignment="1" applyBorder="1" applyFont="1">
      <alignment horizontal="center"/>
    </xf>
    <xf borderId="4" fillId="41" fontId="10" numFmtId="0" xfId="0" applyAlignment="1" applyBorder="1" applyFont="1">
      <alignment horizontal="center"/>
    </xf>
    <xf borderId="8" fillId="83" fontId="502" numFmtId="0" xfId="0" applyAlignment="1" applyBorder="1" applyFont="1">
      <alignment horizontal="center" readingOrder="0" vertical="center"/>
    </xf>
    <xf borderId="2" fillId="25" fontId="508" numFmtId="0" xfId="0" applyAlignment="1" applyBorder="1" applyFont="1">
      <alignment horizontal="center" readingOrder="0" vertical="center"/>
    </xf>
    <xf borderId="5" fillId="41" fontId="509" numFmtId="0" xfId="0" applyAlignment="1" applyBorder="1" applyFont="1">
      <alignment horizontal="center" readingOrder="0"/>
    </xf>
    <xf borderId="5" fillId="41" fontId="506" numFmtId="0" xfId="0" applyAlignment="1" applyBorder="1" applyFont="1">
      <alignment horizontal="center"/>
    </xf>
    <xf borderId="0" fillId="41" fontId="51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6" numFmtId="49" xfId="0" applyAlignment="1" applyFont="1" applyNumberFormat="1">
      <alignment horizontal="center"/>
    </xf>
    <xf borderId="3" fillId="41" fontId="345" numFmtId="0" xfId="0" applyAlignment="1" applyBorder="1" applyFont="1">
      <alignment horizontal="center"/>
    </xf>
    <xf borderId="2" fillId="25" fontId="511" numFmtId="0" xfId="0" applyAlignment="1" applyBorder="1" applyFont="1">
      <alignment horizontal="center" readingOrder="0" vertical="center"/>
    </xf>
    <xf borderId="5" fillId="41" fontId="51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53"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lindingCrunchyWaspSSSsss-3vbukjbYlgOfsD2I" TargetMode="External"/><Relationship Id="rId2181" Type="http://schemas.openxmlformats.org/officeDocument/2006/relationships/hyperlink" Target="https://clips.twitch.tv/LivelyLittleMoonStinkyCheese-7VWJwtEOhHef6o6G" TargetMode="External"/><Relationship Id="rId2182" Type="http://schemas.openxmlformats.org/officeDocument/2006/relationships/hyperlink" Target="https://clips.twitch.tv/TangibleRepleteButterFUNgineer-VsiTR6vbZLimqu5s" TargetMode="External"/><Relationship Id="rId2183" Type="http://schemas.openxmlformats.org/officeDocument/2006/relationships/hyperlink" Target="https://clips.twitch.tv/CogentDiligentChimpanzeeNotLikeThis-wiQLQG705NtdCAd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RoundScrumptiousQuailSuperVinlin-hS43szO7CxLXRna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GleamingFaintTroutLitty-u_qg7VQO9EDCUjK_"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twitch.tv/videos/127306344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eedyBrainySpiderHoneyBadger-dguIxvn7bOnnV1u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DreamyCrispyPotTwitchRaid-pMukjX4qgBhuPbA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illyTacitGoblinEleGiggle-n5p9lNoM9O-08OTZ"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LuckyRockyJamHoneyBadger-FgIHESq-7XXVY0l5" TargetMode="External"/><Relationship Id="rId2171" Type="http://schemas.openxmlformats.org/officeDocument/2006/relationships/hyperlink" Target="https://youtu.be/OP264SMXay8" TargetMode="External"/><Relationship Id="rId2172" Type="http://schemas.openxmlformats.org/officeDocument/2006/relationships/hyperlink" Target="https://clips.twitch.tv/DirtySuperFlyPastaThat-Ge0ks7UMfBje162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MotionlessCarelessTurnipDoritosChip-gIM3ei49xBaR24l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PreciousFriendlySquidPogChamp-lMb_F3cY1EeaF77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rossCovertPeanutNerfRedBlaster-rQ5pBZg-bXAJ4_w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ineyBusyBeaverPraiseIt-84pS5sMfbTgO5KY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zlmSIYBbEI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257894837"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lidPlacidMonkeyTakeNRG-3Pg3Tj_SjK5EhCn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AggressiveSeductiveSnailCharlieBitMe-_5d5Zi6hek5z9U-6" TargetMode="External"/><Relationship Id="rId2191" Type="http://schemas.openxmlformats.org/officeDocument/2006/relationships/hyperlink" Target="https://youtu.be/Wfq4ZAr7ero" TargetMode="External"/><Relationship Id="rId2192" Type="http://schemas.openxmlformats.org/officeDocument/2006/relationships/hyperlink" Target="https://youtu.be/gzdnV0_HfsY" TargetMode="External"/><Relationship Id="rId2193" Type="http://schemas.openxmlformats.org/officeDocument/2006/relationships/hyperlink" Target="https://youtu.be/ZZg3OSmQkzw" TargetMode="External"/><Relationship Id="rId2194" Type="http://schemas.openxmlformats.org/officeDocument/2006/relationships/hyperlink" Target="https://youtu.be/ioQWDuOmghs"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TmQAiow0Rn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ronicSmallBaconPastaThat"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ETwbMGnjhUs"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T9TpExoWKc" TargetMode="External"/><Relationship Id="rId2199" Type="http://schemas.openxmlformats.org/officeDocument/2006/relationships/hyperlink" Target="https://youtu.be/nNaIS70Vl_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dQsFUkl2h0" TargetMode="External"/><Relationship Id="rId1754" Type="http://schemas.openxmlformats.org/officeDocument/2006/relationships/hyperlink" Target="https://youtu.be/j6SHXKT0f48" TargetMode="External"/><Relationship Id="rId2601" Type="http://schemas.openxmlformats.org/officeDocument/2006/relationships/hyperlink" Target="https://youtu.be/ZWuQtDC5XZ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v7QK__vw6fE" TargetMode="External"/><Relationship Id="rId1756" Type="http://schemas.openxmlformats.org/officeDocument/2006/relationships/hyperlink" Target="https://youtu.be/Nq6oB-P6K7Y" TargetMode="External"/><Relationship Id="rId2603" Type="http://schemas.openxmlformats.org/officeDocument/2006/relationships/hyperlink" Target="https://youtu.be/YsaRoyTHJvg" TargetMode="External"/><Relationship Id="rId1757" Type="http://schemas.openxmlformats.org/officeDocument/2006/relationships/hyperlink" Target="https://youtu.be/JyuSX4uh4r4" TargetMode="External"/><Relationship Id="rId2604" Type="http://schemas.openxmlformats.org/officeDocument/2006/relationships/hyperlink" Target="https://youtu.be/L8xSftKRu_U" TargetMode="External"/><Relationship Id="rId1758" Type="http://schemas.openxmlformats.org/officeDocument/2006/relationships/hyperlink" Target="https://youtu.be/wo547-VAnMg" TargetMode="External"/><Relationship Id="rId2605" Type="http://schemas.openxmlformats.org/officeDocument/2006/relationships/hyperlink" Target="https://youtu.be/pXKZerLi3f4" TargetMode="External"/><Relationship Id="rId1759" Type="http://schemas.openxmlformats.org/officeDocument/2006/relationships/hyperlink" Target="https://youtu.be/q-JeSALobkk" TargetMode="External"/><Relationship Id="rId2606" Type="http://schemas.openxmlformats.org/officeDocument/2006/relationships/hyperlink" Target="https://youtu.be/YElmdP0PFbQ" TargetMode="External"/><Relationship Id="rId808" Type="http://schemas.openxmlformats.org/officeDocument/2006/relationships/hyperlink" Target="https://youtu.be/SNOlcS6y2Gw" TargetMode="External"/><Relationship Id="rId2607" Type="http://schemas.openxmlformats.org/officeDocument/2006/relationships/hyperlink" Target="https://youtu.be/O7HSCwEEzLk" TargetMode="External"/><Relationship Id="rId807" Type="http://schemas.openxmlformats.org/officeDocument/2006/relationships/hyperlink" Target="https://youtu.be/zmrLyVYQnAI?t=6" TargetMode="External"/><Relationship Id="rId2608" Type="http://schemas.openxmlformats.org/officeDocument/2006/relationships/hyperlink" Target="https://youtu.be/VSwsDg-qqdM" TargetMode="External"/><Relationship Id="rId806" Type="http://schemas.openxmlformats.org/officeDocument/2006/relationships/hyperlink" Target="https://youtu.be/Q7TjgBsbtyg" TargetMode="External"/><Relationship Id="rId2609" Type="http://schemas.openxmlformats.org/officeDocument/2006/relationships/hyperlink" Target="https://youtu.be/DwrnlTiovt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GPTfLN1gvc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mkUh1ZC3q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oSnO6-VkU3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6maFSYyONM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FbhZuABeUn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UsRaJBQLSv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SyQIUMhk3N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fuGW3I0ca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DXznlVPmok"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youtube.com/watch?v=FJ-n-TcDIfk"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BrainyEncouragingGrassBudStar-2D1zGgy3xj8nr8wJ"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FilthyTalentedQuailStinkyChees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F-2Vza5NDC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nQDHs_IUoe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DUApekPqV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CautiousIcyPancakeYouDontSay-tVFKCYCSjaOHFQp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1ZIILT3BzY"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pag5OgFa-2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3m97t6tp29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jUYJKy7kPJM" TargetMode="External"/><Relationship Id="rId2687" Type="http://schemas.openxmlformats.org/officeDocument/2006/relationships/hyperlink" Target="https://youtu.be/eZxIPTUwfu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HotKnottyTurnipDerp" TargetMode="External"/><Relationship Id="rId2688" Type="http://schemas.openxmlformats.org/officeDocument/2006/relationships/hyperlink" Target="https://youtu.be/XTDyoF4Y4n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sgGbpZD7NYE" TargetMode="External"/><Relationship Id="rId2689" Type="http://schemas.openxmlformats.org/officeDocument/2006/relationships/hyperlink" Target="https://youtu.be/NL7okSeY5iY"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FX3sCjSeE_o" TargetMode="External"/><Relationship Id="rId22" Type="http://schemas.openxmlformats.org/officeDocument/2006/relationships/hyperlink" Target="https://youtu.be/axRUDJiOFdc" TargetMode="External"/><Relationship Id="rId2207" Type="http://schemas.openxmlformats.org/officeDocument/2006/relationships/hyperlink" Target="https://youtu.be/Wh0PiWdcdO8" TargetMode="External"/><Relationship Id="rId21" Type="http://schemas.openxmlformats.org/officeDocument/2006/relationships/hyperlink" Target="https://youtu.be/ZrUDpq5YIYk" TargetMode="External"/><Relationship Id="rId2208" Type="http://schemas.openxmlformats.org/officeDocument/2006/relationships/hyperlink" Target="https://youtu.be/OXWCYtAuHCc" TargetMode="External"/><Relationship Id="rId24" Type="http://schemas.openxmlformats.org/officeDocument/2006/relationships/hyperlink" Target="https://youtu.be/9IQVw8IoUMw" TargetMode="External"/><Relationship Id="rId2209" Type="http://schemas.openxmlformats.org/officeDocument/2006/relationships/hyperlink" Target="https://youtu.be/h4hEoYBsvtw"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5jOQnWpVI0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448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3927662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tX5FMOa5mV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r647GdRJBc" TargetMode="External"/><Relationship Id="rId2684" Type="http://schemas.openxmlformats.org/officeDocument/2006/relationships/hyperlink" Target="https://youtu.be/o3BJ9s8uUx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hjwdmmdBQQ0" TargetMode="External"/><Relationship Id="rId2685" Type="http://schemas.openxmlformats.org/officeDocument/2006/relationships/hyperlink" Target="https://www.twitch.tv/videos/122131507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ubHiXNrq-OM" TargetMode="External"/><Relationship Id="rId2686" Type="http://schemas.openxmlformats.org/officeDocument/2006/relationships/hyperlink" Target="https://youtu.be/WH0jcgZhuSk"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VRHX3pgBvAQ"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b5xLagqBHMs"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IOuZLjDgZX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HPS5N1Vmy6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6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ZBw8HgqmYE4"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LnokC0JcIX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8lvROe5a3F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yBPrzGu9iRs"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0aDb7ovTkt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CautiousTemperedBottleYouWHY"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DepressedSweetCattleTheTarF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PricklyTangentialTardigradeAMPEnergyCherry"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ObeseOptimisticWheelUWot"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AthleticVibrantLobsterNomNo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WanderingHonestBeaverPupper" TargetMode="External"/><Relationship Id="rId2627" Type="http://schemas.openxmlformats.org/officeDocument/2006/relationships/hyperlink" Target="https://clips.twitch.tv/TenaciousThankfulPeachTinyFace" TargetMode="External"/><Relationship Id="rId89" Type="http://schemas.openxmlformats.org/officeDocument/2006/relationships/hyperlink" Target="https://youtu.be/ycu_W4iBcPg" TargetMode="External"/><Relationship Id="rId2628" Type="http://schemas.openxmlformats.org/officeDocument/2006/relationships/hyperlink" Target="https://youtu.be/Q5xt1Y5DP1I" TargetMode="External"/><Relationship Id="rId709" Type="http://schemas.openxmlformats.org/officeDocument/2006/relationships/hyperlink" Target="https://youtu.be/kRKJxyptfmg" TargetMode="External"/><Relationship Id="rId2629" Type="http://schemas.openxmlformats.org/officeDocument/2006/relationships/hyperlink" Target="https://youtu.be/Yt0zyR9tMF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twitch.tv/videos/867911473"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2"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7RwpSqYaoG4"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yzAIJNz9ye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8G37-1EDDPc"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www.twitch.tv/videos/867911474"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K1nCKnWMVR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6dC2qWCsfig"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DreamyCharmingMoonOpieOP" TargetMode="External"/><Relationship Id="rId2618" Type="http://schemas.openxmlformats.org/officeDocument/2006/relationships/hyperlink" Target="https://youtu.be/PYAakrWfQxM" TargetMode="External"/><Relationship Id="rId2619" Type="http://schemas.openxmlformats.org/officeDocument/2006/relationships/hyperlink" Target="https://clips.twitch.tv/DistinctOilyPlumberBlargNaut"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zwKYh5fIKi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www.twitch.tv/linky628/clip/KawaiiSeductiveSandstormCoolStoryBob"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lIdj4uOQerg?t=1063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M_GxNHRER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7tM1xblhUA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ProudFragileBobaMingLe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Cr7xNueJcf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youtu.be/45_DhuJsqOI"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www.twitch.tv/linky628/clip/AbstruseDullYogurtVoHiYo"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3Mbc7M7uEm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_vlhzyWD5T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NNPXltghmL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2Y_eB2PGdc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clips.twitch.tv/TenaciousAnnoyingHerringWOOP"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8UFCSTp1hy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6-6Nekn-z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lIdj4uOQerg?t=11699"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C_2rljFQ2w4?t=11052"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clips.twitch.tv/LaconicSaltyJackalDAESuppy"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8I7D7nA__e4"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Qk97_U7SbEM"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GKyOB2A6rIk" TargetMode="External"/><Relationship Id="rId2227" Type="http://schemas.openxmlformats.org/officeDocument/2006/relationships/hyperlink" Target="https://youtu.be/yLG7eoGL-7A" TargetMode="External"/><Relationship Id="rId2228" Type="http://schemas.openxmlformats.org/officeDocument/2006/relationships/hyperlink" Target="https://youtu.be/odNZqs6N5oA" TargetMode="External"/><Relationship Id="rId2229" Type="http://schemas.openxmlformats.org/officeDocument/2006/relationships/hyperlink" Target="https://youtu.be/iXRFMomp1l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dMj6gcrcCN0"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OnerousBlindingRedpandaAMPEnerg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Ee2Kgonkzns"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hobNE1dk8yc"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2w_O0zyHFmY"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c36kW3uIxsg" TargetMode="External"/><Relationship Id="rId2698" Type="http://schemas.openxmlformats.org/officeDocument/2006/relationships/hyperlink" Target="https://youtu.be/lyWm_9LlYOQ"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ZD0CMju73nU" TargetMode="External"/><Relationship Id="rId2699" Type="http://schemas.openxmlformats.org/officeDocument/2006/relationships/hyperlink" Target="https://youtu.be/1X1H4tLcTuE"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zbchXOsKbPY" TargetMode="External"/><Relationship Id="rId2217" Type="http://schemas.openxmlformats.org/officeDocument/2006/relationships/hyperlink" Target="https://clips.twitch.tv/EnticingGoldenCroquetteANELE" TargetMode="External"/><Relationship Id="rId2218" Type="http://schemas.openxmlformats.org/officeDocument/2006/relationships/hyperlink" Target="https://youtu.be/pcjir39OTPI" TargetMode="External"/><Relationship Id="rId2219" Type="http://schemas.openxmlformats.org/officeDocument/2006/relationships/hyperlink" Target="https://youtu.be/hudCn3r08_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NdlaXaI4-j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VLBzcZBHSO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www.twitch.tv/videos/1240610068"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DMeSP5WBDh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1o--hzlyjU" TargetMode="External"/><Relationship Id="rId2694" Type="http://schemas.openxmlformats.org/officeDocument/2006/relationships/hyperlink" Target="https://youtu.be/6mI4Vok80o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7AQWRYux8PE" TargetMode="External"/><Relationship Id="rId2695" Type="http://schemas.openxmlformats.org/officeDocument/2006/relationships/hyperlink" Target="https://youtu.be/2V-E1Ry_Ed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6Gihf30Odtc" TargetMode="External"/><Relationship Id="rId2696" Type="http://schemas.openxmlformats.org/officeDocument/2006/relationships/hyperlink" Target="https://youtu.be/0ROKNB29vV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StU5PipHn_M" TargetMode="External"/><Relationship Id="rId2697" Type="http://schemas.openxmlformats.org/officeDocument/2006/relationships/hyperlink" Target="https://youtu.be/COIMShAaKdw"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twitter.com/Reborn_Frog/status/1423669018343264258" TargetMode="External"/><Relationship Id="rId1394" Type="http://schemas.openxmlformats.org/officeDocument/2006/relationships/hyperlink" Target="https://youtu.be/A8u8KE94MmM" TargetMode="External"/><Relationship Id="rId2241" Type="http://schemas.openxmlformats.org/officeDocument/2006/relationships/hyperlink" Target="https://twitter.com/Reborn_Frog/status/1447962818146226180"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twitter.com/Reborn_Frog/status/144816183780816486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twitter.com/Reborn_Frog/status/1447190066179162118"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twitter.com/Reborn_Frog/status/1434917935957483524"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twitter.com/Reborn_Frog/status/1434918648292859910"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YZg4WEuElJI"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175701247?t=00h00m15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11306761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17570124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175701251"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030220263"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www.twitch.tv/videos/1249387882" TargetMode="External"/><Relationship Id="rId1854" Type="http://schemas.openxmlformats.org/officeDocument/2006/relationships/hyperlink" Target="https://youtu.be/215aVHsFEaI" TargetMode="External"/><Relationship Id="rId2701" Type="http://schemas.openxmlformats.org/officeDocument/2006/relationships/hyperlink" Target="https://youtu.be/bINNm5Aceek" TargetMode="External"/><Relationship Id="rId1855" Type="http://schemas.openxmlformats.org/officeDocument/2006/relationships/hyperlink" Target="https://youtu.be/lfGGIoutiGc" TargetMode="External"/><Relationship Id="rId2702" Type="http://schemas.openxmlformats.org/officeDocument/2006/relationships/hyperlink" Target="https://youtu.be/3UELneIbRvU" TargetMode="External"/><Relationship Id="rId1856" Type="http://schemas.openxmlformats.org/officeDocument/2006/relationships/hyperlink" Target="https://youtu.be/6LswOuqbRUI" TargetMode="External"/><Relationship Id="rId2703" Type="http://schemas.openxmlformats.org/officeDocument/2006/relationships/hyperlink" Target="https://youtu.be/d9DyDRTKOU8" TargetMode="External"/><Relationship Id="rId1857" Type="http://schemas.openxmlformats.org/officeDocument/2006/relationships/hyperlink" Target="https://youtu.be/vS-Y7OnyFWE" TargetMode="External"/><Relationship Id="rId2704" Type="http://schemas.openxmlformats.org/officeDocument/2006/relationships/hyperlink" Target="https://youtu.be/MJv_-v5UYng"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P7RQCUuGSFc"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E1jmKM42-QE" TargetMode="External"/><Relationship Id="rId2707" Type="http://schemas.openxmlformats.org/officeDocument/2006/relationships/hyperlink" Target="https://youtu.be/KV14OoM4Dw4" TargetMode="External"/><Relationship Id="rId2708" Type="http://schemas.openxmlformats.org/officeDocument/2006/relationships/hyperlink" Target="https://youtu.be/VUfCzRoyZa4" TargetMode="External"/><Relationship Id="rId2709" Type="http://schemas.openxmlformats.org/officeDocument/2006/relationships/hyperlink" Target="https://youtu.be/1Tqx3ANuvgo"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HyperDaintyShallotCoolCat-ndROv_i6E4CKkm7N"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clips.twitch.tv/TenderUninterestedBisonEleGiggle-mdGTz9P-vvJ_SomS"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www.twitch.tv/videos/885940624"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EncouragingSecretiveLlamaDoggo-bwQ_C8eP-5aDg2tv"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clips.twitch.tv/ViscousRepleteGoldfishPanicBasket-YqdRyFXSK23tLcD3"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www.twitch.tv/videos/957409450"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FriendlyAffluentTofuYouWHY-UP1xCokl0WqaQm4g" TargetMode="External"/><Relationship Id="rId2727" Type="http://schemas.openxmlformats.org/officeDocument/2006/relationships/hyperlink" Target="https://clips.twitch.tv/ViscousBloodyCheeseSpicyBoy" TargetMode="External"/><Relationship Id="rId2728" Type="http://schemas.openxmlformats.org/officeDocument/2006/relationships/hyperlink" Target="https://clips.twitch.tv/ClumsyCrepuscularPlumageNerfBlueBlaster-heP3VC5LrNVyumjo" TargetMode="External"/><Relationship Id="rId2729" Type="http://schemas.openxmlformats.org/officeDocument/2006/relationships/hyperlink" Target="https://clips.twitch.tv/TrustworthyBoldFishGivePLZ-Po2fD7at-sek261_"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XjGGiv5cg40"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BTFIMcWwNGc"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PVGqyyWrnS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Y2cUppv-m-M"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tHKISoTDxfg"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wutk4BplKqE"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vf7LO_ZZhjw" TargetMode="External"/><Relationship Id="rId2717" Type="http://schemas.openxmlformats.org/officeDocument/2006/relationships/hyperlink" Target="https://clips.twitch.tv/WealthyIcyNeanderthalFreakinStinkin" TargetMode="External"/><Relationship Id="rId2718" Type="http://schemas.openxmlformats.org/officeDocument/2006/relationships/hyperlink" Target="https://clips.twitch.tv/SassyBeautifulShrewSMOrc" TargetMode="External"/><Relationship Id="rId2719" Type="http://schemas.openxmlformats.org/officeDocument/2006/relationships/hyperlink" Target="https://clips.twitch.tv/RefinedSmallBobaOhMyDog"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Fwi1P8hhbEM"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74H20Y0ruuk" TargetMode="External"/><Relationship Id="rId1450" Type="http://schemas.openxmlformats.org/officeDocument/2006/relationships/hyperlink" Target="https://youtu.be/_pJ_HWywEPk" TargetMode="External"/><Relationship Id="rId2781" Type="http://schemas.openxmlformats.org/officeDocument/2006/relationships/hyperlink" Target="https://youtu.be/ixBwATUne_8"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eXKS8y_04vY" TargetMode="External"/><Relationship Id="rId1452" Type="http://schemas.openxmlformats.org/officeDocument/2006/relationships/hyperlink" Target="https://youtu.be/hj89BJcAGEc" TargetMode="External"/><Relationship Id="rId2783" Type="http://schemas.openxmlformats.org/officeDocument/2006/relationships/hyperlink" Target="https://youtu.be/Cr_xP8bgJec"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fnGzQtN80a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S2yDCubR2o4" TargetMode="External"/><Relationship Id="rId1445" Type="http://schemas.openxmlformats.org/officeDocument/2006/relationships/hyperlink" Target="https://youtu.be/pUM8MWBENcw" TargetMode="External"/><Relationship Id="rId2776" Type="http://schemas.openxmlformats.org/officeDocument/2006/relationships/hyperlink" Target="https://youtu.be/fNVSKf4AXPg" TargetMode="External"/><Relationship Id="rId1446" Type="http://schemas.openxmlformats.org/officeDocument/2006/relationships/hyperlink" Target="https://youtu.be/9wjHBsszBRE" TargetMode="External"/><Relationship Id="rId2777" Type="http://schemas.openxmlformats.org/officeDocument/2006/relationships/hyperlink" Target="https://youtu.be/j47bvmLr66A" TargetMode="External"/><Relationship Id="rId1447" Type="http://schemas.openxmlformats.org/officeDocument/2006/relationships/hyperlink" Target="https://youtu.be/TEhwvnbLO1M" TargetMode="External"/><Relationship Id="rId2778" Type="http://schemas.openxmlformats.org/officeDocument/2006/relationships/hyperlink" Target="https://youtu.be/DiNBbzp1maI" TargetMode="External"/><Relationship Id="rId1448" Type="http://schemas.openxmlformats.org/officeDocument/2006/relationships/hyperlink" Target="https://youtu.be/H937-OWc80Q" TargetMode="External"/><Relationship Id="rId2779" Type="http://schemas.openxmlformats.org/officeDocument/2006/relationships/hyperlink" Target="https://youtu.be/c-Gnf7nqbQg"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BelovedStrangeWitchKlappa-PrCquILU1lqP_PB1"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weetAmazingYogurtDoggo-P5h4d9X0q7Pw_AQu"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SincereHardMonkeyNinjaGrumpy-YEaTy8klZ9xzvz-H" TargetMode="External"/><Relationship Id="rId1442" Type="http://schemas.openxmlformats.org/officeDocument/2006/relationships/hyperlink" Target="https://youtu.be/LrhiI1V-Q1E" TargetMode="External"/><Relationship Id="rId2773" Type="http://schemas.openxmlformats.org/officeDocument/2006/relationships/hyperlink" Target="https://clips.twitch.tv/GoldenAnimatedCroquettePeteZaroll-R7KWvyl2Ft5SHI8d"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vc2vKpA4W0o"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4rYYEWURhw"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rWyWVJ-1mO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0cqSvG8RrC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P1zYoS5W0-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I7ZgVTZnK5E"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57519468427501568"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36192421247950849"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twitter.com/tomato_modest/status/1453065418860646407"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YpXg5eonyBw"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tfA20ORFXOA" TargetMode="External"/><Relationship Id="rId1416" Type="http://schemas.openxmlformats.org/officeDocument/2006/relationships/hyperlink" Target="https://youtu.be/HTgzeRMIexg" TargetMode="External"/><Relationship Id="rId2747" Type="http://schemas.openxmlformats.org/officeDocument/2006/relationships/hyperlink" Target="https://clips.twitch.tv/ConcernedBoxyOkapiLitty-If_2beSNl1Blwg-q" TargetMode="External"/><Relationship Id="rId1417" Type="http://schemas.openxmlformats.org/officeDocument/2006/relationships/hyperlink" Target="https://youtu.be/0t08DLN9OkI" TargetMode="External"/><Relationship Id="rId2748" Type="http://schemas.openxmlformats.org/officeDocument/2006/relationships/hyperlink" Target="https://youtu.be/k5RDI6nw79U"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youtu.be/940-hmnF3bc"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79858"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www.twitch.tv/videos/681697534"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SaltyCrispyIcecreamWoofer"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HomelyPlausibleFloofBCWarrior-sSytr9fCDheZ_hDo"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MoldyRelatedTrollBatChest-WcJP5jR_ykR-S_WD"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TallDistinctAniseFrankerZ-3S4o-2k1o4GqXMhX"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youtube.com/watch?v=BlTsOFlPgME"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twitch.tv/videos/923267417"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LLV-ujq1ytc" TargetMode="External"/><Relationship Id="rId1407" Type="http://schemas.openxmlformats.org/officeDocument/2006/relationships/hyperlink" Target="https://youtu.be/EcVXZLBmibE" TargetMode="External"/><Relationship Id="rId2738" Type="http://schemas.openxmlformats.org/officeDocument/2006/relationships/hyperlink" Target="https://www.youtube.com/watch?v=7ewxs-J8-IA"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8115"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nappyPoorZebraTwitchRaid"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BoldDaintyHamburgerDoggo-HwljQ6lnz6OyXn3N"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RichSpineyBubbleteaM4xHeh-fIFup2DAWZcRVyHK"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InterestingFastGooseYee-gIu1OZdxoES0A5z8" TargetMode="External"/><Relationship Id="rId1436" Type="http://schemas.openxmlformats.org/officeDocument/2006/relationships/hyperlink" Target="https://youtu.be/TR5RdZ17wx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rtisticInterestingTurtleKappa-sdvwUeYKW7flL9Jb"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AthleticYummyJaguarRalpherZ-KE8ObkWnAAOVvlOA"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HungryEntertainingTrayCorgiDerp-JJJmHq2rme9BDcM5"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ameFaintBottleYee-IEkbSrtMvnFQwhHW"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TenuousPiercingMageGOWSkull-kGLgwfGlf3oOKCjk" TargetMode="External"/><Relationship Id="rId1422" Type="http://schemas.openxmlformats.org/officeDocument/2006/relationships/hyperlink" Target="https://youtu.be/oOkDzy2xVCQ" TargetMode="External"/><Relationship Id="rId2753" Type="http://schemas.openxmlformats.org/officeDocument/2006/relationships/hyperlink" Target="https://www.twitch.tv/videos/1201989419" TargetMode="External"/><Relationship Id="rId1423" Type="http://schemas.openxmlformats.org/officeDocument/2006/relationships/hyperlink" Target="https://youtu.be/9Uzxln-_-cc" TargetMode="External"/><Relationship Id="rId2754" Type="http://schemas.openxmlformats.org/officeDocument/2006/relationships/hyperlink" Target="https://youtu.be/ayZBt7K60eA" TargetMode="External"/><Relationship Id="rId1424" Type="http://schemas.openxmlformats.org/officeDocument/2006/relationships/hyperlink" Target="https://youtu.be/H69ggxFQpqg" TargetMode="External"/><Relationship Id="rId2755" Type="http://schemas.openxmlformats.org/officeDocument/2006/relationships/hyperlink" Target="https://youtu.be/ey-xyeHfwI4" TargetMode="External"/><Relationship Id="rId1425" Type="http://schemas.openxmlformats.org/officeDocument/2006/relationships/hyperlink" Target="https://youtu.be/zF8BbUk4f2Q" TargetMode="External"/><Relationship Id="rId2756" Type="http://schemas.openxmlformats.org/officeDocument/2006/relationships/hyperlink" Target="https://youtu.be/bEtJQK0rkxo" TargetMode="External"/><Relationship Id="rId1426" Type="http://schemas.openxmlformats.org/officeDocument/2006/relationships/hyperlink" Target="https://youtu.be/UekenzqWgXk" TargetMode="External"/><Relationship Id="rId2757" Type="http://schemas.openxmlformats.org/officeDocument/2006/relationships/hyperlink" Target="https://youtu.be/EShFYCCHqxU" TargetMode="External"/><Relationship Id="rId1427" Type="http://schemas.openxmlformats.org/officeDocument/2006/relationships/hyperlink" Target="https://youtu.be/FGMllCwoyd8" TargetMode="External"/><Relationship Id="rId2758" Type="http://schemas.openxmlformats.org/officeDocument/2006/relationships/hyperlink" Target="https://youtu.be/fYoR2wp4hxQ" TargetMode="External"/><Relationship Id="rId1428" Type="http://schemas.openxmlformats.org/officeDocument/2006/relationships/hyperlink" Target="https://youtu.be/_TlIrxDzZtY" TargetMode="External"/><Relationship Id="rId2759" Type="http://schemas.openxmlformats.org/officeDocument/2006/relationships/hyperlink" Target="https://youtu.be/TrxUurtXieo" TargetMode="External"/><Relationship Id="rId1429" Type="http://schemas.openxmlformats.org/officeDocument/2006/relationships/hyperlink" Target="https://youtu.be/wPdb1wCNXIs" TargetMode="External"/><Relationship Id="rId2750" Type="http://schemas.openxmlformats.org/officeDocument/2006/relationships/hyperlink" Target="https://www.twitch.tv/videos/1009373326" TargetMode="External"/><Relationship Id="rId1420" Type="http://schemas.openxmlformats.org/officeDocument/2006/relationships/hyperlink" Target="https://youtu.be/6Hra_nAkOnE" TargetMode="External"/><Relationship Id="rId2751" Type="http://schemas.openxmlformats.org/officeDocument/2006/relationships/hyperlink" Target="https://youtu.be/cAKpk5zmbt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178015080"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FilthyTentativeGaragePeoplesChamp-dLUNBA-m_kWdqJ5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DifferentBoldOtterDBstyle-ORY-eq8awTPVfVhE"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DrO48ijsDEY"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6lJoisIyH60" TargetMode="External"/><Relationship Id="rId1973" Type="http://schemas.openxmlformats.org/officeDocument/2006/relationships/hyperlink" Target="https://youtu.be/I0UsMgiIZwI"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vkYXMQMUqQI"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KINanq0aHtM" TargetMode="External"/><Relationship Id="rId2822" Type="http://schemas.openxmlformats.org/officeDocument/2006/relationships/hyperlink" Target="https://youtu.be/MpHdG2rZYIU" TargetMode="External"/><Relationship Id="rId1976" Type="http://schemas.openxmlformats.org/officeDocument/2006/relationships/hyperlink" Target="https://youtu.be/149boANUIhE" TargetMode="External"/><Relationship Id="rId2823" Type="http://schemas.openxmlformats.org/officeDocument/2006/relationships/hyperlink" Target="https://youtu.be/3VT120o91Mg" TargetMode="External"/><Relationship Id="rId1977" Type="http://schemas.openxmlformats.org/officeDocument/2006/relationships/hyperlink" Target="https://youtu.be/CMor1vJAChU" TargetMode="External"/><Relationship Id="rId2824" Type="http://schemas.openxmlformats.org/officeDocument/2006/relationships/hyperlink" Target="https://youtu.be/dOp5piQQYqg" TargetMode="External"/><Relationship Id="rId1978" Type="http://schemas.openxmlformats.org/officeDocument/2006/relationships/hyperlink" Target="https://youtu.be/n463LInD2Yg" TargetMode="External"/><Relationship Id="rId2825" Type="http://schemas.openxmlformats.org/officeDocument/2006/relationships/hyperlink" Target="https://youtu.be/CfDEkDG5HFI" TargetMode="External"/><Relationship Id="rId1979" Type="http://schemas.openxmlformats.org/officeDocument/2006/relationships/hyperlink" Target="https://youtu.be/6p3VF8pRF70" TargetMode="External"/><Relationship Id="rId2826" Type="http://schemas.openxmlformats.org/officeDocument/2006/relationships/hyperlink" Target="https://youtu.be/RqUNHa6gnVg" TargetMode="External"/><Relationship Id="rId2827" Type="http://schemas.openxmlformats.org/officeDocument/2006/relationships/hyperlink" Target="https://youtu.be/JNGeEHSpy7M" TargetMode="External"/><Relationship Id="rId2828" Type="http://schemas.openxmlformats.org/officeDocument/2006/relationships/hyperlink" Target="https://youtu.be/v8KAMn60AmI" TargetMode="External"/><Relationship Id="rId2829" Type="http://schemas.openxmlformats.org/officeDocument/2006/relationships/hyperlink" Target="https://youtu.be/y0NuMK8xHqg" TargetMode="External"/><Relationship Id="rId1970" Type="http://schemas.openxmlformats.org/officeDocument/2006/relationships/hyperlink" Target="https://youtu.be/Lpwrbxu1YXU" TargetMode="External"/><Relationship Id="rId1971" Type="http://schemas.openxmlformats.org/officeDocument/2006/relationships/hyperlink" Target="https://youtu.be/3L4WXGgxh6o"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zLOcOe37Tt0" TargetMode="External"/><Relationship Id="rId2810" Type="http://schemas.openxmlformats.org/officeDocument/2006/relationships/hyperlink" Target="https://youtu.be/cMWcL3kLKVs" TargetMode="External"/><Relationship Id="rId1964" Type="http://schemas.openxmlformats.org/officeDocument/2006/relationships/hyperlink" Target="https://www.youtube.com/watch?v=HnvvfPrH6I8" TargetMode="External"/><Relationship Id="rId2811" Type="http://schemas.openxmlformats.org/officeDocument/2006/relationships/hyperlink" Target="https://youtu.be/HhrXXa3_6QQ" TargetMode="External"/><Relationship Id="rId1965" Type="http://schemas.openxmlformats.org/officeDocument/2006/relationships/hyperlink" Target="https://www.youtube.com/watch?v=OcL10felmYE" TargetMode="External"/><Relationship Id="rId2812" Type="http://schemas.openxmlformats.org/officeDocument/2006/relationships/hyperlink" Target="https://youtu.be/pTOrGSUJHWI" TargetMode="External"/><Relationship Id="rId1966" Type="http://schemas.openxmlformats.org/officeDocument/2006/relationships/hyperlink" Target="https://www.youtube.com/watch?v=Mm8Lbj9o_ig"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D22er_LrtrU?t=52"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www.youtube.com/watch?v=uEDS6o49iD4"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www.youtube.com/watch?v=MISjmlD3RLs"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www.youtube.com/watch?v=f7-XtUtTgMU"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youtu.be/CkaxWZ7Wezw" TargetMode="External"/><Relationship Id="rId2841" Type="http://schemas.openxmlformats.org/officeDocument/2006/relationships/hyperlink" Target="https://www.youtube.com/watch?v=t1HnNjiQxHs" TargetMode="External"/><Relationship Id="rId1511" Type="http://schemas.openxmlformats.org/officeDocument/2006/relationships/hyperlink" Target="https://www.twitch.tv/videos/890925851" TargetMode="External"/><Relationship Id="rId1995" Type="http://schemas.openxmlformats.org/officeDocument/2006/relationships/hyperlink" Target="https://youtu.be/ZpdtVeVUsHI" TargetMode="External"/><Relationship Id="rId2842" Type="http://schemas.openxmlformats.org/officeDocument/2006/relationships/hyperlink" Target="https://www.youtube.com/watch?v=lGYLythfgV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youtu.be/-Ohqisa88zk" TargetMode="External"/><Relationship Id="rId2843" Type="http://schemas.openxmlformats.org/officeDocument/2006/relationships/hyperlink" Target="https://www.youtube.com/watch?v=n6t3ryt15_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youtu.be/PYp8zdwISjk" TargetMode="External"/><Relationship Id="rId2844" Type="http://schemas.openxmlformats.org/officeDocument/2006/relationships/hyperlink" Target="https://www.youtube.com/watch?v=dbu2Wi9biH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youtu.be/8pgc62ldBtA" TargetMode="External"/><Relationship Id="rId2845" Type="http://schemas.openxmlformats.org/officeDocument/2006/relationships/hyperlink" Target="https://www.youtube.com/watch?v=4lOtCb_AozM&amp;feature=youtu.be"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youtu.be/gA3Sy_9pfM0" TargetMode="External"/><Relationship Id="rId2846" Type="http://schemas.openxmlformats.org/officeDocument/2006/relationships/hyperlink" Target="https://youtu.be/PbuzEBssXK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03864853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xJuhZoiiAT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Z4wlm-YC5rk&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youtu.be/wXNk5xmg6kg" TargetMode="External"/><Relationship Id="rId1991" Type="http://schemas.openxmlformats.org/officeDocument/2006/relationships/hyperlink" Target="https://youtu.be/pHhJIhtpLLk" TargetMode="External"/><Relationship Id="rId1992" Type="http://schemas.openxmlformats.org/officeDocument/2006/relationships/hyperlink" Target="https://youtu.be/F8xItJ0i2OQ" TargetMode="External"/><Relationship Id="rId1993" Type="http://schemas.openxmlformats.org/officeDocument/2006/relationships/hyperlink" Target="https://youtu.be/x3u9S2oWkqc" TargetMode="External"/><Relationship Id="rId2840" Type="http://schemas.openxmlformats.org/officeDocument/2006/relationships/hyperlink" Target="https://www.twitch.tv/videos/1000192108" TargetMode="External"/><Relationship Id="rId1983" Type="http://schemas.openxmlformats.org/officeDocument/2006/relationships/hyperlink" Target="https://youtu.be/IZtnv1QUIi0" TargetMode="External"/><Relationship Id="rId2830" Type="http://schemas.openxmlformats.org/officeDocument/2006/relationships/hyperlink" Target="https://youtu.be/wrHqU3R3n8s"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youtu.be/yXmPcOAAQU8" TargetMode="External"/><Relationship Id="rId2831" Type="http://schemas.openxmlformats.org/officeDocument/2006/relationships/hyperlink" Target="https://youtu.be/5DZ8BfAN4cI"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youtu.be/63n1YG_RNtI" TargetMode="External"/><Relationship Id="rId2832" Type="http://schemas.openxmlformats.org/officeDocument/2006/relationships/hyperlink" Target="https://youtu.be/5-gF0Swsi3g"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youtu.be/3YtmQbkiTVg" TargetMode="External"/><Relationship Id="rId2833" Type="http://schemas.openxmlformats.org/officeDocument/2006/relationships/hyperlink" Target="https://youtu.be/SlWniPyjlmc"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twitch.tv/videos/1209025646" TargetMode="External"/><Relationship Id="rId2834" Type="http://schemas.openxmlformats.org/officeDocument/2006/relationships/hyperlink" Target="https://youtu.be/4MSMADxISLE"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youtu.be/WbZfdJB_tYQ" TargetMode="External"/><Relationship Id="rId2835" Type="http://schemas.openxmlformats.org/officeDocument/2006/relationships/hyperlink" Target="https://youtu.be/HtBNhb-7Umg"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youtu.be/T_knGg5IcRY" TargetMode="External"/><Relationship Id="rId2836" Type="http://schemas.openxmlformats.org/officeDocument/2006/relationships/hyperlink" Target="https://youtu.be/Qym3rnWucfc"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HZnBxf4JU_E"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www.twitch.tv/videos/926486795"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U69TxGBhuZk"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youtu.be/FOSANZ3-euo" TargetMode="External"/><Relationship Id="rId1981" Type="http://schemas.openxmlformats.org/officeDocument/2006/relationships/hyperlink" Target="https://youtu.be/1hiTwu9EL3A" TargetMode="External"/><Relationship Id="rId1982" Type="http://schemas.openxmlformats.org/officeDocument/2006/relationships/hyperlink" Target="https://youtu.be/ExWs_nsjiyE"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pyUFnGxCpfE"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2800" Type="http://schemas.openxmlformats.org/officeDocument/2006/relationships/hyperlink" Target="https://youtu.be/S2-pKof3drs" TargetMode="External"/><Relationship Id="rId1954" Type="http://schemas.openxmlformats.org/officeDocument/2006/relationships/hyperlink" Target="https://www.youtube.com/watch?v=ybjd5y6uF2Q" TargetMode="External"/><Relationship Id="rId2801" Type="http://schemas.openxmlformats.org/officeDocument/2006/relationships/hyperlink" Target="https://youtu.be/UbE6nG94rbc" TargetMode="External"/><Relationship Id="rId1955" Type="http://schemas.openxmlformats.org/officeDocument/2006/relationships/hyperlink" Target="https://www.youtube.com/watch?v=eZUV59F9Okw" TargetMode="External"/><Relationship Id="rId2802" Type="http://schemas.openxmlformats.org/officeDocument/2006/relationships/hyperlink" Target="https://youtu.be/gs6T_sN1V7s" TargetMode="External"/><Relationship Id="rId1956" Type="http://schemas.openxmlformats.org/officeDocument/2006/relationships/hyperlink" Target="https://www.youtube.com/watch?v=ptqouVRS1Jk" TargetMode="External"/><Relationship Id="rId2803" Type="http://schemas.openxmlformats.org/officeDocument/2006/relationships/hyperlink" Target="https://youtu.be/qKz5kBAucjo" TargetMode="External"/><Relationship Id="rId1957" Type="http://schemas.openxmlformats.org/officeDocument/2006/relationships/hyperlink" Target="https://www.youtube.com/watch?v=8wE9UePN3Cc" TargetMode="External"/><Relationship Id="rId2804" Type="http://schemas.openxmlformats.org/officeDocument/2006/relationships/hyperlink" Target="https://youtu.be/Oc0mzisGZgM" TargetMode="External"/><Relationship Id="rId1958" Type="http://schemas.openxmlformats.org/officeDocument/2006/relationships/hyperlink" Target="https://www.youtube.com/watch?v=QQ2eUuS2tqY" TargetMode="External"/><Relationship Id="rId2805" Type="http://schemas.openxmlformats.org/officeDocument/2006/relationships/hyperlink" Target="https://youtu.be/5awgm4vADLQ" TargetMode="External"/><Relationship Id="rId1959" Type="http://schemas.openxmlformats.org/officeDocument/2006/relationships/hyperlink" Target="https://www.youtube.com/watch?v=4wKLyWc7J58"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www.youtube.com/watch?v=iXfj43vGKxQ" TargetMode="External"/><Relationship Id="rId1944" Type="http://schemas.openxmlformats.org/officeDocument/2006/relationships/hyperlink" Target="https://www.youtube.com/watch?v=zggx9GmmfY4"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CKrbBoX6zK8" TargetMode="External"/><Relationship Id="rId1949" Type="http://schemas.openxmlformats.org/officeDocument/2006/relationships/hyperlink" Target="https://www.youtube.com/watch?v=tx-w7X1zZAQ"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Log8qYsdK6g" TargetMode="External"/><Relationship Id="rId2896" Type="http://schemas.openxmlformats.org/officeDocument/2006/relationships/vmlDrawing" Target="../drawings/vmlDrawing1.vm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youtu.be/96nVi2MEUxY"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clips.twitch.tv/ExuberantBoxyAsteriskHassanChop-Gt1dcfITEwf4leaE"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www.twitch.tv/videos/1207701165" TargetMode="Externa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YKJ05njeDNs" TargetMode="External"/><Relationship Id="rId1560" Type="http://schemas.openxmlformats.org/officeDocument/2006/relationships/hyperlink" Target="https://www.twitch.tv/videos/1027760568" TargetMode="External"/><Relationship Id="rId2891" Type="http://schemas.openxmlformats.org/officeDocument/2006/relationships/hyperlink" Target="https://youtu.be/1HDBaMUS5Dw"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twitter.com/zelpikukirby/status/1295234878305271808"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youtu.be/7fwDH3Vvugs"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youtu.be/7PUaYJbrA9s" TargetMode="External"/><Relationship Id="rId2894" Type="http://schemas.openxmlformats.org/officeDocument/2006/relationships/hyperlink" Target="https://clips.twitch.tv/FantasticHumbleNuggetsAMPTropPunch-8vOucFusTrXlS3mn" TargetMode="External"/><Relationship Id="rId1564" Type="http://schemas.openxmlformats.org/officeDocument/2006/relationships/hyperlink" Target="https://www.twitch.tv/videos/881219983" TargetMode="External"/><Relationship Id="rId2411" Type="http://schemas.openxmlformats.org/officeDocument/2006/relationships/hyperlink" Target="https://clips.twitch.tv/AnnoyingThoughtfulAmazonDuDudu-wqpqPbwlm3aK78kS" TargetMode="External"/><Relationship Id="rId2895" Type="http://schemas.openxmlformats.org/officeDocument/2006/relationships/drawing" Target="../drawings/drawing2.x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_iXBKQwq-Ys" TargetMode="External"/><Relationship Id="rId1533" Type="http://schemas.openxmlformats.org/officeDocument/2006/relationships/hyperlink" Target="https://youtu.be/YSoxem2eqw8" TargetMode="External"/><Relationship Id="rId2864" Type="http://schemas.openxmlformats.org/officeDocument/2006/relationships/hyperlink" Target="https://youtu.be/qo_9Tt8brsI" TargetMode="External"/><Relationship Id="rId1534" Type="http://schemas.openxmlformats.org/officeDocument/2006/relationships/hyperlink" Target="https://youtu.be/k-jz5ALPkMY" TargetMode="External"/><Relationship Id="rId2865" Type="http://schemas.openxmlformats.org/officeDocument/2006/relationships/hyperlink" Target="https://youtu.be/YQQ0q65ToQQ" TargetMode="External"/><Relationship Id="rId1535" Type="http://schemas.openxmlformats.org/officeDocument/2006/relationships/hyperlink" Target="https://youtu.be/qDE7sAdrqQk" TargetMode="External"/><Relationship Id="rId2866" Type="http://schemas.openxmlformats.org/officeDocument/2006/relationships/hyperlink" Target="https://youtu.be/mEmDaTtNmiw" TargetMode="External"/><Relationship Id="rId1536" Type="http://schemas.openxmlformats.org/officeDocument/2006/relationships/hyperlink" Target="https://youtu.be/3j_fwJrJ7Po" TargetMode="External"/><Relationship Id="rId2867" Type="http://schemas.openxmlformats.org/officeDocument/2006/relationships/hyperlink" Target="https://youtu.be/ONJhbBkTGIQ" TargetMode="External"/><Relationship Id="rId1537" Type="http://schemas.openxmlformats.org/officeDocument/2006/relationships/hyperlink" Target="https://youtu.be/cs-SLY_dBPo" TargetMode="External"/><Relationship Id="rId2868" Type="http://schemas.openxmlformats.org/officeDocument/2006/relationships/hyperlink" Target="https://youtu.be/ktYmL9p1dwQ" TargetMode="External"/><Relationship Id="rId1538" Type="http://schemas.openxmlformats.org/officeDocument/2006/relationships/hyperlink" Target="https://youtu.be/_0g_982VpP4" TargetMode="External"/><Relationship Id="rId2869" Type="http://schemas.openxmlformats.org/officeDocument/2006/relationships/hyperlink" Target="https://youtu.be/YAMDglE01Tg"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traHO3RCMFc" TargetMode="External"/><Relationship Id="rId1530" Type="http://schemas.openxmlformats.org/officeDocument/2006/relationships/hyperlink" Target="https://youtu.be/dPalNjc9ZuE" TargetMode="External"/><Relationship Id="rId2861" Type="http://schemas.openxmlformats.org/officeDocument/2006/relationships/hyperlink" Target="https://youtu.be/2fhIenEkLlY"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HLtLqTHqXYA"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l-imREf_VJU&amp;list=PLH8CCpX902G8-DFOg7YgVOyqIefxKmrqU&amp;index=2&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dOCaFHQS77I&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pup88pmhfik&amp;list=PLH8CCpX902G8-DFOg7YgVOyqIefxKmrqU&amp;index=1&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bymG0fP87Kc&amp;list=PLH8CCpX902G8-DFOg7YgVOyqIefxKmrqU&amp;index=5&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g9Q1066yuWk&amp;list=PLH8CCpX902G8-DFOg7YgVOyqIefxKmrqU&amp;index=12&amp;ab_channel=Trobbin"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A8KjkBjUfOk"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vRD_ott4DpA"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www.youtube.com/watch?v=1O_B8VjxaRQ"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u5aVDsE4yZs&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HelpfulRenownedMangoSoBayed-Zs9YC8cIaAL4tKOa" TargetMode="External"/><Relationship Id="rId1554" Type="http://schemas.openxmlformats.org/officeDocument/2006/relationships/hyperlink" Target="https://youtu.be/zRhOq39zFzs" TargetMode="External"/><Relationship Id="rId2401" Type="http://schemas.openxmlformats.org/officeDocument/2006/relationships/hyperlink" Target="https://youtu.be/Joa1eB6_E5o" TargetMode="External"/><Relationship Id="rId2885" Type="http://schemas.openxmlformats.org/officeDocument/2006/relationships/hyperlink" Target="https://www.youtube.com/watch?v=JVJuFsqyJ7Q" TargetMode="External"/><Relationship Id="rId1555" Type="http://schemas.openxmlformats.org/officeDocument/2006/relationships/hyperlink" Target="https://youtu.be/5lRdktyjc0o" TargetMode="External"/><Relationship Id="rId2402" Type="http://schemas.openxmlformats.org/officeDocument/2006/relationships/hyperlink" Target="https://youtu.be/ZpziCD-3Ssg" TargetMode="External"/><Relationship Id="rId2886" Type="http://schemas.openxmlformats.org/officeDocument/2006/relationships/hyperlink" Target="https://www.twitch.tv/videos/924471122" TargetMode="External"/><Relationship Id="rId1556" Type="http://schemas.openxmlformats.org/officeDocument/2006/relationships/hyperlink" Target="https://youtu.be/IVghPTzxltU" TargetMode="External"/><Relationship Id="rId2403" Type="http://schemas.openxmlformats.org/officeDocument/2006/relationships/hyperlink" Target="https://youtu.be/tnqOox8OBB0" TargetMode="External"/><Relationship Id="rId2887" Type="http://schemas.openxmlformats.org/officeDocument/2006/relationships/hyperlink" Target="https://www.youtube.com/watch?v=PCcI6CIPGqk" TargetMode="External"/><Relationship Id="rId1557" Type="http://schemas.openxmlformats.org/officeDocument/2006/relationships/hyperlink" Target="https://youtu.be/jR0ZfH7ktx0" TargetMode="External"/><Relationship Id="rId2404" Type="http://schemas.openxmlformats.org/officeDocument/2006/relationships/hyperlink" Target="https://youtu.be/pD9XOt8-FZo" TargetMode="External"/><Relationship Id="rId2888" Type="http://schemas.openxmlformats.org/officeDocument/2006/relationships/hyperlink" Target="https://www.youtube.com/watch?v=xWCGegw2YqQ" TargetMode="External"/><Relationship Id="rId1558" Type="http://schemas.openxmlformats.org/officeDocument/2006/relationships/hyperlink" Target="https://youtu.be/TqJuCyZf9xg" TargetMode="External"/><Relationship Id="rId2405" Type="http://schemas.openxmlformats.org/officeDocument/2006/relationships/hyperlink" Target="https://youtu.be/FotdJZTHWuM" TargetMode="External"/><Relationship Id="rId2889" Type="http://schemas.openxmlformats.org/officeDocument/2006/relationships/hyperlink" Target="https://www.youtube.com/watch?v=oO5-I1f_Syo"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clips.twitch.tv/BoredGrossSageResidentSleeper-RoadRockbjIdqeRh"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dailymotion.com/video/x7ykd9v?playlist=x6lwdx"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sJkf6_jvdMY"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HPXO9760duU&amp;" TargetMode="External"/><Relationship Id="rId1553" Type="http://schemas.openxmlformats.org/officeDocument/2006/relationships/hyperlink" Target="https://youtu.be/TUWU-U_V8Es"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R4IxK2k5dl0&amp;" TargetMode="External"/><Relationship Id="rId1543" Type="http://schemas.openxmlformats.org/officeDocument/2006/relationships/hyperlink" Target="https://youtu.be/AOqsOxSJo6A" TargetMode="External"/><Relationship Id="rId2874" Type="http://schemas.openxmlformats.org/officeDocument/2006/relationships/hyperlink" Target="https://youtu.be/OsqZhRUFdP4" TargetMode="External"/><Relationship Id="rId1544" Type="http://schemas.openxmlformats.org/officeDocument/2006/relationships/hyperlink" Target="https://youtu.be/s0q_BDfyUk0" TargetMode="External"/><Relationship Id="rId2875" Type="http://schemas.openxmlformats.org/officeDocument/2006/relationships/hyperlink" Target="https://youtu.be/AlDJUqcUgNE" TargetMode="External"/><Relationship Id="rId1545" Type="http://schemas.openxmlformats.org/officeDocument/2006/relationships/hyperlink" Target="https://youtu.be/TC5LxHGPvx4" TargetMode="External"/><Relationship Id="rId2876" Type="http://schemas.openxmlformats.org/officeDocument/2006/relationships/hyperlink" Target="https://www.twitch.tv/videos/856216849" TargetMode="External"/><Relationship Id="rId1546" Type="http://schemas.openxmlformats.org/officeDocument/2006/relationships/hyperlink" Target="https://youtu.be/-s_ng1hhxH0" TargetMode="External"/><Relationship Id="rId2877" Type="http://schemas.openxmlformats.org/officeDocument/2006/relationships/hyperlink" Target="https://www.twitch.tv/videos/1100634688" TargetMode="External"/><Relationship Id="rId1547" Type="http://schemas.openxmlformats.org/officeDocument/2006/relationships/hyperlink" Target="https://youtu.be/LIQEzB__e_E" TargetMode="External"/><Relationship Id="rId2878" Type="http://schemas.openxmlformats.org/officeDocument/2006/relationships/hyperlink" Target="https://www.youtube.com/watch?v=DFSFi_y42_4" TargetMode="External"/><Relationship Id="rId1548" Type="http://schemas.openxmlformats.org/officeDocument/2006/relationships/hyperlink" Target="https://youtu.be/N18ejYbbzHs" TargetMode="External"/><Relationship Id="rId2879" Type="http://schemas.openxmlformats.org/officeDocument/2006/relationships/hyperlink" Target="https://youtu.be/m3di6ACAgl4"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NBnUp-T3fhc" TargetMode="External"/><Relationship Id="rId1540" Type="http://schemas.openxmlformats.org/officeDocument/2006/relationships/hyperlink" Target="https://youtu.be/KsLex1edJsE" TargetMode="External"/><Relationship Id="rId2871" Type="http://schemas.openxmlformats.org/officeDocument/2006/relationships/hyperlink" Target="https://www.youtube.com/watch?v=odXAa6vbdas" TargetMode="External"/><Relationship Id="rId1541" Type="http://schemas.openxmlformats.org/officeDocument/2006/relationships/hyperlink" Target="https://youtu.be/ox07g7gkqxY" TargetMode="External"/><Relationship Id="rId2872" Type="http://schemas.openxmlformats.org/officeDocument/2006/relationships/hyperlink" Target="https://youtu.be/BzUWjt9z1GM" TargetMode="External"/><Relationship Id="rId1542" Type="http://schemas.openxmlformats.org/officeDocument/2006/relationships/hyperlink" Target="https://youtu.be/3DGYzyj1-ZA" TargetMode="External"/><Relationship Id="rId2873" Type="http://schemas.openxmlformats.org/officeDocument/2006/relationships/hyperlink" Target="https://youtu.be/BEMGpElzeIA" TargetMode="External"/><Relationship Id="rId2027" Type="http://schemas.openxmlformats.org/officeDocument/2006/relationships/hyperlink" Target="https://clips.twitch.tv/HumbleTransparentTomatoYouWHY-uqMK_lNDaHjZ_faL" TargetMode="External"/><Relationship Id="rId2028" Type="http://schemas.openxmlformats.org/officeDocument/2006/relationships/hyperlink" Target="https://youtu.be/IhURFiUMx18" TargetMode="External"/><Relationship Id="rId2029" Type="http://schemas.openxmlformats.org/officeDocument/2006/relationships/hyperlink" Target="https://youtu.be/RkId4sqRWCM?t=11"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frTvjionxg"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Doa3FbdO25k"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9P3epB6wNQ"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WUSpAku6fl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ModernBashfulSeahorseDansGame-aSBffSWe1FWxzvfH"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LightConsiderateWhaleSoonerLater-rdzYk3GC1CUBKeU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fpwjhtPzLQ0" TargetMode="External"/><Relationship Id="rId1169" Type="http://schemas.openxmlformats.org/officeDocument/2006/relationships/hyperlink" Target="https://youtu.be/dXGE1j5oNx4" TargetMode="External"/><Relationship Id="rId2016" Type="http://schemas.openxmlformats.org/officeDocument/2006/relationships/hyperlink" Target="https://youtu.be/EyaajW7ODvQ" TargetMode="External"/><Relationship Id="rId2017" Type="http://schemas.openxmlformats.org/officeDocument/2006/relationships/hyperlink" Target="https://youtu.be/cmOdHZFJCEo" TargetMode="External"/><Relationship Id="rId2018" Type="http://schemas.openxmlformats.org/officeDocument/2006/relationships/hyperlink" Target="https://youtu.be/uzGU8Z25f5g" TargetMode="External"/><Relationship Id="rId2019" Type="http://schemas.openxmlformats.org/officeDocument/2006/relationships/hyperlink" Target="https://youtu.be/x-F2zPmw9u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508213958393864196?s=20&amp;t=fUoqnObXxhQMpD_DZ9ral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1pc5h6oUVXg" TargetMode="External"/><Relationship Id="rId2494" Type="http://schemas.openxmlformats.org/officeDocument/2006/relationships/hyperlink" Target="https://twitter.com/otqkesan_/status/1460882274895892481?s=20" TargetMode="External"/><Relationship Id="rId1164" Type="http://schemas.openxmlformats.org/officeDocument/2006/relationships/hyperlink" Target="https://youtu.be/bAkiYOQU9Yc" TargetMode="External"/><Relationship Id="rId2011" Type="http://schemas.openxmlformats.org/officeDocument/2006/relationships/hyperlink" Target="https://youtu.be/8FKL-2oYEh8" TargetMode="External"/><Relationship Id="rId2495" Type="http://schemas.openxmlformats.org/officeDocument/2006/relationships/hyperlink" Target="https://youtu.be/CBwzmfxQE4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cVMSnVVnbIw" TargetMode="External"/><Relationship Id="rId2496" Type="http://schemas.openxmlformats.org/officeDocument/2006/relationships/hyperlink" Target="https://twitter.com/otqkesan_/status/1508218322713989123?s=20&amp;t=T2ShwX-846y9LvdD5I3AW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FL9H1VOEys4"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EkPX4Z7uX0" TargetMode="External"/><Relationship Id="rId2498" Type="http://schemas.openxmlformats.org/officeDocument/2006/relationships/hyperlink" Target="https://twitter.com/otqkesan_/status/1508230804501299200?s=20&amp;t=IZjof8tQfh-WB1kY90qLJ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ntasticHardFriesRaccAttack-7lAzuChGfTOnJ9hc" TargetMode="External"/><Relationship Id="rId2499" Type="http://schemas.openxmlformats.org/officeDocument/2006/relationships/hyperlink" Target="https://twitter.com/otqkesan_/status/1508234944468103180?s=20&amp;t=C-IUIYUxKLzfvN934pCG3A" TargetMode="External"/><Relationship Id="rId2049" Type="http://schemas.openxmlformats.org/officeDocument/2006/relationships/hyperlink" Target="https://twitter.com/Dogecyanide/status/1437452402827964418?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froidtofu/status/1447607796015382529"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www.youtube.com/watch?v=a2OyePmPigE"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447963036619214848"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1176327079" TargetMode="External"/><Relationship Id="rId1197" Type="http://schemas.openxmlformats.org/officeDocument/2006/relationships/hyperlink" Target="https://youtu.be/BmiOYQCkzc8" TargetMode="External"/><Relationship Id="rId2044" Type="http://schemas.openxmlformats.org/officeDocument/2006/relationships/hyperlink" Target="https://www.youtube.com/watch?v=D4iLhFQFJLA"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64401824110592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twitter.com/Dogecyanide/status/1343426636243415040?s=20"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eJR7vn0hOM&amp;feature=youtu.be"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4763393627062277?s=20" TargetMode="External"/><Relationship Id="rId2038" Type="http://schemas.openxmlformats.org/officeDocument/2006/relationships/hyperlink" Target="https://www.twitch.tv/videos/978843334" TargetMode="External"/><Relationship Id="rId2039" Type="http://schemas.openxmlformats.org/officeDocument/2006/relationships/hyperlink" Target="https://twitter.com/froidtofu/status/13859460746159267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RelievedConcernedYogurtDeIlluminati-zMj7smUzIz4TJdUV"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QXJWIGZ_-PM?t=87"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AbnegateBashfulMosquitoCoolStoryBro-G2yAtvJJ0m-qb9Z_"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9X8uD16gIe4"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_a-JdF9-e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TVtB24SbhQ8?t=2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wWcYPbR_qqo"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rborealBenevolentAlbatrossRaccAttack-tG8zkd8ZWCpLllAt"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DftjaFRxKrc"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youtu.be/BdIp0u1gwGs" TargetMode="External"/><Relationship Id="rId2007" Type="http://schemas.openxmlformats.org/officeDocument/2006/relationships/hyperlink" Target="https://www.twitch.tv/videos/1254651262" TargetMode="External"/><Relationship Id="rId2008" Type="http://schemas.openxmlformats.org/officeDocument/2006/relationships/hyperlink" Target="https://youtu.be/_vjTDLIvgso" TargetMode="External"/><Relationship Id="rId2009" Type="http://schemas.openxmlformats.org/officeDocument/2006/relationships/hyperlink" Target="https://clips.twitch.tv/SlickSillyTroutHeyGuys-uoPHML5kYhyFRzz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youtu.be/eHK33N7Slqo"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VKv-IpsEzRA"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TyQ7-3gowfM"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StdVPvFpuLM"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GiiCAj_mvOA"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q0GI89tbmTM?t=257" TargetMode="External"/><Relationship Id="rId2091" Type="http://schemas.openxmlformats.org/officeDocument/2006/relationships/hyperlink" Target="https://youtu.be/zxdCgZxKjxs?t=503" TargetMode="External"/><Relationship Id="rId2092" Type="http://schemas.openxmlformats.org/officeDocument/2006/relationships/hyperlink" Target="https://www.twitch.tv/videos/1211583737" TargetMode="External"/><Relationship Id="rId2093" Type="http://schemas.openxmlformats.org/officeDocument/2006/relationships/hyperlink" Target="https://youtu.be/h2XcnyNjrM0?t=255" TargetMode="External"/><Relationship Id="rId2094" Type="http://schemas.openxmlformats.org/officeDocument/2006/relationships/hyperlink" Target="https://clips.twitch.tv/HeartlessVictoriousGrassRalpherZ-y4-HNq64kyliBReC" TargetMode="External"/><Relationship Id="rId2095" Type="http://schemas.openxmlformats.org/officeDocument/2006/relationships/hyperlink" Target="https://youtu.be/7RLL-1f6vME?t=25" TargetMode="External"/><Relationship Id="rId2096" Type="http://schemas.openxmlformats.org/officeDocument/2006/relationships/hyperlink" Target="https://clips.twitch.tv/BusyInterestingPicklesM4xHeh-tMtBAnukEan4sFei" TargetMode="External"/><Relationship Id="rId2097" Type="http://schemas.openxmlformats.org/officeDocument/2006/relationships/hyperlink" Target="https://clips.twitch.tv/KitschyTalentedMartenMrDestructoid-MlIZI_PwnH00qEiq" TargetMode="External"/><Relationship Id="rId2098" Type="http://schemas.openxmlformats.org/officeDocument/2006/relationships/hyperlink" Target="https://clips.twitch.tv/GleamingSpicyCarabeefFloof-VYB9P3HLvCoImqHG" TargetMode="External"/><Relationship Id="rId2099" Type="http://schemas.openxmlformats.org/officeDocument/2006/relationships/hyperlink" Target="https://clips.twitch.tv/SlipperyHeadstrongOpossumUnSane-8Unv7ShlQXNcgCpj" TargetMode="External"/><Relationship Id="rId2060" Type="http://schemas.openxmlformats.org/officeDocument/2006/relationships/hyperlink" Target="https://youtu.be/V4eSfU-5U5A" TargetMode="External"/><Relationship Id="rId2061" Type="http://schemas.openxmlformats.org/officeDocument/2006/relationships/hyperlink" Target="https://youtu.be/hGlgfKEVg8c" TargetMode="External"/><Relationship Id="rId2062" Type="http://schemas.openxmlformats.org/officeDocument/2006/relationships/hyperlink" Target="https://youtu.be/Us9T8WWTGj0" TargetMode="External"/><Relationship Id="rId2063" Type="http://schemas.openxmlformats.org/officeDocument/2006/relationships/hyperlink" Target="https://youtu.be/OsZuBiufTYs" TargetMode="External"/><Relationship Id="rId2064" Type="http://schemas.openxmlformats.org/officeDocument/2006/relationships/hyperlink" Target="https://youtu.be/OAme1dyHAjY" TargetMode="External"/><Relationship Id="rId2065" Type="http://schemas.openxmlformats.org/officeDocument/2006/relationships/hyperlink" Target="https://clips.twitch.tv/AbrasiveHonestOrangeChefFrank-j8cDNyhsaAF9Icmr" TargetMode="External"/><Relationship Id="rId2066" Type="http://schemas.openxmlformats.org/officeDocument/2006/relationships/hyperlink" Target="https://youtu.be/N_eafUtJ3F8" TargetMode="External"/><Relationship Id="rId2067" Type="http://schemas.openxmlformats.org/officeDocument/2006/relationships/hyperlink" Target="https://youtu.be/ItBrVNSktmo" TargetMode="External"/><Relationship Id="rId2068" Type="http://schemas.openxmlformats.org/officeDocument/2006/relationships/hyperlink" Target="https://clips.twitch.tv/DistinctSuccessfulSheepUnSane-jLeVVYFC94IXBfkt" TargetMode="External"/><Relationship Id="rId2069" Type="http://schemas.openxmlformats.org/officeDocument/2006/relationships/hyperlink" Target="https://clips.twitch.tv/ElatedGiftedPenguinKreygasm" TargetMode="External"/><Relationship Id="rId2050" Type="http://schemas.openxmlformats.org/officeDocument/2006/relationships/hyperlink" Target="https://twitter.com/Dogecyanide/status/1388512324445773826?s=20" TargetMode="External"/><Relationship Id="rId2051" Type="http://schemas.openxmlformats.org/officeDocument/2006/relationships/hyperlink" Target="https://twitter.com/Dogecyanide/status/1389167704146382848?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468219399073148933?s=20" TargetMode="External"/><Relationship Id="rId494" Type="http://schemas.openxmlformats.org/officeDocument/2006/relationships/hyperlink" Target="https://youtu.be/1ovL3w3rSNQ" TargetMode="External"/><Relationship Id="rId2053" Type="http://schemas.openxmlformats.org/officeDocument/2006/relationships/hyperlink" Target="https://youtu.be/Nlc3xwtARF8" TargetMode="External"/><Relationship Id="rId493" Type="http://schemas.openxmlformats.org/officeDocument/2006/relationships/hyperlink" Target="https://youtu.be/BkHrearsX7E" TargetMode="External"/><Relationship Id="rId2054" Type="http://schemas.openxmlformats.org/officeDocument/2006/relationships/hyperlink" Target="https://youtu.be/NrxoTM4YwvE" TargetMode="External"/><Relationship Id="rId492" Type="http://schemas.openxmlformats.org/officeDocument/2006/relationships/hyperlink" Target="https://youtu.be/PHfMS39rXxo" TargetMode="External"/><Relationship Id="rId2055" Type="http://schemas.openxmlformats.org/officeDocument/2006/relationships/hyperlink" Target="https://youtu.be/h8-dOiebvyE" TargetMode="External"/><Relationship Id="rId499" Type="http://schemas.openxmlformats.org/officeDocument/2006/relationships/hyperlink" Target="https://youtu.be/6acxJu2j73g" TargetMode="External"/><Relationship Id="rId2056" Type="http://schemas.openxmlformats.org/officeDocument/2006/relationships/hyperlink" Target="https://youtu.be/6ckMTVhUsz0"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SpinelessCrowdedMetalNotLikeThis-NFgxTWVg1bHGAQFi" TargetMode="External"/><Relationship Id="rId497" Type="http://schemas.openxmlformats.org/officeDocument/2006/relationships/hyperlink" Target="https://youtu.be/i7Ht9-XnMU8" TargetMode="External"/><Relationship Id="rId2058" Type="http://schemas.openxmlformats.org/officeDocument/2006/relationships/hyperlink" Target="https://youtu.be/i7r_qOr_cXg"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e_fjYfcBFxI?t=91" TargetMode="External"/><Relationship Id="rId2080" Type="http://schemas.openxmlformats.org/officeDocument/2006/relationships/hyperlink" Target="https://youtu.be/YniuVwsS0lw?t=237" TargetMode="External"/><Relationship Id="rId2081" Type="http://schemas.openxmlformats.org/officeDocument/2006/relationships/hyperlink" Target="https://www.twitch.tv/videos/1110672226" TargetMode="External"/><Relationship Id="rId2082" Type="http://schemas.openxmlformats.org/officeDocument/2006/relationships/hyperlink" Target="https://youtu.be/44D6qGmxI0g?t=232" TargetMode="External"/><Relationship Id="rId2083" Type="http://schemas.openxmlformats.org/officeDocument/2006/relationships/hyperlink" Target="https://clips.twitch.tv/ProtectiveOilyDragonImGlitch-ViEOodk4ettDZrFA" TargetMode="External"/><Relationship Id="rId2084" Type="http://schemas.openxmlformats.org/officeDocument/2006/relationships/hyperlink" Target="https://youtu.be/pqHu_DCan8A?t=168" TargetMode="External"/><Relationship Id="rId2085" Type="http://schemas.openxmlformats.org/officeDocument/2006/relationships/hyperlink" Target="https://clips.twitch.tv/FamousPlacidLionLitty-Qj6ux5kN_O7z4-9c" TargetMode="External"/><Relationship Id="rId2086" Type="http://schemas.openxmlformats.org/officeDocument/2006/relationships/hyperlink" Target="https://youtu.be/bTLav8Z0d5c" TargetMode="External"/><Relationship Id="rId2087" Type="http://schemas.openxmlformats.org/officeDocument/2006/relationships/hyperlink" Target="https://youtu.be/c2sbwapDpy4" TargetMode="External"/><Relationship Id="rId2088" Type="http://schemas.openxmlformats.org/officeDocument/2006/relationships/hyperlink" Target="https://clips.twitch.tv/MagnificentColorfulPlumageMVGame-SqkrM2ZYSyvQ94d3" TargetMode="External"/><Relationship Id="rId2089" Type="http://schemas.openxmlformats.org/officeDocument/2006/relationships/hyperlink" Target="https://clips.twitch.tv/HotCooperativeOpossumPJSalt-IufDvRF0-_gSjIoA" TargetMode="External"/><Relationship Id="rId2070" Type="http://schemas.openxmlformats.org/officeDocument/2006/relationships/hyperlink" Target="https://clips.twitch.tv/ElegantUnsightlyCasetteBCouch-vUV-cDaVSJt-N7VU" TargetMode="External"/><Relationship Id="rId2071" Type="http://schemas.openxmlformats.org/officeDocument/2006/relationships/hyperlink" Target="https://clips.twitch.tv/WiseBlitheWombatThunBeast-DSaNfN9_JZ-ExMnk" TargetMode="External"/><Relationship Id="rId2072" Type="http://schemas.openxmlformats.org/officeDocument/2006/relationships/hyperlink" Target="https://www.twitch.tv/videos/1080842925" TargetMode="External"/><Relationship Id="rId2073" Type="http://schemas.openxmlformats.org/officeDocument/2006/relationships/hyperlink" Target="https://clips.twitch.tv/CrepuscularWrongStapleAliens-5DM7B0COvMWR4GYM" TargetMode="External"/><Relationship Id="rId2074" Type="http://schemas.openxmlformats.org/officeDocument/2006/relationships/hyperlink" Target="https://clips.twitch.tv/CovertStrongKumquatAMPEnergyCherry-SNR_WdDRKX1IWsZX" TargetMode="External"/><Relationship Id="rId2075" Type="http://schemas.openxmlformats.org/officeDocument/2006/relationships/hyperlink" Target="https://clips.twitch.tv/RelievedSuaveSpaghettiStoneLightning-oc-Tpew5oC1VrvWX" TargetMode="External"/><Relationship Id="rId2076" Type="http://schemas.openxmlformats.org/officeDocument/2006/relationships/hyperlink" Target="https://clips.twitch.tv/FaintSoftMochaWTRuck-qoK4I-YfhhUo9cNQ" TargetMode="External"/><Relationship Id="rId2077" Type="http://schemas.openxmlformats.org/officeDocument/2006/relationships/hyperlink" Target="https://clips.twitch.tv/MoldySplendidRhinocerosRickroll-GcvBBSYnACIwSpll" TargetMode="External"/><Relationship Id="rId2078" Type="http://schemas.openxmlformats.org/officeDocument/2006/relationships/hyperlink" Target="https://clips.twitch.tv/ProtectiveGoodDonkeyBrokeBack-8ceZ5b3-B9VNGtmh" TargetMode="External"/><Relationship Id="rId2079" Type="http://schemas.openxmlformats.org/officeDocument/2006/relationships/hyperlink" Target="https://youtu.be/BPjytbNrRv4?t=160"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1.xml"/><Relationship Id="rId2901" Type="http://schemas.openxmlformats.org/officeDocument/2006/relationships/table" Target="../tables/table2.xml"/><Relationship Id="rId2902"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73273538799091723"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60578448959623177"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44710917749562163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5998782345613317"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6655995112288256"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incereFrailKiwiMcaT-cll-Z5LVUleWSJQj"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clips.twitch.tv/MagnificentSavageLionResidentSleeper-iqxh7JjaEGn-6K98"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2006974032273409"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92518044539244554"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8496092182941700"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8q7o_zP_TI"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STNcYhrfQBU"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ei_mzBjl3hw"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VkSJErBsxQ4&amp;feature=youtu.be"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8hV9BTnmR04"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5036836762816515"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_gaming/status/1374359061391581191"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KeDOSS_rZyY"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BD-mRbQcJAM"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1e9z1PbD77A"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X3T9ZZSIz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3YSgYbhq1Bg"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poDJMF6bwDc" TargetMode="External"/><Relationship Id="rId1230" Type="http://schemas.openxmlformats.org/officeDocument/2006/relationships/hyperlink" Target="https://youtu.be/iFOo7NGrrK0" TargetMode="External"/><Relationship Id="rId2561" Type="http://schemas.openxmlformats.org/officeDocument/2006/relationships/hyperlink" Target="https://youtu.be/B3nzsJTZgr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iHqTUgA610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9VYR-Kg3V2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9-IsbqIll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fsLuR8sk6wo"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KindAgitatedCarrotTF2Joh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ucculentOutstandingStrawberryRlyTho"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22558957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430597394" TargetMode="External"/><Relationship Id="rId1228" Type="http://schemas.openxmlformats.org/officeDocument/2006/relationships/hyperlink" Target="https://youtu.be/6y2SP-DSf5Q" TargetMode="External"/><Relationship Id="rId2559" Type="http://schemas.openxmlformats.org/officeDocument/2006/relationships/hyperlink" Target="https://www.twitch.tv/videos/1224442797"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00345171943432"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9212053686030336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ourColdCardFutureMan"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GeniusWildSoybeanCoolStoryBob-fzlUT-FtG5z80EmV"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ObliqueKawaiiPotJKanStyle"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5pEbV8f4Eyg"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q2Osazkivq4"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youtu.be/m8uNFFWGXs8"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twitch.tv/videos/1265382818"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jvdFWQScL4g" TargetMode="External"/><Relationship Id="rId2507" Type="http://schemas.openxmlformats.org/officeDocument/2006/relationships/hyperlink" Target="https://www.youtube.com/watch?v=c1a0JbGeYQw" TargetMode="External"/><Relationship Id="rId2508" Type="http://schemas.openxmlformats.org/officeDocument/2006/relationships/hyperlink" Target="https://youtu.be/iqxAAuoszW0" TargetMode="External"/><Relationship Id="rId829" Type="http://schemas.openxmlformats.org/officeDocument/2006/relationships/hyperlink" Target="https://youtu.be/bYaP6kdeiaw" TargetMode="External"/><Relationship Id="rId2509" Type="http://schemas.openxmlformats.org/officeDocument/2006/relationships/hyperlink" Target="https://youtu.be/p6taesLvQnI"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M6NIiiOR1JE"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1lSjQDmXPV4"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RBXgjzCnmA8"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nTi7p7Xt3Pw"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_0djMnD5vs4" TargetMode="External"/><Relationship Id="rId2527" Type="http://schemas.openxmlformats.org/officeDocument/2006/relationships/hyperlink" Target="https://www.youtube.com/watch?v=BAG5FY3kVjI" TargetMode="External"/><Relationship Id="rId2528" Type="http://schemas.openxmlformats.org/officeDocument/2006/relationships/hyperlink" Target="https://www.youtube.com/watch?v=ClHigHZYVxY" TargetMode="External"/><Relationship Id="rId2529" Type="http://schemas.openxmlformats.org/officeDocument/2006/relationships/hyperlink" Target="https://www.youtube.com/watch?v=ZN38JdGGFmk"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sdbX_IStQ"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jXcdhjjYE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5n5G5Prn4E4"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oYJmt9xuN2s"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a5SKsvLsNUU"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bE2vqCzhDB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8vGl0Io2elk"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eIr_vT2HyBU" TargetMode="External"/><Relationship Id="rId2517" Type="http://schemas.openxmlformats.org/officeDocument/2006/relationships/hyperlink" Target="https://www.youtube.com/watch?v=h08q6m_4FLI" TargetMode="External"/><Relationship Id="rId2518" Type="http://schemas.openxmlformats.org/officeDocument/2006/relationships/hyperlink" Target="https://youtu.be/h08q6m_4FLI?t=17" TargetMode="External"/><Relationship Id="rId2519" Type="http://schemas.openxmlformats.org/officeDocument/2006/relationships/hyperlink" Target="https://www.youtube.com/watch?v=qxetrmxdIs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8nEu-AX89xQ" TargetMode="External"/><Relationship Id="rId2148" Type="http://schemas.openxmlformats.org/officeDocument/2006/relationships/hyperlink" Target="https://youtu.be/lFu-GlZWAb8" TargetMode="External"/><Relationship Id="rId2149" Type="http://schemas.openxmlformats.org/officeDocument/2006/relationships/hyperlink" Target="https://clips.twitch.tv/WildEvilFerretCharlietheUnicorn-2tO0nYhmsME-c-Q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vz_ecs06lCk"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clips.twitch.tv/StupidPiliableAlbatrossBudBlast-HsWQYLOj5NikNV6f"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vGWBsbcyfA"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RespectfulBumblingTermiteDAESuppy-Sit_CJ_GmhAXQv7_"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EncouragingWittyOctopusItsBoshyTime-J_gseeBgwculiSpn"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OriginalImpartialOstrichCoolStoryBob-rMHf5kpdcg3CLSo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Hh25JtC3-ag"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PricklyAbstruseMangoEleGiggle" TargetMode="External"/><Relationship Id="rId1284" Type="http://schemas.openxmlformats.org/officeDocument/2006/relationships/hyperlink" Target="https://youtu.be/vq5GAzn1fZw" TargetMode="External"/><Relationship Id="rId2131" Type="http://schemas.openxmlformats.org/officeDocument/2006/relationships/hyperlink" Target="https://www.youtube.com/watch?v=kDeufBKsOAU"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22kU68ji6lg"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KJ6fdYv6GZc?t=435"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PiliableBoldMosquitoPicoMause-aKzMXh9k9-n2aAEK"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yZjiMwrvHQ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DzOzF0XXkz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EKDQ8nf5juE" TargetMode="External"/><Relationship Id="rId2161" Type="http://schemas.openxmlformats.org/officeDocument/2006/relationships/hyperlink" Target="https://clips.twitch.tv/SpotlessObliqueSoymilkHeyGuys-pdTm852Vv2VcZPdL"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ArbitraryUgliestOctopusNinjaGrumpy-VT5f5PFz85rGcONa"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256538032"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lluringBadStapleJebaited-G6o2cBCHosXPiHe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HonestPleasantWombatChocolateRain-Sp7AsVdaJ-_bQ-GX"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bnegatePiercingSamosaHotPokket-vQ0ra8w5N8oqys-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andsomeThoughtfulSharkTinyFace-zT3CQE6b6XYoYlKk" TargetMode="External"/><Relationship Id="rId486" Type="http://schemas.openxmlformats.org/officeDocument/2006/relationships/hyperlink" Target="https://youtu.be/fKtVfSwtgtQ" TargetMode="External"/><Relationship Id="rId2168" Type="http://schemas.openxmlformats.org/officeDocument/2006/relationships/hyperlink" Target="https://youtu.be/hkub-bbZrLo"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uaveSaltyNeanderthalCoolStoryBro-M0KZzs9yKfqRMn7V" TargetMode="External"/><Relationship Id="rId2159" Type="http://schemas.openxmlformats.org/officeDocument/2006/relationships/hyperlink" Target="https://www.twitch.tv/videos/143697223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pPBHdquRnFY"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25667830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CredulousSmoggyPrariedogPanicVis-RCsJmHswr50k4GyH"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GeniusSavageJamTebowing-PuPx6AOBJ103LZdP" TargetMode="External"/><Relationship Id="rId470" Type="http://schemas.openxmlformats.org/officeDocument/2006/relationships/hyperlink" Target="https://youtu.be/qEyk0jCLPPY" TargetMode="External"/><Relationship Id="rId2154" Type="http://schemas.openxmlformats.org/officeDocument/2006/relationships/hyperlink" Target="https://youtu.be/fctjWcNBTNQ"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StrongProtectiveMelonCharlieBitMe-HxczSKVqTDi2_8nx" TargetMode="External"/><Relationship Id="rId476" Type="http://schemas.openxmlformats.org/officeDocument/2006/relationships/hyperlink" Target="https://youtu.be/K1oRAyuq81Q" TargetMode="External"/><Relationship Id="rId2156" Type="http://schemas.openxmlformats.org/officeDocument/2006/relationships/hyperlink" Target="https://youtu.be/Q1EsMMtqey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oldenDeliciousTroutEagleEye-zERyFbLVJFgaSS-7"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DistinctPleasantDootPanicBasket-soUikHp5syNS600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AssiduousStylishNostrilKeyboardCat-4SyNCqgdeYhIkbQC"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ourteousSucculentFlamingoBrokeBack-DVt66cWUV6FhMqQQ" TargetMode="External"/><Relationship Id="rId2589" Type="http://schemas.openxmlformats.org/officeDocument/2006/relationships/hyperlink" Target="https://clips.twitch.tv/StylishScaryPhonePrimeMe" TargetMode="External"/><Relationship Id="rId1259" Type="http://schemas.openxmlformats.org/officeDocument/2006/relationships/hyperlink" Target="https://youtu.be/fPaVpR5NAlE" TargetMode="External"/><Relationship Id="rId2106" Type="http://schemas.openxmlformats.org/officeDocument/2006/relationships/hyperlink" Target="https://www.twitch.tv/videos/979264369" TargetMode="External"/><Relationship Id="rId2107" Type="http://schemas.openxmlformats.org/officeDocument/2006/relationships/hyperlink" Target="https://clips.twitch.tv/IcyInnocentSaladVoHiYo-NGu_Safk1kUe48Bn" TargetMode="External"/><Relationship Id="rId2108" Type="http://schemas.openxmlformats.org/officeDocument/2006/relationships/hyperlink" Target="https://clips.twitch.tv/RoughFantasticShieldAMPTropPunch-xbmm8vH3jpw7p4Ib" TargetMode="External"/><Relationship Id="rId2109" Type="http://schemas.openxmlformats.org/officeDocument/2006/relationships/hyperlink" Target="https://youtu.be/LyJdXooB9Y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HotBadHornetSMOrc-t1Ay2e8ytR447XE-"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EnjoyableManlyCatSoBayed-YrK-WmDfVSjA1YXb"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ragileSmoggyEaglePeteZarollTie-EahUmDAbRKOeXQP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ChillyGleamingSushiDoggo-lI-Wd5cfI4MxUzsT"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SnappyPopularPlumageKippa-oFAcJHCmo2dYAqbW"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PreciousArbitraryCockroachTheThing-NoAlpC-FLeFL4OXk" TargetMode="External"/><Relationship Id="rId2586" Type="http://schemas.openxmlformats.org/officeDocument/2006/relationships/hyperlink" Target="https://imgur.com/4RzZpwU"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RacyFilthyJayKappaPride-T7QdzTHdmGG2wb-0"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JSK0YPuxwu8"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d8BstfzLK4"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AnnoyingTiredPieShazBotstix-WyffPWz9ep98XAQB" TargetMode="External"/><Relationship Id="rId2127" Type="http://schemas.openxmlformats.org/officeDocument/2006/relationships/hyperlink" Target="https://clips.twitch.tv/PowerfulCredulousAirGuitarHoneyBadger-8nhodwUNSSzyA3S9" TargetMode="External"/><Relationship Id="rId2128" Type="http://schemas.openxmlformats.org/officeDocument/2006/relationships/hyperlink" Target="https://clips.twitch.tv/PoliteCorrectFennelFutureMan-S7x_QbpR3NCRjcXh" TargetMode="External"/><Relationship Id="rId2129" Type="http://schemas.openxmlformats.org/officeDocument/2006/relationships/hyperlink" Target="https://clips.twitch.tv/FurtiveSparklingCucumberMau5-o3NH7Kl3doIxhEgO"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ResilientTacitSmoothieMcaT-qUYdfZtq7i1vAfz4"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ImpossibleDeterminedTrayAsianGlow-naYCsJN9PF3-6z6v"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VainDepressedMooseDatBoi"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ConfidentDirtyJuiceTakeNRG-SZf5-bCOcU2iCAmN"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HotAverageHamKlappa-xvtqpOGGRSa3QTr-"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ScrumptiousObliqueGuanacoTTours-zB2uMCZscAioVj8_"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ConfidentHilariousBaguetteDendiFace-iH1sAqAzNAVt_8J-" TargetMode="External"/><Relationship Id="rId2599" Type="http://schemas.openxmlformats.org/officeDocument/2006/relationships/hyperlink" Target="https://youtu.be/HP3O4N-AQZc"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SucculentAmorphousLatteWutFace-WIw__SkNy3cUpOCl" TargetMode="External"/><Relationship Id="rId2117" Type="http://schemas.openxmlformats.org/officeDocument/2006/relationships/hyperlink" Target="https://www.twitch.tv/videos/1241665578" TargetMode="External"/><Relationship Id="rId2118" Type="http://schemas.openxmlformats.org/officeDocument/2006/relationships/hyperlink" Target="https://clips.twitch.tv/ThoughtfulCrowdedSquirrel4Head-665104J5_DoT_SoK" TargetMode="External"/><Relationship Id="rId2119" Type="http://schemas.openxmlformats.org/officeDocument/2006/relationships/hyperlink" Target="https://clips.twitch.tv/EphemeralObedientWhalePMSTwin"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EAJMb3peDpY" TargetMode="External"/><Relationship Id="rId1260" Type="http://schemas.openxmlformats.org/officeDocument/2006/relationships/hyperlink" Target="https://youtu.be/W7VZLhWhTy0" TargetMode="External"/><Relationship Id="rId2591" Type="http://schemas.openxmlformats.org/officeDocument/2006/relationships/hyperlink" Target="https://youtu.be/l5XK1BxvKPA"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hQANKSXYf4E" TargetMode="External"/><Relationship Id="rId1262" Type="http://schemas.openxmlformats.org/officeDocument/2006/relationships/hyperlink" Target="https://youtu.be/p-YGDvU-3ZM" TargetMode="External"/><Relationship Id="rId2593" Type="http://schemas.openxmlformats.org/officeDocument/2006/relationships/hyperlink" Target="https://youtu.be/vB01RfoXMUk"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SingleFilthyTitanItsBoshyTime-ExNjOf07AwNRVUnF" TargetMode="External"/><Relationship Id="rId2594" Type="http://schemas.openxmlformats.org/officeDocument/2006/relationships/hyperlink" Target="https://youtu.be/HvP3lvkcZG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weringFrozenDonutRedCoat-LcArEEiqJImWSUzJ" TargetMode="External"/><Relationship Id="rId2595" Type="http://schemas.openxmlformats.org/officeDocument/2006/relationships/hyperlink" Target="https://youtu.be/jtB1BzZyPqU"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NurturingConsiderateGullLitFam-lmkeWCrSiMqo6HGG" TargetMode="External"/><Relationship Id="rId2596" Type="http://schemas.openxmlformats.org/officeDocument/2006/relationships/hyperlink" Target="https://youtu.be/dV26tgSVgW8"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CleverCrispyMomSoonerLater-Ml6XooWgZK_nglQ-" TargetMode="External"/><Relationship Id="rId2597" Type="http://schemas.openxmlformats.org/officeDocument/2006/relationships/hyperlink" Target="https://youtu.be/TtM0SMIEFd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SpicySeductiveGerbilTinyFace-RS3GOcfsWCdPSeCP" TargetMode="External"/><Relationship Id="rId2598" Type="http://schemas.openxmlformats.org/officeDocument/2006/relationships/hyperlink" Target="https://youtu.be/rwx07fh8Tf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90" t="s">
        <v>247</v>
      </c>
      <c r="AM5" s="86"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5"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90" t="s">
        <v>299</v>
      </c>
      <c r="CU5" s="94" t="s">
        <v>300</v>
      </c>
      <c r="CV5" s="84" t="s">
        <v>301</v>
      </c>
      <c r="CW5" s="90"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6" t="s">
        <v>316</v>
      </c>
      <c r="DS5" s="86" t="s">
        <v>317</v>
      </c>
      <c r="DT5" s="85" t="s">
        <v>318</v>
      </c>
      <c r="DU5" s="86" t="s">
        <v>319</v>
      </c>
      <c r="DV5" s="86" t="s">
        <v>320</v>
      </c>
      <c r="DW5" s="85" t="s">
        <v>321</v>
      </c>
      <c r="DX5" s="90"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255</v>
      </c>
      <c r="DB6" s="156" t="s">
        <v>414</v>
      </c>
      <c r="DC6" s="157" t="s">
        <v>415</v>
      </c>
      <c r="DD6" s="157" t="s">
        <v>416</v>
      </c>
      <c r="DE6" s="152" t="s">
        <v>417</v>
      </c>
      <c r="DF6" s="152"/>
      <c r="DG6" s="158" t="s">
        <v>380</v>
      </c>
      <c r="DH6" s="159" t="s">
        <v>418</v>
      </c>
      <c r="DI6" s="159" t="s">
        <v>419</v>
      </c>
      <c r="DJ6" s="160"/>
      <c r="DK6" s="161" t="s">
        <v>420</v>
      </c>
      <c r="DL6" s="159" t="s">
        <v>421</v>
      </c>
      <c r="DM6" s="158" t="s">
        <v>422</v>
      </c>
      <c r="DN6" s="159" t="s">
        <v>313</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329</v>
      </c>
      <c r="D7" s="81" t="s">
        <v>435</v>
      </c>
      <c r="E7" s="82" t="s">
        <v>436</v>
      </c>
      <c r="F7" s="83" t="s">
        <v>437</v>
      </c>
      <c r="G7" s="79" t="s">
        <v>221</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242</v>
      </c>
      <c r="AF7" s="87" t="s">
        <v>459</v>
      </c>
      <c r="AG7" s="87" t="s">
        <v>460</v>
      </c>
      <c r="AH7" s="87" t="s">
        <v>461</v>
      </c>
      <c r="AI7" s="87" t="s">
        <v>462</v>
      </c>
      <c r="AJ7" s="88" t="s">
        <v>463</v>
      </c>
      <c r="AK7" s="170"/>
      <c r="AL7" s="87" t="s">
        <v>464</v>
      </c>
      <c r="AM7" s="87" t="s">
        <v>465</v>
      </c>
      <c r="AN7" s="94" t="s">
        <v>466</v>
      </c>
      <c r="AO7" s="87" t="s">
        <v>467</v>
      </c>
      <c r="AP7" s="169" t="s">
        <v>468</v>
      </c>
      <c r="AQ7" s="87" t="s">
        <v>256</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374</v>
      </c>
      <c r="BF7" s="87" t="s">
        <v>479</v>
      </c>
      <c r="BG7" s="87" t="s">
        <v>480</v>
      </c>
      <c r="BH7" s="172" t="s">
        <v>481</v>
      </c>
      <c r="BI7" s="173"/>
      <c r="BJ7" s="88" t="s">
        <v>482</v>
      </c>
      <c r="BK7" s="87" t="s">
        <v>483</v>
      </c>
      <c r="BL7" s="169" t="s">
        <v>484</v>
      </c>
      <c r="BM7" s="87" t="s">
        <v>485</v>
      </c>
      <c r="BN7" s="87" t="s">
        <v>486</v>
      </c>
      <c r="BO7" s="87" t="s">
        <v>487</v>
      </c>
      <c r="BP7" s="87"/>
      <c r="BQ7" s="88" t="s">
        <v>488</v>
      </c>
      <c r="BR7" s="87" t="s">
        <v>157</v>
      </c>
      <c r="BS7" s="87" t="s">
        <v>489</v>
      </c>
      <c r="BT7" s="87" t="s">
        <v>490</v>
      </c>
      <c r="BU7" s="87" t="s">
        <v>491</v>
      </c>
      <c r="BV7" s="87" t="s">
        <v>492</v>
      </c>
      <c r="BW7" s="169" t="s">
        <v>493</v>
      </c>
      <c r="BX7" s="174"/>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402</v>
      </c>
      <c r="CN7" s="87" t="s">
        <v>506</v>
      </c>
      <c r="CO7" s="87" t="s">
        <v>294</v>
      </c>
      <c r="CP7" s="169"/>
      <c r="CQ7" s="87" t="s">
        <v>507</v>
      </c>
      <c r="CR7" s="94" t="s">
        <v>508</v>
      </c>
      <c r="CS7" s="175"/>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280</v>
      </c>
      <c r="DM7" s="88" t="s">
        <v>523</v>
      </c>
      <c r="DN7" s="87" t="s">
        <v>202</v>
      </c>
      <c r="DO7" s="88" t="s">
        <v>524</v>
      </c>
      <c r="DP7" s="87" t="s">
        <v>525</v>
      </c>
      <c r="DQ7" s="87" t="s">
        <v>526</v>
      </c>
      <c r="DR7" s="87" t="s">
        <v>527</v>
      </c>
      <c r="DS7" s="88" t="s">
        <v>528</v>
      </c>
      <c r="DT7" s="87" t="s">
        <v>208</v>
      </c>
      <c r="DU7" s="95" t="s">
        <v>529</v>
      </c>
      <c r="DV7" s="88" t="s">
        <v>530</v>
      </c>
      <c r="DW7" s="87" t="s">
        <v>531</v>
      </c>
      <c r="DX7" s="87" t="s">
        <v>532</v>
      </c>
      <c r="DY7" s="87" t="s">
        <v>533</v>
      </c>
      <c r="DZ7" s="87" t="s">
        <v>534</v>
      </c>
      <c r="EA7" s="87" t="s">
        <v>535</v>
      </c>
      <c r="EB7" s="86" t="s">
        <v>536</v>
      </c>
    </row>
    <row r="8" ht="15.75" customHeight="1">
      <c r="A8" s="176" t="s">
        <v>537</v>
      </c>
      <c r="B8" s="99" t="s">
        <v>538</v>
      </c>
      <c r="C8" s="100" t="s">
        <v>539</v>
      </c>
      <c r="D8" s="101" t="s">
        <v>540</v>
      </c>
      <c r="E8" s="102" t="s">
        <v>541</v>
      </c>
      <c r="F8" s="103" t="s">
        <v>437</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454</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499</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420</v>
      </c>
      <c r="CN8" s="142" t="s">
        <v>601</v>
      </c>
      <c r="CO8" s="200" t="s">
        <v>473</v>
      </c>
      <c r="CP8" s="202"/>
      <c r="CQ8" s="203" t="s">
        <v>602</v>
      </c>
      <c r="CR8" s="142" t="s">
        <v>603</v>
      </c>
      <c r="CS8" s="175"/>
      <c r="CT8" s="153" t="s">
        <v>604</v>
      </c>
      <c r="CU8" s="153" t="s">
        <v>408</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427</v>
      </c>
      <c r="DV8" s="167" t="str">
        <f>HYPERLINK("https://www.youtube.com/watch?v=STrqWAMi1Ks","28.04")</f>
        <v>28.04</v>
      </c>
      <c r="DW8" s="207" t="s">
        <v>625</v>
      </c>
      <c r="DX8" s="207" t="s">
        <v>626</v>
      </c>
      <c r="DY8" s="207" t="s">
        <v>627</v>
      </c>
      <c r="DZ8" s="207" t="s">
        <v>534</v>
      </c>
      <c r="EA8" s="207" t="s">
        <v>628</v>
      </c>
      <c r="EB8" s="167" t="s">
        <v>629</v>
      </c>
    </row>
    <row r="9" ht="15.75" customHeight="1">
      <c r="A9" s="168" t="s">
        <v>630</v>
      </c>
      <c r="B9" s="79" t="s">
        <v>631</v>
      </c>
      <c r="C9" s="80" t="s">
        <v>632</v>
      </c>
      <c r="D9" s="81" t="s">
        <v>541</v>
      </c>
      <c r="E9" s="82" t="s">
        <v>540</v>
      </c>
      <c r="F9" s="83" t="s">
        <v>542</v>
      </c>
      <c r="G9" s="79" t="s">
        <v>542</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70"/>
      <c r="X9" s="86" t="s">
        <v>647</v>
      </c>
      <c r="Y9" s="86" t="s">
        <v>648</v>
      </c>
      <c r="Z9" s="90" t="s">
        <v>649</v>
      </c>
      <c r="AA9" s="95" t="s">
        <v>650</v>
      </c>
      <c r="AB9" s="90" t="s">
        <v>239</v>
      </c>
      <c r="AC9" s="86" t="s">
        <v>651</v>
      </c>
      <c r="AD9" s="85" t="s">
        <v>652</v>
      </c>
      <c r="AE9" s="86" t="s">
        <v>653</v>
      </c>
      <c r="AF9" s="86" t="s">
        <v>243</v>
      </c>
      <c r="AG9" s="86" t="s">
        <v>654</v>
      </c>
      <c r="AH9" s="90" t="s">
        <v>124</v>
      </c>
      <c r="AI9" s="86" t="s">
        <v>655</v>
      </c>
      <c r="AJ9" s="87" t="s">
        <v>656</v>
      </c>
      <c r="AK9" s="170"/>
      <c r="AL9" s="86"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477</v>
      </c>
      <c r="BD9" s="86" t="s">
        <v>144</v>
      </c>
      <c r="BE9" s="212"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3"/>
      <c r="CF9" s="86" t="s">
        <v>687</v>
      </c>
      <c r="CG9" s="86" t="s">
        <v>688</v>
      </c>
      <c r="CH9" s="86" t="s">
        <v>689</v>
      </c>
      <c r="CI9" s="86" t="str">
        <f>HYPERLINK("https://youtu.be/lvZbx4yxPFo","1:34.62")</f>
        <v>1:34.62</v>
      </c>
      <c r="CJ9" s="86" t="s">
        <v>424</v>
      </c>
      <c r="CK9" s="86" t="s">
        <v>175</v>
      </c>
      <c r="CL9" s="86" t="s">
        <v>690</v>
      </c>
      <c r="CM9" s="86" t="s">
        <v>420</v>
      </c>
      <c r="CN9" s="87" t="s">
        <v>691</v>
      </c>
      <c r="CO9" s="87" t="s">
        <v>429</v>
      </c>
      <c r="CP9" s="91"/>
      <c r="CQ9" s="87" t="s">
        <v>692</v>
      </c>
      <c r="CR9" s="87" t="s">
        <v>693</v>
      </c>
      <c r="CS9" s="175"/>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273</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536</v>
      </c>
    </row>
    <row r="10" ht="15.75" customHeight="1">
      <c r="A10" s="214" t="s">
        <v>718</v>
      </c>
      <c r="B10" s="99" t="s">
        <v>719</v>
      </c>
      <c r="C10" s="100" t="s">
        <v>435</v>
      </c>
      <c r="D10" s="101" t="s">
        <v>720</v>
      </c>
      <c r="E10" s="102" t="s">
        <v>720</v>
      </c>
      <c r="F10" s="103" t="s">
        <v>221</v>
      </c>
      <c r="G10" s="99" t="s">
        <v>221</v>
      </c>
      <c r="H10" s="177" t="s">
        <v>721</v>
      </c>
      <c r="I10" s="177" t="s">
        <v>722</v>
      </c>
      <c r="J10" s="177" t="s">
        <v>723</v>
      </c>
      <c r="K10" s="177" t="s">
        <v>724</v>
      </c>
      <c r="L10" s="177" t="s">
        <v>614</v>
      </c>
      <c r="M10" s="177" t="s">
        <v>725</v>
      </c>
      <c r="N10" s="177" t="s">
        <v>726</v>
      </c>
      <c r="O10" s="177" t="s">
        <v>727</v>
      </c>
      <c r="P10" s="177" t="s">
        <v>230</v>
      </c>
      <c r="Q10" s="177" t="s">
        <v>728</v>
      </c>
      <c r="R10" s="177" t="s">
        <v>729</v>
      </c>
      <c r="S10" s="177" t="s">
        <v>479</v>
      </c>
      <c r="T10" s="177" t="s">
        <v>730</v>
      </c>
      <c r="U10" s="177" t="s">
        <v>731</v>
      </c>
      <c r="V10" s="215" t="s">
        <v>732</v>
      </c>
      <c r="W10" s="170"/>
      <c r="X10" s="111" t="s">
        <v>733</v>
      </c>
      <c r="Y10" s="111" t="s">
        <v>734</v>
      </c>
      <c r="Z10" s="111" t="s">
        <v>735</v>
      </c>
      <c r="AA10" s="111" t="s">
        <v>736</v>
      </c>
      <c r="AB10" s="111" t="s">
        <v>351</v>
      </c>
      <c r="AC10" s="111" t="s">
        <v>737</v>
      </c>
      <c r="AD10" s="111" t="s">
        <v>738</v>
      </c>
      <c r="AE10" s="111" t="s">
        <v>739</v>
      </c>
      <c r="AF10" s="216" t="s">
        <v>740</v>
      </c>
      <c r="AG10" s="111" t="s">
        <v>123</v>
      </c>
      <c r="AH10" s="217"/>
      <c r="AI10" s="111" t="s">
        <v>462</v>
      </c>
      <c r="AJ10" s="111" t="s">
        <v>126</v>
      </c>
      <c r="AK10" s="170"/>
      <c r="AL10" s="186" t="s">
        <v>741</v>
      </c>
      <c r="AM10" s="186" t="s">
        <v>742</v>
      </c>
      <c r="AN10" s="186" t="s">
        <v>129</v>
      </c>
      <c r="AO10" s="186" t="s">
        <v>743</v>
      </c>
      <c r="AP10" s="187" t="s">
        <v>744</v>
      </c>
      <c r="AQ10" s="218" t="s">
        <v>321</v>
      </c>
      <c r="AR10" s="186" t="s">
        <v>745</v>
      </c>
      <c r="AS10" s="187" t="s">
        <v>746</v>
      </c>
      <c r="AT10" s="186" t="s">
        <v>366</v>
      </c>
      <c r="AU10" s="186" t="s">
        <v>747</v>
      </c>
      <c r="AV10" s="186" t="s">
        <v>510</v>
      </c>
      <c r="AW10" s="186" t="s">
        <v>676</v>
      </c>
      <c r="AX10" s="186" t="s">
        <v>139</v>
      </c>
      <c r="AY10" s="186" t="s">
        <v>748</v>
      </c>
      <c r="AZ10" s="219"/>
      <c r="BA10" s="191" t="s">
        <v>749</v>
      </c>
      <c r="BB10" s="191" t="s">
        <v>142</v>
      </c>
      <c r="BC10" s="191" t="s">
        <v>143</v>
      </c>
      <c r="BD10" s="191" t="s">
        <v>750</v>
      </c>
      <c r="BE10" s="191" t="s">
        <v>751</v>
      </c>
      <c r="BF10" s="191" t="s">
        <v>146</v>
      </c>
      <c r="BG10" s="191" t="s">
        <v>752</v>
      </c>
      <c r="BH10" s="191" t="s">
        <v>753</v>
      </c>
      <c r="BI10" s="220"/>
      <c r="BJ10" s="191" t="s">
        <v>150</v>
      </c>
      <c r="BK10" s="191" t="s">
        <v>754</v>
      </c>
      <c r="BL10" s="127" t="s">
        <v>755</v>
      </c>
      <c r="BM10" s="191" t="s">
        <v>756</v>
      </c>
      <c r="BN10" s="191" t="s">
        <v>757</v>
      </c>
      <c r="BO10" s="191" t="s">
        <v>758</v>
      </c>
      <c r="BP10" s="191"/>
      <c r="BQ10" s="134" t="s">
        <v>678</v>
      </c>
      <c r="BR10" s="134" t="s">
        <v>759</v>
      </c>
      <c r="BS10" s="134" t="s">
        <v>760</v>
      </c>
      <c r="BT10" s="134" t="s">
        <v>311</v>
      </c>
      <c r="BU10" s="134" t="s">
        <v>761</v>
      </c>
      <c r="BV10" s="134" t="s">
        <v>762</v>
      </c>
      <c r="BW10" s="196" t="s">
        <v>763</v>
      </c>
      <c r="BX10" s="134" t="s">
        <v>764</v>
      </c>
      <c r="BY10" s="195" t="s">
        <v>765</v>
      </c>
      <c r="BZ10" s="134" t="s">
        <v>766</v>
      </c>
      <c r="CA10" s="134" t="s">
        <v>767</v>
      </c>
      <c r="CB10" s="134" t="s">
        <v>692</v>
      </c>
      <c r="CC10" s="134" t="s">
        <v>593</v>
      </c>
      <c r="CD10" s="134" t="s">
        <v>768</v>
      </c>
      <c r="CE10" s="221"/>
      <c r="CF10" s="142" t="s">
        <v>595</v>
      </c>
      <c r="CG10" s="142" t="s">
        <v>769</v>
      </c>
      <c r="CH10" s="142" t="s">
        <v>770</v>
      </c>
      <c r="CI10" s="142" t="s">
        <v>173</v>
      </c>
      <c r="CJ10" s="142" t="s">
        <v>771</v>
      </c>
      <c r="CK10" s="142" t="s">
        <v>772</v>
      </c>
      <c r="CL10" s="142" t="s">
        <v>176</v>
      </c>
      <c r="CM10" s="142" t="s">
        <v>773</v>
      </c>
      <c r="CN10" s="142" t="s">
        <v>774</v>
      </c>
      <c r="CO10" s="142" t="s">
        <v>775</v>
      </c>
      <c r="CP10" s="222"/>
      <c r="CQ10" s="142" t="s">
        <v>776</v>
      </c>
      <c r="CR10" s="142" t="s">
        <v>777</v>
      </c>
      <c r="CS10" s="175"/>
      <c r="CT10" s="153" t="s">
        <v>778</v>
      </c>
      <c r="CU10" s="153" t="s">
        <v>779</v>
      </c>
      <c r="CV10" s="153" t="s">
        <v>780</v>
      </c>
      <c r="CW10" s="153" t="s">
        <v>781</v>
      </c>
      <c r="CX10" s="153" t="s">
        <v>782</v>
      </c>
      <c r="CY10" s="223" t="s">
        <v>783</v>
      </c>
      <c r="CZ10" s="153" t="s">
        <v>784</v>
      </c>
      <c r="DA10" s="153" t="s">
        <v>785</v>
      </c>
      <c r="DB10" s="153" t="s">
        <v>786</v>
      </c>
      <c r="DC10" s="224" t="s">
        <v>787</v>
      </c>
      <c r="DD10" s="223" t="s">
        <v>788</v>
      </c>
      <c r="DE10" s="225" t="s">
        <v>789</v>
      </c>
      <c r="DF10" s="226"/>
      <c r="DG10" s="207" t="s">
        <v>790</v>
      </c>
      <c r="DH10" s="227" t="s">
        <v>791</v>
      </c>
      <c r="DI10" s="210" t="s">
        <v>792</v>
      </c>
      <c r="DJ10" s="210" t="s">
        <v>793</v>
      </c>
      <c r="DK10" s="207" t="s">
        <v>420</v>
      </c>
      <c r="DL10" s="207" t="s">
        <v>794</v>
      </c>
      <c r="DM10" s="207" t="s">
        <v>795</v>
      </c>
      <c r="DN10" s="207" t="s">
        <v>796</v>
      </c>
      <c r="DO10" s="227" t="s">
        <v>524</v>
      </c>
      <c r="DP10" s="207" t="s">
        <v>797</v>
      </c>
      <c r="DQ10" s="207" t="s">
        <v>798</v>
      </c>
      <c r="DR10" s="207" t="s">
        <v>799</v>
      </c>
      <c r="DS10" s="207" t="s">
        <v>207</v>
      </c>
      <c r="DT10" s="207" t="s">
        <v>800</v>
      </c>
      <c r="DU10" s="207" t="s">
        <v>209</v>
      </c>
      <c r="DV10" s="207" t="s">
        <v>801</v>
      </c>
      <c r="DW10" s="207" t="s">
        <v>802</v>
      </c>
      <c r="DX10" s="207" t="s">
        <v>803</v>
      </c>
      <c r="DY10" s="207" t="s">
        <v>213</v>
      </c>
      <c r="DZ10" s="207" t="s">
        <v>804</v>
      </c>
      <c r="EA10" s="207" t="s">
        <v>805</v>
      </c>
      <c r="EB10" s="167" t="s">
        <v>629</v>
      </c>
    </row>
    <row r="11" ht="15.75" customHeight="1">
      <c r="A11" s="228" t="s">
        <v>806</v>
      </c>
      <c r="B11" s="79" t="s">
        <v>807</v>
      </c>
      <c r="C11" s="80" t="s">
        <v>435</v>
      </c>
      <c r="D11" s="81" t="s">
        <v>720</v>
      </c>
      <c r="E11" s="82" t="s">
        <v>435</v>
      </c>
      <c r="F11" s="83" t="s">
        <v>808</v>
      </c>
      <c r="G11" s="79" t="s">
        <v>542</v>
      </c>
      <c r="H11" s="169" t="s">
        <v>809</v>
      </c>
      <c r="I11" s="169" t="s">
        <v>810</v>
      </c>
      <c r="J11" s="86" t="str">
        <f>HYPERLINK("https://www.youtube.com/watch?v=tkQbymSQ2xo","37.07")</f>
        <v>37.07</v>
      </c>
      <c r="K11" s="86" t="s">
        <v>811</v>
      </c>
      <c r="L11" s="86" t="s">
        <v>485</v>
      </c>
      <c r="M11" s="169" t="s">
        <v>812</v>
      </c>
      <c r="N11" s="229" t="s">
        <v>813</v>
      </c>
      <c r="O11" s="86" t="s">
        <v>814</v>
      </c>
      <c r="P11" s="87" t="s">
        <v>107</v>
      </c>
      <c r="Q11" s="230" t="s">
        <v>815</v>
      </c>
      <c r="R11" s="87" t="s">
        <v>816</v>
      </c>
      <c r="S11" s="87" t="s">
        <v>551</v>
      </c>
      <c r="T11" s="87" t="s">
        <v>655</v>
      </c>
      <c r="U11" s="169" t="s">
        <v>112</v>
      </c>
      <c r="V11" s="169" t="s">
        <v>817</v>
      </c>
      <c r="W11" s="170"/>
      <c r="X11" s="87" t="s">
        <v>818</v>
      </c>
      <c r="Y11" s="88" t="s">
        <v>348</v>
      </c>
      <c r="Z11" s="172" t="s">
        <v>819</v>
      </c>
      <c r="AA11" s="86" t="s">
        <v>820</v>
      </c>
      <c r="AB11" s="86" t="s">
        <v>821</v>
      </c>
      <c r="AC11" s="86" t="s">
        <v>822</v>
      </c>
      <c r="AD11" s="87" t="s">
        <v>823</v>
      </c>
      <c r="AE11" s="87" t="s">
        <v>739</v>
      </c>
      <c r="AF11" s="86" t="str">
        <f>HYPERLINK("https://www.youtube.com/watch?v=oqSoo8shf5E","15.02")</f>
        <v>15.02</v>
      </c>
      <c r="AG11" s="230" t="s">
        <v>824</v>
      </c>
      <c r="AH11" s="97"/>
      <c r="AI11" s="86" t="str">
        <f>HYPERLINK("https://www.youtube.com/watch?v=8BrDAvD-IV4","1:01.54")</f>
        <v>1:01.54</v>
      </c>
      <c r="AJ11" s="87" t="s">
        <v>825</v>
      </c>
      <c r="AK11" s="170"/>
      <c r="AL11" s="172" t="s">
        <v>826</v>
      </c>
      <c r="AM11" s="86" t="s">
        <v>742</v>
      </c>
      <c r="AN11" s="87" t="s">
        <v>827</v>
      </c>
      <c r="AO11" s="230" t="s">
        <v>828</v>
      </c>
      <c r="AP11" s="87" t="s">
        <v>829</v>
      </c>
      <c r="AQ11" s="87" t="s">
        <v>830</v>
      </c>
      <c r="AR11" s="230" t="s">
        <v>133</v>
      </c>
      <c r="AS11" s="230" t="s">
        <v>831</v>
      </c>
      <c r="AT11" s="87" t="s">
        <v>832</v>
      </c>
      <c r="AU11" s="87" t="s">
        <v>833</v>
      </c>
      <c r="AV11" s="87" t="s">
        <v>834</v>
      </c>
      <c r="AW11" s="87" t="s">
        <v>258</v>
      </c>
      <c r="AX11" s="230" t="s">
        <v>835</v>
      </c>
      <c r="AY11" s="87" t="s">
        <v>836</v>
      </c>
      <c r="AZ11" s="91"/>
      <c r="BA11" s="95" t="s">
        <v>837</v>
      </c>
      <c r="BB11" s="87" t="s">
        <v>838</v>
      </c>
      <c r="BC11" s="86" t="str">
        <f>HYPERLINK("https://youtu.be/-cZziOaZ-0M","28.57")</f>
        <v>28.57</v>
      </c>
      <c r="BD11" s="87" t="s">
        <v>839</v>
      </c>
      <c r="BE11" s="231" t="s">
        <v>840</v>
      </c>
      <c r="BF11" s="169" t="s">
        <v>841</v>
      </c>
      <c r="BG11" s="232" t="s">
        <v>842</v>
      </c>
      <c r="BH11" s="86" t="s">
        <v>268</v>
      </c>
      <c r="BI11" s="86" t="str">
        <f>HYPERLINK ("https://youtu.be/9gxH3aJW5Tg", "1:16.85")</f>
        <v>1:16.85</v>
      </c>
      <c r="BJ11" s="173"/>
      <c r="BK11" s="87" t="s">
        <v>843</v>
      </c>
      <c r="BL11" s="169" t="s">
        <v>844</v>
      </c>
      <c r="BM11" s="84" t="s">
        <v>845</v>
      </c>
      <c r="BN11" s="87" t="s">
        <v>846</v>
      </c>
      <c r="BO11" s="172" t="s">
        <v>847</v>
      </c>
      <c r="BP11" s="172"/>
      <c r="BQ11" s="169" t="s">
        <v>848</v>
      </c>
      <c r="BR11" s="88" t="s">
        <v>849</v>
      </c>
      <c r="BS11" s="85" t="s">
        <v>278</v>
      </c>
      <c r="BT11" s="86" t="s">
        <v>850</v>
      </c>
      <c r="BU11" s="87" t="s">
        <v>851</v>
      </c>
      <c r="BV11" s="86" t="str">
        <f>HYPERLINK("https://youtu.be/Rjvv1xMLao8","21.26")</f>
        <v>21.26</v>
      </c>
      <c r="BW11" s="230" t="s">
        <v>852</v>
      </c>
      <c r="BX11" s="86" t="s">
        <v>853</v>
      </c>
      <c r="BY11" s="87" t="s">
        <v>854</v>
      </c>
      <c r="BZ11" s="87" t="s">
        <v>855</v>
      </c>
      <c r="CA11" s="95" t="s">
        <v>496</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5"/>
      <c r="CT11" s="86" t="str">
        <f>HYPERLINK("https://www.youtube.com/watch?v=z8eq5ALteYM","43.11")</f>
        <v>43.11</v>
      </c>
      <c r="CU11" s="87" t="s">
        <v>581</v>
      </c>
      <c r="CV11" s="90" t="s">
        <v>473</v>
      </c>
      <c r="CW11" s="86" t="s">
        <v>866</v>
      </c>
      <c r="CX11" s="230" t="s">
        <v>867</v>
      </c>
      <c r="CY11" s="86" t="s">
        <v>698</v>
      </c>
      <c r="CZ11" s="86" t="s">
        <v>868</v>
      </c>
      <c r="DA11" s="87" t="s">
        <v>609</v>
      </c>
      <c r="DB11" s="87" t="s">
        <v>869</v>
      </c>
      <c r="DC11" s="87" t="s">
        <v>870</v>
      </c>
      <c r="DD11" s="87" t="s">
        <v>871</v>
      </c>
      <c r="DE11" s="87" t="s">
        <v>872</v>
      </c>
      <c r="DF11" s="87"/>
      <c r="DG11" s="86" t="s">
        <v>873</v>
      </c>
      <c r="DH11" s="87" t="s">
        <v>874</v>
      </c>
      <c r="DI11" s="230" t="s">
        <v>875</v>
      </c>
      <c r="DJ11" s="91"/>
      <c r="DK11" s="94" t="s">
        <v>199</v>
      </c>
      <c r="DL11" s="87" t="s">
        <v>876</v>
      </c>
      <c r="DM11" s="87" t="s">
        <v>877</v>
      </c>
      <c r="DN11" s="87" t="s">
        <v>878</v>
      </c>
      <c r="DO11" s="87" t="s">
        <v>879</v>
      </c>
      <c r="DP11" s="87" t="s">
        <v>880</v>
      </c>
      <c r="DQ11" s="172" t="s">
        <v>881</v>
      </c>
      <c r="DR11" s="86" t="s">
        <v>754</v>
      </c>
      <c r="DS11" s="87" t="s">
        <v>882</v>
      </c>
      <c r="DT11" s="87" t="s">
        <v>883</v>
      </c>
      <c r="DU11" s="87" t="s">
        <v>201</v>
      </c>
      <c r="DV11" s="87" t="s">
        <v>884</v>
      </c>
      <c r="DW11" s="87" t="s">
        <v>211</v>
      </c>
      <c r="DX11" s="87" t="s">
        <v>885</v>
      </c>
      <c r="DY11" s="87" t="s">
        <v>886</v>
      </c>
      <c r="DZ11" s="87" t="s">
        <v>887</v>
      </c>
      <c r="EA11" s="230" t="s">
        <v>888</v>
      </c>
      <c r="EB11" s="86" t="s">
        <v>536</v>
      </c>
    </row>
    <row r="12" ht="15.75" customHeight="1">
      <c r="A12" s="98" t="s">
        <v>889</v>
      </c>
      <c r="B12" s="99" t="s">
        <v>890</v>
      </c>
      <c r="C12" s="100" t="s">
        <v>540</v>
      </c>
      <c r="D12" s="101" t="s">
        <v>720</v>
      </c>
      <c r="E12" s="102" t="s">
        <v>891</v>
      </c>
      <c r="F12" s="103" t="s">
        <v>892</v>
      </c>
      <c r="G12" s="99" t="s">
        <v>542</v>
      </c>
      <c r="H12" s="180" t="s">
        <v>333</v>
      </c>
      <c r="I12" s="233" t="s">
        <v>893</v>
      </c>
      <c r="J12" s="180" t="s">
        <v>894</v>
      </c>
      <c r="K12" s="180" t="s">
        <v>545</v>
      </c>
      <c r="L12" s="180" t="str">
        <f>HYPERLINK("https://clips.twitch.tv/AnimatedFunStrawberryTinyFace","42.89")</f>
        <v>42.89</v>
      </c>
      <c r="M12" s="177" t="s">
        <v>895</v>
      </c>
      <c r="N12" s="178" t="s">
        <v>896</v>
      </c>
      <c r="O12" s="180" t="s">
        <v>897</v>
      </c>
      <c r="P12" s="177" t="s">
        <v>898</v>
      </c>
      <c r="Q12" s="178" t="s">
        <v>899</v>
      </c>
      <c r="R12" s="178"/>
      <c r="S12" s="180" t="s">
        <v>676</v>
      </c>
      <c r="T12" s="180" t="str">
        <f>HYPERLINK("https://clips.twitch.tv/RealAntsyFennelNotATK","1:01.71")</f>
        <v>1:01.71</v>
      </c>
      <c r="U12" s="234" t="s">
        <v>900</v>
      </c>
      <c r="V12" s="180" t="str">
        <f>HYPERLINK("https://www.twitch.tv/videos/540307503","2:12.15")</f>
        <v>2:12.15</v>
      </c>
      <c r="W12" s="235"/>
      <c r="X12" s="236" t="str">
        <f>HYPERLINK("https://clips.twitch.tv/AltruisticBrightClipsdadWholeWheat","51.57")</f>
        <v>51.57</v>
      </c>
      <c r="Y12" s="236" t="s">
        <v>454</v>
      </c>
      <c r="Z12" s="111" t="s">
        <v>735</v>
      </c>
      <c r="AA12" s="111" t="s">
        <v>901</v>
      </c>
      <c r="AB12" s="216" t="s">
        <v>902</v>
      </c>
      <c r="AC12" s="236" t="s">
        <v>352</v>
      </c>
      <c r="AD12" s="111" t="s">
        <v>241</v>
      </c>
      <c r="AE12" s="216" t="s">
        <v>354</v>
      </c>
      <c r="AF12" s="237" t="s">
        <v>122</v>
      </c>
      <c r="AG12" s="238" t="s">
        <v>903</v>
      </c>
      <c r="AH12" s="111" t="s">
        <v>904</v>
      </c>
      <c r="AI12" s="237" t="s">
        <v>905</v>
      </c>
      <c r="AJ12" s="236" t="str">
        <f>HYPERLINK("https://www.twitch.tv/videos/540380823","2:04.21")</f>
        <v>2:04.21</v>
      </c>
      <c r="AK12" s="170"/>
      <c r="AL12" s="186" t="s">
        <v>906</v>
      </c>
      <c r="AM12" s="239" t="s">
        <v>907</v>
      </c>
      <c r="AN12" s="186" t="s">
        <v>908</v>
      </c>
      <c r="AO12" s="239" t="s">
        <v>909</v>
      </c>
      <c r="AP12" s="190" t="s">
        <v>910</v>
      </c>
      <c r="AQ12" s="190"/>
      <c r="AR12" s="187" t="s">
        <v>911</v>
      </c>
      <c r="AS12" s="240" t="s">
        <v>134</v>
      </c>
      <c r="AT12" s="186" t="s">
        <v>663</v>
      </c>
      <c r="AU12" s="186" t="s">
        <v>136</v>
      </c>
      <c r="AV12" s="186" t="s">
        <v>257</v>
      </c>
      <c r="AW12" s="239" t="s">
        <v>912</v>
      </c>
      <c r="AX12" s="241" t="str">
        <f>HYPERLINK("https://clips.twitch.tv/AnnoyingLovelyAnacondaBloodTrail","41.52")</f>
        <v>41.52</v>
      </c>
      <c r="AY12" s="239" t="s">
        <v>913</v>
      </c>
      <c r="AZ12" s="239"/>
      <c r="BA12" s="191" t="s">
        <v>914</v>
      </c>
      <c r="BB12" s="191" t="s">
        <v>915</v>
      </c>
      <c r="BC12" s="191" t="s">
        <v>143</v>
      </c>
      <c r="BD12" s="191" t="s">
        <v>916</v>
      </c>
      <c r="BE12" s="191" t="s">
        <v>917</v>
      </c>
      <c r="BF12" s="220" t="s">
        <v>918</v>
      </c>
      <c r="BG12" s="220" t="s">
        <v>919</v>
      </c>
      <c r="BH12" s="191" t="s">
        <v>920</v>
      </c>
      <c r="BI12" s="193"/>
      <c r="BJ12" s="129" t="str">
        <f>HYPERLINK("https://www.twitch.tv/videos/550712891","1:22.59")</f>
        <v>1:22.59</v>
      </c>
      <c r="BK12" s="129" t="str">
        <f>HYPERLINK("https://clips.twitch.tv/ShakingHelplessSnakeChocolateRain","11.33")</f>
        <v>11.33</v>
      </c>
      <c r="BL12" s="220" t="s">
        <v>921</v>
      </c>
      <c r="BM12" s="129" t="s">
        <v>922</v>
      </c>
      <c r="BN12" s="191" t="s">
        <v>923</v>
      </c>
      <c r="BO12" s="191" t="s">
        <v>924</v>
      </c>
      <c r="BP12" s="192"/>
      <c r="BQ12" s="221" t="s">
        <v>925</v>
      </c>
      <c r="BR12" s="195" t="str">
        <f>HYPERLINK("https://clips.twitch.tv/CoweringAntediluvianParrotOSkomodo","51.62")</f>
        <v>51.62</v>
      </c>
      <c r="BS12" s="195" t="str">
        <f>HYPERLINK("https://clips.twitch.tv/MistyHelpfulRaccoonArsonNoSexy","34.22")</f>
        <v>34.22</v>
      </c>
      <c r="BT12" s="195" t="s">
        <v>926</v>
      </c>
      <c r="BU12" s="196" t="s">
        <v>927</v>
      </c>
      <c r="BV12" s="134" t="s">
        <v>928</v>
      </c>
      <c r="BW12" s="221" t="s">
        <v>929</v>
      </c>
      <c r="BX12" s="221" t="s">
        <v>930</v>
      </c>
      <c r="BY12" s="199" t="s">
        <v>931</v>
      </c>
      <c r="BZ12" s="134" t="s">
        <v>932</v>
      </c>
      <c r="CA12" s="199" t="s">
        <v>933</v>
      </c>
      <c r="CB12" s="221" t="s">
        <v>934</v>
      </c>
      <c r="CC12" s="221" t="s">
        <v>593</v>
      </c>
      <c r="CD12" s="195" t="str">
        <f>HYPERLINK("https://www.twitch.tv/videos/527836634","2:12.90")</f>
        <v>2:12.90</v>
      </c>
      <c r="CE12" s="242"/>
      <c r="CF12" s="142" t="s">
        <v>935</v>
      </c>
      <c r="CG12" s="142" t="s">
        <v>936</v>
      </c>
      <c r="CH12" s="142" t="s">
        <v>937</v>
      </c>
      <c r="CI12" s="243" t="s">
        <v>938</v>
      </c>
      <c r="CJ12" s="200" t="s">
        <v>292</v>
      </c>
      <c r="CK12" s="243" t="s">
        <v>939</v>
      </c>
      <c r="CL12" s="244" t="str">
        <f>HYPERLINK("https://clips.twitch.tv/PhilanthropicColdWatercressTF2John","29.91")</f>
        <v>29.91</v>
      </c>
      <c r="CM12" s="142" t="s">
        <v>402</v>
      </c>
      <c r="CN12" s="201" t="s">
        <v>940</v>
      </c>
      <c r="CO12" s="142" t="s">
        <v>941</v>
      </c>
      <c r="CP12" s="200" t="s">
        <v>942</v>
      </c>
      <c r="CQ12" s="200" t="s">
        <v>943</v>
      </c>
      <c r="CR12" s="245" t="s">
        <v>944</v>
      </c>
      <c r="CS12" s="175"/>
      <c r="CT12" s="246" t="s">
        <v>945</v>
      </c>
      <c r="CU12" s="205" t="s">
        <v>300</v>
      </c>
      <c r="CV12" s="247" t="s">
        <v>902</v>
      </c>
      <c r="CW12" s="206" t="s">
        <v>945</v>
      </c>
      <c r="CX12" s="246" t="s">
        <v>946</v>
      </c>
      <c r="CY12" s="153" t="s">
        <v>947</v>
      </c>
      <c r="CZ12" s="206" t="s">
        <v>948</v>
      </c>
      <c r="DA12" s="153" t="s">
        <v>949</v>
      </c>
      <c r="DB12" s="247" t="s">
        <v>950</v>
      </c>
      <c r="DC12" s="153" t="s">
        <v>192</v>
      </c>
      <c r="DD12" s="225" t="s">
        <v>882</v>
      </c>
      <c r="DE12" s="248" t="str">
        <f>HYPERLINK("https://www.twitch.tv/videos/540821063","1:30.87")</f>
        <v>1:30.87</v>
      </c>
      <c r="DF12" s="248"/>
      <c r="DG12" s="167" t="s">
        <v>790</v>
      </c>
      <c r="DH12" s="207" t="s">
        <v>951</v>
      </c>
      <c r="DI12" s="207" t="s">
        <v>197</v>
      </c>
      <c r="DJ12" s="249"/>
      <c r="DK12" s="209" t="s">
        <v>199</v>
      </c>
      <c r="DL12" s="249" t="s">
        <v>952</v>
      </c>
      <c r="DM12" s="210" t="s">
        <v>953</v>
      </c>
      <c r="DN12" s="207" t="s">
        <v>954</v>
      </c>
      <c r="DO12" s="227" t="s">
        <v>524</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9" t="s">
        <v>961</v>
      </c>
      <c r="DZ12" s="249" t="s">
        <v>962</v>
      </c>
      <c r="EA12" s="210" t="s">
        <v>963</v>
      </c>
      <c r="EB12" s="167" t="s">
        <v>964</v>
      </c>
    </row>
    <row r="13" ht="15.75" customHeight="1">
      <c r="A13" s="250" t="s">
        <v>965</v>
      </c>
      <c r="B13" s="79" t="s">
        <v>966</v>
      </c>
      <c r="C13" s="80" t="s">
        <v>632</v>
      </c>
      <c r="D13" s="81" t="s">
        <v>541</v>
      </c>
      <c r="E13" s="82" t="s">
        <v>435</v>
      </c>
      <c r="F13" s="83" t="s">
        <v>967</v>
      </c>
      <c r="G13" s="79" t="s">
        <v>437</v>
      </c>
      <c r="H13" s="87" t="s">
        <v>968</v>
      </c>
      <c r="I13" s="87" t="s">
        <v>969</v>
      </c>
      <c r="J13" s="87" t="s">
        <v>970</v>
      </c>
      <c r="K13" s="87" t="s">
        <v>336</v>
      </c>
      <c r="L13" s="87" t="s">
        <v>971</v>
      </c>
      <c r="M13" s="87" t="s">
        <v>972</v>
      </c>
      <c r="N13" s="86" t="s">
        <v>973</v>
      </c>
      <c r="O13" s="87" t="s">
        <v>229</v>
      </c>
      <c r="P13" s="87" t="s">
        <v>230</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1" t="s">
        <v>243</v>
      </c>
      <c r="AG13" s="87" t="s">
        <v>986</v>
      </c>
      <c r="AH13" s="91"/>
      <c r="AI13" s="95" t="s">
        <v>987</v>
      </c>
      <c r="AJ13" s="87" t="s">
        <v>988</v>
      </c>
      <c r="AK13" s="170"/>
      <c r="AL13" s="94" t="s">
        <v>989</v>
      </c>
      <c r="AM13" s="94" t="s">
        <v>990</v>
      </c>
      <c r="AN13" s="95" t="s">
        <v>991</v>
      </c>
      <c r="AO13" s="87" t="s">
        <v>992</v>
      </c>
      <c r="AP13" s="95" t="s">
        <v>993</v>
      </c>
      <c r="AQ13" s="93" t="s">
        <v>132</v>
      </c>
      <c r="AR13" s="87" t="s">
        <v>364</v>
      </c>
      <c r="AS13" s="87" t="s">
        <v>175</v>
      </c>
      <c r="AT13" s="94" t="s">
        <v>515</v>
      </c>
      <c r="AU13" s="87" t="s">
        <v>994</v>
      </c>
      <c r="AV13" s="94" t="s">
        <v>995</v>
      </c>
      <c r="AW13" s="94" t="s">
        <v>474</v>
      </c>
      <c r="AX13" s="88" t="s">
        <v>996</v>
      </c>
      <c r="AY13" s="172" t="s">
        <v>997</v>
      </c>
      <c r="AZ13" s="172"/>
      <c r="BA13" s="87" t="s">
        <v>998</v>
      </c>
      <c r="BB13" s="87" t="s">
        <v>838</v>
      </c>
      <c r="BC13" s="87" t="s">
        <v>263</v>
      </c>
      <c r="BD13" s="87" t="s">
        <v>999</v>
      </c>
      <c r="BE13" s="87" t="s">
        <v>1000</v>
      </c>
      <c r="BF13" s="87" t="s">
        <v>479</v>
      </c>
      <c r="BG13" s="87" t="s">
        <v>1001</v>
      </c>
      <c r="BH13" s="87" t="s">
        <v>1002</v>
      </c>
      <c r="BI13" s="86" t="s">
        <v>1003</v>
      </c>
      <c r="BJ13" s="252" t="s">
        <v>1004</v>
      </c>
      <c r="BK13" s="87" t="s">
        <v>1005</v>
      </c>
      <c r="BL13" s="87" t="s">
        <v>1006</v>
      </c>
      <c r="BM13" s="87" t="s">
        <v>273</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2" t="s">
        <v>1020</v>
      </c>
      <c r="CE13" s="91"/>
      <c r="CF13" s="87" t="s">
        <v>1021</v>
      </c>
      <c r="CG13" s="86" t="s">
        <v>1022</v>
      </c>
      <c r="CH13" s="87" t="s">
        <v>1023</v>
      </c>
      <c r="CI13" s="87" t="s">
        <v>1024</v>
      </c>
      <c r="CJ13" s="87" t="s">
        <v>1025</v>
      </c>
      <c r="CK13" s="87" t="s">
        <v>1026</v>
      </c>
      <c r="CL13" s="87" t="s">
        <v>1027</v>
      </c>
      <c r="CM13" s="87" t="s">
        <v>1028</v>
      </c>
      <c r="CN13" s="87" t="s">
        <v>1029</v>
      </c>
      <c r="CO13" s="87" t="s">
        <v>1030</v>
      </c>
      <c r="CP13" s="169"/>
      <c r="CQ13" s="87" t="s">
        <v>181</v>
      </c>
      <c r="CR13" s="87" t="s">
        <v>1031</v>
      </c>
      <c r="CS13" s="175"/>
      <c r="CT13" s="87" t="s">
        <v>866</v>
      </c>
      <c r="CU13" s="88" t="s">
        <v>695</v>
      </c>
      <c r="CV13" s="87" t="s">
        <v>368</v>
      </c>
      <c r="CW13" s="87" t="s">
        <v>1032</v>
      </c>
      <c r="CX13" s="87" t="s">
        <v>235</v>
      </c>
      <c r="CY13" s="87" t="s">
        <v>1033</v>
      </c>
      <c r="CZ13" s="87" t="s">
        <v>1034</v>
      </c>
      <c r="DA13" s="87" t="s">
        <v>949</v>
      </c>
      <c r="DB13" s="87" t="s">
        <v>1035</v>
      </c>
      <c r="DC13" s="94" t="s">
        <v>787</v>
      </c>
      <c r="DD13" s="87" t="s">
        <v>1036</v>
      </c>
      <c r="DE13" s="87" t="s">
        <v>1037</v>
      </c>
      <c r="DF13" s="87"/>
      <c r="DG13" s="86" t="s">
        <v>1038</v>
      </c>
      <c r="DH13" s="213"/>
      <c r="DI13" s="213"/>
      <c r="DJ13" s="91"/>
      <c r="DK13" s="87" t="s">
        <v>420</v>
      </c>
      <c r="DL13" s="95" t="s">
        <v>1039</v>
      </c>
      <c r="DM13" s="87" t="s">
        <v>427</v>
      </c>
      <c r="DN13" s="94" t="s">
        <v>1040</v>
      </c>
      <c r="DO13" s="86" t="s">
        <v>1041</v>
      </c>
      <c r="DP13" s="86" t="s">
        <v>1042</v>
      </c>
      <c r="DQ13" s="86" t="s">
        <v>1043</v>
      </c>
      <c r="DR13" s="87" t="s">
        <v>206</v>
      </c>
      <c r="DS13" s="94" t="s">
        <v>1044</v>
      </c>
      <c r="DT13" s="87" t="s">
        <v>1045</v>
      </c>
      <c r="DU13" s="213"/>
      <c r="DV13" s="213"/>
      <c r="DW13" s="213"/>
      <c r="DX13" s="253"/>
      <c r="DY13" s="213"/>
      <c r="DZ13" s="213"/>
      <c r="EA13" s="213"/>
      <c r="EB13" s="86" t="s">
        <v>536</v>
      </c>
    </row>
    <row r="14" ht="15.75" customHeight="1">
      <c r="A14" s="254" t="s">
        <v>1046</v>
      </c>
      <c r="B14" s="99" t="s">
        <v>1047</v>
      </c>
      <c r="C14" s="100" t="s">
        <v>435</v>
      </c>
      <c r="D14" s="101" t="s">
        <v>1048</v>
      </c>
      <c r="E14" s="102" t="s">
        <v>435</v>
      </c>
      <c r="F14" s="103" t="s">
        <v>1049</v>
      </c>
      <c r="G14" s="99" t="s">
        <v>1050</v>
      </c>
      <c r="H14" s="180" t="s">
        <v>387</v>
      </c>
      <c r="I14" s="180" t="s">
        <v>722</v>
      </c>
      <c r="J14" s="177" t="s">
        <v>1051</v>
      </c>
      <c r="K14" s="177" t="s">
        <v>724</v>
      </c>
      <c r="L14" s="177" t="s">
        <v>103</v>
      </c>
      <c r="M14" s="177" t="s">
        <v>1052</v>
      </c>
      <c r="N14" s="180" t="s">
        <v>1053</v>
      </c>
      <c r="O14" s="233" t="s">
        <v>1054</v>
      </c>
      <c r="P14" s="215" t="s">
        <v>641</v>
      </c>
      <c r="Q14" s="181" t="s">
        <v>1055</v>
      </c>
      <c r="R14" s="178"/>
      <c r="S14" s="177" t="s">
        <v>479</v>
      </c>
      <c r="T14" s="179" t="s">
        <v>1056</v>
      </c>
      <c r="U14" s="180" t="str">
        <f>HYPERLINK("https://www.youtube.com/watch?v=GZFbEGnFzbQ","51.24")</f>
        <v>51.24</v>
      </c>
      <c r="V14" s="233" t="s">
        <v>1057</v>
      </c>
      <c r="W14" s="255"/>
      <c r="X14" s="256" t="s">
        <v>1058</v>
      </c>
      <c r="Y14" s="111" t="s">
        <v>734</v>
      </c>
      <c r="Z14" s="236" t="str">
        <f>HYPERLINK("https://www.youtube.com/watch?v=H3Xii6ch9n4&amp;feature=youtu.be","14.45")</f>
        <v>14.45</v>
      </c>
      <c r="AA14" s="237" t="s">
        <v>1059</v>
      </c>
      <c r="AB14" s="111" t="s">
        <v>1060</v>
      </c>
      <c r="AC14" s="182" t="s">
        <v>1061</v>
      </c>
      <c r="AD14" s="111" t="s">
        <v>1062</v>
      </c>
      <c r="AE14" s="111" t="s">
        <v>242</v>
      </c>
      <c r="AF14" s="111" t="s">
        <v>243</v>
      </c>
      <c r="AG14" s="183" t="s">
        <v>1063</v>
      </c>
      <c r="AH14" s="183"/>
      <c r="AI14" s="111" t="s">
        <v>125</v>
      </c>
      <c r="AJ14" s="111" t="s">
        <v>1064</v>
      </c>
      <c r="AK14" s="170"/>
      <c r="AL14" s="186" t="s">
        <v>1065</v>
      </c>
      <c r="AM14" s="186" t="s">
        <v>465</v>
      </c>
      <c r="AN14" s="186" t="s">
        <v>1066</v>
      </c>
      <c r="AO14" s="187" t="s">
        <v>1067</v>
      </c>
      <c r="AP14" s="189" t="s">
        <v>1068</v>
      </c>
      <c r="AQ14" s="186" t="s">
        <v>1069</v>
      </c>
      <c r="AR14" s="240" t="str">
        <f>HYPERLINK("https://www.youtube.com/watch?v=TJzWG_MCKOU","8.81")</f>
        <v>8.81</v>
      </c>
      <c r="AS14" s="240" t="str">
        <f>HYPERLINK("https://www.youtube.com/watch?v=smL2OgYrZfY","55.51")</f>
        <v>55.51</v>
      </c>
      <c r="AT14" s="186" t="s">
        <v>255</v>
      </c>
      <c r="AU14" s="186" t="s">
        <v>947</v>
      </c>
      <c r="AV14" s="186" t="s">
        <v>1070</v>
      </c>
      <c r="AW14" s="219"/>
      <c r="AX14" s="186" t="s">
        <v>373</v>
      </c>
      <c r="AY14" s="257"/>
      <c r="AZ14" s="257"/>
      <c r="BA14" s="194" t="s">
        <v>1071</v>
      </c>
      <c r="BB14" s="129" t="s">
        <v>838</v>
      </c>
      <c r="BC14" s="191" t="s">
        <v>263</v>
      </c>
      <c r="BD14" s="129" t="s">
        <v>1072</v>
      </c>
      <c r="BE14" s="191" t="s">
        <v>1073</v>
      </c>
      <c r="BF14" s="191" t="s">
        <v>1074</v>
      </c>
      <c r="BG14" s="258"/>
      <c r="BH14" s="191" t="s">
        <v>1075</v>
      </c>
      <c r="BI14" s="193"/>
      <c r="BJ14" s="191" t="s">
        <v>1076</v>
      </c>
      <c r="BK14" s="191" t="s">
        <v>151</v>
      </c>
      <c r="BL14" s="258"/>
      <c r="BM14" s="191" t="s">
        <v>922</v>
      </c>
      <c r="BN14" s="191" t="s">
        <v>1077</v>
      </c>
      <c r="BO14" s="220" t="s">
        <v>155</v>
      </c>
      <c r="BP14" s="220"/>
      <c r="BQ14" s="134" t="s">
        <v>1077</v>
      </c>
      <c r="BR14" s="134" t="s">
        <v>1078</v>
      </c>
      <c r="BS14" s="134" t="s">
        <v>1079</v>
      </c>
      <c r="BT14" s="134" t="s">
        <v>490</v>
      </c>
      <c r="BU14" s="134" t="s">
        <v>1080</v>
      </c>
      <c r="BV14" s="134" t="s">
        <v>762</v>
      </c>
      <c r="BW14" s="134" t="s">
        <v>1081</v>
      </c>
      <c r="BX14" s="134" t="s">
        <v>1082</v>
      </c>
      <c r="BY14" s="134" t="s">
        <v>1083</v>
      </c>
      <c r="BZ14" s="195" t="s">
        <v>1084</v>
      </c>
      <c r="CA14" s="259"/>
      <c r="CB14" s="134" t="s">
        <v>1085</v>
      </c>
      <c r="CC14" s="134" t="s">
        <v>1086</v>
      </c>
      <c r="CD14" s="199" t="s">
        <v>1087</v>
      </c>
      <c r="CE14" s="199"/>
      <c r="CF14" s="142" t="s">
        <v>1088</v>
      </c>
      <c r="CG14" s="142" t="s">
        <v>1089</v>
      </c>
      <c r="CH14" s="244" t="str">
        <f>HYPERLINK("https://www.youtube.com/watch?v=QruUacvahtM&amp;feature=youtu.be","42.94")</f>
        <v>42.94</v>
      </c>
      <c r="CI14" s="142" t="s">
        <v>1090</v>
      </c>
      <c r="CJ14" s="142" t="s">
        <v>1091</v>
      </c>
      <c r="CK14" s="260" t="s">
        <v>1092</v>
      </c>
      <c r="CL14" s="142" t="s">
        <v>429</v>
      </c>
      <c r="CM14" s="142" t="s">
        <v>402</v>
      </c>
      <c r="CN14" s="245" t="s">
        <v>940</v>
      </c>
      <c r="CO14" s="142" t="s">
        <v>1093</v>
      </c>
      <c r="CP14" s="261"/>
      <c r="CQ14" s="261"/>
      <c r="CR14" s="244" t="s">
        <v>1094</v>
      </c>
      <c r="CS14" s="175"/>
      <c r="CT14" s="206" t="s">
        <v>1095</v>
      </c>
      <c r="CU14" s="248" t="str">
        <f>HYPERLINK("https://www.youtube.com/watch?v=SeVl832TS18&amp;feature=youtu.be","12.57")</f>
        <v>12.57</v>
      </c>
      <c r="CV14" s="246" t="s">
        <v>505</v>
      </c>
      <c r="CW14" s="153" t="s">
        <v>866</v>
      </c>
      <c r="CX14" s="248" t="s">
        <v>1096</v>
      </c>
      <c r="CY14" s="153" t="s">
        <v>188</v>
      </c>
      <c r="CZ14" s="248" t="s">
        <v>1034</v>
      </c>
      <c r="DA14" s="206" t="s">
        <v>1097</v>
      </c>
      <c r="DB14" s="262"/>
      <c r="DC14" s="153" t="s">
        <v>1098</v>
      </c>
      <c r="DD14" s="262"/>
      <c r="DE14" s="248" t="s">
        <v>1099</v>
      </c>
      <c r="DF14" s="248"/>
      <c r="DG14" s="207" t="s">
        <v>195</v>
      </c>
      <c r="DH14" s="207" t="s">
        <v>1100</v>
      </c>
      <c r="DI14" s="263"/>
      <c r="DJ14" s="208"/>
      <c r="DK14" s="207" t="s">
        <v>420</v>
      </c>
      <c r="DL14" s="207" t="s">
        <v>200</v>
      </c>
      <c r="DM14" s="207" t="s">
        <v>1101</v>
      </c>
      <c r="DN14" s="207" t="s">
        <v>1102</v>
      </c>
      <c r="DO14" s="263"/>
      <c r="DP14" s="264" t="s">
        <v>1103</v>
      </c>
      <c r="DQ14" s="167" t="s">
        <v>1104</v>
      </c>
      <c r="DR14" s="207" t="s">
        <v>1105</v>
      </c>
      <c r="DS14" s="207" t="s">
        <v>1106</v>
      </c>
      <c r="DT14" s="265" t="s">
        <v>1009</v>
      </c>
      <c r="DU14" s="167" t="s">
        <v>209</v>
      </c>
      <c r="DV14" s="263"/>
      <c r="DW14" s="207" t="s">
        <v>1107</v>
      </c>
      <c r="DX14" s="263"/>
      <c r="DY14" s="263"/>
      <c r="DZ14" s="207" t="s">
        <v>804</v>
      </c>
      <c r="EA14" s="207" t="s">
        <v>1108</v>
      </c>
      <c r="EB14" s="167" t="s">
        <v>216</v>
      </c>
    </row>
    <row r="15" ht="15.75" customHeight="1">
      <c r="A15" s="78" t="s">
        <v>1109</v>
      </c>
      <c r="B15" s="79" t="s">
        <v>1110</v>
      </c>
      <c r="C15" s="80" t="s">
        <v>1048</v>
      </c>
      <c r="D15" s="81" t="s">
        <v>891</v>
      </c>
      <c r="E15" s="82" t="s">
        <v>541</v>
      </c>
      <c r="F15" s="83" t="s">
        <v>1111</v>
      </c>
      <c r="G15" s="79" t="s">
        <v>1112</v>
      </c>
      <c r="H15" s="174" t="s">
        <v>1113</v>
      </c>
      <c r="I15" s="171" t="s">
        <v>1114</v>
      </c>
      <c r="J15" s="87" t="s">
        <v>1115</v>
      </c>
      <c r="K15" s="87" t="s">
        <v>1116</v>
      </c>
      <c r="L15" s="86" t="s">
        <v>1117</v>
      </c>
      <c r="M15" s="90" t="s">
        <v>1118</v>
      </c>
      <c r="N15" s="87" t="s">
        <v>1119</v>
      </c>
      <c r="O15" s="86" t="s">
        <v>897</v>
      </c>
      <c r="P15" s="86" t="str">
        <f>HYPERLINK("https://youtu.be/gGmXKDagtPY","16.00")</f>
        <v>16.00</v>
      </c>
      <c r="Q15" s="230" t="s">
        <v>1120</v>
      </c>
      <c r="R15" s="230" t="s">
        <v>1121</v>
      </c>
      <c r="S15" s="230" t="s">
        <v>1122</v>
      </c>
      <c r="T15" s="86" t="s">
        <v>1123</v>
      </c>
      <c r="U15" s="86" t="s">
        <v>1124</v>
      </c>
      <c r="V15" s="230" t="s">
        <v>1125</v>
      </c>
      <c r="W15" s="255"/>
      <c r="X15" s="86" t="str">
        <f>HYPERLINK("https://clips.twitch.tv/LightOptimisticUdonDatBoi","50.20")</f>
        <v>50.20</v>
      </c>
      <c r="Y15" s="86" t="str">
        <f>HYPERLINK("https://clips.twitch.tv/IcyShinyTrollNinjaGrumpy","16.91")</f>
        <v>16.91</v>
      </c>
      <c r="Z15" s="230" t="s">
        <v>1126</v>
      </c>
      <c r="AA15" s="174" t="s">
        <v>1127</v>
      </c>
      <c r="AB15" s="86" t="str">
        <f>HYPERLINK("https://youtu.be/Imyo7x5mfG4","30.15")</f>
        <v>30.15</v>
      </c>
      <c r="AC15" s="252" t="s">
        <v>549</v>
      </c>
      <c r="AD15" s="174" t="s">
        <v>1128</v>
      </c>
      <c r="AE15" s="86" t="str">
        <f>HYPERLINK("https://clips.twitch.tv/ImpossibleDelightfulAlfalfaFloof","1:33.78")</f>
        <v>1:33.78</v>
      </c>
      <c r="AF15" s="230" t="s">
        <v>1129</v>
      </c>
      <c r="AG15" s="86" t="str">
        <f>HYPERLINK("https://clips.twitch.tv/BoredAntsyGrassFailFish","44.53")</f>
        <v>44.53</v>
      </c>
      <c r="AH15" s="97"/>
      <c r="AI15" s="86" t="str">
        <f>HYPERLINK("https://www.twitch.tv/videos/566296020","1:01.65")</f>
        <v>1:01.65</v>
      </c>
      <c r="AJ15" s="230" t="s">
        <v>1130</v>
      </c>
      <c r="AK15" s="170"/>
      <c r="AL15" s="86" t="s">
        <v>1131</v>
      </c>
      <c r="AM15" s="266" t="s">
        <v>1132</v>
      </c>
      <c r="AN15" s="86" t="str">
        <f>HYPERLINK("https://youtu.be/-reZFRUYGkE","1:46.16")</f>
        <v>1:46.16</v>
      </c>
      <c r="AO15" s="86" t="str">
        <f>HYPERLINK("https://www.twitch.tv/videos/438706713","1:08.08")</f>
        <v>1:08.08</v>
      </c>
      <c r="AP15" s="230" t="s">
        <v>900</v>
      </c>
      <c r="AQ15" s="230"/>
      <c r="AR15" s="169" t="s">
        <v>570</v>
      </c>
      <c r="AS15" s="230" t="s">
        <v>1133</v>
      </c>
      <c r="AT15" s="230" t="s">
        <v>1134</v>
      </c>
      <c r="AU15" s="174" t="s">
        <v>1135</v>
      </c>
      <c r="AV15" s="86" t="str">
        <f>HYPERLINK("https://youtu.be/JiJPMQx9xwU","31.85")</f>
        <v>31.85</v>
      </c>
      <c r="AW15" s="86" t="str">
        <f>HYPERLINK("https://clips.twitch.tv/AwkwardSpunkyRabbitBleedPurple","42.52")</f>
        <v>42.52</v>
      </c>
      <c r="AX15" s="230" t="s">
        <v>1136</v>
      </c>
      <c r="AY15" s="85" t="s">
        <v>1137</v>
      </c>
      <c r="AZ15" s="97"/>
      <c r="BA15" s="230" t="s">
        <v>1138</v>
      </c>
      <c r="BB15" s="86" t="str">
        <f>HYPERLINK("https://youtu.be/6f5dBhAmU1g","42.10")</f>
        <v>42.10</v>
      </c>
      <c r="BC15" s="230" t="s">
        <v>1139</v>
      </c>
      <c r="BD15" s="86" t="str">
        <f>HYPERLINK("https://clips.twitch.tv/BenevolentUninterestedOrcaJebaited","32.94")</f>
        <v>32.94</v>
      </c>
      <c r="BE15" s="86" t="str">
        <f>HYPERLINK("https://youtu.be/wGlGQXGeUjg","52.64")</f>
        <v>52.64</v>
      </c>
      <c r="BF15" s="86" t="str">
        <f>HYPERLINK("https://clips.twitch.tv/SneakyMistyTardigradeGOWSkull","42.46")</f>
        <v>42.46</v>
      </c>
      <c r="BG15" s="230" t="s">
        <v>1140</v>
      </c>
      <c r="BH15" s="252" t="s">
        <v>481</v>
      </c>
      <c r="BI15" s="90" t="s">
        <v>1141</v>
      </c>
      <c r="BJ15" s="85" t="s">
        <v>1142</v>
      </c>
      <c r="BK15" s="86" t="str">
        <f>HYPERLINK("https://clips.twitch.tv/KitschyRacyAnacondaKAPOW","12.61")</f>
        <v>12.61</v>
      </c>
      <c r="BL15" s="90" t="str">
        <f>HYPERLINK("https://youtu.be/hT6Jt4ZNhpk","1:00.56")</f>
        <v>1:00.56</v>
      </c>
      <c r="BM15" s="86" t="str">
        <f>HYPERLINK("https://youtu.be/RupDu8P7A5Y","42.29")</f>
        <v>42.29</v>
      </c>
      <c r="BN15" s="230"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30" t="s">
        <v>1147</v>
      </c>
      <c r="BW15" s="86" t="str">
        <f>HYPERLINK("https://www.twitch.tv/videos/567751407","2:04.39")</f>
        <v>2:04.39</v>
      </c>
      <c r="BX15" s="230" t="s">
        <v>1148</v>
      </c>
      <c r="BY15" s="230" t="s">
        <v>1149</v>
      </c>
      <c r="BZ15" s="86" t="str">
        <f>HYPERLINK("https://youtu.be/67-_koyHzaA","22.10")</f>
        <v>22.10</v>
      </c>
      <c r="CA15" s="86" t="s">
        <v>1150</v>
      </c>
      <c r="CB15" s="230" t="s">
        <v>1151</v>
      </c>
      <c r="CC15" s="230" t="s">
        <v>676</v>
      </c>
      <c r="CD15" s="95" t="s">
        <v>1152</v>
      </c>
      <c r="CE15" s="91"/>
      <c r="CF15" s="174" t="s">
        <v>1153</v>
      </c>
      <c r="CG15" s="87" t="s">
        <v>1154</v>
      </c>
      <c r="CH15" s="86" t="str">
        <f>HYPERLINK("https://clips.twitch.tv/AlluringBovineRingNomNom","42.97")</f>
        <v>42.97</v>
      </c>
      <c r="CI15" s="230" t="s">
        <v>1155</v>
      </c>
      <c r="CJ15" s="269" t="s">
        <v>1156</v>
      </c>
      <c r="CK15" s="174" t="s">
        <v>858</v>
      </c>
      <c r="CL15" s="86" t="str">
        <f>HYPERLINK("https://clips.twitch.tv/FunAstuteOrcaTheThing","30.11")</f>
        <v>30.11</v>
      </c>
      <c r="CM15" s="86" t="str">
        <f>HYPERLINK("https://youtu.be/x2-SXpYJI6M","15.50")</f>
        <v>15.50</v>
      </c>
      <c r="CN15" s="230" t="s">
        <v>1157</v>
      </c>
      <c r="CO15" s="269" t="s">
        <v>1158</v>
      </c>
      <c r="CP15" s="230"/>
      <c r="CQ15" s="230"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1160</v>
      </c>
      <c r="DB15" s="230"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1162</v>
      </c>
      <c r="DI15" s="86" t="str">
        <f>HYPERLINK("https://clips.twitch.tv/AstuteVainApePraiseIt","1:29.68")</f>
        <v>1:29.68</v>
      </c>
      <c r="DJ15" s="97"/>
      <c r="DK15" s="230" t="s">
        <v>402</v>
      </c>
      <c r="DL15" s="86" t="str">
        <f>HYPERLINK("https://clips.twitch.tv/SeductiveSpineyPoultrySmoocherZ","21.68")</f>
        <v>21.68</v>
      </c>
      <c r="DM15" s="230" t="s">
        <v>279</v>
      </c>
      <c r="DN15" s="88" t="s">
        <v>1163</v>
      </c>
      <c r="DO15" s="230" t="s">
        <v>1164</v>
      </c>
      <c r="DP15" s="174" t="s">
        <v>1165</v>
      </c>
      <c r="DQ15" s="174"/>
      <c r="DR15" s="86" t="str">
        <f>HYPERLINK("https://youtu.be/kFaTTglOtkw","11.56")</f>
        <v>11.56</v>
      </c>
      <c r="DS15" s="86" t="str">
        <f>HYPERLINK("https://clips.twitch.tv/ClearSavageSageDuDudu","32.02")</f>
        <v>32.02</v>
      </c>
      <c r="DT15" s="230"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534</v>
      </c>
      <c r="EA15" s="86" t="str">
        <f>HYPERLINK("https://clips.twitch.tv/BadCoweringSrirachaKlappa","24.61")</f>
        <v>24.61</v>
      </c>
      <c r="EB15" s="86" t="str">
        <f>HYPERLINK("https://clips.twitch.tv/AbnegateQuaintAlbatrossPeteZaroll","6.49")</f>
        <v>6.49</v>
      </c>
    </row>
    <row r="16" ht="15.75" customHeight="1">
      <c r="A16" s="176" t="s">
        <v>1167</v>
      </c>
      <c r="B16" s="99" t="s">
        <v>1168</v>
      </c>
      <c r="C16" s="100" t="s">
        <v>435</v>
      </c>
      <c r="D16" s="101" t="s">
        <v>891</v>
      </c>
      <c r="E16" s="102" t="s">
        <v>720</v>
      </c>
      <c r="F16" s="103" t="s">
        <v>1169</v>
      </c>
      <c r="G16" s="99" t="s">
        <v>1049</v>
      </c>
      <c r="H16" s="178" t="s">
        <v>543</v>
      </c>
      <c r="I16" s="178" t="s">
        <v>1170</v>
      </c>
      <c r="J16" s="270" t="s">
        <v>1171</v>
      </c>
      <c r="K16" s="178" t="s">
        <v>336</v>
      </c>
      <c r="L16" s="177" t="s">
        <v>485</v>
      </c>
      <c r="M16" s="181" t="s">
        <v>1172</v>
      </c>
      <c r="N16" s="271" t="s">
        <v>1173</v>
      </c>
      <c r="O16" s="272" t="s">
        <v>1174</v>
      </c>
      <c r="P16" s="273" t="s">
        <v>641</v>
      </c>
      <c r="Q16" s="234"/>
      <c r="S16" s="178" t="s">
        <v>1175</v>
      </c>
      <c r="T16" s="177" t="s">
        <v>1176</v>
      </c>
      <c r="U16" s="274"/>
      <c r="V16" s="275"/>
      <c r="W16" s="170"/>
      <c r="X16" s="238" t="s">
        <v>1177</v>
      </c>
      <c r="Y16" s="111" t="s">
        <v>1178</v>
      </c>
      <c r="Z16" s="276" t="s">
        <v>735</v>
      </c>
      <c r="AA16" s="236" t="s">
        <v>1179</v>
      </c>
      <c r="AB16" s="111" t="s">
        <v>821</v>
      </c>
      <c r="AC16" s="236" t="s">
        <v>1180</v>
      </c>
      <c r="AD16" s="111" t="s">
        <v>1181</v>
      </c>
      <c r="AE16" s="111" t="s">
        <v>653</v>
      </c>
      <c r="AF16" s="111" t="s">
        <v>243</v>
      </c>
      <c r="AG16" s="183"/>
      <c r="AH16" s="217"/>
      <c r="AI16" s="111" t="s">
        <v>1182</v>
      </c>
      <c r="AJ16" s="277"/>
      <c r="AK16" s="170"/>
      <c r="AL16" s="186" t="s">
        <v>359</v>
      </c>
      <c r="AM16" s="119" t="s">
        <v>1183</v>
      </c>
      <c r="AN16" s="189" t="s">
        <v>1184</v>
      </c>
      <c r="AO16" s="257"/>
      <c r="AP16" s="257"/>
      <c r="AQ16" s="257"/>
      <c r="AR16" s="239" t="s">
        <v>1185</v>
      </c>
      <c r="AS16" s="257"/>
      <c r="AT16" s="186" t="s">
        <v>832</v>
      </c>
      <c r="AU16" s="278" t="s">
        <v>1186</v>
      </c>
      <c r="AV16" s="186" t="s">
        <v>1187</v>
      </c>
      <c r="AW16" s="279"/>
      <c r="AX16" s="280" t="s">
        <v>1188</v>
      </c>
      <c r="AY16" s="257"/>
      <c r="AZ16" s="257"/>
      <c r="BA16" s="129" t="str">
        <f>HYPERLINK("https://clips.twitch.tv/JollyDarlingMousePipeHype","49.40")</f>
        <v>49.40</v>
      </c>
      <c r="BB16" s="191" t="s">
        <v>838</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845</v>
      </c>
      <c r="BN16" s="129" t="s">
        <v>1194</v>
      </c>
      <c r="BO16" s="258"/>
      <c r="BP16" s="258"/>
      <c r="BQ16" s="242"/>
      <c r="BR16" s="195" t="str">
        <f>HYPERLINK("https://clips.twitch.tv/PolishedAnimatedPenguinOhMyDog","50.72")</f>
        <v>50.72</v>
      </c>
      <c r="BS16" s="134" t="s">
        <v>1195</v>
      </c>
      <c r="BT16" s="196" t="s">
        <v>1196</v>
      </c>
      <c r="BU16" s="195" t="s">
        <v>1197</v>
      </c>
      <c r="BV16" s="283" t="s">
        <v>954</v>
      </c>
      <c r="BW16" s="259"/>
      <c r="BX16" s="199"/>
      <c r="BY16" s="199" t="s">
        <v>1198</v>
      </c>
      <c r="BZ16" s="221" t="s">
        <v>855</v>
      </c>
      <c r="CA16" s="199" t="s">
        <v>1199</v>
      </c>
      <c r="CB16" s="197" t="s">
        <v>1200</v>
      </c>
      <c r="CC16" s="199" t="s">
        <v>1201</v>
      </c>
      <c r="CD16" s="284"/>
      <c r="CE16" s="259"/>
      <c r="CF16" s="201" t="str">
        <f>HYPERLINK("https://clips.twitch.tv/PlainYummyKuduDeIlluminati","53.44")</f>
        <v>53.44</v>
      </c>
      <c r="CG16" s="285" t="s">
        <v>481</v>
      </c>
      <c r="CH16" s="203" t="s">
        <v>1202</v>
      </c>
      <c r="CI16" s="222" t="s">
        <v>1203</v>
      </c>
      <c r="CJ16" s="243" t="s">
        <v>1204</v>
      </c>
      <c r="CK16" s="286" t="s">
        <v>1205</v>
      </c>
      <c r="CL16" s="243" t="s">
        <v>477</v>
      </c>
      <c r="CM16" s="243" t="s">
        <v>773</v>
      </c>
      <c r="CN16" s="287"/>
      <c r="CO16" s="142" t="s">
        <v>257</v>
      </c>
      <c r="CP16" s="202"/>
      <c r="CQ16" s="142" t="s">
        <v>1206</v>
      </c>
      <c r="CR16" s="261"/>
      <c r="CS16" s="175"/>
      <c r="CT16" s="246" t="s">
        <v>172</v>
      </c>
      <c r="CU16" s="206" t="s">
        <v>1207</v>
      </c>
      <c r="CV16" s="288" t="s">
        <v>1208</v>
      </c>
      <c r="CW16" s="153" t="s">
        <v>1209</v>
      </c>
      <c r="CX16" s="204" t="s">
        <v>1210</v>
      </c>
      <c r="CY16" s="289"/>
      <c r="CZ16" s="153" t="s">
        <v>1211</v>
      </c>
      <c r="DA16" s="206" t="s">
        <v>1212</v>
      </c>
      <c r="DB16" s="262"/>
      <c r="DC16" s="153" t="s">
        <v>1213</v>
      </c>
      <c r="DD16" s="153" t="s">
        <v>1214</v>
      </c>
      <c r="DE16" s="290"/>
      <c r="DF16" s="290"/>
      <c r="DG16" s="265" t="s">
        <v>103</v>
      </c>
      <c r="DH16" s="263"/>
      <c r="DI16" s="263"/>
      <c r="DJ16" s="265"/>
      <c r="DK16" s="265" t="s">
        <v>420</v>
      </c>
      <c r="DL16" s="265" t="s">
        <v>1215</v>
      </c>
      <c r="DM16" s="265" t="s">
        <v>524</v>
      </c>
      <c r="DN16" s="265" t="s">
        <v>1216</v>
      </c>
      <c r="DO16" s="265" t="s">
        <v>1217</v>
      </c>
      <c r="DP16" s="291" t="s">
        <v>1218</v>
      </c>
      <c r="DQ16" s="207" t="s">
        <v>1219</v>
      </c>
      <c r="DR16" s="265" t="s">
        <v>1220</v>
      </c>
      <c r="DS16" s="263"/>
      <c r="DT16" s="227" t="s">
        <v>1221</v>
      </c>
      <c r="DU16" s="265" t="s">
        <v>427</v>
      </c>
      <c r="DV16" s="263"/>
      <c r="DW16" s="263"/>
      <c r="DX16" s="167" t="s">
        <v>1222</v>
      </c>
      <c r="DY16" s="292" t="s">
        <v>628</v>
      </c>
      <c r="DZ16" s="210" t="s">
        <v>1223</v>
      </c>
      <c r="EA16" s="207" t="s">
        <v>215</v>
      </c>
      <c r="EB16" s="293" t="s">
        <v>1224</v>
      </c>
    </row>
    <row r="17" ht="15.75" customHeight="1">
      <c r="A17" s="168" t="s">
        <v>1225</v>
      </c>
      <c r="B17" s="79" t="s">
        <v>1226</v>
      </c>
      <c r="C17" s="80" t="s">
        <v>891</v>
      </c>
      <c r="D17" s="81" t="s">
        <v>539</v>
      </c>
      <c r="E17" s="82" t="s">
        <v>540</v>
      </c>
      <c r="F17" s="83" t="s">
        <v>1227</v>
      </c>
      <c r="G17" s="79" t="s">
        <v>1227</v>
      </c>
      <c r="H17" s="87" t="s">
        <v>99</v>
      </c>
      <c r="I17" s="87" t="s">
        <v>1228</v>
      </c>
      <c r="J17" s="88" t="s">
        <v>1229</v>
      </c>
      <c r="K17" s="87" t="s">
        <v>336</v>
      </c>
      <c r="L17" s="87" t="s">
        <v>519</v>
      </c>
      <c r="M17" s="87" t="s">
        <v>1230</v>
      </c>
      <c r="N17" s="88" t="s">
        <v>1231</v>
      </c>
      <c r="O17" s="87" t="s">
        <v>1232</v>
      </c>
      <c r="P17" s="87" t="s">
        <v>230</v>
      </c>
      <c r="Q17" s="95" t="s">
        <v>1233</v>
      </c>
      <c r="R17" s="169"/>
      <c r="S17" s="95" t="s">
        <v>1234</v>
      </c>
      <c r="T17" s="213"/>
      <c r="U17" s="87" t="s">
        <v>1235</v>
      </c>
      <c r="W17" s="170"/>
      <c r="X17" s="87" t="s">
        <v>1236</v>
      </c>
      <c r="Y17" s="87" t="s">
        <v>1237</v>
      </c>
      <c r="Z17" s="94" t="s">
        <v>1238</v>
      </c>
      <c r="AA17" s="87" t="s">
        <v>1239</v>
      </c>
      <c r="AB17" s="87" t="s">
        <v>982</v>
      </c>
      <c r="AC17" s="95" t="s">
        <v>1240</v>
      </c>
      <c r="AD17" s="87" t="s">
        <v>738</v>
      </c>
      <c r="AE17" s="87" t="s">
        <v>653</v>
      </c>
      <c r="AF17" s="95" t="s">
        <v>740</v>
      </c>
      <c r="AG17" s="213"/>
      <c r="AH17" s="253"/>
      <c r="AI17" s="95" t="s">
        <v>987</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3"/>
      <c r="AZ17" s="213"/>
      <c r="BA17" s="87" t="s">
        <v>1249</v>
      </c>
      <c r="BB17" s="95" t="s">
        <v>575</v>
      </c>
      <c r="BC17" s="95" t="s">
        <v>995</v>
      </c>
      <c r="BD17" s="87" t="s">
        <v>1250</v>
      </c>
      <c r="BE17" s="87" t="s">
        <v>1251</v>
      </c>
      <c r="BF17" s="87" t="s">
        <v>1252</v>
      </c>
      <c r="BG17" s="213"/>
      <c r="BH17" s="94" t="s">
        <v>1253</v>
      </c>
      <c r="BI17" s="87" t="s">
        <v>1254</v>
      </c>
      <c r="BJ17" s="169"/>
      <c r="BK17" s="87" t="s">
        <v>1255</v>
      </c>
      <c r="BL17" s="213"/>
      <c r="BM17" s="213"/>
      <c r="BO17" s="213"/>
      <c r="BP17" s="213"/>
      <c r="BQ17" s="87" t="s">
        <v>1256</v>
      </c>
      <c r="BR17" s="87" t="s">
        <v>1257</v>
      </c>
      <c r="BS17" s="87" t="s">
        <v>1258</v>
      </c>
      <c r="BT17" s="87" t="s">
        <v>1259</v>
      </c>
      <c r="BU17" s="87" t="s">
        <v>1260</v>
      </c>
      <c r="BV17" s="87" t="s">
        <v>1012</v>
      </c>
      <c r="BW17" s="87" t="s">
        <v>1261</v>
      </c>
      <c r="BX17" s="87" t="s">
        <v>1262</v>
      </c>
      <c r="BY17" s="213"/>
      <c r="BZ17" s="87" t="s">
        <v>1263</v>
      </c>
      <c r="CA17" s="213"/>
      <c r="CB17" s="87" t="s">
        <v>1264</v>
      </c>
      <c r="CC17" s="213"/>
      <c r="CE17" s="213"/>
      <c r="CF17" s="86" t="s">
        <v>1265</v>
      </c>
      <c r="CG17" s="87" t="s">
        <v>1266</v>
      </c>
      <c r="CH17" s="87" t="s">
        <v>172</v>
      </c>
      <c r="CI17" s="87" t="s">
        <v>173</v>
      </c>
      <c r="CJ17" s="87" t="s">
        <v>1267</v>
      </c>
      <c r="CK17" s="88" t="s">
        <v>976</v>
      </c>
      <c r="CL17" s="87" t="s">
        <v>1268</v>
      </c>
      <c r="CM17" s="95" t="s">
        <v>1269</v>
      </c>
      <c r="CN17" s="213"/>
      <c r="CO17" s="88" t="s">
        <v>1270</v>
      </c>
      <c r="CP17" s="213"/>
      <c r="CQ17" s="213"/>
      <c r="CR17" s="213"/>
      <c r="CS17" s="175"/>
      <c r="CT17" s="87" t="s">
        <v>1271</v>
      </c>
      <c r="CU17" s="88" t="s">
        <v>695</v>
      </c>
      <c r="CV17" s="87" t="s">
        <v>1272</v>
      </c>
      <c r="CW17" s="87" t="s">
        <v>1273</v>
      </c>
      <c r="CX17" s="87" t="s">
        <v>187</v>
      </c>
      <c r="CY17" s="87" t="s">
        <v>1274</v>
      </c>
      <c r="CZ17" s="87" t="s">
        <v>1275</v>
      </c>
      <c r="DA17" s="87" t="s">
        <v>1276</v>
      </c>
      <c r="DB17" s="95" t="s">
        <v>1277</v>
      </c>
      <c r="DC17" s="213"/>
      <c r="DD17" s="294"/>
      <c r="DE17" s="87" t="s">
        <v>1278</v>
      </c>
      <c r="DF17" s="87"/>
      <c r="DG17" s="87" t="s">
        <v>790</v>
      </c>
      <c r="DH17" s="213"/>
      <c r="DI17" s="253"/>
      <c r="DJ17" s="213"/>
      <c r="DK17" s="94" t="s">
        <v>199</v>
      </c>
      <c r="DL17" s="87" t="s">
        <v>200</v>
      </c>
      <c r="DM17" s="213"/>
      <c r="DN17" s="213"/>
      <c r="DO17" s="213"/>
      <c r="DP17" s="87" t="s">
        <v>1279</v>
      </c>
      <c r="DQ17" s="94" t="s">
        <v>1280</v>
      </c>
      <c r="DR17" s="87" t="s">
        <v>1005</v>
      </c>
      <c r="DS17" s="87" t="s">
        <v>1281</v>
      </c>
      <c r="DT17" s="213"/>
      <c r="DU17" s="88" t="s">
        <v>1282</v>
      </c>
      <c r="DV17" s="213"/>
      <c r="DW17" s="95" t="s">
        <v>321</v>
      </c>
      <c r="DX17" s="213"/>
      <c r="DY17" s="213"/>
      <c r="DZ17" s="213"/>
      <c r="EA17" s="87" t="s">
        <v>215</v>
      </c>
      <c r="EB17" s="86" t="s">
        <v>216</v>
      </c>
    </row>
    <row r="18" ht="15.75" customHeight="1">
      <c r="A18" s="176" t="s">
        <v>1283</v>
      </c>
      <c r="B18" s="99" t="s">
        <v>1284</v>
      </c>
      <c r="C18" s="100" t="s">
        <v>1285</v>
      </c>
      <c r="D18" s="101" t="s">
        <v>1048</v>
      </c>
      <c r="E18" s="102" t="s">
        <v>1286</v>
      </c>
      <c r="F18" s="103" t="s">
        <v>1287</v>
      </c>
      <c r="G18" s="99" t="s">
        <v>1288</v>
      </c>
      <c r="H18" s="177" t="s">
        <v>1289</v>
      </c>
      <c r="I18" s="177" t="s">
        <v>100</v>
      </c>
      <c r="J18" s="177" t="s">
        <v>1290</v>
      </c>
      <c r="K18" s="177" t="s">
        <v>545</v>
      </c>
      <c r="L18" s="177" t="s">
        <v>519</v>
      </c>
      <c r="M18" s="177" t="s">
        <v>1291</v>
      </c>
      <c r="N18" s="177" t="s">
        <v>1292</v>
      </c>
      <c r="O18" s="177" t="s">
        <v>1293</v>
      </c>
      <c r="P18" s="177" t="s">
        <v>107</v>
      </c>
      <c r="Q18" s="274"/>
      <c r="R18" s="274"/>
      <c r="S18" s="274"/>
      <c r="T18" s="274"/>
      <c r="U18" s="274"/>
      <c r="V18" s="274"/>
      <c r="W18" s="170"/>
      <c r="X18" s="111" t="s">
        <v>1294</v>
      </c>
      <c r="Y18" s="111" t="s">
        <v>1295</v>
      </c>
      <c r="Z18" s="111" t="s">
        <v>1296</v>
      </c>
      <c r="AA18" s="111" t="s">
        <v>1297</v>
      </c>
      <c r="AB18" s="111" t="s">
        <v>1298</v>
      </c>
      <c r="AC18" s="111" t="s">
        <v>352</v>
      </c>
      <c r="AD18" s="111" t="s">
        <v>1299</v>
      </c>
      <c r="AE18" s="111" t="s">
        <v>1300</v>
      </c>
      <c r="AF18" s="111" t="s">
        <v>243</v>
      </c>
      <c r="AG18" s="277"/>
      <c r="AH18" s="277"/>
      <c r="AI18" s="277"/>
      <c r="AJ18" s="277"/>
      <c r="AK18" s="170"/>
      <c r="AL18" s="186" t="s">
        <v>1301</v>
      </c>
      <c r="AM18" s="186" t="s">
        <v>1302</v>
      </c>
      <c r="AN18" s="257"/>
      <c r="AO18" s="257"/>
      <c r="AP18" s="257"/>
      <c r="AQ18" s="279"/>
      <c r="AR18" s="257"/>
      <c r="AS18" s="257"/>
      <c r="AT18" s="186" t="s">
        <v>832</v>
      </c>
      <c r="AU18" s="186" t="s">
        <v>1303</v>
      </c>
      <c r="AV18" s="187" t="s">
        <v>995</v>
      </c>
      <c r="AW18" s="257"/>
      <c r="AX18" s="257"/>
      <c r="AZ18" s="257"/>
      <c r="BA18" s="282" t="s">
        <v>1304</v>
      </c>
      <c r="BB18" s="282" t="s">
        <v>1305</v>
      </c>
      <c r="BC18" s="282" t="s">
        <v>1306</v>
      </c>
      <c r="BD18" s="282" t="s">
        <v>264</v>
      </c>
      <c r="BE18" s="282" t="s">
        <v>1307</v>
      </c>
      <c r="BF18" s="282" t="s">
        <v>1308</v>
      </c>
      <c r="BG18" s="282" t="s">
        <v>1309</v>
      </c>
      <c r="BH18" s="191" t="s">
        <v>211</v>
      </c>
      <c r="BI18" s="282" t="s">
        <v>1310</v>
      </c>
      <c r="BJ18" s="282" t="s">
        <v>1311</v>
      </c>
      <c r="BK18" s="191" t="s">
        <v>1312</v>
      </c>
      <c r="BL18" s="282" t="s">
        <v>1313</v>
      </c>
      <c r="BM18" s="282" t="s">
        <v>845</v>
      </c>
      <c r="BN18" s="282" t="s">
        <v>1314</v>
      </c>
      <c r="BO18" s="282" t="s">
        <v>1315</v>
      </c>
      <c r="BP18" s="258"/>
      <c r="BQ18" s="134" t="s">
        <v>1316</v>
      </c>
      <c r="BR18" s="130" t="s">
        <v>147</v>
      </c>
      <c r="BS18" s="130" t="s">
        <v>999</v>
      </c>
      <c r="BT18" s="134" t="s">
        <v>926</v>
      </c>
      <c r="BU18" s="134" t="s">
        <v>1317</v>
      </c>
      <c r="BV18" s="134" t="s">
        <v>1318</v>
      </c>
      <c r="BW18" s="134" t="s">
        <v>1319</v>
      </c>
      <c r="BX18" s="134" t="s">
        <v>1320</v>
      </c>
      <c r="BY18" s="134" t="s">
        <v>1321</v>
      </c>
      <c r="BZ18" s="134" t="s">
        <v>1016</v>
      </c>
      <c r="CA18" s="284"/>
      <c r="CC18" s="259"/>
      <c r="CD18" s="259"/>
      <c r="CE18" s="259"/>
      <c r="CF18" s="200" t="s">
        <v>254</v>
      </c>
      <c r="CG18" s="142" t="s">
        <v>1322</v>
      </c>
      <c r="CH18" s="142" t="s">
        <v>1323</v>
      </c>
      <c r="CI18" s="142" t="s">
        <v>1324</v>
      </c>
      <c r="CJ18" s="142" t="s">
        <v>1325</v>
      </c>
      <c r="CK18" s="142" t="s">
        <v>1326</v>
      </c>
      <c r="CL18" s="142" t="s">
        <v>995</v>
      </c>
      <c r="CM18" s="142" t="s">
        <v>177</v>
      </c>
      <c r="CN18" s="287"/>
      <c r="CO18" s="261"/>
      <c r="CP18" s="261"/>
      <c r="CQ18" s="261"/>
      <c r="CR18" s="261"/>
      <c r="CS18" s="175"/>
      <c r="CT18" s="224" t="s">
        <v>1327</v>
      </c>
      <c r="CU18" s="153" t="s">
        <v>1328</v>
      </c>
      <c r="CV18" s="153" t="s">
        <v>185</v>
      </c>
      <c r="CW18" s="224" t="s">
        <v>1329</v>
      </c>
      <c r="CX18" s="153" t="s">
        <v>1317</v>
      </c>
      <c r="CY18" s="153" t="s">
        <v>322</v>
      </c>
      <c r="CZ18" s="206" t="s">
        <v>1330</v>
      </c>
      <c r="DA18" s="153" t="s">
        <v>1331</v>
      </c>
      <c r="DB18" s="262"/>
      <c r="DC18" s="262"/>
      <c r="DD18" s="262"/>
      <c r="DE18" s="262"/>
      <c r="DF18" s="262"/>
      <c r="DG18" s="210" t="s">
        <v>694</v>
      </c>
      <c r="DH18" s="263"/>
      <c r="DI18" s="295"/>
      <c r="DJ18" s="249"/>
      <c r="DK18" s="209" t="s">
        <v>199</v>
      </c>
      <c r="DL18" s="263"/>
      <c r="DM18" s="207" t="s">
        <v>490</v>
      </c>
      <c r="DN18" s="296"/>
      <c r="DO18" s="292"/>
      <c r="DP18" s="207" t="s">
        <v>204</v>
      </c>
      <c r="DQ18" s="207" t="s">
        <v>1332</v>
      </c>
      <c r="DR18" s="207" t="s">
        <v>503</v>
      </c>
      <c r="DS18" s="296"/>
      <c r="DT18" s="263"/>
      <c r="DU18" s="207" t="s">
        <v>201</v>
      </c>
      <c r="DV18" s="263"/>
      <c r="DW18" s="263"/>
      <c r="DX18" s="209" t="s">
        <v>1333</v>
      </c>
      <c r="DY18" s="207" t="s">
        <v>533</v>
      </c>
      <c r="DZ18" s="263"/>
      <c r="EA18" s="263"/>
      <c r="EB18" s="167" t="s">
        <v>1334</v>
      </c>
    </row>
    <row r="19" ht="15.75" customHeight="1">
      <c r="A19" s="297" t="s">
        <v>1335</v>
      </c>
      <c r="B19" s="79" t="s">
        <v>1336</v>
      </c>
      <c r="C19" s="80" t="s">
        <v>1048</v>
      </c>
      <c r="D19" s="81" t="s">
        <v>1048</v>
      </c>
      <c r="E19" s="82" t="s">
        <v>1048</v>
      </c>
      <c r="F19" s="83" t="s">
        <v>1337</v>
      </c>
      <c r="G19" s="79" t="s">
        <v>1338</v>
      </c>
      <c r="H19" s="86" t="s">
        <v>746</v>
      </c>
      <c r="I19" s="86" t="s">
        <v>1339</v>
      </c>
      <c r="J19" s="86" t="s">
        <v>1340</v>
      </c>
      <c r="K19" s="86" t="s">
        <v>1341</v>
      </c>
      <c r="L19" s="87" t="s">
        <v>186</v>
      </c>
      <c r="M19" s="268" t="s">
        <v>1342</v>
      </c>
      <c r="N19" s="87" t="s">
        <v>1343</v>
      </c>
      <c r="O19" s="86" t="s">
        <v>1344</v>
      </c>
      <c r="P19" s="86" t="s">
        <v>1345</v>
      </c>
      <c r="Q19" s="87" t="s">
        <v>108</v>
      </c>
      <c r="R19" s="230"/>
      <c r="S19" s="87" t="s">
        <v>370</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459</v>
      </c>
      <c r="AG19" s="87" t="s">
        <v>1011</v>
      </c>
      <c r="AH19" s="95" t="s">
        <v>1354</v>
      </c>
      <c r="AI19" s="87" t="s">
        <v>1355</v>
      </c>
      <c r="AJ19" s="87" t="s">
        <v>1356</v>
      </c>
      <c r="AK19" s="170"/>
      <c r="AL19" s="87" t="s">
        <v>1357</v>
      </c>
      <c r="AM19" s="87" t="s">
        <v>1358</v>
      </c>
      <c r="AN19" s="213"/>
      <c r="AO19" s="87" t="s">
        <v>506</v>
      </c>
      <c r="AP19" s="87" t="s">
        <v>1359</v>
      </c>
      <c r="AQ19" s="87" t="s">
        <v>1360</v>
      </c>
      <c r="AR19" s="86" t="s">
        <v>364</v>
      </c>
      <c r="AS19" s="87" t="s">
        <v>1361</v>
      </c>
      <c r="AT19" s="87" t="s">
        <v>366</v>
      </c>
      <c r="AU19" s="87" t="s">
        <v>1362</v>
      </c>
      <c r="AV19" s="87" t="s">
        <v>1363</v>
      </c>
      <c r="AW19" s="213"/>
      <c r="AX19" s="87" t="s">
        <v>110</v>
      </c>
      <c r="AY19" s="87" t="s">
        <v>1364</v>
      </c>
      <c r="AZ19" s="253"/>
      <c r="BA19" s="298" t="s">
        <v>1365</v>
      </c>
      <c r="BB19" s="299" t="s">
        <v>142</v>
      </c>
      <c r="BC19" s="299" t="s">
        <v>263</v>
      </c>
      <c r="BD19" s="298" t="s">
        <v>1366</v>
      </c>
      <c r="BE19" s="299" t="s">
        <v>1265</v>
      </c>
      <c r="BF19" s="298" t="s">
        <v>1367</v>
      </c>
      <c r="BG19" s="298" t="s">
        <v>1368</v>
      </c>
      <c r="BH19" s="298" t="s">
        <v>1369</v>
      </c>
      <c r="BI19" s="298" t="s">
        <v>1370</v>
      </c>
      <c r="BJ19" s="300"/>
      <c r="BK19" s="298" t="s">
        <v>1371</v>
      </c>
      <c r="BL19" s="300"/>
      <c r="BM19" s="298" t="s">
        <v>1372</v>
      </c>
      <c r="BN19" s="298" t="s">
        <v>1373</v>
      </c>
      <c r="BO19" s="300"/>
      <c r="BP19" s="213"/>
      <c r="BQ19" s="86" t="s">
        <v>1374</v>
      </c>
      <c r="BR19" s="87" t="s">
        <v>1375</v>
      </c>
      <c r="BS19" s="87" t="s">
        <v>1376</v>
      </c>
      <c r="BT19" s="87" t="s">
        <v>523</v>
      </c>
      <c r="BU19" s="87" t="s">
        <v>1377</v>
      </c>
      <c r="BV19" s="87" t="s">
        <v>1378</v>
      </c>
      <c r="BW19" s="87" t="s">
        <v>1379</v>
      </c>
      <c r="BX19" s="86" t="s">
        <v>1380</v>
      </c>
      <c r="BY19" s="213"/>
      <c r="BZ19" s="87" t="s">
        <v>279</v>
      </c>
      <c r="CA19" s="87" t="s">
        <v>166</v>
      </c>
      <c r="CB19" s="87" t="s">
        <v>1381</v>
      </c>
      <c r="CC19" s="87" t="s">
        <v>168</v>
      </c>
      <c r="CD19" s="213"/>
      <c r="CE19" s="213"/>
      <c r="CF19" s="87" t="s">
        <v>1382</v>
      </c>
      <c r="CG19" s="87" t="s">
        <v>1383</v>
      </c>
      <c r="CH19" s="87" t="s">
        <v>1384</v>
      </c>
      <c r="CI19" s="87" t="s">
        <v>1385</v>
      </c>
      <c r="CJ19" s="87" t="s">
        <v>1328</v>
      </c>
      <c r="CK19" s="87" t="s">
        <v>1386</v>
      </c>
      <c r="CL19" s="87" t="s">
        <v>1387</v>
      </c>
      <c r="CM19" s="87" t="s">
        <v>177</v>
      </c>
      <c r="CN19" s="87" t="s">
        <v>1388</v>
      </c>
      <c r="CO19" s="87" t="s">
        <v>1389</v>
      </c>
      <c r="CP19" s="213"/>
      <c r="CQ19" s="213"/>
      <c r="CR19" s="87" t="s">
        <v>1390</v>
      </c>
      <c r="CS19" s="175"/>
      <c r="CT19" s="87" t="s">
        <v>1391</v>
      </c>
      <c r="CU19" s="87" t="s">
        <v>1392</v>
      </c>
      <c r="CV19" s="87" t="s">
        <v>558</v>
      </c>
      <c r="CW19" s="87" t="str">
        <f>HYPERLINK("https://youtu.be/vd-mC8cvtGs","45.05")</f>
        <v>45.05</v>
      </c>
      <c r="CX19" s="87" t="s">
        <v>1393</v>
      </c>
      <c r="CY19" s="87" t="s">
        <v>1394</v>
      </c>
      <c r="CZ19" s="87" t="s">
        <v>1395</v>
      </c>
      <c r="DA19" s="87" t="s">
        <v>190</v>
      </c>
      <c r="DB19" s="213"/>
      <c r="DC19" s="87" t="s">
        <v>1396</v>
      </c>
      <c r="DD19" s="87" t="s">
        <v>1397</v>
      </c>
      <c r="DE19" s="213"/>
      <c r="DF19" s="213"/>
      <c r="DG19" s="87" t="s">
        <v>1038</v>
      </c>
      <c r="DH19" s="87" t="s">
        <v>196</v>
      </c>
      <c r="DI19" s="87" t="s">
        <v>1398</v>
      </c>
      <c r="DJ19" s="87" t="s">
        <v>1000</v>
      </c>
      <c r="DK19" s="94" t="s">
        <v>199</v>
      </c>
      <c r="DL19" s="87" t="s">
        <v>1399</v>
      </c>
      <c r="DM19" s="87" t="s">
        <v>1400</v>
      </c>
      <c r="DN19" s="87" t="s">
        <v>1401</v>
      </c>
      <c r="DO19" s="87" t="s">
        <v>1216</v>
      </c>
      <c r="DP19" s="87" t="s">
        <v>1402</v>
      </c>
      <c r="DQ19" s="86" t="s">
        <v>1403</v>
      </c>
      <c r="DR19" s="87" t="s">
        <v>860</v>
      </c>
      <c r="DS19" s="87" t="s">
        <v>882</v>
      </c>
      <c r="DT19" s="213"/>
      <c r="DU19" s="87" t="s">
        <v>530</v>
      </c>
      <c r="DV19" s="213"/>
      <c r="DW19" s="87" t="s">
        <v>1404</v>
      </c>
      <c r="DX19" s="87" t="s">
        <v>171</v>
      </c>
      <c r="DY19" s="88" t="s">
        <v>1405</v>
      </c>
      <c r="DZ19" s="87" t="s">
        <v>1406</v>
      </c>
      <c r="EA19" s="87" t="s">
        <v>1407</v>
      </c>
      <c r="EB19" s="86" t="s">
        <v>1408</v>
      </c>
    </row>
    <row r="20" ht="15.75" customHeight="1">
      <c r="A20" s="176" t="s">
        <v>1409</v>
      </c>
      <c r="B20" s="99" t="s">
        <v>1410</v>
      </c>
      <c r="C20" s="100" t="s">
        <v>1048</v>
      </c>
      <c r="D20" s="101" t="s">
        <v>1286</v>
      </c>
      <c r="E20" s="102" t="s">
        <v>1286</v>
      </c>
      <c r="F20" s="103" t="s">
        <v>1411</v>
      </c>
      <c r="G20" s="99" t="s">
        <v>1412</v>
      </c>
      <c r="H20" s="178" t="s">
        <v>1413</v>
      </c>
      <c r="I20" s="178" t="s">
        <v>1414</v>
      </c>
      <c r="J20" s="177" t="s">
        <v>702</v>
      </c>
      <c r="K20" s="178" t="s">
        <v>1415</v>
      </c>
      <c r="L20" s="177" t="s">
        <v>986</v>
      </c>
      <c r="M20" s="178" t="s">
        <v>1416</v>
      </c>
      <c r="N20" s="178" t="s">
        <v>1417</v>
      </c>
      <c r="O20" s="178" t="s">
        <v>1418</v>
      </c>
      <c r="P20" s="178" t="s">
        <v>898</v>
      </c>
      <c r="Q20" s="177" t="s">
        <v>1419</v>
      </c>
      <c r="R20" s="274"/>
      <c r="S20" s="178" t="s">
        <v>343</v>
      </c>
      <c r="T20" s="178" t="s">
        <v>1420</v>
      </c>
      <c r="U20" s="178" t="s">
        <v>543</v>
      </c>
      <c r="V20" s="178" t="s">
        <v>1421</v>
      </c>
      <c r="W20" s="170"/>
      <c r="X20" s="183" t="s">
        <v>1235</v>
      </c>
      <c r="Y20" s="183" t="s">
        <v>1422</v>
      </c>
      <c r="Z20" s="183" t="s">
        <v>1423</v>
      </c>
      <c r="AA20" s="183" t="s">
        <v>1424</v>
      </c>
      <c r="AB20" s="111" t="s">
        <v>1425</v>
      </c>
      <c r="AC20" s="183" t="s">
        <v>1426</v>
      </c>
      <c r="AD20" s="183" t="s">
        <v>1427</v>
      </c>
      <c r="AE20" s="111" t="s">
        <v>739</v>
      </c>
      <c r="AF20" s="183" t="s">
        <v>122</v>
      </c>
      <c r="AG20" s="301" t="s">
        <v>1428</v>
      </c>
      <c r="AH20" s="302"/>
      <c r="AI20" s="183" t="s">
        <v>1429</v>
      </c>
      <c r="AJ20" s="183" t="s">
        <v>1430</v>
      </c>
      <c r="AK20" s="170"/>
      <c r="AL20" s="190" t="s">
        <v>1431</v>
      </c>
      <c r="AM20" s="186" t="s">
        <v>1432</v>
      </c>
      <c r="AN20" s="186" t="s">
        <v>1433</v>
      </c>
      <c r="AO20" s="190" t="s">
        <v>1434</v>
      </c>
      <c r="AP20" s="186" t="s">
        <v>1435</v>
      </c>
      <c r="AQ20" s="186" t="s">
        <v>1135</v>
      </c>
      <c r="AR20" s="190" t="s">
        <v>527</v>
      </c>
      <c r="AS20" s="190" t="s">
        <v>1436</v>
      </c>
      <c r="AT20" s="186" t="s">
        <v>135</v>
      </c>
      <c r="AU20" s="190" t="s">
        <v>1362</v>
      </c>
      <c r="AV20" s="303" t="s">
        <v>1298</v>
      </c>
      <c r="AW20" s="239"/>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581</v>
      </c>
      <c r="BL20" s="194" t="s">
        <v>1448</v>
      </c>
      <c r="BM20" s="304" t="s">
        <v>1449</v>
      </c>
      <c r="BN20" s="220" t="s">
        <v>1450</v>
      </c>
      <c r="BO20" s="194" t="s">
        <v>1451</v>
      </c>
      <c r="BP20" s="194"/>
      <c r="BQ20" s="221"/>
      <c r="BR20" s="199" t="s">
        <v>1452</v>
      </c>
      <c r="BS20" s="199" t="s">
        <v>1453</v>
      </c>
      <c r="BT20" s="199" t="s">
        <v>682</v>
      </c>
      <c r="BU20" s="134" t="s">
        <v>1454</v>
      </c>
      <c r="BV20" s="199" t="s">
        <v>1455</v>
      </c>
      <c r="BW20" s="221" t="s">
        <v>1456</v>
      </c>
      <c r="BX20" s="305" t="s">
        <v>1457</v>
      </c>
      <c r="BY20" s="199" t="s">
        <v>1458</v>
      </c>
      <c r="BZ20" s="134" t="s">
        <v>1263</v>
      </c>
      <c r="CA20" s="199" t="s">
        <v>1459</v>
      </c>
      <c r="CB20" s="199" t="s">
        <v>1460</v>
      </c>
      <c r="CC20" s="199" t="s">
        <v>350</v>
      </c>
      <c r="CD20" s="199" t="s">
        <v>1461</v>
      </c>
      <c r="CE20" s="199"/>
      <c r="CF20" s="142" t="s">
        <v>170</v>
      </c>
      <c r="CG20" s="142" t="s">
        <v>1462</v>
      </c>
      <c r="CH20" s="243" t="s">
        <v>1463</v>
      </c>
      <c r="CI20" s="243" t="s">
        <v>1464</v>
      </c>
      <c r="CJ20" s="243" t="s">
        <v>1465</v>
      </c>
      <c r="CK20" s="243" t="s">
        <v>1466</v>
      </c>
      <c r="CL20" s="142" t="s">
        <v>1467</v>
      </c>
      <c r="CM20" s="243" t="s">
        <v>1468</v>
      </c>
      <c r="CN20" s="306" t="s">
        <v>1469</v>
      </c>
      <c r="CO20" s="142" t="s">
        <v>1470</v>
      </c>
      <c r="CP20" s="243"/>
      <c r="CQ20" s="243" t="s">
        <v>1471</v>
      </c>
      <c r="CR20" s="243" t="s">
        <v>1472</v>
      </c>
      <c r="CS20" s="175"/>
      <c r="CT20" s="206" t="s">
        <v>1473</v>
      </c>
      <c r="CU20" s="206" t="s">
        <v>1474</v>
      </c>
      <c r="CV20" s="153" t="s">
        <v>1093</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420</v>
      </c>
      <c r="DL20" s="265" t="s">
        <v>428</v>
      </c>
      <c r="DM20" s="265" t="s">
        <v>932</v>
      </c>
      <c r="DN20" s="265" t="s">
        <v>1485</v>
      </c>
      <c r="DO20" s="265" t="s">
        <v>1217</v>
      </c>
      <c r="DP20" s="265" t="s">
        <v>1486</v>
      </c>
      <c r="DQ20" s="265"/>
      <c r="DR20" s="265" t="s">
        <v>1487</v>
      </c>
      <c r="DS20" s="265" t="s">
        <v>1488</v>
      </c>
      <c r="DT20" s="249" t="s">
        <v>1489</v>
      </c>
      <c r="DU20" s="265" t="s">
        <v>1490</v>
      </c>
      <c r="DV20" s="265" t="s">
        <v>1491</v>
      </c>
      <c r="DW20" s="265" t="s">
        <v>481</v>
      </c>
      <c r="DX20" s="265" t="s">
        <v>1492</v>
      </c>
      <c r="DY20" s="265" t="s">
        <v>1493</v>
      </c>
      <c r="DZ20" s="265" t="s">
        <v>1494</v>
      </c>
      <c r="EA20" s="265" t="s">
        <v>1186</v>
      </c>
      <c r="EB20" s="167" t="s">
        <v>1495</v>
      </c>
    </row>
    <row r="21">
      <c r="A21" s="307" t="s">
        <v>1496</v>
      </c>
      <c r="B21" s="79" t="s">
        <v>1497</v>
      </c>
      <c r="C21" s="80" t="s">
        <v>1498</v>
      </c>
      <c r="D21" s="81" t="s">
        <v>435</v>
      </c>
      <c r="E21" s="82" t="s">
        <v>1048</v>
      </c>
      <c r="F21" s="83" t="s">
        <v>1049</v>
      </c>
      <c r="G21" s="79" t="s">
        <v>1049</v>
      </c>
      <c r="H21" s="88" t="s">
        <v>1499</v>
      </c>
      <c r="I21" s="87" t="s">
        <v>1500</v>
      </c>
      <c r="J21" s="87" t="s">
        <v>1501</v>
      </c>
      <c r="K21" s="87" t="s">
        <v>102</v>
      </c>
      <c r="L21" s="87" t="s">
        <v>1502</v>
      </c>
      <c r="M21" s="87" t="s">
        <v>1503</v>
      </c>
      <c r="N21" s="87" t="s">
        <v>1504</v>
      </c>
      <c r="O21" s="87" t="s">
        <v>1505</v>
      </c>
      <c r="P21" s="87" t="s">
        <v>107</v>
      </c>
      <c r="Q21" s="213"/>
      <c r="R21" s="213"/>
      <c r="S21" s="213"/>
      <c r="T21" s="213"/>
      <c r="U21" s="87" t="s">
        <v>1499</v>
      </c>
      <c r="V21" s="213"/>
      <c r="W21" s="170"/>
      <c r="X21" s="87" t="s">
        <v>978</v>
      </c>
      <c r="Y21" s="87" t="s">
        <v>115</v>
      </c>
      <c r="Z21" s="87" t="s">
        <v>1506</v>
      </c>
      <c r="AA21" s="87" t="s">
        <v>1507</v>
      </c>
      <c r="AB21" s="87" t="s">
        <v>1508</v>
      </c>
      <c r="AC21" s="87" t="s">
        <v>1509</v>
      </c>
      <c r="AD21" s="87" t="s">
        <v>1510</v>
      </c>
      <c r="AE21" s="87" t="s">
        <v>739</v>
      </c>
      <c r="AF21" s="87" t="s">
        <v>122</v>
      </c>
      <c r="AG21" s="87" t="s">
        <v>1511</v>
      </c>
      <c r="AH21" s="213"/>
      <c r="AI21" s="213"/>
      <c r="AJ21" s="213"/>
      <c r="AK21" s="170"/>
      <c r="AL21" s="87" t="s">
        <v>1512</v>
      </c>
      <c r="AM21" s="87" t="s">
        <v>1513</v>
      </c>
      <c r="AN21" s="87" t="s">
        <v>1514</v>
      </c>
      <c r="AO21" s="95" t="s">
        <v>1515</v>
      </c>
      <c r="AP21" s="213"/>
      <c r="AQ21" s="213"/>
      <c r="AR21" s="253"/>
      <c r="AS21" s="87" t="s">
        <v>1251</v>
      </c>
      <c r="AT21" s="87" t="s">
        <v>1516</v>
      </c>
      <c r="AU21" s="87" t="s">
        <v>1517</v>
      </c>
      <c r="AV21" s="87" t="s">
        <v>1518</v>
      </c>
      <c r="AW21" s="213"/>
      <c r="AX21" s="87" t="s">
        <v>1519</v>
      </c>
      <c r="AY21" s="213"/>
      <c r="AZ21" s="213"/>
      <c r="BA21" s="87" t="s">
        <v>1138</v>
      </c>
      <c r="BB21" s="87" t="s">
        <v>1520</v>
      </c>
      <c r="BC21" s="87" t="s">
        <v>263</v>
      </c>
      <c r="BD21" s="87" t="s">
        <v>1521</v>
      </c>
      <c r="BE21" s="87" t="s">
        <v>595</v>
      </c>
      <c r="BF21" s="87" t="s">
        <v>1522</v>
      </c>
      <c r="BG21" s="213"/>
      <c r="BH21" s="87" t="s">
        <v>1523</v>
      </c>
      <c r="BI21" s="87" t="s">
        <v>149</v>
      </c>
      <c r="BJ21" s="213"/>
      <c r="BK21" s="87" t="s">
        <v>483</v>
      </c>
      <c r="BL21" s="87" t="s">
        <v>1524</v>
      </c>
      <c r="BM21" s="87" t="s">
        <v>153</v>
      </c>
      <c r="BN21" s="87" t="s">
        <v>1525</v>
      </c>
      <c r="BO21" s="87" t="s">
        <v>1526</v>
      </c>
      <c r="BP21" s="213"/>
      <c r="BQ21" s="87" t="s">
        <v>1527</v>
      </c>
      <c r="BR21" s="87" t="s">
        <v>400</v>
      </c>
      <c r="BS21" s="87" t="s">
        <v>158</v>
      </c>
      <c r="BT21" s="87" t="s">
        <v>795</v>
      </c>
      <c r="BU21" s="94" t="s">
        <v>1528</v>
      </c>
      <c r="BV21" s="87" t="s">
        <v>1529</v>
      </c>
      <c r="BW21" s="87" t="s">
        <v>1530</v>
      </c>
      <c r="BX21" s="87" t="s">
        <v>1531</v>
      </c>
      <c r="BY21" s="213"/>
      <c r="BZ21" s="87" t="s">
        <v>165</v>
      </c>
      <c r="CA21" s="213"/>
      <c r="CB21" s="213"/>
      <c r="CC21" s="213"/>
      <c r="CD21" s="213"/>
      <c r="CE21" s="213"/>
      <c r="CF21" s="87" t="s">
        <v>1532</v>
      </c>
      <c r="CG21" s="87" t="s">
        <v>1533</v>
      </c>
      <c r="CH21" s="87" t="s">
        <v>1329</v>
      </c>
      <c r="CI21" s="95" t="s">
        <v>1534</v>
      </c>
      <c r="CJ21" s="213"/>
      <c r="CK21" s="87" t="s">
        <v>1535</v>
      </c>
      <c r="CL21" s="87" t="s">
        <v>1104</v>
      </c>
      <c r="CM21" s="87" t="s">
        <v>1028</v>
      </c>
      <c r="CN21" s="94" t="s">
        <v>1536</v>
      </c>
      <c r="CO21" s="87" t="s">
        <v>1537</v>
      </c>
      <c r="CP21" s="213"/>
      <c r="CQ21" s="87" t="s">
        <v>1538</v>
      </c>
      <c r="CR21" s="213"/>
      <c r="CS21" s="175"/>
      <c r="CT21" s="87" t="s">
        <v>1539</v>
      </c>
      <c r="CU21" s="213"/>
      <c r="CV21" s="87" t="s">
        <v>1540</v>
      </c>
      <c r="CW21" s="87" t="s">
        <v>1541</v>
      </c>
      <c r="CX21" s="87" t="s">
        <v>1542</v>
      </c>
      <c r="CY21" s="87" t="s">
        <v>1543</v>
      </c>
      <c r="CZ21" s="87" t="s">
        <v>1356</v>
      </c>
      <c r="DA21" s="87" t="s">
        <v>785</v>
      </c>
      <c r="DB21" s="213"/>
      <c r="DC21" s="87" t="s">
        <v>1544</v>
      </c>
      <c r="DD21" s="87" t="s">
        <v>193</v>
      </c>
      <c r="DE21" s="213"/>
      <c r="DF21" s="213"/>
      <c r="DG21" s="87" t="s">
        <v>1545</v>
      </c>
      <c r="DH21" s="213"/>
      <c r="DI21" s="213"/>
      <c r="DJ21" s="213"/>
      <c r="DK21" s="87" t="s">
        <v>420</v>
      </c>
      <c r="DL21" s="87" t="s">
        <v>492</v>
      </c>
      <c r="DM21" s="87" t="s">
        <v>1546</v>
      </c>
      <c r="DN21" s="213"/>
      <c r="DO21" s="213"/>
      <c r="DP21" s="87" t="s">
        <v>1547</v>
      </c>
      <c r="DQ21" s="87" t="s">
        <v>1548</v>
      </c>
      <c r="DR21" s="87" t="s">
        <v>1549</v>
      </c>
      <c r="DS21" s="87" t="s">
        <v>1550</v>
      </c>
      <c r="DT21" s="87" t="s">
        <v>574</v>
      </c>
      <c r="DU21" s="87" t="s">
        <v>530</v>
      </c>
      <c r="DV21" s="213"/>
      <c r="DW21" s="87" t="s">
        <v>1404</v>
      </c>
      <c r="DX21" s="95" t="s">
        <v>1551</v>
      </c>
      <c r="DY21" s="87" t="s">
        <v>1552</v>
      </c>
      <c r="DZ21" s="87" t="s">
        <v>1553</v>
      </c>
      <c r="EA21" s="87" t="s">
        <v>215</v>
      </c>
      <c r="EB21" s="86" t="s">
        <v>1554</v>
      </c>
    </row>
    <row r="22" ht="15.75" customHeight="1">
      <c r="A22" s="176" t="s">
        <v>1555</v>
      </c>
      <c r="B22" s="99" t="s">
        <v>1556</v>
      </c>
      <c r="C22" s="100" t="s">
        <v>541</v>
      </c>
      <c r="D22" s="101" t="s">
        <v>891</v>
      </c>
      <c r="E22" s="102" t="s">
        <v>540</v>
      </c>
      <c r="F22" s="103" t="s">
        <v>1557</v>
      </c>
      <c r="G22" s="99" t="s">
        <v>1558</v>
      </c>
      <c r="H22" s="178" t="s">
        <v>1559</v>
      </c>
      <c r="I22" s="308" t="s">
        <v>1560</v>
      </c>
      <c r="J22" s="234" t="s">
        <v>1561</v>
      </c>
      <c r="K22" s="272" t="str">
        <f>HYPERLINK("https://www.youtube.com/watch?v=V_9f-nXbRug","13.67")</f>
        <v>13.67</v>
      </c>
      <c r="L22" s="180" t="str">
        <f>HYPERLINK("https://www.youtube.com/watch?v=j1q4O70FX8E","42.43")</f>
        <v>42.43</v>
      </c>
      <c r="M22" s="178" t="s">
        <v>1562</v>
      </c>
      <c r="N22" s="180" t="str">
        <f>HYPERLINK("https://clips.twitch.tv/OilyTriangularPistachioTwitchRPG","1:09.53")</f>
        <v>1:09.53</v>
      </c>
      <c r="O22" s="308" t="s">
        <v>1563</v>
      </c>
      <c r="P22" s="273" t="str">
        <f>HYPERLINK("https://clips.twitch.tv/TalentedMushyWitchOhMyDog","15.97")</f>
        <v>15.97</v>
      </c>
      <c r="Q22" s="274"/>
      <c r="R22" s="274"/>
      <c r="S22" s="180" t="str">
        <f>HYPERLINK("https://clips.twitch.tv/AdventurousMushyEmuYouDontSay","41.89")</f>
        <v>41.89</v>
      </c>
      <c r="T22" s="178"/>
      <c r="U22" s="274"/>
      <c r="V22" s="274"/>
      <c r="W22" s="170"/>
      <c r="X22" s="183" t="s">
        <v>1564</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750</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1565</v>
      </c>
      <c r="AS22" s="257"/>
      <c r="AT22" s="240" t="str">
        <f>HYPERLINK("https://clips.twitch.tv/FairColorfulRaisinImGlitch","17.90")</f>
        <v>17.90</v>
      </c>
      <c r="AU22" s="240" t="s">
        <v>304</v>
      </c>
      <c r="AV22" s="190" t="s">
        <v>176</v>
      </c>
      <c r="AW22" s="257"/>
      <c r="AX22" s="310" t="str">
        <f>HYPERLINK("https://www.youtube.com/watch?v=RqAsb8giAqw","42.22")</f>
        <v>42.22</v>
      </c>
      <c r="AY22" s="257"/>
      <c r="AZ22" s="257"/>
      <c r="BA22" s="129" t="str">
        <f>HYPERLINK("https://clips.twitch.tv/KitschyVivaciousInternPermaSmug","49.23")</f>
        <v>49.23</v>
      </c>
      <c r="BB22" s="304" t="s">
        <v>1566</v>
      </c>
      <c r="BC22" s="194" t="s">
        <v>477</v>
      </c>
      <c r="BD22" s="129" t="str">
        <f>HYPERLINK("https://clips.twitch.tv/DepressedAstuteChimpanzeeTebowing","33.55")</f>
        <v>33.55</v>
      </c>
      <c r="BE22" s="194" t="s">
        <v>858</v>
      </c>
      <c r="BF22" s="194" t="s">
        <v>1567</v>
      </c>
      <c r="BG22" s="129" t="str">
        <f>HYPERLINK("https://clips.twitch.tv/RichBlatantPheasantCoolStoryBob","47.65")</f>
        <v>47.65</v>
      </c>
      <c r="BH22" s="129" t="str">
        <f>HYPERLINK("https://clips.twitch.tv/AssiduousWildSlothSaltBae","25.31")</f>
        <v>25.31</v>
      </c>
      <c r="BI22" s="193"/>
      <c r="BJ22" s="220" t="s">
        <v>1568</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1571</v>
      </c>
      <c r="CI22" s="261"/>
      <c r="CJ22" s="244" t="str">
        <f>HYPERLINK("https://clips.twitch.tv/AltruisticSassyPigHeyGirl","11.64")</f>
        <v>11.64</v>
      </c>
      <c r="CK22" s="285" t="s">
        <v>1572</v>
      </c>
      <c r="CL22" s="311" t="s">
        <v>301</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396</v>
      </c>
      <c r="CZ22" s="206" t="s">
        <v>1573</v>
      </c>
      <c r="DA22" s="248" t="str">
        <f>HYPERLINK("https://clips.twitch.tv/PhilanthropicBlushingMoonRuleFive","17.64")</f>
        <v>17.64</v>
      </c>
      <c r="DB22" s="262"/>
      <c r="DC22" s="262"/>
      <c r="DD22" s="290"/>
      <c r="DE22" s="206" t="s">
        <v>739</v>
      </c>
      <c r="DF22" s="206"/>
      <c r="DG22" s="167" t="s">
        <v>195</v>
      </c>
      <c r="DH22" s="167" t="str">
        <f>HYPERLINK("https://clips.twitch.tv/TemperedWittyShieldYouWHY","1:33.41")</f>
        <v>1:33.41</v>
      </c>
      <c r="DI22" s="263"/>
      <c r="DJ22" s="313"/>
      <c r="DK22" s="314" t="s">
        <v>199</v>
      </c>
      <c r="DL22" s="167" t="s">
        <v>1574</v>
      </c>
      <c r="DM22" s="211" t="str">
        <f>HYPERLINK("https://clips.twitch.tv/EndearingWildHerringWow","23.16")</f>
        <v>23.16</v>
      </c>
      <c r="DN22" s="167" t="str">
        <f>HYPERLINK("https://clips.twitch.tv/AmorphousHonorableKoupreyPRChase","21.10")</f>
        <v>21.10</v>
      </c>
      <c r="DO22" s="315" t="s">
        <v>1575</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1576</v>
      </c>
      <c r="B23" s="317" t="s">
        <v>1577</v>
      </c>
      <c r="C23" s="318" t="s">
        <v>891</v>
      </c>
      <c r="D23" s="319" t="s">
        <v>435</v>
      </c>
      <c r="E23" s="320" t="s">
        <v>1286</v>
      </c>
      <c r="F23" s="321" t="s">
        <v>1578</v>
      </c>
      <c r="G23" s="317" t="s">
        <v>1578</v>
      </c>
      <c r="H23" s="298" t="s">
        <v>1579</v>
      </c>
      <c r="I23" s="298" t="s">
        <v>1580</v>
      </c>
      <c r="J23" s="298" t="s">
        <v>1581</v>
      </c>
      <c r="K23" s="298" t="s">
        <v>336</v>
      </c>
      <c r="L23" s="298" t="s">
        <v>790</v>
      </c>
      <c r="M23" s="322" t="s">
        <v>1582</v>
      </c>
      <c r="N23" s="298" t="s">
        <v>1583</v>
      </c>
      <c r="O23" s="298" t="s">
        <v>1584</v>
      </c>
      <c r="P23" s="298" t="s">
        <v>107</v>
      </c>
      <c r="Q23" s="323"/>
      <c r="R23" s="323"/>
      <c r="S23" s="323"/>
      <c r="T23" s="323"/>
      <c r="U23" s="323"/>
      <c r="V23" s="323"/>
      <c r="W23" s="324"/>
      <c r="X23" s="298" t="s">
        <v>1585</v>
      </c>
      <c r="Y23" s="298" t="s">
        <v>1586</v>
      </c>
      <c r="Z23" s="298" t="s">
        <v>1587</v>
      </c>
      <c r="AA23" s="325" t="s">
        <v>1588</v>
      </c>
      <c r="AB23" s="298" t="s">
        <v>821</v>
      </c>
      <c r="AC23" s="298" t="s">
        <v>910</v>
      </c>
      <c r="AD23" s="323"/>
      <c r="AE23" s="298" t="s">
        <v>121</v>
      </c>
      <c r="AF23" s="298" t="s">
        <v>122</v>
      </c>
      <c r="AG23" s="323"/>
      <c r="AH23" s="323"/>
      <c r="AI23" s="298" t="s">
        <v>1589</v>
      </c>
      <c r="AJ23" s="323"/>
      <c r="AK23" s="324"/>
      <c r="AL23" s="298" t="s">
        <v>1590</v>
      </c>
      <c r="AM23" s="298" t="s">
        <v>1183</v>
      </c>
      <c r="AN23" s="323"/>
      <c r="AO23" s="323"/>
      <c r="AP23" s="323"/>
      <c r="AQ23" s="323"/>
      <c r="AR23" s="323"/>
      <c r="AS23" s="323"/>
      <c r="AT23" s="298" t="s">
        <v>832</v>
      </c>
      <c r="AU23" s="298" t="s">
        <v>1591</v>
      </c>
      <c r="AV23" s="298" t="s">
        <v>1592</v>
      </c>
      <c r="AW23" s="323"/>
      <c r="AX23" s="323"/>
      <c r="AY23" s="323"/>
      <c r="AZ23" s="324"/>
      <c r="BA23" s="298" t="s">
        <v>141</v>
      </c>
      <c r="BB23" s="298" t="s">
        <v>1593</v>
      </c>
      <c r="BC23" s="322" t="s">
        <v>995</v>
      </c>
      <c r="BD23" s="298" t="s">
        <v>1594</v>
      </c>
      <c r="BE23" s="298" t="s">
        <v>1000</v>
      </c>
      <c r="BF23" s="298" t="s">
        <v>1595</v>
      </c>
      <c r="BG23" s="323"/>
      <c r="BH23" s="298" t="s">
        <v>753</v>
      </c>
      <c r="BI23" s="323"/>
      <c r="BJ23" s="298" t="s">
        <v>1596</v>
      </c>
      <c r="BK23" s="298" t="s">
        <v>1597</v>
      </c>
      <c r="BL23" s="323"/>
      <c r="BM23" s="323"/>
      <c r="BN23" s="326" t="s">
        <v>1598</v>
      </c>
      <c r="BO23" s="323"/>
      <c r="BP23" s="324"/>
      <c r="BQ23" s="298" t="s">
        <v>951</v>
      </c>
      <c r="BR23" s="298" t="s">
        <v>1599</v>
      </c>
      <c r="BS23" s="298" t="s">
        <v>760</v>
      </c>
      <c r="BT23" s="298" t="s">
        <v>490</v>
      </c>
      <c r="BU23" s="298" t="s">
        <v>1600</v>
      </c>
      <c r="BV23" s="298" t="s">
        <v>1163</v>
      </c>
      <c r="BW23" s="323"/>
      <c r="BX23" s="298" t="s">
        <v>163</v>
      </c>
      <c r="BY23" s="298" t="s">
        <v>1601</v>
      </c>
      <c r="BZ23" s="298" t="s">
        <v>1602</v>
      </c>
      <c r="CA23" s="323"/>
      <c r="CB23" s="323"/>
      <c r="CC23" s="323"/>
      <c r="CD23" s="323"/>
      <c r="CE23" s="324"/>
      <c r="CF23" s="298" t="s">
        <v>499</v>
      </c>
      <c r="CG23" s="298" t="s">
        <v>936</v>
      </c>
      <c r="CH23" s="298" t="s">
        <v>1603</v>
      </c>
      <c r="CI23" s="298" t="s">
        <v>1604</v>
      </c>
      <c r="CJ23" s="298" t="s">
        <v>151</v>
      </c>
      <c r="CK23" s="298" t="s">
        <v>1605</v>
      </c>
      <c r="CL23" s="299" t="s">
        <v>1606</v>
      </c>
      <c r="CM23" s="298" t="s">
        <v>862</v>
      </c>
      <c r="CN23" s="323"/>
      <c r="CO23" s="323"/>
      <c r="CP23" s="323"/>
      <c r="CQ23" s="323"/>
      <c r="CR23" s="323"/>
      <c r="CS23" s="324"/>
      <c r="CT23" s="299" t="s">
        <v>1607</v>
      </c>
      <c r="CU23" s="298" t="s">
        <v>1608</v>
      </c>
      <c r="CV23" s="298" t="s">
        <v>1609</v>
      </c>
      <c r="CW23" s="325" t="s">
        <v>1329</v>
      </c>
      <c r="CX23" s="298" t="s">
        <v>1610</v>
      </c>
      <c r="CY23" s="298" t="s">
        <v>363</v>
      </c>
      <c r="CZ23" s="298" t="s">
        <v>1611</v>
      </c>
      <c r="DA23" s="298" t="s">
        <v>832</v>
      </c>
      <c r="DB23" s="323"/>
      <c r="DC23" s="323"/>
      <c r="DD23" s="323"/>
      <c r="DE23" s="323"/>
      <c r="DF23" s="324"/>
      <c r="DG23" s="298" t="s">
        <v>1612</v>
      </c>
      <c r="DH23" s="323"/>
      <c r="DI23" s="323"/>
      <c r="DJ23" s="323"/>
      <c r="DK23" s="327" t="s">
        <v>199</v>
      </c>
      <c r="DL23" s="327" t="s">
        <v>1613</v>
      </c>
      <c r="DM23" s="323"/>
      <c r="DN23" s="323"/>
      <c r="DO23" s="328"/>
      <c r="DP23" s="298" t="s">
        <v>1614</v>
      </c>
      <c r="DQ23" s="298" t="s">
        <v>1615</v>
      </c>
      <c r="DR23" s="329"/>
      <c r="DS23" s="298" t="s">
        <v>532</v>
      </c>
      <c r="DT23" s="323"/>
      <c r="DU23" s="329"/>
      <c r="DV23" s="323"/>
      <c r="DW23" s="323"/>
      <c r="DX23" s="323"/>
      <c r="DY23" s="298" t="s">
        <v>1616</v>
      </c>
      <c r="DZ23" s="323"/>
      <c r="EA23" s="323"/>
      <c r="EB23" s="329"/>
    </row>
    <row r="24" ht="15.75" customHeight="1">
      <c r="A24" s="330" t="s">
        <v>1617</v>
      </c>
      <c r="B24" s="99" t="s">
        <v>1618</v>
      </c>
      <c r="C24" s="100" t="s">
        <v>330</v>
      </c>
      <c r="D24" s="101" t="s">
        <v>1498</v>
      </c>
      <c r="E24" s="102" t="s">
        <v>891</v>
      </c>
      <c r="F24" s="103" t="s">
        <v>1619</v>
      </c>
      <c r="G24" s="99" t="s">
        <v>1620</v>
      </c>
      <c r="H24" s="177" t="s">
        <v>1621</v>
      </c>
      <c r="I24" s="177" t="s">
        <v>1622</v>
      </c>
      <c r="J24" s="233" t="s">
        <v>1623</v>
      </c>
      <c r="K24" s="177" t="s">
        <v>545</v>
      </c>
      <c r="L24" s="177" t="s">
        <v>1038</v>
      </c>
      <c r="M24" s="177" t="s">
        <v>1416</v>
      </c>
      <c r="N24" s="177" t="s">
        <v>105</v>
      </c>
      <c r="O24" s="215" t="s">
        <v>1624</v>
      </c>
      <c r="P24" s="181" t="s">
        <v>340</v>
      </c>
      <c r="R24" s="274"/>
      <c r="S24" s="274"/>
      <c r="T24" s="274"/>
      <c r="U24" s="274"/>
      <c r="V24" s="274"/>
      <c r="W24" s="170"/>
      <c r="X24" s="111" t="s">
        <v>1625</v>
      </c>
      <c r="Y24" s="111" t="s">
        <v>1626</v>
      </c>
      <c r="Z24" s="111" t="s">
        <v>1423</v>
      </c>
      <c r="AA24" s="111" t="s">
        <v>350</v>
      </c>
      <c r="AB24" s="182" t="s">
        <v>505</v>
      </c>
      <c r="AC24" s="331" t="s">
        <v>1627</v>
      </c>
      <c r="AD24" s="183" t="s">
        <v>1628</v>
      </c>
      <c r="AE24" s="111" t="s">
        <v>309</v>
      </c>
      <c r="AF24" s="182" t="s">
        <v>1629</v>
      </c>
      <c r="AG24" s="277"/>
      <c r="AH24" s="237"/>
      <c r="AI24" s="111" t="s">
        <v>1630</v>
      </c>
      <c r="AJ24" s="277"/>
      <c r="AK24" s="170"/>
      <c r="AL24" s="190" t="s">
        <v>604</v>
      </c>
      <c r="AM24" s="189" t="s">
        <v>1631</v>
      </c>
      <c r="AN24" s="257"/>
      <c r="AO24" s="239" t="s">
        <v>1632</v>
      </c>
      <c r="AP24" s="257"/>
      <c r="AQ24" s="239" t="s">
        <v>1633</v>
      </c>
      <c r="AR24" s="257"/>
      <c r="AS24" s="257"/>
      <c r="AT24" s="187" t="s">
        <v>515</v>
      </c>
      <c r="AU24" s="186" t="s">
        <v>947</v>
      </c>
      <c r="AV24" s="257"/>
      <c r="AW24" s="279"/>
      <c r="AX24" s="186" t="s">
        <v>1634</v>
      </c>
      <c r="AY24" s="257"/>
      <c r="AZ24" s="257"/>
      <c r="BA24" s="191" t="s">
        <v>1635</v>
      </c>
      <c r="BB24" s="191" t="s">
        <v>1636</v>
      </c>
      <c r="BC24" s="191" t="s">
        <v>263</v>
      </c>
      <c r="BD24" s="191" t="s">
        <v>1637</v>
      </c>
      <c r="BE24" s="191" t="s">
        <v>1638</v>
      </c>
      <c r="BF24" s="258"/>
      <c r="BG24" s="191" t="s">
        <v>1639</v>
      </c>
      <c r="BH24" s="127" t="s">
        <v>627</v>
      </c>
      <c r="BI24" s="193"/>
      <c r="BJ24" s="191" t="s">
        <v>1640</v>
      </c>
      <c r="BK24" s="282" t="s">
        <v>1641</v>
      </c>
      <c r="BL24" s="258"/>
      <c r="BM24" s="258"/>
      <c r="BN24" s="258"/>
      <c r="BO24" s="258"/>
      <c r="BP24" s="258"/>
      <c r="BQ24" s="134" t="s">
        <v>156</v>
      </c>
      <c r="BR24" s="134" t="s">
        <v>1642</v>
      </c>
      <c r="BS24" s="134" t="s">
        <v>1643</v>
      </c>
      <c r="BT24" s="134" t="s">
        <v>311</v>
      </c>
      <c r="BU24" s="221" t="s">
        <v>395</v>
      </c>
      <c r="BV24" s="134" t="s">
        <v>1644</v>
      </c>
      <c r="BW24" s="221" t="s">
        <v>1645</v>
      </c>
      <c r="BX24" s="259"/>
      <c r="BY24" s="132" t="s">
        <v>1646</v>
      </c>
      <c r="BZ24" s="130" t="s">
        <v>284</v>
      </c>
      <c r="CA24" s="259"/>
      <c r="CB24" s="259"/>
      <c r="CC24" s="259"/>
      <c r="CD24" s="259"/>
      <c r="CE24" s="259"/>
      <c r="CF24" s="142" t="s">
        <v>1021</v>
      </c>
      <c r="CG24" s="142" t="s">
        <v>1647</v>
      </c>
      <c r="CH24" s="222" t="s">
        <v>1588</v>
      </c>
      <c r="CI24" s="222" t="s">
        <v>1648</v>
      </c>
      <c r="CJ24" s="142" t="s">
        <v>771</v>
      </c>
      <c r="CK24" s="142" t="s">
        <v>1642</v>
      </c>
      <c r="CL24" s="142" t="s">
        <v>1306</v>
      </c>
      <c r="CM24" s="200" t="s">
        <v>1649</v>
      </c>
      <c r="CN24" s="261"/>
      <c r="CO24" s="142" t="s">
        <v>775</v>
      </c>
      <c r="CP24" s="287"/>
      <c r="CQ24" s="261"/>
      <c r="CR24" s="261"/>
      <c r="CS24" s="175"/>
      <c r="CT24" s="246" t="s">
        <v>1463</v>
      </c>
      <c r="CU24" s="153" t="s">
        <v>408</v>
      </c>
      <c r="CV24" s="332" t="s">
        <v>1650</v>
      </c>
      <c r="CW24" s="153" t="s">
        <v>456</v>
      </c>
      <c r="CX24" s="246" t="s">
        <v>1651</v>
      </c>
      <c r="CY24" s="153" t="s">
        <v>1652</v>
      </c>
      <c r="CZ24" s="333" t="s">
        <v>1653</v>
      </c>
      <c r="DA24" s="225" t="s">
        <v>1654</v>
      </c>
      <c r="DB24" s="262"/>
      <c r="DC24" s="262"/>
      <c r="DD24" s="262"/>
      <c r="DE24" s="262"/>
      <c r="DF24" s="262"/>
      <c r="DG24" s="249" t="s">
        <v>1655</v>
      </c>
      <c r="DH24" s="263"/>
      <c r="DI24" s="263"/>
      <c r="DJ24" s="249"/>
      <c r="DK24" s="209" t="s">
        <v>199</v>
      </c>
      <c r="DL24" s="249" t="s">
        <v>1656</v>
      </c>
      <c r="DM24" s="227" t="s">
        <v>523</v>
      </c>
      <c r="DN24" s="263"/>
      <c r="DO24" s="263"/>
      <c r="DP24" s="249" t="s">
        <v>1657</v>
      </c>
      <c r="DQ24" s="207" t="s">
        <v>1658</v>
      </c>
      <c r="DR24" s="209" t="s">
        <v>1659</v>
      </c>
      <c r="DS24" s="296"/>
      <c r="DT24" s="263"/>
      <c r="DU24" s="207" t="s">
        <v>1660</v>
      </c>
      <c r="DV24" s="263"/>
      <c r="DW24" s="263"/>
      <c r="DX24" s="263"/>
      <c r="DY24" s="263"/>
      <c r="DZ24" s="249" t="s">
        <v>1661</v>
      </c>
      <c r="EA24" s="263"/>
      <c r="EB24" s="314" t="s">
        <v>326</v>
      </c>
    </row>
    <row r="25" ht="15.75" customHeight="1">
      <c r="A25" s="168" t="s">
        <v>1662</v>
      </c>
      <c r="B25" s="79" t="s">
        <v>1663</v>
      </c>
      <c r="C25" s="80" t="s">
        <v>1286</v>
      </c>
      <c r="D25" s="81" t="s">
        <v>1048</v>
      </c>
      <c r="E25" s="82" t="s">
        <v>1286</v>
      </c>
      <c r="F25" s="83" t="s">
        <v>1664</v>
      </c>
      <c r="G25" s="79" t="s">
        <v>1665</v>
      </c>
      <c r="H25" s="87" t="s">
        <v>1666</v>
      </c>
      <c r="I25" s="87" t="s">
        <v>1667</v>
      </c>
      <c r="J25" s="171" t="s">
        <v>1340</v>
      </c>
      <c r="K25" s="87" t="s">
        <v>102</v>
      </c>
      <c r="L25" s="334" t="s">
        <v>937</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622</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1212</v>
      </c>
      <c r="AU25" s="174" t="s">
        <v>1680</v>
      </c>
      <c r="AV25" s="213"/>
      <c r="AW25" s="213"/>
      <c r="AX25" s="213"/>
      <c r="AY25" s="230" t="s">
        <v>1681</v>
      </c>
      <c r="AZ25" s="230"/>
      <c r="BA25" s="230" t="s">
        <v>1682</v>
      </c>
      <c r="BB25" s="169" t="s">
        <v>1683</v>
      </c>
      <c r="BC25" s="252" t="s">
        <v>1139</v>
      </c>
      <c r="BD25" s="171" t="s">
        <v>839</v>
      </c>
      <c r="BE25" s="87" t="s">
        <v>1684</v>
      </c>
      <c r="BF25" s="230" t="s">
        <v>1685</v>
      </c>
      <c r="BG25" s="213"/>
      <c r="BH25" s="230" t="s">
        <v>1362</v>
      </c>
      <c r="BI25" s="230" t="s">
        <v>1686</v>
      </c>
      <c r="BJ25" s="169" t="s">
        <v>1687</v>
      </c>
      <c r="BK25" s="230" t="s">
        <v>1688</v>
      </c>
      <c r="BL25" s="213"/>
      <c r="BM25" s="87" t="s">
        <v>1689</v>
      </c>
      <c r="BN25" s="230" t="s">
        <v>1690</v>
      </c>
      <c r="BO25" s="87" t="s">
        <v>1691</v>
      </c>
      <c r="BP25" s="213"/>
      <c r="BQ25" s="85" t="s">
        <v>1692</v>
      </c>
      <c r="BR25" s="87" t="s">
        <v>1693</v>
      </c>
      <c r="BS25" s="87" t="s">
        <v>1694</v>
      </c>
      <c r="BT25" s="334" t="s">
        <v>1695</v>
      </c>
      <c r="BU25" s="87" t="s">
        <v>1696</v>
      </c>
      <c r="BV25" s="174" t="s">
        <v>1163</v>
      </c>
      <c r="BW25" s="213"/>
      <c r="BX25" s="213"/>
      <c r="BY25" s="87" t="s">
        <v>1697</v>
      </c>
      <c r="BZ25" s="230" t="s">
        <v>1698</v>
      </c>
      <c r="CA25" s="169" t="s">
        <v>1699</v>
      </c>
      <c r="CB25" s="87" t="s">
        <v>1700</v>
      </c>
      <c r="CC25" s="87" t="s">
        <v>1701</v>
      </c>
      <c r="CD25" s="230" t="s">
        <v>1291</v>
      </c>
      <c r="CE25" s="230"/>
      <c r="CF25" s="230" t="s">
        <v>1702</v>
      </c>
      <c r="CG25" s="87" t="s">
        <v>1703</v>
      </c>
      <c r="CH25" s="230" t="s">
        <v>1704</v>
      </c>
      <c r="CI25" s="230" t="s">
        <v>1705</v>
      </c>
      <c r="CJ25" s="213"/>
      <c r="CK25" s="230" t="s">
        <v>1706</v>
      </c>
      <c r="CL25" s="87" t="s">
        <v>1707</v>
      </c>
      <c r="CM25" s="230" t="s">
        <v>1708</v>
      </c>
      <c r="CN25" s="213"/>
      <c r="CO25" s="230" t="s">
        <v>526</v>
      </c>
      <c r="CP25" s="230"/>
      <c r="CQ25" s="230" t="s">
        <v>1709</v>
      </c>
      <c r="CR25" s="230" t="s">
        <v>1710</v>
      </c>
      <c r="CS25" s="175"/>
      <c r="CT25" s="230" t="s">
        <v>355</v>
      </c>
      <c r="CU25" s="230" t="s">
        <v>779</v>
      </c>
      <c r="CV25" s="171" t="s">
        <v>1093</v>
      </c>
      <c r="CW25" s="230" t="s">
        <v>1711</v>
      </c>
      <c r="CX25" s="169"/>
      <c r="CY25" s="335" t="s">
        <v>1712</v>
      </c>
      <c r="CZ25" s="86" t="str">
        <f>HYPERLINK("https://www.twitch.tv/videos/590334737","2:18.03")</f>
        <v>2:18.03</v>
      </c>
      <c r="DA25" s="230" t="s">
        <v>1713</v>
      </c>
      <c r="DB25" s="230" t="s">
        <v>1714</v>
      </c>
      <c r="DC25" s="213"/>
      <c r="DD25" s="213"/>
      <c r="DE25" s="230" t="s">
        <v>1715</v>
      </c>
      <c r="DF25" s="230"/>
      <c r="DG25" s="169" t="s">
        <v>258</v>
      </c>
      <c r="DH25" s="213"/>
      <c r="DI25" s="213"/>
      <c r="DJ25" s="213"/>
      <c r="DK25" s="213"/>
      <c r="DL25" s="213"/>
      <c r="DM25" s="230" t="s">
        <v>1716</v>
      </c>
      <c r="DN25" s="213"/>
      <c r="DO25" s="213"/>
      <c r="DP25" s="87" t="s">
        <v>1717</v>
      </c>
      <c r="DQ25" s="169" t="s">
        <v>1718</v>
      </c>
      <c r="DR25" s="169" t="s">
        <v>1719</v>
      </c>
      <c r="DT25" s="213"/>
      <c r="DU25" s="213"/>
      <c r="DV25" s="213"/>
      <c r="DW25" s="213"/>
      <c r="DX25" s="213"/>
      <c r="DY25" s="230" t="s">
        <v>1070</v>
      </c>
      <c r="DZ25" s="213"/>
      <c r="EA25" s="213"/>
      <c r="EB25" s="252" t="s">
        <v>1720</v>
      </c>
    </row>
    <row r="26">
      <c r="A26" s="176" t="s">
        <v>1721</v>
      </c>
      <c r="B26" s="99" t="s">
        <v>1722</v>
      </c>
      <c r="C26" s="100" t="s">
        <v>1498</v>
      </c>
      <c r="D26" s="101" t="s">
        <v>1048</v>
      </c>
      <c r="E26" s="102" t="s">
        <v>1286</v>
      </c>
      <c r="F26" s="103" t="s">
        <v>1723</v>
      </c>
      <c r="G26" s="99" t="s">
        <v>1558</v>
      </c>
      <c r="H26" s="177" t="s">
        <v>1724</v>
      </c>
      <c r="I26" s="233" t="s">
        <v>1725</v>
      </c>
      <c r="J26" s="177" t="s">
        <v>1726</v>
      </c>
      <c r="K26" s="180" t="s">
        <v>1341</v>
      </c>
      <c r="L26" s="233" t="s">
        <v>1727</v>
      </c>
      <c r="M26" s="233" t="s">
        <v>1728</v>
      </c>
      <c r="N26" s="233" t="s">
        <v>1729</v>
      </c>
      <c r="O26" s="233" t="s">
        <v>1730</v>
      </c>
      <c r="P26" s="177" t="s">
        <v>107</v>
      </c>
      <c r="Q26" s="274"/>
      <c r="R26" s="274"/>
      <c r="S26" s="233" t="s">
        <v>1731</v>
      </c>
      <c r="T26" s="274"/>
      <c r="U26" s="274"/>
      <c r="V26" s="274"/>
      <c r="W26" s="170"/>
      <c r="X26" s="111" t="s">
        <v>1732</v>
      </c>
      <c r="Y26" s="111" t="s">
        <v>1733</v>
      </c>
      <c r="Z26" s="111" t="s">
        <v>1734</v>
      </c>
      <c r="AA26" s="237" t="s">
        <v>1463</v>
      </c>
      <c r="AB26" s="111" t="s">
        <v>1735</v>
      </c>
      <c r="AC26" s="237" t="s">
        <v>1736</v>
      </c>
      <c r="AD26" s="277"/>
      <c r="AE26" s="111" t="s">
        <v>1737</v>
      </c>
      <c r="AF26" s="111" t="s">
        <v>122</v>
      </c>
      <c r="AG26" s="277"/>
      <c r="AH26" s="277"/>
      <c r="AI26" s="237" t="s">
        <v>755</v>
      </c>
      <c r="AJ26" s="277"/>
      <c r="AK26" s="170"/>
      <c r="AL26" s="239" t="s">
        <v>975</v>
      </c>
      <c r="AM26" s="186" t="s">
        <v>1738</v>
      </c>
      <c r="AN26" s="257"/>
      <c r="AO26" s="257"/>
      <c r="AP26" s="257"/>
      <c r="AQ26" s="257"/>
      <c r="AR26" s="257"/>
      <c r="AS26" s="257"/>
      <c r="AT26" s="187" t="s">
        <v>515</v>
      </c>
      <c r="AU26" s="239" t="s">
        <v>1739</v>
      </c>
      <c r="AV26" s="239" t="s">
        <v>902</v>
      </c>
      <c r="AW26" s="257"/>
      <c r="AX26" s="239" t="s">
        <v>1740</v>
      </c>
      <c r="AY26" s="257"/>
      <c r="AZ26" s="257"/>
      <c r="BA26" s="220" t="s">
        <v>633</v>
      </c>
      <c r="BB26" s="191" t="s">
        <v>1741</v>
      </c>
      <c r="BC26" s="191" t="s">
        <v>477</v>
      </c>
      <c r="BD26" s="220" t="s">
        <v>1742</v>
      </c>
      <c r="BE26" s="220" t="s">
        <v>1743</v>
      </c>
      <c r="BF26" s="220" t="s">
        <v>1744</v>
      </c>
      <c r="BG26" s="258"/>
      <c r="BH26" s="191" t="s">
        <v>322</v>
      </c>
      <c r="BI26" s="258"/>
      <c r="BJ26" s="220" t="s">
        <v>1745</v>
      </c>
      <c r="BK26" s="127" t="s">
        <v>1746</v>
      </c>
      <c r="BL26" s="258"/>
      <c r="BM26" s="220" t="s">
        <v>1747</v>
      </c>
      <c r="BN26" s="258"/>
      <c r="BO26" s="258"/>
      <c r="BP26" s="258"/>
      <c r="BQ26" s="221" t="s">
        <v>1748</v>
      </c>
      <c r="BR26" s="221" t="s">
        <v>1749</v>
      </c>
      <c r="BS26" s="134" t="s">
        <v>1453</v>
      </c>
      <c r="BT26" s="134" t="s">
        <v>1750</v>
      </c>
      <c r="BU26" s="221" t="s">
        <v>1751</v>
      </c>
      <c r="BV26" s="134" t="s">
        <v>1752</v>
      </c>
      <c r="BW26" s="221" t="s">
        <v>1753</v>
      </c>
      <c r="BX26" s="259"/>
      <c r="BY26" s="221" t="s">
        <v>1754</v>
      </c>
      <c r="BZ26" s="134" t="s">
        <v>855</v>
      </c>
      <c r="CA26" s="221" t="s">
        <v>1755</v>
      </c>
      <c r="CB26" s="259"/>
      <c r="CC26" s="221" t="s">
        <v>1756</v>
      </c>
      <c r="CD26" s="259"/>
      <c r="CE26" s="259"/>
      <c r="CF26" s="222" t="s">
        <v>240</v>
      </c>
      <c r="CG26" s="222" t="s">
        <v>1757</v>
      </c>
      <c r="CH26" s="222" t="s">
        <v>1758</v>
      </c>
      <c r="CI26" s="222" t="s">
        <v>1759</v>
      </c>
      <c r="CJ26" s="222" t="s">
        <v>1760</v>
      </c>
      <c r="CK26" s="222" t="s">
        <v>1761</v>
      </c>
      <c r="CL26" s="222" t="s">
        <v>1762</v>
      </c>
      <c r="CM26" s="142" t="s">
        <v>295</v>
      </c>
      <c r="CN26" s="261"/>
      <c r="CO26" s="261"/>
      <c r="CP26" s="261"/>
      <c r="CQ26" s="261"/>
      <c r="CR26" s="261"/>
      <c r="CS26" s="175"/>
      <c r="CT26" s="246" t="s">
        <v>1571</v>
      </c>
      <c r="CU26" s="246" t="s">
        <v>1763</v>
      </c>
      <c r="CV26" s="153" t="s">
        <v>315</v>
      </c>
      <c r="CW26" s="246" t="s">
        <v>1764</v>
      </c>
      <c r="CX26" s="246" t="s">
        <v>1765</v>
      </c>
      <c r="CY26" s="246" t="s">
        <v>1362</v>
      </c>
      <c r="CZ26" s="246" t="s">
        <v>1766</v>
      </c>
      <c r="DA26" s="224" t="s">
        <v>1767</v>
      </c>
      <c r="DB26" s="262"/>
      <c r="DC26" s="262"/>
      <c r="DD26" s="262"/>
      <c r="DE26" s="262"/>
      <c r="DF26" s="262"/>
      <c r="DG26" s="336" t="s">
        <v>1768</v>
      </c>
      <c r="DH26" s="263"/>
      <c r="DI26" s="263"/>
      <c r="DJ26" s="263"/>
      <c r="DK26" s="207" t="s">
        <v>420</v>
      </c>
      <c r="DL26" s="249" t="s">
        <v>1040</v>
      </c>
      <c r="DM26" s="249" t="s">
        <v>1769</v>
      </c>
      <c r="DN26" s="249" t="s">
        <v>1770</v>
      </c>
      <c r="DO26" s="263"/>
      <c r="DP26" s="249" t="s">
        <v>1103</v>
      </c>
      <c r="DQ26" s="249" t="s">
        <v>1044</v>
      </c>
      <c r="DR26" s="263"/>
      <c r="DS26" s="263"/>
      <c r="DT26" s="263"/>
      <c r="DU26" s="207" t="s">
        <v>427</v>
      </c>
      <c r="DV26" s="263"/>
      <c r="DW26" s="263"/>
      <c r="DX26" s="263"/>
      <c r="DY26" s="249" t="s">
        <v>1771</v>
      </c>
      <c r="DZ26" s="263"/>
      <c r="EA26" s="263"/>
      <c r="EB26" s="167" t="s">
        <v>1772</v>
      </c>
    </row>
    <row r="27" ht="15.75" customHeight="1">
      <c r="A27" s="337" t="s">
        <v>1773</v>
      </c>
      <c r="B27" s="79" t="s">
        <v>1774</v>
      </c>
      <c r="C27" s="80" t="s">
        <v>1286</v>
      </c>
      <c r="D27" s="81" t="s">
        <v>1286</v>
      </c>
      <c r="E27" s="82" t="s">
        <v>1286</v>
      </c>
      <c r="F27" s="83" t="s">
        <v>1775</v>
      </c>
      <c r="G27" s="79" t="s">
        <v>1776</v>
      </c>
      <c r="H27" s="87" t="s">
        <v>1777</v>
      </c>
      <c r="I27" s="87" t="s">
        <v>1778</v>
      </c>
      <c r="J27" s="87" t="s">
        <v>1779</v>
      </c>
      <c r="K27" s="87" t="s">
        <v>336</v>
      </c>
      <c r="L27" s="87" t="s">
        <v>1780</v>
      </c>
      <c r="M27" s="230" t="s">
        <v>1781</v>
      </c>
      <c r="N27" s="87" t="s">
        <v>1782</v>
      </c>
      <c r="O27" s="87" t="s">
        <v>339</v>
      </c>
      <c r="P27" s="87" t="s">
        <v>446</v>
      </c>
      <c r="Q27" s="169"/>
      <c r="R27" s="213"/>
      <c r="S27" s="230" t="s">
        <v>1783</v>
      </c>
      <c r="T27" s="213"/>
      <c r="U27" s="230" t="s">
        <v>1784</v>
      </c>
      <c r="V27" s="213"/>
      <c r="W27" s="170"/>
      <c r="X27" s="87" t="s">
        <v>114</v>
      </c>
      <c r="Y27" s="86" t="s">
        <v>734</v>
      </c>
      <c r="Z27" s="87" t="s">
        <v>455</v>
      </c>
      <c r="AA27" s="87" t="s">
        <v>1785</v>
      </c>
      <c r="AB27" s="87" t="s">
        <v>1298</v>
      </c>
      <c r="AC27" s="87" t="s">
        <v>1786</v>
      </c>
      <c r="AD27" s="230" t="s">
        <v>1787</v>
      </c>
      <c r="AE27" s="87" t="s">
        <v>1788</v>
      </c>
      <c r="AF27" s="87" t="s">
        <v>122</v>
      </c>
      <c r="AG27" s="213"/>
      <c r="AH27" s="213"/>
      <c r="AI27" s="213"/>
      <c r="AJ27" s="213"/>
      <c r="AK27" s="170"/>
      <c r="AL27" s="87" t="s">
        <v>1789</v>
      </c>
      <c r="AM27" s="87" t="s">
        <v>1790</v>
      </c>
      <c r="AN27" s="213"/>
      <c r="AO27" s="230"/>
      <c r="AP27" s="213"/>
      <c r="AQ27" s="213"/>
      <c r="AR27" s="213"/>
      <c r="AS27" s="213"/>
      <c r="AT27" s="87" t="s">
        <v>663</v>
      </c>
      <c r="AU27" s="87" t="s">
        <v>1551</v>
      </c>
      <c r="AV27" s="230"/>
      <c r="AW27" s="213"/>
      <c r="AX27" s="213"/>
      <c r="AY27" s="213"/>
      <c r="AZ27" s="169"/>
      <c r="BA27" s="87" t="s">
        <v>222</v>
      </c>
      <c r="BB27" s="87" t="s">
        <v>669</v>
      </c>
      <c r="BC27" s="87" t="s">
        <v>143</v>
      </c>
      <c r="BD27" s="87" t="s">
        <v>1791</v>
      </c>
      <c r="BE27" s="87" t="s">
        <v>1000</v>
      </c>
      <c r="BF27" s="213"/>
      <c r="BG27" s="213"/>
      <c r="BH27" s="87" t="s">
        <v>1002</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30" t="s">
        <v>1799</v>
      </c>
      <c r="BY27" s="87" t="s">
        <v>1800</v>
      </c>
      <c r="BZ27" s="87" t="s">
        <v>855</v>
      </c>
      <c r="CA27" s="213"/>
      <c r="CB27" s="213"/>
      <c r="CC27" s="213"/>
      <c r="CD27" s="213"/>
      <c r="CE27" s="213"/>
      <c r="CF27" s="87" t="s">
        <v>457</v>
      </c>
      <c r="CG27" s="87" t="s">
        <v>1703</v>
      </c>
      <c r="CH27" s="87" t="s">
        <v>1801</v>
      </c>
      <c r="CI27" s="169" t="s">
        <v>1802</v>
      </c>
      <c r="CJ27" s="230" t="s">
        <v>1392</v>
      </c>
      <c r="CK27" s="87" t="s">
        <v>134</v>
      </c>
      <c r="CL27" s="87" t="s">
        <v>1803</v>
      </c>
      <c r="CM27" s="87" t="s">
        <v>773</v>
      </c>
      <c r="CN27" s="213"/>
      <c r="CO27" s="213"/>
      <c r="CP27" s="213"/>
      <c r="CQ27" s="213"/>
      <c r="CR27" s="213"/>
      <c r="CS27" s="175"/>
      <c r="CT27" s="87" t="s">
        <v>1804</v>
      </c>
      <c r="CU27" s="87" t="s">
        <v>1805</v>
      </c>
      <c r="CV27" s="87" t="s">
        <v>1806</v>
      </c>
      <c r="CW27" s="87" t="s">
        <v>460</v>
      </c>
      <c r="CX27" s="87" t="s">
        <v>1096</v>
      </c>
      <c r="CY27" s="87" t="s">
        <v>1807</v>
      </c>
      <c r="CZ27" s="87" t="s">
        <v>189</v>
      </c>
      <c r="DA27" s="87" t="s">
        <v>785</v>
      </c>
      <c r="DB27" s="213"/>
      <c r="DC27" s="213"/>
      <c r="DD27" s="213"/>
      <c r="DE27" s="213"/>
      <c r="DF27" s="213"/>
      <c r="DG27" s="87" t="s">
        <v>1038</v>
      </c>
      <c r="DH27" s="213"/>
      <c r="DI27" s="213"/>
      <c r="DJ27" s="213"/>
      <c r="DK27" s="213"/>
      <c r="DL27" s="213"/>
      <c r="DM27" s="213"/>
      <c r="DN27" s="213"/>
      <c r="DO27" s="213"/>
      <c r="DP27" s="87" t="s">
        <v>880</v>
      </c>
      <c r="DQ27" s="87" t="s">
        <v>1808</v>
      </c>
      <c r="DR27" s="213"/>
      <c r="DS27" s="213"/>
      <c r="DT27" s="213"/>
      <c r="DU27" s="87" t="s">
        <v>319</v>
      </c>
      <c r="DV27" s="213"/>
      <c r="DW27" s="213"/>
      <c r="DX27" s="213"/>
      <c r="DY27" s="213"/>
      <c r="DZ27" s="213"/>
      <c r="EA27" s="213"/>
      <c r="EB27" s="252"/>
    </row>
    <row r="28" ht="15.75" customHeight="1">
      <c r="A28" s="176" t="s">
        <v>1809</v>
      </c>
      <c r="B28" s="99" t="s">
        <v>1810</v>
      </c>
      <c r="C28" s="100" t="s">
        <v>1048</v>
      </c>
      <c r="D28" s="101" t="s">
        <v>1286</v>
      </c>
      <c r="E28" s="102" t="s">
        <v>1286</v>
      </c>
      <c r="F28" s="103" t="s">
        <v>1811</v>
      </c>
      <c r="G28" s="99" t="s">
        <v>1812</v>
      </c>
      <c r="H28" s="177" t="s">
        <v>1813</v>
      </c>
      <c r="I28" s="233" t="s">
        <v>1814</v>
      </c>
      <c r="J28" s="233" t="s">
        <v>1815</v>
      </c>
      <c r="K28" s="233" t="s">
        <v>1816</v>
      </c>
      <c r="L28" s="177" t="s">
        <v>103</v>
      </c>
      <c r="M28" s="338" t="s">
        <v>1817</v>
      </c>
      <c r="N28" s="177" t="s">
        <v>1818</v>
      </c>
      <c r="O28" s="177" t="s">
        <v>1819</v>
      </c>
      <c r="P28" s="339" t="s">
        <v>1820</v>
      </c>
      <c r="Q28" s="233" t="s">
        <v>1821</v>
      </c>
      <c r="R28" s="178"/>
      <c r="S28" s="233" t="s">
        <v>1822</v>
      </c>
      <c r="T28" s="233" t="s">
        <v>1823</v>
      </c>
      <c r="U28" s="233" t="s">
        <v>411</v>
      </c>
      <c r="V28" s="274"/>
      <c r="W28" s="170"/>
      <c r="X28" s="256" t="s">
        <v>1824</v>
      </c>
      <c r="Y28" s="111" t="s">
        <v>1825</v>
      </c>
      <c r="Z28" s="340" t="s">
        <v>1826</v>
      </c>
      <c r="AA28" s="256" t="s">
        <v>1827</v>
      </c>
      <c r="AB28" s="183" t="s">
        <v>1828</v>
      </c>
      <c r="AC28" s="237" t="s">
        <v>1829</v>
      </c>
      <c r="AD28" s="340" t="s">
        <v>1830</v>
      </c>
      <c r="AE28" s="237" t="s">
        <v>951</v>
      </c>
      <c r="AF28" s="340" t="s">
        <v>1831</v>
      </c>
      <c r="AG28" s="183"/>
      <c r="AH28" s="183"/>
      <c r="AI28" s="237" t="s">
        <v>1832</v>
      </c>
      <c r="AJ28" s="277"/>
      <c r="AK28" s="170"/>
      <c r="AL28" s="239" t="s">
        <v>1833</v>
      </c>
      <c r="AM28" s="239" t="s">
        <v>1834</v>
      </c>
      <c r="AN28" s="239" t="s">
        <v>1835</v>
      </c>
      <c r="AO28" s="239" t="s">
        <v>1836</v>
      </c>
      <c r="AP28" s="239" t="s">
        <v>1837</v>
      </c>
      <c r="AQ28" s="239"/>
      <c r="AR28" s="239"/>
      <c r="AS28" s="190"/>
      <c r="AT28" s="280" t="s">
        <v>1838</v>
      </c>
      <c r="AU28" s="278" t="s">
        <v>1839</v>
      </c>
      <c r="AV28" s="186" t="s">
        <v>1840</v>
      </c>
      <c r="AW28" s="257"/>
      <c r="AX28" s="239" t="s">
        <v>1841</v>
      </c>
      <c r="AY28" s="190"/>
      <c r="AZ28" s="190"/>
      <c r="BA28" s="220" t="s">
        <v>1842</v>
      </c>
      <c r="BB28" s="191" t="s">
        <v>1683</v>
      </c>
      <c r="BC28" s="220" t="s">
        <v>1843</v>
      </c>
      <c r="BD28" s="220" t="s">
        <v>1844</v>
      </c>
      <c r="BE28" s="191" t="s">
        <v>1251</v>
      </c>
      <c r="BF28" s="191" t="s">
        <v>676</v>
      </c>
      <c r="BG28" s="194"/>
      <c r="BH28" s="341" t="s">
        <v>1845</v>
      </c>
      <c r="BI28" s="220" t="s">
        <v>1846</v>
      </c>
      <c r="BJ28" s="341" t="s">
        <v>1847</v>
      </c>
      <c r="BK28" s="191" t="s">
        <v>1848</v>
      </c>
      <c r="BL28" s="194"/>
      <c r="BM28" s="220" t="s">
        <v>1849</v>
      </c>
      <c r="BN28" s="194" t="s">
        <v>1850</v>
      </c>
      <c r="BO28" s="194"/>
      <c r="BP28" s="194"/>
      <c r="BQ28" s="134" t="s">
        <v>1851</v>
      </c>
      <c r="BR28" s="221" t="s">
        <v>1852</v>
      </c>
      <c r="BS28" s="221" t="s">
        <v>193</v>
      </c>
      <c r="BT28" s="221" t="s">
        <v>1147</v>
      </c>
      <c r="BU28" s="342" t="s">
        <v>1853</v>
      </c>
      <c r="BV28" s="221" t="s">
        <v>1854</v>
      </c>
      <c r="BW28" s="221" t="s">
        <v>1653</v>
      </c>
      <c r="BX28" s="221" t="s">
        <v>1855</v>
      </c>
      <c r="BY28" s="199" t="s">
        <v>1856</v>
      </c>
      <c r="BZ28" s="221" t="s">
        <v>1857</v>
      </c>
      <c r="CA28" s="221" t="s">
        <v>1858</v>
      </c>
      <c r="CB28" s="221" t="s">
        <v>1859</v>
      </c>
      <c r="CC28" s="199" t="s">
        <v>1860</v>
      </c>
      <c r="CD28" s="199"/>
      <c r="CE28" s="199"/>
      <c r="CF28" s="142" t="s">
        <v>1861</v>
      </c>
      <c r="CG28" s="343" t="s">
        <v>171</v>
      </c>
      <c r="CH28" s="306" t="s">
        <v>1727</v>
      </c>
      <c r="CI28" s="142" t="s">
        <v>1862</v>
      </c>
      <c r="CJ28" s="243" t="s">
        <v>556</v>
      </c>
      <c r="CK28" s="222" t="s">
        <v>1863</v>
      </c>
      <c r="CL28" s="243" t="s">
        <v>1104</v>
      </c>
      <c r="CM28" s="142" t="s">
        <v>1468</v>
      </c>
      <c r="CN28" s="243"/>
      <c r="CO28" s="243" t="s">
        <v>1864</v>
      </c>
      <c r="CP28" s="243"/>
      <c r="CQ28" s="243" t="s">
        <v>904</v>
      </c>
      <c r="CR28" s="243"/>
      <c r="CS28" s="175"/>
      <c r="CT28" s="246" t="s">
        <v>183</v>
      </c>
      <c r="CU28" s="206" t="s">
        <v>1865</v>
      </c>
      <c r="CV28" s="246" t="s">
        <v>294</v>
      </c>
      <c r="CW28" s="288" t="s">
        <v>1086</v>
      </c>
      <c r="CX28" s="333" t="s">
        <v>553</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293" t="s">
        <v>1886</v>
      </c>
    </row>
    <row r="29" ht="15.75" customHeight="1">
      <c r="A29" s="168" t="s">
        <v>1887</v>
      </c>
      <c r="B29" s="79" t="s">
        <v>1888</v>
      </c>
      <c r="C29" s="80" t="s">
        <v>1286</v>
      </c>
      <c r="D29" s="81" t="s">
        <v>1286</v>
      </c>
      <c r="E29" s="82" t="s">
        <v>1286</v>
      </c>
      <c r="F29" s="83" t="s">
        <v>1889</v>
      </c>
      <c r="G29" s="79" t="s">
        <v>1890</v>
      </c>
      <c r="H29" s="87" t="s">
        <v>1891</v>
      </c>
      <c r="I29" s="171" t="s">
        <v>1892</v>
      </c>
      <c r="J29" s="87" t="s">
        <v>1623</v>
      </c>
      <c r="K29" s="87" t="s">
        <v>1415</v>
      </c>
      <c r="L29" s="87" t="s">
        <v>1893</v>
      </c>
      <c r="M29" s="87" t="s">
        <v>1894</v>
      </c>
      <c r="N29" s="87" t="s">
        <v>1895</v>
      </c>
      <c r="O29" s="86" t="s">
        <v>1896</v>
      </c>
      <c r="P29" s="172" t="s">
        <v>446</v>
      </c>
      <c r="Q29" s="266" t="s">
        <v>1897</v>
      </c>
      <c r="R29" s="87" t="s">
        <v>1898</v>
      </c>
      <c r="S29" s="86" t="s">
        <v>1822</v>
      </c>
      <c r="T29" s="87" t="s">
        <v>1899</v>
      </c>
      <c r="U29" s="86" t="s">
        <v>1900</v>
      </c>
      <c r="V29" s="174" t="s">
        <v>1901</v>
      </c>
      <c r="W29" s="235"/>
      <c r="X29" s="174" t="s">
        <v>1466</v>
      </c>
      <c r="Y29" s="86" t="s">
        <v>1733</v>
      </c>
      <c r="Z29" s="87" t="s">
        <v>740</v>
      </c>
      <c r="AA29" s="87" t="s">
        <v>1507</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534</v>
      </c>
      <c r="AN29" s="86" t="s">
        <v>1912</v>
      </c>
      <c r="AO29" s="87" t="s">
        <v>1448</v>
      </c>
      <c r="AP29" s="230" t="s">
        <v>1913</v>
      </c>
      <c r="AQ29" s="169" t="s">
        <v>1914</v>
      </c>
      <c r="AR29" s="87" t="s">
        <v>1915</v>
      </c>
      <c r="AS29" s="230" t="s">
        <v>1916</v>
      </c>
      <c r="AT29" s="87" t="s">
        <v>1790</v>
      </c>
      <c r="AU29" s="230" t="s">
        <v>1917</v>
      </c>
      <c r="AV29" s="269" t="s">
        <v>1918</v>
      </c>
      <c r="AW29" s="87" t="s">
        <v>1919</v>
      </c>
      <c r="AX29" s="87" t="s">
        <v>1919</v>
      </c>
      <c r="AY29" s="230" t="s">
        <v>1920</v>
      </c>
      <c r="AZ29" s="230"/>
      <c r="BA29" s="86" t="str">
        <f>HYPERLINK("https://youtu.be/ym6Xxd7Pwws","50.26")</f>
        <v>50.26</v>
      </c>
      <c r="BB29" s="87" t="s">
        <v>1921</v>
      </c>
      <c r="BC29" s="230" t="s">
        <v>1922</v>
      </c>
      <c r="BD29" s="169" t="s">
        <v>1841</v>
      </c>
      <c r="BE29" s="230" t="s">
        <v>1627</v>
      </c>
      <c r="BF29" s="87" t="s">
        <v>1923</v>
      </c>
      <c r="BG29" s="230" t="s">
        <v>1924</v>
      </c>
      <c r="BH29" s="86" t="s">
        <v>500</v>
      </c>
      <c r="BI29" s="213" t="s">
        <v>1925</v>
      </c>
      <c r="BJ29" s="169" t="s">
        <v>1926</v>
      </c>
      <c r="BK29" s="230" t="s">
        <v>1927</v>
      </c>
      <c r="BL29" s="230" t="s">
        <v>1928</v>
      </c>
      <c r="BM29" s="87" t="s">
        <v>1747</v>
      </c>
      <c r="BN29" s="230" t="s">
        <v>1929</v>
      </c>
      <c r="BO29" s="230" t="s">
        <v>1930</v>
      </c>
      <c r="BP29" s="230"/>
      <c r="BQ29" s="86" t="s">
        <v>1931</v>
      </c>
      <c r="BR29" s="169" t="s">
        <v>1932</v>
      </c>
      <c r="BS29" s="87" t="s">
        <v>1694</v>
      </c>
      <c r="BT29" s="169" t="s">
        <v>1933</v>
      </c>
      <c r="BU29" s="174" t="s">
        <v>395</v>
      </c>
      <c r="BV29" s="87" t="s">
        <v>1934</v>
      </c>
      <c r="BW29" s="86" t="s">
        <v>1935</v>
      </c>
      <c r="BX29" s="230" t="s">
        <v>1936</v>
      </c>
      <c r="BY29" s="344" t="str">
        <f>HYPERLINK("https://clips.twitch.tv/RamshackleBlindingCaribouPupper", "2:21.41")</f>
        <v>2:21.41</v>
      </c>
      <c r="BZ29" s="174" t="s">
        <v>1937</v>
      </c>
      <c r="CA29" s="169" t="s">
        <v>1938</v>
      </c>
      <c r="CB29" s="252" t="s">
        <v>1939</v>
      </c>
      <c r="CC29" s="87" t="s">
        <v>485</v>
      </c>
      <c r="CD29" s="230" t="s">
        <v>1940</v>
      </c>
      <c r="CE29" s="230"/>
      <c r="CF29" s="87" t="s">
        <v>1941</v>
      </c>
      <c r="CG29" s="171" t="s">
        <v>1650</v>
      </c>
      <c r="CH29" s="266" t="s">
        <v>1942</v>
      </c>
      <c r="CI29" s="266" t="s">
        <v>1943</v>
      </c>
      <c r="CJ29" s="86" t="s">
        <v>1944</v>
      </c>
      <c r="CK29" s="87" t="s">
        <v>1945</v>
      </c>
      <c r="CL29" s="87" t="s">
        <v>1946</v>
      </c>
      <c r="CM29" s="87" t="s">
        <v>1947</v>
      </c>
      <c r="CN29" s="266" t="s">
        <v>1948</v>
      </c>
      <c r="CO29" s="86" t="s">
        <v>1470</v>
      </c>
      <c r="CP29" s="87" t="s">
        <v>1949</v>
      </c>
      <c r="CQ29" s="87" t="s">
        <v>1018</v>
      </c>
      <c r="CR29" s="230" t="s">
        <v>1950</v>
      </c>
      <c r="CS29" s="175"/>
      <c r="CT29" s="174" t="s">
        <v>1704</v>
      </c>
      <c r="CU29" s="230" t="s">
        <v>1944</v>
      </c>
      <c r="CV29" s="86" t="s">
        <v>1606</v>
      </c>
      <c r="CW29" s="174" t="s">
        <v>1951</v>
      </c>
      <c r="CX29" s="174" t="s">
        <v>1952</v>
      </c>
      <c r="CY29" s="87" t="s">
        <v>1953</v>
      </c>
      <c r="CZ29" s="171" t="s">
        <v>852</v>
      </c>
      <c r="DA29" s="86" t="s">
        <v>1868</v>
      </c>
      <c r="DB29" s="232" t="s">
        <v>1954</v>
      </c>
      <c r="DC29" s="87" t="s">
        <v>1955</v>
      </c>
      <c r="DD29" s="86" t="s">
        <v>1072</v>
      </c>
      <c r="DE29" s="86" t="str">
        <f>HYPERLINK("https://www.twitch.tv/videos/445329616","1:59.77")</f>
        <v>1:59.77</v>
      </c>
      <c r="DF29" s="86"/>
      <c r="DG29" s="230" t="s">
        <v>1956</v>
      </c>
      <c r="DH29" s="87" t="s">
        <v>1957</v>
      </c>
      <c r="DI29" s="230" t="s">
        <v>1850</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1880</v>
      </c>
      <c r="DV29" s="87" t="s">
        <v>1969</v>
      </c>
      <c r="DW29" s="87" t="s">
        <v>1970</v>
      </c>
      <c r="DX29" s="87" t="s">
        <v>478</v>
      </c>
      <c r="DY29" s="87" t="s">
        <v>1971</v>
      </c>
      <c r="DZ29" s="87" t="s">
        <v>209</v>
      </c>
      <c r="EA29" s="87" t="s">
        <v>1972</v>
      </c>
      <c r="EB29" s="86" t="s">
        <v>1973</v>
      </c>
    </row>
    <row r="30" ht="15.75" customHeight="1">
      <c r="A30" s="345" t="s">
        <v>1974</v>
      </c>
      <c r="B30" s="99" t="s">
        <v>1975</v>
      </c>
      <c r="C30" s="100" t="s">
        <v>1286</v>
      </c>
      <c r="D30" s="101" t="s">
        <v>1286</v>
      </c>
      <c r="E30" s="102" t="s">
        <v>1048</v>
      </c>
      <c r="F30" s="103" t="s">
        <v>1619</v>
      </c>
      <c r="G30" s="99" t="s">
        <v>332</v>
      </c>
      <c r="H30" s="177" t="s">
        <v>919</v>
      </c>
      <c r="I30" s="270" t="s">
        <v>1976</v>
      </c>
      <c r="J30" s="270" t="s">
        <v>1977</v>
      </c>
      <c r="K30" s="177" t="s">
        <v>1978</v>
      </c>
      <c r="L30" s="180" t="s">
        <v>1979</v>
      </c>
      <c r="M30" s="177" t="s">
        <v>1980</v>
      </c>
      <c r="N30" s="177" t="s">
        <v>1981</v>
      </c>
      <c r="O30" s="177" t="s">
        <v>1982</v>
      </c>
      <c r="P30" s="180" t="s">
        <v>446</v>
      </c>
      <c r="Q30" s="177" t="s">
        <v>1983</v>
      </c>
      <c r="R30" s="346" t="s">
        <v>1984</v>
      </c>
      <c r="S30" s="233" t="s">
        <v>1985</v>
      </c>
      <c r="T30" s="233" t="s">
        <v>1986</v>
      </c>
      <c r="U30" s="233" t="s">
        <v>1987</v>
      </c>
      <c r="V30" s="177" t="s">
        <v>1988</v>
      </c>
      <c r="W30" s="255"/>
      <c r="X30" s="111" t="s">
        <v>1989</v>
      </c>
      <c r="Y30" s="111" t="s">
        <v>1990</v>
      </c>
      <c r="Z30" s="111" t="s">
        <v>1991</v>
      </c>
      <c r="AA30" s="111" t="s">
        <v>1992</v>
      </c>
      <c r="AB30" s="111" t="s">
        <v>1993</v>
      </c>
      <c r="AC30" s="237" t="s">
        <v>1994</v>
      </c>
      <c r="AD30" s="183" t="s">
        <v>1995</v>
      </c>
      <c r="AE30" s="111" t="s">
        <v>1996</v>
      </c>
      <c r="AF30" s="111" t="s">
        <v>1269</v>
      </c>
      <c r="AG30" s="111" t="s">
        <v>1997</v>
      </c>
      <c r="AH30" s="237" t="s">
        <v>822</v>
      </c>
      <c r="AI30" s="237" t="s">
        <v>1998</v>
      </c>
      <c r="AJ30" s="111" t="s">
        <v>1999</v>
      </c>
      <c r="AK30" s="170"/>
      <c r="AL30" s="240" t="s">
        <v>2000</v>
      </c>
      <c r="AM30" s="239" t="s">
        <v>2001</v>
      </c>
      <c r="AN30" s="347" t="s">
        <v>2002</v>
      </c>
      <c r="AO30" s="186" t="s">
        <v>2003</v>
      </c>
      <c r="AP30" s="186" t="s">
        <v>2004</v>
      </c>
      <c r="AQ30" s="186" t="s">
        <v>2005</v>
      </c>
      <c r="AR30" s="190" t="s">
        <v>2006</v>
      </c>
      <c r="AS30" s="186" t="s">
        <v>2007</v>
      </c>
      <c r="AT30" s="186" t="s">
        <v>2008</v>
      </c>
      <c r="AU30" s="186" t="s">
        <v>1647</v>
      </c>
      <c r="AV30" s="186" t="s">
        <v>1609</v>
      </c>
      <c r="AW30" s="239" t="s">
        <v>2009</v>
      </c>
      <c r="AX30" s="239" t="s">
        <v>1505</v>
      </c>
      <c r="AY30" s="347" t="s">
        <v>2010</v>
      </c>
      <c r="AZ30" s="348"/>
      <c r="BA30" s="220" t="s">
        <v>1368</v>
      </c>
      <c r="BB30" s="191" t="s">
        <v>665</v>
      </c>
      <c r="BC30" s="191" t="s">
        <v>2011</v>
      </c>
      <c r="BD30" s="220" t="s">
        <v>2012</v>
      </c>
      <c r="BE30" s="220" t="s">
        <v>2013</v>
      </c>
      <c r="BF30" s="220" t="s">
        <v>2014</v>
      </c>
      <c r="BG30" s="191" t="s">
        <v>1852</v>
      </c>
      <c r="BH30" s="191" t="s">
        <v>2015</v>
      </c>
      <c r="BI30" s="191" t="s">
        <v>2016</v>
      </c>
      <c r="BJ30" s="220"/>
      <c r="BK30" s="191" t="s">
        <v>1848</v>
      </c>
      <c r="BL30" s="220" t="s">
        <v>2017</v>
      </c>
      <c r="BM30" s="220" t="s">
        <v>2018</v>
      </c>
      <c r="BN30" s="220" t="s">
        <v>2019</v>
      </c>
      <c r="BO30" s="220" t="s">
        <v>2020</v>
      </c>
      <c r="BP30" s="349"/>
      <c r="BQ30" s="221" t="s">
        <v>2021</v>
      </c>
      <c r="BR30" s="134" t="s">
        <v>553</v>
      </c>
      <c r="BS30" s="134" t="s">
        <v>2022</v>
      </c>
      <c r="BT30" s="350" t="str">
        <f>HYPERLINK("https://youtu.be/zUcVzurkzxA","24.87")</f>
        <v>24.87</v>
      </c>
      <c r="BU30" s="221" t="s">
        <v>2023</v>
      </c>
      <c r="BV30" s="221" t="s">
        <v>2024</v>
      </c>
      <c r="BW30" s="221" t="s">
        <v>2025</v>
      </c>
      <c r="BX30" s="134" t="s">
        <v>2026</v>
      </c>
      <c r="BY30" s="221"/>
      <c r="BZ30" s="221" t="s">
        <v>2027</v>
      </c>
      <c r="CA30" s="221" t="s">
        <v>2028</v>
      </c>
      <c r="CB30" s="134" t="s">
        <v>2029</v>
      </c>
      <c r="CC30" s="134" t="s">
        <v>2030</v>
      </c>
      <c r="CD30" s="134" t="s">
        <v>2031</v>
      </c>
      <c r="CE30" s="351"/>
      <c r="CF30" s="222" t="s">
        <v>2032</v>
      </c>
      <c r="CG30" s="142" t="s">
        <v>1537</v>
      </c>
      <c r="CH30" s="222" t="s">
        <v>1567</v>
      </c>
      <c r="CI30" s="222" t="s">
        <v>2033</v>
      </c>
      <c r="CJ30" s="222" t="s">
        <v>102</v>
      </c>
      <c r="CK30" s="142" t="s">
        <v>2034</v>
      </c>
      <c r="CL30" s="222" t="s">
        <v>2035</v>
      </c>
      <c r="CM30" s="222" t="s">
        <v>2036</v>
      </c>
      <c r="CN30" s="222" t="s">
        <v>2037</v>
      </c>
      <c r="CO30" s="222" t="s">
        <v>2038</v>
      </c>
      <c r="CP30" s="222" t="s">
        <v>2039</v>
      </c>
      <c r="CQ30" s="222" t="s">
        <v>2040</v>
      </c>
      <c r="CR30" s="222" t="s">
        <v>2041</v>
      </c>
      <c r="CS30" s="352"/>
      <c r="CT30" s="246" t="s">
        <v>2042</v>
      </c>
      <c r="CU30" s="246" t="s">
        <v>2043</v>
      </c>
      <c r="CV30" s="153" t="s">
        <v>2044</v>
      </c>
      <c r="CW30" s="153" t="s">
        <v>2045</v>
      </c>
      <c r="CX30" s="332" t="s">
        <v>2046</v>
      </c>
      <c r="CY30" s="153" t="s">
        <v>1866</v>
      </c>
      <c r="CZ30" s="333" t="s">
        <v>2047</v>
      </c>
      <c r="DA30" s="153" t="s">
        <v>2048</v>
      </c>
      <c r="DB30" s="223" t="s">
        <v>2049</v>
      </c>
      <c r="DC30" s="246" t="s">
        <v>2050</v>
      </c>
      <c r="DD30" s="153" t="s">
        <v>2051</v>
      </c>
      <c r="DE30" s="153" t="s">
        <v>298</v>
      </c>
      <c r="DF30" s="153"/>
      <c r="DG30" s="207" t="s">
        <v>519</v>
      </c>
      <c r="DH30" s="265" t="s">
        <v>2052</v>
      </c>
      <c r="DI30" s="265" t="s">
        <v>2053</v>
      </c>
      <c r="DJ30" s="207" t="s">
        <v>2054</v>
      </c>
      <c r="DK30" s="249" t="s">
        <v>2055</v>
      </c>
      <c r="DL30" s="249" t="s">
        <v>2056</v>
      </c>
      <c r="DM30" s="249" t="s">
        <v>2057</v>
      </c>
      <c r="DN30" s="249" t="s">
        <v>1217</v>
      </c>
      <c r="DO30" s="265" t="s">
        <v>709</v>
      </c>
      <c r="DP30" s="207" t="s">
        <v>1560</v>
      </c>
      <c r="DQ30" s="207" t="s">
        <v>2058</v>
      </c>
      <c r="DR30" s="353" t="s">
        <v>1328</v>
      </c>
      <c r="DS30" s="265" t="s">
        <v>2059</v>
      </c>
      <c r="DT30" s="249" t="s">
        <v>2060</v>
      </c>
      <c r="DU30" s="249" t="s">
        <v>2061</v>
      </c>
      <c r="DV30" s="249" t="s">
        <v>2062</v>
      </c>
      <c r="DW30" s="249" t="s">
        <v>661</v>
      </c>
      <c r="DX30" s="265" t="s">
        <v>2063</v>
      </c>
      <c r="DY30" s="207" t="s">
        <v>2064</v>
      </c>
      <c r="DZ30" s="249" t="s">
        <v>2065</v>
      </c>
      <c r="EA30" s="265" t="s">
        <v>2066</v>
      </c>
      <c r="EB30" s="293" t="s">
        <v>2067</v>
      </c>
    </row>
    <row r="31" ht="15.75" customHeight="1">
      <c r="A31" s="168" t="s">
        <v>2068</v>
      </c>
      <c r="B31" s="79" t="s">
        <v>2069</v>
      </c>
      <c r="C31" s="80" t="s">
        <v>1048</v>
      </c>
      <c r="D31" s="81" t="s">
        <v>1286</v>
      </c>
      <c r="E31" s="82" t="s">
        <v>1286</v>
      </c>
      <c r="F31" s="83" t="s">
        <v>2070</v>
      </c>
      <c r="G31" s="79" t="s">
        <v>2071</v>
      </c>
      <c r="H31" s="169" t="s">
        <v>2072</v>
      </c>
      <c r="I31" s="169" t="s">
        <v>2073</v>
      </c>
      <c r="J31" s="87" t="s">
        <v>2074</v>
      </c>
      <c r="K31" s="87" t="s">
        <v>2075</v>
      </c>
      <c r="L31" s="87" t="s">
        <v>342</v>
      </c>
      <c r="M31" s="87" t="s">
        <v>104</v>
      </c>
      <c r="N31" s="169" t="s">
        <v>2076</v>
      </c>
      <c r="O31" s="169" t="s">
        <v>975</v>
      </c>
      <c r="P31" s="169" t="s">
        <v>2077</v>
      </c>
      <c r="Q31" s="213"/>
      <c r="R31" s="213"/>
      <c r="S31" s="169" t="s">
        <v>2078</v>
      </c>
      <c r="T31" s="213"/>
      <c r="U31" s="169" t="s">
        <v>2079</v>
      </c>
      <c r="V31" s="213"/>
      <c r="W31" s="170"/>
      <c r="X31" s="87" t="s">
        <v>978</v>
      </c>
      <c r="Y31" s="87" t="s">
        <v>2080</v>
      </c>
      <c r="Z31" s="87" t="s">
        <v>2081</v>
      </c>
      <c r="AA31" s="169" t="s">
        <v>2082</v>
      </c>
      <c r="AB31" s="87" t="s">
        <v>2083</v>
      </c>
      <c r="AC31" s="87" t="s">
        <v>2084</v>
      </c>
      <c r="AD31" s="213"/>
      <c r="AE31" s="87" t="s">
        <v>985</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1270</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1684</v>
      </c>
      <c r="BS31" s="268" t="s">
        <v>2106</v>
      </c>
      <c r="BT31" s="87" t="s">
        <v>210</v>
      </c>
      <c r="BU31" s="87" t="s">
        <v>2107</v>
      </c>
      <c r="BV31" s="87" t="s">
        <v>2108</v>
      </c>
      <c r="BW31" s="169" t="s">
        <v>2109</v>
      </c>
      <c r="BX31" s="169" t="s">
        <v>2110</v>
      </c>
      <c r="BY31" s="169" t="s">
        <v>2111</v>
      </c>
      <c r="BZ31" s="87" t="s">
        <v>1698</v>
      </c>
      <c r="CA31" s="213"/>
      <c r="CB31" s="169" t="s">
        <v>2112</v>
      </c>
      <c r="CC31" s="87" t="s">
        <v>2113</v>
      </c>
      <c r="CD31" s="213"/>
      <c r="CE31" s="213"/>
      <c r="CF31" s="169" t="s">
        <v>2114</v>
      </c>
      <c r="CG31" s="169" t="s">
        <v>2115</v>
      </c>
      <c r="CH31" s="87" t="s">
        <v>986</v>
      </c>
      <c r="CI31" s="169" t="s">
        <v>2116</v>
      </c>
      <c r="CJ31" s="213"/>
      <c r="CK31" s="169" t="s">
        <v>2117</v>
      </c>
      <c r="CL31" s="169" t="s">
        <v>798</v>
      </c>
      <c r="CM31" s="87" t="s">
        <v>2118</v>
      </c>
      <c r="CN31" s="213"/>
      <c r="CO31" s="87" t="s">
        <v>526</v>
      </c>
      <c r="CP31" s="213"/>
      <c r="CQ31" s="213"/>
      <c r="CR31" s="213"/>
      <c r="CS31" s="175"/>
      <c r="CT31" s="87" t="s">
        <v>342</v>
      </c>
      <c r="CU31" s="169" t="s">
        <v>2119</v>
      </c>
      <c r="CV31" s="213"/>
      <c r="CW31" s="169" t="s">
        <v>2120</v>
      </c>
      <c r="CX31" s="169" t="s">
        <v>2121</v>
      </c>
      <c r="CY31" s="87" t="s">
        <v>2122</v>
      </c>
      <c r="CZ31" s="169" t="s">
        <v>2123</v>
      </c>
      <c r="DA31" s="169" t="s">
        <v>2124</v>
      </c>
      <c r="DB31" s="213"/>
      <c r="DC31" s="213"/>
      <c r="DD31" s="213"/>
      <c r="DE31" s="213"/>
      <c r="DF31" s="213"/>
      <c r="DG31" s="87" t="s">
        <v>1612</v>
      </c>
      <c r="DH31" s="213"/>
      <c r="DI31" s="169" t="s">
        <v>2125</v>
      </c>
      <c r="DJ31" s="213"/>
      <c r="DK31" s="94" t="s">
        <v>199</v>
      </c>
      <c r="DL31" s="213"/>
      <c r="DM31" s="169" t="s">
        <v>2126</v>
      </c>
      <c r="DN31" s="213"/>
      <c r="DO31" s="213"/>
      <c r="DP31" s="91" t="s">
        <v>1596</v>
      </c>
      <c r="DQ31" s="169" t="s">
        <v>2127</v>
      </c>
      <c r="DR31" s="87" t="s">
        <v>2128</v>
      </c>
      <c r="DS31" s="87" t="s">
        <v>2129</v>
      </c>
      <c r="DT31" s="213"/>
      <c r="DU31" s="87" t="s">
        <v>1546</v>
      </c>
      <c r="DV31" s="213"/>
      <c r="DW31" s="213"/>
      <c r="DX31" s="87" t="s">
        <v>2130</v>
      </c>
      <c r="DY31" s="213"/>
      <c r="DZ31" s="169" t="s">
        <v>280</v>
      </c>
      <c r="EA31" s="87" t="s">
        <v>2131</v>
      </c>
      <c r="EB31" s="86" t="s">
        <v>2132</v>
      </c>
    </row>
    <row r="32" ht="15.75" customHeight="1">
      <c r="A32" s="354" t="s">
        <v>2133</v>
      </c>
      <c r="B32" s="99" t="s">
        <v>2134</v>
      </c>
      <c r="C32" s="100" t="s">
        <v>1286</v>
      </c>
      <c r="D32" s="101" t="s">
        <v>1286</v>
      </c>
      <c r="E32" s="102" t="s">
        <v>1048</v>
      </c>
      <c r="F32" s="103" t="s">
        <v>1811</v>
      </c>
      <c r="G32" s="99" t="s">
        <v>2135</v>
      </c>
      <c r="H32" s="178" t="s">
        <v>1605</v>
      </c>
      <c r="I32" s="355" t="s">
        <v>2136</v>
      </c>
      <c r="J32" s="356" t="s">
        <v>2137</v>
      </c>
      <c r="K32" s="355" t="s">
        <v>2138</v>
      </c>
      <c r="L32" s="355" t="s">
        <v>2139</v>
      </c>
      <c r="M32" s="178" t="s">
        <v>2140</v>
      </c>
      <c r="N32" s="355" t="s">
        <v>2141</v>
      </c>
      <c r="O32" s="356" t="s">
        <v>2142</v>
      </c>
      <c r="P32" s="357" t="str">
        <f>HYPERLINK("https://clips.twitch.tv/BetterEnticingWatercressDancingBaby","16.08")</f>
        <v>16.08</v>
      </c>
      <c r="Q32" s="358" t="s">
        <v>2143</v>
      </c>
      <c r="R32" s="359"/>
      <c r="S32" s="358" t="s">
        <v>871</v>
      </c>
      <c r="T32" s="178" t="s">
        <v>2144</v>
      </c>
      <c r="U32" s="357" t="str">
        <f>HYPERLINK("https://youtu.be/HHFrEbWlPX4","50.03")</f>
        <v>50.03</v>
      </c>
      <c r="V32" s="104" t="s">
        <v>113</v>
      </c>
      <c r="W32" s="110"/>
      <c r="X32" s="360" t="s">
        <v>2145</v>
      </c>
      <c r="Y32" s="360" t="s">
        <v>2146</v>
      </c>
      <c r="Z32" s="360" t="s">
        <v>2147</v>
      </c>
      <c r="AA32" s="360" t="s">
        <v>2148</v>
      </c>
      <c r="AB32" s="360" t="s">
        <v>2149</v>
      </c>
      <c r="AC32" s="360" t="s">
        <v>2150</v>
      </c>
      <c r="AD32" s="361"/>
      <c r="AE32" s="362" t="s">
        <v>2151</v>
      </c>
      <c r="AF32" s="362" t="s">
        <v>2152</v>
      </c>
      <c r="AG32" s="363" t="str">
        <f>HYPERLINK("https://youtu.be/N6tkTf4Wb68","53.04")</f>
        <v>53.04</v>
      </c>
      <c r="AH32" s="362"/>
      <c r="AI32" s="362" t="s">
        <v>1313</v>
      </c>
      <c r="AJ32" s="115" t="s">
        <v>2153</v>
      </c>
      <c r="AK32" s="110"/>
      <c r="AL32" s="190" t="s">
        <v>2154</v>
      </c>
      <c r="AM32" s="364" t="s">
        <v>2155</v>
      </c>
      <c r="AN32" s="190" t="s">
        <v>2156</v>
      </c>
      <c r="AO32" s="120" t="s">
        <v>2157</v>
      </c>
      <c r="AP32" s="365"/>
      <c r="AQ32" s="365"/>
      <c r="AR32" s="366" t="s">
        <v>2158</v>
      </c>
      <c r="AS32" s="364" t="s">
        <v>815</v>
      </c>
      <c r="AT32" s="190" t="s">
        <v>1302</v>
      </c>
      <c r="AU32" s="367" t="str">
        <f>HYPERLINK("https://www.youtube.com/watch?v=I53jRzHVHbs","25.78")</f>
        <v>25.78</v>
      </c>
      <c r="AV32" s="366" t="s">
        <v>2159</v>
      </c>
      <c r="AW32" s="365"/>
      <c r="AX32" s="366" t="s">
        <v>2160</v>
      </c>
      <c r="AY32" s="118" t="s">
        <v>140</v>
      </c>
      <c r="AZ32" s="368"/>
      <c r="BA32" s="194" t="s">
        <v>2161</v>
      </c>
      <c r="BB32" s="369" t="s">
        <v>2162</v>
      </c>
      <c r="BC32" s="369" t="s">
        <v>690</v>
      </c>
      <c r="BD32" s="370" t="s">
        <v>1967</v>
      </c>
      <c r="BE32" s="371" t="s">
        <v>2163</v>
      </c>
      <c r="BF32" s="369" t="s">
        <v>2164</v>
      </c>
      <c r="BG32" s="194" t="s">
        <v>2165</v>
      </c>
      <c r="BH32" s="369" t="s">
        <v>301</v>
      </c>
      <c r="BI32" s="193"/>
      <c r="BJ32" s="370" t="s">
        <v>2166</v>
      </c>
      <c r="BK32" s="369" t="s">
        <v>2167</v>
      </c>
      <c r="BL32" s="194" t="s">
        <v>2168</v>
      </c>
      <c r="BM32" s="372" t="str">
        <f>HYPERLINK("https://youtu.be/PNHoaVHANBk","42.06")</f>
        <v>42.06</v>
      </c>
      <c r="BN32" s="369" t="s">
        <v>2169</v>
      </c>
      <c r="BO32" s="126" t="s">
        <v>2170</v>
      </c>
      <c r="BP32" s="126"/>
      <c r="BQ32" s="373"/>
      <c r="BR32" s="374" t="s">
        <v>2171</v>
      </c>
      <c r="BS32" s="374" t="s">
        <v>2172</v>
      </c>
      <c r="BT32" s="136" t="s">
        <v>2173</v>
      </c>
      <c r="BU32" s="199" t="s">
        <v>293</v>
      </c>
      <c r="BV32" s="136" t="s">
        <v>2174</v>
      </c>
      <c r="BW32" s="199"/>
      <c r="BX32" s="199"/>
      <c r="BY32" s="136" t="s">
        <v>2175</v>
      </c>
      <c r="BZ32" s="374" t="s">
        <v>2176</v>
      </c>
      <c r="CA32" s="375" t="s">
        <v>2177</v>
      </c>
      <c r="CB32" s="376" t="s">
        <v>692</v>
      </c>
      <c r="CC32" s="377" t="s">
        <v>583</v>
      </c>
      <c r="CD32" s="135" t="s">
        <v>2178</v>
      </c>
      <c r="CE32" s="378"/>
      <c r="CF32" s="379" t="s">
        <v>2179</v>
      </c>
      <c r="CG32" s="148" t="s">
        <v>2180</v>
      </c>
      <c r="CH32" s="380" t="str">
        <f>HYPERLINK("https://www.twitch.tv/videos/374407941","46.69")</f>
        <v>46.69</v>
      </c>
      <c r="CI32" s="379" t="s">
        <v>2181</v>
      </c>
      <c r="CJ32" s="243" t="s">
        <v>2182</v>
      </c>
      <c r="CK32" s="379" t="s">
        <v>2183</v>
      </c>
      <c r="CL32" s="148" t="s">
        <v>803</v>
      </c>
      <c r="CM32" s="148" t="s">
        <v>2184</v>
      </c>
      <c r="CN32" s="243" t="s">
        <v>2185</v>
      </c>
      <c r="CO32" s="380" t="str">
        <f>HYPERLINK("https://youtu.be/ZVAfoGn-JTw","30.96")</f>
        <v>30.96</v>
      </c>
      <c r="CP32" s="381"/>
      <c r="CQ32" s="380" t="str">
        <f>HYPERLINK("https://youtu.be/AxEHpGTONpA","1:09.12")</f>
        <v>1:09.12</v>
      </c>
      <c r="CR32" s="144" t="s">
        <v>2186</v>
      </c>
      <c r="CS32" s="150"/>
      <c r="CT32" s="382" t="str">
        <f>HYPERLINK("https://clips.twitch.tv/BillowingGiftedGullMcaT","46.17")</f>
        <v>46.17</v>
      </c>
      <c r="CU32" s="206" t="s">
        <v>2187</v>
      </c>
      <c r="CV32" s="382" t="str">
        <f>HYPERLINK("https://clips.twitch.tv/TsundereNastyAntFailFish","30.86")</f>
        <v>30.86</v>
      </c>
      <c r="CW32" s="206" t="s">
        <v>1032</v>
      </c>
      <c r="CX32" s="206" t="s">
        <v>2188</v>
      </c>
      <c r="CY32" s="206" t="s">
        <v>2189</v>
      </c>
      <c r="CZ32" s="383" t="s">
        <v>2190</v>
      </c>
      <c r="DA32" s="384" t="s">
        <v>2191</v>
      </c>
      <c r="DB32" s="385" t="s">
        <v>2192</v>
      </c>
      <c r="DC32" s="384" t="s">
        <v>2193</v>
      </c>
      <c r="DD32" s="384" t="s">
        <v>2194</v>
      </c>
      <c r="DE32" s="156" t="s">
        <v>194</v>
      </c>
      <c r="DF32" s="156"/>
      <c r="DG32" s="386"/>
      <c r="DH32" s="265"/>
      <c r="DI32" s="167" t="str">
        <f>HYPERLINK("https://youtu.be/l69gUy8HYfU","1:30.11")</f>
        <v>1:30.11</v>
      </c>
      <c r="DJ32" s="387"/>
      <c r="DK32" s="387" t="s">
        <v>2195</v>
      </c>
      <c r="DL32" s="387" t="s">
        <v>2196</v>
      </c>
      <c r="DM32" s="386"/>
      <c r="DN32" s="386"/>
      <c r="DO32" s="386"/>
      <c r="DP32" s="161" t="s">
        <v>1778</v>
      </c>
      <c r="DQ32" s="161"/>
      <c r="DR32" s="161" t="s">
        <v>1487</v>
      </c>
      <c r="DS32" s="387" t="s">
        <v>2197</v>
      </c>
      <c r="DT32" s="161" t="s">
        <v>2198</v>
      </c>
      <c r="DU32" s="161" t="s">
        <v>2199</v>
      </c>
      <c r="DV32" s="386"/>
      <c r="DW32" s="387" t="s">
        <v>2200</v>
      </c>
      <c r="DX32" s="387" t="s">
        <v>1581</v>
      </c>
      <c r="DY32" s="387" t="s">
        <v>1712</v>
      </c>
      <c r="DZ32" s="387" t="s">
        <v>1752</v>
      </c>
      <c r="EA32" s="387" t="s">
        <v>2201</v>
      </c>
      <c r="EB32" s="293" t="s">
        <v>2202</v>
      </c>
    </row>
    <row r="33" ht="15.75" customHeight="1">
      <c r="A33" s="168" t="s">
        <v>2203</v>
      </c>
      <c r="B33" s="79" t="s">
        <v>2204</v>
      </c>
      <c r="C33" s="80" t="s">
        <v>1286</v>
      </c>
      <c r="D33" s="81" t="s">
        <v>1286</v>
      </c>
      <c r="E33" s="82" t="s">
        <v>1286</v>
      </c>
      <c r="F33" s="83" t="s">
        <v>2205</v>
      </c>
      <c r="G33" s="79" t="s">
        <v>2206</v>
      </c>
      <c r="H33" s="87" t="s">
        <v>451</v>
      </c>
      <c r="I33" s="87" t="s">
        <v>2207</v>
      </c>
      <c r="J33" s="87" t="s">
        <v>2208</v>
      </c>
      <c r="K33" s="230" t="s">
        <v>1415</v>
      </c>
      <c r="L33" s="230" t="s">
        <v>2209</v>
      </c>
      <c r="M33" s="230" t="s">
        <v>2210</v>
      </c>
      <c r="N33" s="87" t="s">
        <v>2211</v>
      </c>
      <c r="O33" s="230" t="s">
        <v>1122</v>
      </c>
      <c r="P33" s="87" t="s">
        <v>2036</v>
      </c>
      <c r="Q33" s="230" t="s">
        <v>2212</v>
      </c>
      <c r="R33" s="87" t="s">
        <v>2213</v>
      </c>
      <c r="S33" s="87" t="s">
        <v>2214</v>
      </c>
      <c r="T33" s="87" t="s">
        <v>356</v>
      </c>
      <c r="U33" s="230" t="s">
        <v>2215</v>
      </c>
      <c r="V33" s="230" t="s">
        <v>2216</v>
      </c>
      <c r="W33" s="255"/>
      <c r="X33" s="87" t="s">
        <v>2217</v>
      </c>
      <c r="Y33" s="87" t="s">
        <v>2218</v>
      </c>
      <c r="Z33" s="230" t="s">
        <v>1649</v>
      </c>
      <c r="AA33" s="87" t="s">
        <v>1986</v>
      </c>
      <c r="AB33" s="230" t="s">
        <v>803</v>
      </c>
      <c r="AC33" s="230" t="s">
        <v>2219</v>
      </c>
      <c r="AD33" s="86" t="s">
        <v>1062</v>
      </c>
      <c r="AE33" s="230" t="s">
        <v>874</v>
      </c>
      <c r="AF33" s="230" t="s">
        <v>2220</v>
      </c>
      <c r="AG33" s="230" t="s">
        <v>2221</v>
      </c>
      <c r="AH33" s="87" t="s">
        <v>2222</v>
      </c>
      <c r="AI33" s="230" t="s">
        <v>899</v>
      </c>
      <c r="AJ33" s="230" t="s">
        <v>2223</v>
      </c>
      <c r="AK33" s="170"/>
      <c r="AL33" s="87" t="s">
        <v>2224</v>
      </c>
      <c r="AM33" s="87" t="s">
        <v>2225</v>
      </c>
      <c r="AN33" s="230" t="s">
        <v>2226</v>
      </c>
      <c r="AO33" s="230" t="s">
        <v>2227</v>
      </c>
      <c r="AP33" s="230" t="s">
        <v>1572</v>
      </c>
      <c r="AQ33" s="230"/>
      <c r="AR33" s="230" t="s">
        <v>2228</v>
      </c>
      <c r="AS33" s="230" t="s">
        <v>2229</v>
      </c>
      <c r="AT33" s="230" t="s">
        <v>2230</v>
      </c>
      <c r="AU33" s="230" t="s">
        <v>2231</v>
      </c>
      <c r="AV33" s="87" t="s">
        <v>2232</v>
      </c>
      <c r="AW33" s="87" t="s">
        <v>2233</v>
      </c>
      <c r="AX33" s="230" t="s">
        <v>2234</v>
      </c>
      <c r="AY33" s="230" t="s">
        <v>2235</v>
      </c>
      <c r="AZ33" s="230"/>
      <c r="BA33" s="87" t="s">
        <v>2236</v>
      </c>
      <c r="BB33" s="87" t="s">
        <v>2237</v>
      </c>
      <c r="BC33" s="87" t="s">
        <v>1070</v>
      </c>
      <c r="BD33" s="230" t="s">
        <v>2238</v>
      </c>
      <c r="BE33" s="230" t="s">
        <v>2239</v>
      </c>
      <c r="BF33" s="230" t="s">
        <v>2240</v>
      </c>
      <c r="BG33" s="87" t="s">
        <v>2241</v>
      </c>
      <c r="BH33" s="230" t="s">
        <v>2242</v>
      </c>
      <c r="BI33" s="169" t="s">
        <v>2243</v>
      </c>
      <c r="BJ33" s="230" t="s">
        <v>2244</v>
      </c>
      <c r="BK33" s="230" t="s">
        <v>1207</v>
      </c>
      <c r="BL33" s="230" t="s">
        <v>2245</v>
      </c>
      <c r="BM33" s="230" t="s">
        <v>1036</v>
      </c>
      <c r="BN33" s="230" t="s">
        <v>2246</v>
      </c>
      <c r="BO33" s="230" t="s">
        <v>2247</v>
      </c>
      <c r="BP33" s="230"/>
      <c r="BQ33" s="87" t="s">
        <v>2248</v>
      </c>
      <c r="BR33" s="87" t="s">
        <v>2249</v>
      </c>
      <c r="BS33" s="230" t="s">
        <v>2250</v>
      </c>
      <c r="BT33" s="87" t="s">
        <v>1405</v>
      </c>
      <c r="BU33" s="87" t="s">
        <v>2251</v>
      </c>
      <c r="BV33" s="230" t="s">
        <v>877</v>
      </c>
      <c r="BW33" s="87" t="s">
        <v>2252</v>
      </c>
      <c r="BX33" s="230" t="s">
        <v>2253</v>
      </c>
      <c r="BY33" s="230" t="s">
        <v>2253</v>
      </c>
      <c r="BZ33" s="87" t="s">
        <v>884</v>
      </c>
      <c r="CA33" s="230" t="s">
        <v>2254</v>
      </c>
      <c r="CB33" s="230" t="s">
        <v>2255</v>
      </c>
      <c r="CC33" s="230" t="s">
        <v>2256</v>
      </c>
      <c r="CD33" s="230" t="s">
        <v>2257</v>
      </c>
      <c r="CE33" s="230"/>
      <c r="CF33" s="230" t="s">
        <v>1088</v>
      </c>
      <c r="CG33" s="230" t="s">
        <v>2258</v>
      </c>
      <c r="CH33" s="87" t="s">
        <v>2259</v>
      </c>
      <c r="CI33" s="230" t="s">
        <v>2260</v>
      </c>
      <c r="CJ33" s="230" t="s">
        <v>2261</v>
      </c>
      <c r="CK33" s="87" t="s">
        <v>2262</v>
      </c>
      <c r="CL33" s="230" t="s">
        <v>1467</v>
      </c>
      <c r="CM33" s="230" t="s">
        <v>2263</v>
      </c>
      <c r="CN33" s="87" t="s">
        <v>2264</v>
      </c>
      <c r="CO33" s="87" t="s">
        <v>2265</v>
      </c>
      <c r="CP33" s="87" t="s">
        <v>1832</v>
      </c>
      <c r="CQ33" s="230" t="s">
        <v>2266</v>
      </c>
      <c r="CR33" s="230" t="s">
        <v>2267</v>
      </c>
      <c r="CS33" s="175"/>
      <c r="CT33" s="86" t="str">
        <f>HYPERLINK("https://www.youtube.com/watch?v=parV2KwURTw","43.36")</f>
        <v>43.36</v>
      </c>
      <c r="CU33" s="87" t="s">
        <v>2268</v>
      </c>
      <c r="CV33" s="86" t="str">
        <f>HYPERLINK("https://www.youtube.com/watch?v=BQJxGC6nKKs","30.18")</f>
        <v>30.18</v>
      </c>
      <c r="CW33" s="230" t="s">
        <v>2269</v>
      </c>
      <c r="CX33" s="87" t="s">
        <v>2270</v>
      </c>
      <c r="CY33" s="87" t="s">
        <v>2271</v>
      </c>
      <c r="CZ33" s="230" t="s">
        <v>1478</v>
      </c>
      <c r="DA33" s="230" t="s">
        <v>2272</v>
      </c>
      <c r="DB33" s="230" t="s">
        <v>1679</v>
      </c>
      <c r="DC33" s="230" t="s">
        <v>1304</v>
      </c>
      <c r="DD33" s="230" t="s">
        <v>2273</v>
      </c>
      <c r="DE33" s="230" t="s">
        <v>2274</v>
      </c>
      <c r="DF33" s="230"/>
      <c r="DG33" s="87" t="s">
        <v>2275</v>
      </c>
      <c r="DH33" s="86" t="str">
        <f>HYPERLINK("https://www.youtube.com/watch?v=tvfpeUyMNms","1:33.18")</f>
        <v>1:33.18</v>
      </c>
      <c r="DI33" s="87" t="s">
        <v>2276</v>
      </c>
      <c r="DJ33" s="87" t="s">
        <v>2277</v>
      </c>
      <c r="DK33" s="87" t="s">
        <v>402</v>
      </c>
      <c r="DL33" s="230" t="s">
        <v>2278</v>
      </c>
      <c r="DM33" s="87" t="s">
        <v>1934</v>
      </c>
      <c r="DN33" s="87" t="s">
        <v>2279</v>
      </c>
      <c r="DO33" s="87" t="s">
        <v>2280</v>
      </c>
      <c r="DP33" s="230" t="s">
        <v>516</v>
      </c>
      <c r="DQ33" s="87" t="s">
        <v>278</v>
      </c>
      <c r="DR33" s="87" t="s">
        <v>2281</v>
      </c>
      <c r="DS33" s="87" t="s">
        <v>2282</v>
      </c>
      <c r="DT33" s="87" t="s">
        <v>2283</v>
      </c>
      <c r="DU33" s="87" t="s">
        <v>2284</v>
      </c>
      <c r="DV33" s="87" t="s">
        <v>2285</v>
      </c>
      <c r="DW33" s="87" t="s">
        <v>301</v>
      </c>
      <c r="DX33" s="230" t="s">
        <v>2286</v>
      </c>
      <c r="DY33" s="230" t="s">
        <v>1403</v>
      </c>
      <c r="DZ33" s="87" t="s">
        <v>2287</v>
      </c>
      <c r="EA33" s="87" t="s">
        <v>2288</v>
      </c>
      <c r="EB33" s="252" t="s">
        <v>2289</v>
      </c>
    </row>
    <row r="34">
      <c r="A34" s="388" t="s">
        <v>2290</v>
      </c>
      <c r="B34" s="99" t="s">
        <v>2291</v>
      </c>
      <c r="C34" s="100" t="s">
        <v>1286</v>
      </c>
      <c r="D34" s="101" t="s">
        <v>1498</v>
      </c>
      <c r="E34" s="102" t="s">
        <v>1286</v>
      </c>
      <c r="F34" s="103" t="s">
        <v>2292</v>
      </c>
      <c r="G34" s="99" t="s">
        <v>1111</v>
      </c>
      <c r="H34" s="389" t="s">
        <v>2293</v>
      </c>
      <c r="I34" s="389" t="s">
        <v>2294</v>
      </c>
      <c r="J34" s="389" t="s">
        <v>2295</v>
      </c>
      <c r="K34" s="389" t="s">
        <v>1978</v>
      </c>
      <c r="L34" s="389" t="s">
        <v>153</v>
      </c>
      <c r="M34" s="389" t="s">
        <v>2296</v>
      </c>
      <c r="N34" s="389" t="s">
        <v>2297</v>
      </c>
      <c r="O34" s="389" t="s">
        <v>2298</v>
      </c>
      <c r="P34" s="390" t="s">
        <v>230</v>
      </c>
      <c r="Q34" s="389"/>
      <c r="R34" s="389"/>
      <c r="S34" s="389"/>
      <c r="T34" s="389"/>
      <c r="U34" s="389"/>
      <c r="V34" s="389"/>
      <c r="W34" s="391"/>
      <c r="X34" s="392" t="s">
        <v>2299</v>
      </c>
      <c r="Y34" s="393" t="s">
        <v>1422</v>
      </c>
      <c r="Z34" s="393" t="s">
        <v>455</v>
      </c>
      <c r="AA34" s="392" t="s">
        <v>2300</v>
      </c>
      <c r="AB34" s="392" t="s">
        <v>2301</v>
      </c>
      <c r="AC34" s="392" t="s">
        <v>2302</v>
      </c>
      <c r="AD34" s="392"/>
      <c r="AE34" s="392" t="s">
        <v>2303</v>
      </c>
      <c r="AF34" s="392" t="s">
        <v>122</v>
      </c>
      <c r="AG34" s="392"/>
      <c r="AH34" s="392"/>
      <c r="AI34" s="392"/>
      <c r="AJ34" s="392"/>
      <c r="AK34" s="391"/>
      <c r="AL34" s="394" t="s">
        <v>2304</v>
      </c>
      <c r="AM34" s="394" t="s">
        <v>2272</v>
      </c>
      <c r="AN34" s="394"/>
      <c r="AO34" s="394"/>
      <c r="AP34" s="394"/>
      <c r="AQ34" s="394"/>
      <c r="AR34" s="394"/>
      <c r="AS34" s="394"/>
      <c r="AT34" s="394" t="s">
        <v>2305</v>
      </c>
      <c r="AU34" s="395" t="s">
        <v>571</v>
      </c>
      <c r="AV34" s="394"/>
      <c r="AW34" s="394"/>
      <c r="AX34" s="394" t="s">
        <v>2306</v>
      </c>
      <c r="AY34" s="394"/>
      <c r="AZ34" s="394"/>
      <c r="BA34" s="396" t="s">
        <v>1009</v>
      </c>
      <c r="BB34" s="396" t="s">
        <v>2307</v>
      </c>
      <c r="BC34" s="397" t="s">
        <v>143</v>
      </c>
      <c r="BD34" s="397" t="s">
        <v>2308</v>
      </c>
      <c r="BE34" s="396" t="s">
        <v>2309</v>
      </c>
      <c r="BF34" s="396" t="s">
        <v>1747</v>
      </c>
      <c r="BG34" s="396"/>
      <c r="BH34" s="396" t="s">
        <v>1445</v>
      </c>
      <c r="BI34" s="396"/>
      <c r="BJ34" s="396" t="s">
        <v>2310</v>
      </c>
      <c r="BK34" s="396" t="s">
        <v>2311</v>
      </c>
      <c r="BL34" s="396"/>
      <c r="BM34" s="397" t="s">
        <v>1747</v>
      </c>
      <c r="BN34" s="396"/>
      <c r="BO34" s="396"/>
      <c r="BP34" s="396"/>
      <c r="BQ34" s="398"/>
      <c r="BR34" s="398" t="s">
        <v>2165</v>
      </c>
      <c r="BS34" s="398" t="s">
        <v>2312</v>
      </c>
      <c r="BT34" s="398" t="s">
        <v>2313</v>
      </c>
      <c r="BU34" s="398" t="s">
        <v>1444</v>
      </c>
      <c r="BV34" s="398" t="s">
        <v>2314</v>
      </c>
      <c r="BW34" s="398" t="s">
        <v>2315</v>
      </c>
      <c r="BX34" s="398" t="s">
        <v>2316</v>
      </c>
      <c r="BY34" s="398" t="s">
        <v>2317</v>
      </c>
      <c r="BZ34" s="398" t="s">
        <v>926</v>
      </c>
      <c r="CA34" s="398"/>
      <c r="CB34" s="398"/>
      <c r="CC34" s="398"/>
      <c r="CD34" s="398"/>
      <c r="CE34" s="398"/>
      <c r="CF34" s="399" t="s">
        <v>2318</v>
      </c>
      <c r="CG34" s="400" t="s">
        <v>2066</v>
      </c>
      <c r="CH34" s="399" t="s">
        <v>2319</v>
      </c>
      <c r="CI34" s="399" t="s">
        <v>2320</v>
      </c>
      <c r="CJ34" s="399"/>
      <c r="CK34" s="399" t="s">
        <v>2023</v>
      </c>
      <c r="CL34" s="399" t="s">
        <v>2189</v>
      </c>
      <c r="CM34" s="401" t="str">
        <f>HYPERLINK("https://youtu.be/hGdi6yelSVI","15.80")</f>
        <v>15.80</v>
      </c>
      <c r="CN34" s="399"/>
      <c r="CO34" s="399" t="s">
        <v>2321</v>
      </c>
      <c r="CP34" s="399"/>
      <c r="CQ34" s="399" t="s">
        <v>2322</v>
      </c>
      <c r="CR34" s="399"/>
      <c r="CS34" s="391"/>
      <c r="CT34" s="402" t="s">
        <v>2323</v>
      </c>
      <c r="CU34" s="402" t="s">
        <v>1608</v>
      </c>
      <c r="CV34" s="403" t="s">
        <v>1707</v>
      </c>
      <c r="CW34" s="402" t="s">
        <v>1032</v>
      </c>
      <c r="CX34" s="402"/>
      <c r="CY34" s="402"/>
      <c r="CZ34" s="404" t="s">
        <v>2324</v>
      </c>
      <c r="DA34" s="402" t="s">
        <v>2305</v>
      </c>
      <c r="DB34" s="402"/>
      <c r="DC34" s="402"/>
      <c r="DD34" s="402"/>
      <c r="DE34" s="402"/>
      <c r="DF34" s="402"/>
      <c r="DG34" s="405"/>
      <c r="DH34" s="405"/>
      <c r="DI34" s="405"/>
      <c r="DJ34" s="405"/>
      <c r="DK34" s="405" t="s">
        <v>2325</v>
      </c>
      <c r="DL34" s="405" t="s">
        <v>952</v>
      </c>
      <c r="DM34" s="405" t="s">
        <v>2326</v>
      </c>
      <c r="DN34" s="405" t="s">
        <v>2327</v>
      </c>
      <c r="DO34" s="405"/>
      <c r="DP34" s="405" t="s">
        <v>2328</v>
      </c>
      <c r="DQ34" s="405"/>
      <c r="DR34" s="405" t="s">
        <v>740</v>
      </c>
      <c r="DS34" s="405"/>
      <c r="DT34" s="405"/>
      <c r="DU34" s="405" t="s">
        <v>2329</v>
      </c>
      <c r="DV34" s="405"/>
      <c r="DW34" s="405"/>
      <c r="DX34" s="406" t="s">
        <v>920</v>
      </c>
      <c r="DY34" s="405"/>
      <c r="DZ34" s="405"/>
      <c r="EA34" s="405" t="s">
        <v>2330</v>
      </c>
      <c r="EB34" s="405" t="s">
        <v>2331</v>
      </c>
    </row>
    <row r="35" ht="15.75" customHeight="1">
      <c r="A35" s="168" t="s">
        <v>2332</v>
      </c>
      <c r="B35" s="79" t="s">
        <v>2333</v>
      </c>
      <c r="C35" s="80" t="s">
        <v>1286</v>
      </c>
      <c r="D35" s="81" t="s">
        <v>1286</v>
      </c>
      <c r="E35" s="82" t="s">
        <v>1286</v>
      </c>
      <c r="F35" s="83" t="s">
        <v>1048</v>
      </c>
      <c r="G35" s="79" t="s">
        <v>808</v>
      </c>
      <c r="H35" s="230" t="s">
        <v>2334</v>
      </c>
      <c r="I35" s="230" t="s">
        <v>893</v>
      </c>
      <c r="J35" s="174" t="s">
        <v>2335</v>
      </c>
      <c r="K35" s="174" t="s">
        <v>1415</v>
      </c>
      <c r="L35" s="174" t="s">
        <v>2336</v>
      </c>
      <c r="M35" s="230" t="s">
        <v>2337</v>
      </c>
      <c r="N35" s="230" t="s">
        <v>2338</v>
      </c>
      <c r="O35" s="230" t="s">
        <v>2339</v>
      </c>
      <c r="P35" s="230" t="s">
        <v>2340</v>
      </c>
      <c r="Q35" s="213"/>
      <c r="R35" s="213"/>
      <c r="S35" s="230" t="s">
        <v>2341</v>
      </c>
      <c r="T35" s="230" t="s">
        <v>2342</v>
      </c>
      <c r="U35" s="213"/>
      <c r="V35" s="213"/>
      <c r="W35" s="170"/>
      <c r="X35" s="230" t="s">
        <v>2343</v>
      </c>
      <c r="Y35" s="230" t="s">
        <v>2344</v>
      </c>
      <c r="Z35" s="230" t="s">
        <v>2345</v>
      </c>
      <c r="AA35" s="174" t="s">
        <v>685</v>
      </c>
      <c r="AB35" s="174" t="s">
        <v>1389</v>
      </c>
      <c r="AC35" s="230" t="s">
        <v>2346</v>
      </c>
      <c r="AD35" s="230" t="s">
        <v>2347</v>
      </c>
      <c r="AE35" s="230" t="s">
        <v>2348</v>
      </c>
      <c r="AF35" s="230" t="s">
        <v>2349</v>
      </c>
      <c r="AG35" s="230" t="s">
        <v>2350</v>
      </c>
      <c r="AH35" s="213"/>
      <c r="AI35" s="213"/>
      <c r="AJ35" s="213"/>
      <c r="AK35" s="170"/>
      <c r="AL35" s="230" t="s">
        <v>2351</v>
      </c>
      <c r="AM35" s="230" t="s">
        <v>2352</v>
      </c>
      <c r="AN35" s="230" t="s">
        <v>2353</v>
      </c>
      <c r="AO35" s="230" t="s">
        <v>2354</v>
      </c>
      <c r="AP35" s="230" t="s">
        <v>2355</v>
      </c>
      <c r="AQ35" s="230"/>
      <c r="AR35" s="230" t="s">
        <v>292</v>
      </c>
      <c r="AS35" s="213"/>
      <c r="AT35" s="230" t="s">
        <v>2279</v>
      </c>
      <c r="AU35" s="174" t="s">
        <v>2356</v>
      </c>
      <c r="AV35" s="230" t="s">
        <v>2357</v>
      </c>
      <c r="AW35" s="213"/>
      <c r="AX35" s="230" t="s">
        <v>2358</v>
      </c>
      <c r="AY35" s="213"/>
      <c r="AZ35" s="213"/>
      <c r="BA35" s="230" t="s">
        <v>2359</v>
      </c>
      <c r="BB35" s="230" t="s">
        <v>2360</v>
      </c>
      <c r="BC35" s="230" t="s">
        <v>2361</v>
      </c>
      <c r="BD35" s="174" t="s">
        <v>2362</v>
      </c>
      <c r="BE35" s="230" t="s">
        <v>1233</v>
      </c>
      <c r="BF35" s="230" t="s">
        <v>2363</v>
      </c>
      <c r="BG35" s="230" t="s">
        <v>2364</v>
      </c>
      <c r="BH35" s="230" t="s">
        <v>1268</v>
      </c>
      <c r="BI35" s="230" t="s">
        <v>2365</v>
      </c>
      <c r="BJ35" s="230"/>
      <c r="BK35" s="230" t="s">
        <v>2366</v>
      </c>
      <c r="BL35" s="213"/>
      <c r="BM35" s="230" t="s">
        <v>572</v>
      </c>
      <c r="BN35" s="230" t="s">
        <v>1929</v>
      </c>
      <c r="BO35" s="213"/>
      <c r="BP35" s="213"/>
      <c r="BQ35" s="169"/>
      <c r="BR35" s="230" t="s">
        <v>2367</v>
      </c>
      <c r="BS35" s="230" t="s">
        <v>1215</v>
      </c>
      <c r="BT35" s="230" t="s">
        <v>2368</v>
      </c>
      <c r="BU35" s="230" t="s">
        <v>2369</v>
      </c>
      <c r="BV35" s="174" t="s">
        <v>2370</v>
      </c>
      <c r="BW35" s="230" t="s">
        <v>2371</v>
      </c>
      <c r="BX35" s="174" t="s">
        <v>2372</v>
      </c>
      <c r="BY35" s="213"/>
      <c r="BZ35" s="230" t="s">
        <v>215</v>
      </c>
      <c r="CA35" s="230" t="s">
        <v>2373</v>
      </c>
      <c r="CB35" s="230" t="s">
        <v>2374</v>
      </c>
      <c r="CC35" s="230" t="s">
        <v>2375</v>
      </c>
      <c r="CD35" s="213"/>
      <c r="CE35" s="213"/>
      <c r="CF35" s="86" t="str">
        <f>HYPERLINK("https://clips.twitch.tv/KawaiiRacySwordPeoplesChamp","53.72")</f>
        <v>53.72</v>
      </c>
      <c r="CG35" s="230" t="s">
        <v>1647</v>
      </c>
      <c r="CH35" s="230" t="s">
        <v>2376</v>
      </c>
      <c r="CI35" s="230" t="s">
        <v>2377</v>
      </c>
      <c r="CJ35" s="230" t="s">
        <v>2378</v>
      </c>
      <c r="CK35" s="407" t="s">
        <v>2379</v>
      </c>
      <c r="CL35" s="174" t="s">
        <v>1902</v>
      </c>
      <c r="CM35" s="230" t="s">
        <v>2380</v>
      </c>
      <c r="CN35" s="213"/>
      <c r="CO35" s="230" t="s">
        <v>1387</v>
      </c>
      <c r="CP35" s="230"/>
      <c r="CQ35" s="230" t="s">
        <v>2381</v>
      </c>
      <c r="CR35" s="213"/>
      <c r="CS35" s="175"/>
      <c r="CT35" s="230" t="s">
        <v>2382</v>
      </c>
      <c r="CU35" s="230" t="s">
        <v>2383</v>
      </c>
      <c r="CV35" s="230" t="s">
        <v>2384</v>
      </c>
      <c r="CW35" s="230" t="s">
        <v>2385</v>
      </c>
      <c r="CX35" s="230" t="s">
        <v>2386</v>
      </c>
      <c r="CY35" s="230" t="s">
        <v>2387</v>
      </c>
      <c r="CZ35" s="232" t="s">
        <v>948</v>
      </c>
      <c r="DA35" s="230" t="s">
        <v>907</v>
      </c>
      <c r="DB35" s="230" t="s">
        <v>2388</v>
      </c>
      <c r="DC35" s="213"/>
      <c r="DD35" s="213"/>
      <c r="DE35" s="213"/>
      <c r="DF35" s="213"/>
      <c r="DG35" s="213"/>
      <c r="DH35" s="213"/>
      <c r="DI35" s="213"/>
      <c r="DJ35" s="230"/>
      <c r="DK35" s="230" t="s">
        <v>2389</v>
      </c>
      <c r="DL35" s="230" t="s">
        <v>2390</v>
      </c>
      <c r="DM35" s="230" t="s">
        <v>2126</v>
      </c>
      <c r="DN35" s="230" t="s">
        <v>2391</v>
      </c>
      <c r="DO35" s="230" t="s">
        <v>1962</v>
      </c>
      <c r="DP35" s="230" t="s">
        <v>1657</v>
      </c>
      <c r="DQ35" s="230"/>
      <c r="DR35" s="230" t="s">
        <v>1325</v>
      </c>
      <c r="DS35" s="230" t="s">
        <v>2392</v>
      </c>
      <c r="DT35" s="230" t="s">
        <v>2393</v>
      </c>
      <c r="DU35" s="230" t="s">
        <v>1880</v>
      </c>
      <c r="DV35" s="230" t="s">
        <v>2394</v>
      </c>
      <c r="DW35" s="230" t="s">
        <v>2395</v>
      </c>
      <c r="DX35" s="213"/>
      <c r="DY35" s="230" t="s">
        <v>2122</v>
      </c>
      <c r="DZ35" s="230" t="s">
        <v>2396</v>
      </c>
      <c r="EA35" s="230" t="s">
        <v>2065</v>
      </c>
      <c r="EB35" s="252" t="s">
        <v>2397</v>
      </c>
    </row>
    <row r="36" ht="15.75" customHeight="1">
      <c r="A36" s="176" t="s">
        <v>2398</v>
      </c>
      <c r="B36" s="99" t="s">
        <v>2399</v>
      </c>
      <c r="C36" s="100" t="s">
        <v>1286</v>
      </c>
      <c r="D36" s="101" t="s">
        <v>1286</v>
      </c>
      <c r="E36" s="102" t="s">
        <v>1286</v>
      </c>
      <c r="F36" s="103" t="s">
        <v>329</v>
      </c>
      <c r="G36" s="99" t="s">
        <v>2400</v>
      </c>
      <c r="H36" s="233" t="s">
        <v>233</v>
      </c>
      <c r="I36" s="177" t="s">
        <v>2401</v>
      </c>
      <c r="J36" s="233" t="s">
        <v>2402</v>
      </c>
      <c r="K36" s="233" t="s">
        <v>1978</v>
      </c>
      <c r="L36" s="233" t="s">
        <v>1502</v>
      </c>
      <c r="M36" s="177" t="s">
        <v>2403</v>
      </c>
      <c r="N36" s="233" t="s">
        <v>2404</v>
      </c>
      <c r="O36" s="233" t="s">
        <v>2405</v>
      </c>
      <c r="P36" s="233" t="s">
        <v>2406</v>
      </c>
      <c r="Q36" s="274"/>
      <c r="R36" s="274"/>
      <c r="S36" s="274"/>
      <c r="T36" s="274"/>
      <c r="U36" s="274"/>
      <c r="V36" s="274"/>
      <c r="W36" s="170"/>
      <c r="X36" s="237" t="s">
        <v>2407</v>
      </c>
      <c r="Y36" s="237" t="s">
        <v>2408</v>
      </c>
      <c r="Z36" s="237" t="s">
        <v>1349</v>
      </c>
      <c r="AA36" s="237" t="s">
        <v>2409</v>
      </c>
      <c r="AB36" s="237" t="s">
        <v>1428</v>
      </c>
      <c r="AC36" s="237" t="s">
        <v>2410</v>
      </c>
      <c r="AD36" s="237" t="s">
        <v>2411</v>
      </c>
      <c r="AE36" s="237" t="s">
        <v>951</v>
      </c>
      <c r="AF36" s="237" t="s">
        <v>2152</v>
      </c>
      <c r="AG36" s="237" t="s">
        <v>2412</v>
      </c>
      <c r="AH36" s="277"/>
      <c r="AI36" s="237" t="s">
        <v>755</v>
      </c>
      <c r="AJ36" s="237" t="s">
        <v>2413</v>
      </c>
      <c r="AK36" s="170"/>
      <c r="AL36" s="257"/>
      <c r="AM36" s="257"/>
      <c r="AN36" s="257"/>
      <c r="AO36" s="257"/>
      <c r="AP36" s="257"/>
      <c r="AQ36" s="257"/>
      <c r="AR36" s="257"/>
      <c r="AS36" s="257"/>
      <c r="AT36" s="239" t="s">
        <v>2414</v>
      </c>
      <c r="AU36" s="239" t="s">
        <v>995</v>
      </c>
      <c r="AV36" s="257"/>
      <c r="AW36" s="257"/>
      <c r="AX36" s="257"/>
      <c r="AY36" s="257"/>
      <c r="AZ36" s="257"/>
      <c r="BA36" s="191" t="s">
        <v>2363</v>
      </c>
      <c r="BB36" s="220" t="s">
        <v>1202</v>
      </c>
      <c r="BC36" s="220" t="s">
        <v>2095</v>
      </c>
      <c r="BD36" s="220" t="s">
        <v>2415</v>
      </c>
      <c r="BE36" s="191" t="s">
        <v>1251</v>
      </c>
      <c r="BF36" s="258"/>
      <c r="BG36" s="258"/>
      <c r="BH36" s="220" t="s">
        <v>1445</v>
      </c>
      <c r="BI36" s="191" t="s">
        <v>2416</v>
      </c>
      <c r="BJ36" s="220" t="s">
        <v>2417</v>
      </c>
      <c r="BK36" s="220" t="s">
        <v>2418</v>
      </c>
      <c r="BL36" s="258"/>
      <c r="BM36" s="258"/>
      <c r="BN36" s="258"/>
      <c r="BO36" s="258"/>
      <c r="BP36" s="258"/>
      <c r="BQ36" s="259"/>
      <c r="BR36" s="221" t="s">
        <v>772</v>
      </c>
      <c r="BS36" s="221" t="s">
        <v>2419</v>
      </c>
      <c r="BT36" s="221" t="s">
        <v>2420</v>
      </c>
      <c r="BU36" s="221" t="s">
        <v>347</v>
      </c>
      <c r="BV36" s="134" t="s">
        <v>2421</v>
      </c>
      <c r="BW36" s="221" t="s">
        <v>2422</v>
      </c>
      <c r="BX36" s="221" t="s">
        <v>2423</v>
      </c>
      <c r="BY36" s="259"/>
      <c r="BZ36" s="221" t="s">
        <v>201</v>
      </c>
      <c r="CA36" s="259"/>
      <c r="CB36" s="259"/>
      <c r="CC36" s="259"/>
      <c r="CD36" s="259"/>
      <c r="CE36" s="259"/>
      <c r="CF36" s="222" t="s">
        <v>2424</v>
      </c>
      <c r="CG36" s="222" t="s">
        <v>2425</v>
      </c>
      <c r="CH36" s="222" t="s">
        <v>1350</v>
      </c>
      <c r="CI36" s="142" t="s">
        <v>2426</v>
      </c>
      <c r="CJ36" s="222" t="s">
        <v>779</v>
      </c>
      <c r="CK36" s="222" t="s">
        <v>2427</v>
      </c>
      <c r="CL36" s="222" t="s">
        <v>2428</v>
      </c>
      <c r="CM36" s="222" t="s">
        <v>1947</v>
      </c>
      <c r="CN36" s="261"/>
      <c r="CO36" s="261"/>
      <c r="CP36" s="261"/>
      <c r="CQ36" s="261"/>
      <c r="CR36" s="261"/>
      <c r="CS36" s="175"/>
      <c r="CT36" s="153" t="s">
        <v>2429</v>
      </c>
      <c r="CU36" s="246" t="s">
        <v>2430</v>
      </c>
      <c r="CV36" s="246" t="s">
        <v>2431</v>
      </c>
      <c r="CW36" s="246" t="s">
        <v>2432</v>
      </c>
      <c r="CX36" s="246" t="s">
        <v>2433</v>
      </c>
      <c r="CY36" s="246" t="s">
        <v>1517</v>
      </c>
      <c r="CZ36" s="246" t="s">
        <v>2434</v>
      </c>
      <c r="DA36" s="246" t="s">
        <v>565</v>
      </c>
      <c r="DB36" s="262"/>
      <c r="DC36" s="262"/>
      <c r="DD36" s="262"/>
      <c r="DE36" s="262"/>
      <c r="DF36" s="262"/>
      <c r="DG36" s="249" t="s">
        <v>2435</v>
      </c>
      <c r="DH36" s="296"/>
      <c r="DI36" s="296"/>
      <c r="DJ36" s="296"/>
      <c r="DK36" s="263"/>
      <c r="DL36" s="296"/>
      <c r="DM36" s="263"/>
      <c r="DN36" s="263"/>
      <c r="DO36" s="263"/>
      <c r="DP36" s="249" t="s">
        <v>2436</v>
      </c>
      <c r="DQ36" s="249" t="s">
        <v>2437</v>
      </c>
      <c r="DR36" s="263"/>
      <c r="DS36" s="263"/>
      <c r="DT36" s="263"/>
      <c r="DU36" s="263"/>
      <c r="DV36" s="263"/>
      <c r="DW36" s="263"/>
      <c r="DX36" s="263"/>
      <c r="DY36" s="249" t="s">
        <v>2438</v>
      </c>
      <c r="DZ36" s="263"/>
      <c r="EA36" s="263"/>
      <c r="EB36" s="293"/>
    </row>
    <row r="37" ht="15.75" customHeight="1">
      <c r="A37" s="408" t="s">
        <v>2439</v>
      </c>
      <c r="B37" s="79" t="s">
        <v>2440</v>
      </c>
      <c r="C37" s="80" t="s">
        <v>1048</v>
      </c>
      <c r="D37" s="81" t="s">
        <v>435</v>
      </c>
      <c r="E37" s="82" t="s">
        <v>1048</v>
      </c>
      <c r="F37" s="83" t="s">
        <v>2441</v>
      </c>
      <c r="G37" s="79" t="s">
        <v>967</v>
      </c>
      <c r="H37" s="87" t="s">
        <v>2442</v>
      </c>
      <c r="I37" s="86" t="s">
        <v>2443</v>
      </c>
      <c r="J37" s="87" t="s">
        <v>2444</v>
      </c>
      <c r="K37" s="86" t="s">
        <v>1978</v>
      </c>
      <c r="L37" s="87" t="s">
        <v>2445</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2118</v>
      </c>
      <c r="AA37" s="87" t="s">
        <v>2455</v>
      </c>
      <c r="AB37" s="87" t="s">
        <v>1332</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30" t="s">
        <v>2461</v>
      </c>
      <c r="AO37" s="230" t="s">
        <v>2462</v>
      </c>
      <c r="AP37" s="230" t="s">
        <v>2463</v>
      </c>
      <c r="AQ37" s="230"/>
      <c r="AR37" s="86" t="str">
        <f>HYPERLINK("https://twitter.com/Qbe_Root/status/1252284526044368897","8.94")</f>
        <v>8.94</v>
      </c>
      <c r="AS37" s="230" t="s">
        <v>2464</v>
      </c>
      <c r="AT37" s="230" t="s">
        <v>2465</v>
      </c>
      <c r="AU37" s="86" t="s">
        <v>2466</v>
      </c>
      <c r="AV37" s="87" t="s">
        <v>315</v>
      </c>
      <c r="AW37" s="213"/>
      <c r="AX37" s="230" t="s">
        <v>2467</v>
      </c>
      <c r="AY37" s="213"/>
      <c r="AZ37" s="213"/>
      <c r="BA37" s="88" t="s">
        <v>2468</v>
      </c>
      <c r="BB37" s="87" t="s">
        <v>996</v>
      </c>
      <c r="BC37" s="87" t="s">
        <v>2469</v>
      </c>
      <c r="BD37" s="87" t="s">
        <v>2470</v>
      </c>
      <c r="BE37" s="87" t="s">
        <v>2471</v>
      </c>
      <c r="BF37" s="87" t="s">
        <v>2472</v>
      </c>
      <c r="BG37" s="230" t="s">
        <v>2473</v>
      </c>
      <c r="BH37" s="87" t="s">
        <v>2474</v>
      </c>
      <c r="BI37" s="95" t="s">
        <v>2475</v>
      </c>
      <c r="BJ37" s="91"/>
      <c r="BK37" s="87" t="s">
        <v>1763</v>
      </c>
      <c r="BL37" s="87" t="s">
        <v>2476</v>
      </c>
      <c r="BM37" s="230" t="s">
        <v>2477</v>
      </c>
      <c r="BN37" s="230" t="s">
        <v>2478</v>
      </c>
      <c r="BO37" s="169" t="s">
        <v>2479</v>
      </c>
      <c r="BP37" s="169"/>
      <c r="BQ37" s="86" t="s">
        <v>2480</v>
      </c>
      <c r="BR37" s="86" t="s">
        <v>2481</v>
      </c>
      <c r="BS37" s="87" t="s">
        <v>2362</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30" t="s">
        <v>124</v>
      </c>
      <c r="CC37" s="230" t="s">
        <v>2486</v>
      </c>
      <c r="CD37" s="213"/>
      <c r="CE37" s="213"/>
      <c r="CF37" s="87" t="s">
        <v>2487</v>
      </c>
      <c r="CG37" s="87" t="s">
        <v>780</v>
      </c>
      <c r="CH37" s="230" t="s">
        <v>2488</v>
      </c>
      <c r="CI37" s="87" t="s">
        <v>2489</v>
      </c>
      <c r="CJ37" s="86" t="s">
        <v>2490</v>
      </c>
      <c r="CK37" s="87" t="s">
        <v>1055</v>
      </c>
      <c r="CL37" s="87" t="s">
        <v>2149</v>
      </c>
      <c r="CM37" s="87" t="s">
        <v>2491</v>
      </c>
      <c r="CN37" s="169" t="s">
        <v>2492</v>
      </c>
      <c r="CO37" s="230" t="s">
        <v>2493</v>
      </c>
      <c r="CP37" s="230"/>
      <c r="CQ37" s="230" t="s">
        <v>2494</v>
      </c>
      <c r="CR37" s="213"/>
      <c r="CS37" s="175"/>
      <c r="CT37" s="87" t="s">
        <v>2495</v>
      </c>
      <c r="CU37" s="86" t="s">
        <v>2496</v>
      </c>
      <c r="CV37" s="86" t="s">
        <v>118</v>
      </c>
      <c r="CW37" s="87" t="s">
        <v>318</v>
      </c>
      <c r="CX37" s="87" t="s">
        <v>2497</v>
      </c>
      <c r="CY37" s="87" t="s">
        <v>1757</v>
      </c>
      <c r="CZ37" s="86" t="s">
        <v>2498</v>
      </c>
      <c r="DA37" s="230" t="s">
        <v>2499</v>
      </c>
      <c r="DB37" s="344" t="str">
        <f>HYPERLINK("https://twitter.com/Qbe_Root/status/1400138849058275330", "1:53.21")</f>
        <v>1:53.21</v>
      </c>
      <c r="DC37" s="172" t="s">
        <v>2500</v>
      </c>
      <c r="DD37" s="87" t="s">
        <v>2501</v>
      </c>
      <c r="DE37" s="169" t="s">
        <v>2502</v>
      </c>
      <c r="DF37" s="169"/>
      <c r="DG37" s="86" t="s">
        <v>1038</v>
      </c>
      <c r="DH37" s="95" t="s">
        <v>2503</v>
      </c>
      <c r="DI37" s="213"/>
      <c r="DJ37" s="87" t="s">
        <v>2504</v>
      </c>
      <c r="DK37" s="86" t="s">
        <v>2505</v>
      </c>
      <c r="DL37" s="230" t="s">
        <v>2506</v>
      </c>
      <c r="DM37" s="213"/>
      <c r="DN37" s="213"/>
      <c r="DO37" s="213"/>
      <c r="DP37" s="87" t="s">
        <v>2507</v>
      </c>
      <c r="DQ37" s="252" t="s">
        <v>2508</v>
      </c>
      <c r="DR37" s="409" t="str">
        <f>HYPERLINK("https://twitter.com/Qbe_Root/status/1241798344797798402","11.27")</f>
        <v>11.27</v>
      </c>
      <c r="DS37" s="230" t="s">
        <v>2509</v>
      </c>
      <c r="DT37" s="230" t="s">
        <v>1994</v>
      </c>
      <c r="DU37" s="213"/>
      <c r="DV37" s="230" t="s">
        <v>2510</v>
      </c>
      <c r="DW37" s="230" t="s">
        <v>1703</v>
      </c>
      <c r="DX37" s="230" t="s">
        <v>2511</v>
      </c>
      <c r="DY37" s="87" t="s">
        <v>2512</v>
      </c>
      <c r="DZ37" s="230" t="s">
        <v>268</v>
      </c>
      <c r="EA37" s="230" t="s">
        <v>2513</v>
      </c>
      <c r="EB37" s="252" t="s">
        <v>2514</v>
      </c>
    </row>
    <row r="38" ht="15.75" customHeight="1">
      <c r="A38" s="410" t="s">
        <v>2515</v>
      </c>
      <c r="B38" s="99" t="s">
        <v>2516</v>
      </c>
      <c r="C38" s="100" t="s">
        <v>435</v>
      </c>
      <c r="D38" s="101" t="s">
        <v>1498</v>
      </c>
      <c r="E38" s="102" t="s">
        <v>540</v>
      </c>
      <c r="F38" s="103" t="s">
        <v>2517</v>
      </c>
      <c r="G38" s="99" t="s">
        <v>808</v>
      </c>
      <c r="H38" s="233" t="s">
        <v>1559</v>
      </c>
      <c r="I38" s="233" t="s">
        <v>2518</v>
      </c>
      <c r="J38" s="178" t="s">
        <v>2519</v>
      </c>
      <c r="K38" s="233" t="s">
        <v>2520</v>
      </c>
      <c r="L38" s="338" t="s">
        <v>1701</v>
      </c>
      <c r="M38" s="274"/>
      <c r="N38" s="274"/>
      <c r="O38" s="234" t="s">
        <v>2521</v>
      </c>
      <c r="P38" s="178" t="s">
        <v>2522</v>
      </c>
      <c r="Q38" s="215" t="s">
        <v>2523</v>
      </c>
      <c r="R38" s="178"/>
      <c r="S38" s="178" t="s">
        <v>1232</v>
      </c>
      <c r="T38" s="234"/>
      <c r="U38" s="234" t="s">
        <v>2500</v>
      </c>
      <c r="V38" s="181" t="s">
        <v>2524</v>
      </c>
      <c r="W38" s="235"/>
      <c r="X38" s="237" t="s">
        <v>2525</v>
      </c>
      <c r="Y38" s="237" t="s">
        <v>2526</v>
      </c>
      <c r="Z38" s="183" t="s">
        <v>2527</v>
      </c>
      <c r="AA38" s="183" t="s">
        <v>2528</v>
      </c>
      <c r="AB38" s="237" t="s">
        <v>2529</v>
      </c>
      <c r="AC38" s="237" t="s">
        <v>2530</v>
      </c>
      <c r="AD38" s="237"/>
      <c r="AE38" s="183" t="s">
        <v>874</v>
      </c>
      <c r="AF38" s="183" t="s">
        <v>2055</v>
      </c>
      <c r="AG38" s="183" t="s">
        <v>2531</v>
      </c>
      <c r="AH38" s="183"/>
      <c r="AI38" s="183" t="s">
        <v>2532</v>
      </c>
      <c r="AJ38" s="238" t="s">
        <v>2533</v>
      </c>
      <c r="AK38" s="170"/>
      <c r="AL38" s="239" t="s">
        <v>266</v>
      </c>
      <c r="AM38" s="190" t="s">
        <v>2534</v>
      </c>
      <c r="AN38" s="240" t="str">
        <f>HYPERLINK("https://youtu.be/LAskX_epfLA","1:44.25")</f>
        <v>1:44.25</v>
      </c>
      <c r="AO38" s="239" t="s">
        <v>2535</v>
      </c>
      <c r="AP38" s="186" t="s">
        <v>2536</v>
      </c>
      <c r="AQ38" s="186" t="s">
        <v>2537</v>
      </c>
      <c r="AR38" s="257"/>
      <c r="AS38" s="411" t="s">
        <v>2538</v>
      </c>
      <c r="AT38" s="303" t="s">
        <v>2491</v>
      </c>
      <c r="AU38" s="239" t="s">
        <v>2539</v>
      </c>
      <c r="AV38" s="239" t="s">
        <v>2540</v>
      </c>
      <c r="AW38" s="186" t="s">
        <v>195</v>
      </c>
      <c r="AX38" s="186" t="s">
        <v>2541</v>
      </c>
      <c r="AY38" s="411" t="s">
        <v>2542</v>
      </c>
      <c r="AZ38" s="412"/>
      <c r="BA38" s="220" t="s">
        <v>2543</v>
      </c>
      <c r="BB38" s="258"/>
      <c r="BC38" s="258"/>
      <c r="BD38" s="220" t="s">
        <v>2544</v>
      </c>
      <c r="BE38" s="220" t="s">
        <v>2545</v>
      </c>
      <c r="BF38" s="281" t="str">
        <f>HYPERLINK("https://youtu.be/V-kufjH1djY","41.22")</f>
        <v>41.22</v>
      </c>
      <c r="BG38" s="258"/>
      <c r="BH38" s="220" t="s">
        <v>118</v>
      </c>
      <c r="BI38" s="193"/>
      <c r="BJ38" s="220" t="s">
        <v>2546</v>
      </c>
      <c r="BK38" s="258"/>
      <c r="BL38" s="258"/>
      <c r="BM38" s="413" t="s">
        <v>259</v>
      </c>
      <c r="BN38" s="194" t="s">
        <v>2328</v>
      </c>
      <c r="BO38" s="194" t="s">
        <v>2547</v>
      </c>
      <c r="BP38" s="194"/>
      <c r="BQ38" s="259"/>
      <c r="BR38" s="414" t="s">
        <v>2386</v>
      </c>
      <c r="BS38" s="199" t="s">
        <v>2548</v>
      </c>
      <c r="BT38" s="134" t="s">
        <v>586</v>
      </c>
      <c r="BU38" s="259"/>
      <c r="BV38" s="199" t="s">
        <v>2173</v>
      </c>
      <c r="BW38" s="221" t="s">
        <v>2140</v>
      </c>
      <c r="BX38" s="199" t="s">
        <v>2549</v>
      </c>
      <c r="BY38" s="221" t="s">
        <v>2550</v>
      </c>
      <c r="BZ38" s="134" t="s">
        <v>2551</v>
      </c>
      <c r="CA38" s="221" t="s">
        <v>2552</v>
      </c>
      <c r="CB38" s="221" t="s">
        <v>1018</v>
      </c>
      <c r="CC38" s="221" t="s">
        <v>694</v>
      </c>
      <c r="CD38" s="130" t="s">
        <v>2553</v>
      </c>
      <c r="CE38" s="415"/>
      <c r="CF38" s="222" t="s">
        <v>2554</v>
      </c>
      <c r="CG38" s="306" t="s">
        <v>1652</v>
      </c>
      <c r="CH38" s="201" t="str">
        <f>HYPERLINK("https://youtu.be/Mwnid1_a4L4","42.15")</f>
        <v>42.15</v>
      </c>
      <c r="CI38" s="222" t="s">
        <v>2555</v>
      </c>
      <c r="CJ38" s="222" t="s">
        <v>2556</v>
      </c>
      <c r="CK38" s="142" t="s">
        <v>2557</v>
      </c>
      <c r="CL38" s="222" t="s">
        <v>205</v>
      </c>
      <c r="CM38" s="416" t="s">
        <v>2263</v>
      </c>
      <c r="CN38" s="244" t="str">
        <f>HYPERLINK("https://youtu.be/9t40-1JdpMg","1:12.35")</f>
        <v>1:12.35</v>
      </c>
      <c r="CO38" s="244" t="s">
        <v>1537</v>
      </c>
      <c r="CP38" s="202"/>
      <c r="CQ38" s="203" t="s">
        <v>602</v>
      </c>
      <c r="CR38" s="244" t="s">
        <v>2558</v>
      </c>
      <c r="CS38" s="175"/>
      <c r="CT38" s="262"/>
      <c r="CU38" s="246" t="s">
        <v>2182</v>
      </c>
      <c r="CV38" s="247" t="s">
        <v>1060</v>
      </c>
      <c r="CW38" s="246" t="s">
        <v>2559</v>
      </c>
      <c r="CX38" s="262"/>
      <c r="CY38" s="246" t="s">
        <v>212</v>
      </c>
      <c r="CZ38" s="206" t="s">
        <v>2560</v>
      </c>
      <c r="DA38" s="206" t="s">
        <v>2091</v>
      </c>
      <c r="DB38" s="205" t="str">
        <f>HYPERLINK("https://youtu.be/BJNJgSLnXTM","1:18.10")</f>
        <v>1:18.10</v>
      </c>
      <c r="DC38" s="206" t="s">
        <v>2561</v>
      </c>
      <c r="DD38" s="247" t="s">
        <v>2197</v>
      </c>
      <c r="DE38" s="312" t="s">
        <v>1450</v>
      </c>
      <c r="DF38" s="312"/>
      <c r="DG38" s="263"/>
      <c r="DH38" s="249" t="s">
        <v>2246</v>
      </c>
      <c r="DI38" s="263"/>
      <c r="DJ38" s="227" t="s">
        <v>198</v>
      </c>
      <c r="DK38" s="249" t="s">
        <v>2505</v>
      </c>
      <c r="DL38" s="263"/>
      <c r="DM38" s="167" t="str">
        <f>HYPERLINK("https://www.youtube.com/watch?v=wvfjcRVL5Tg","22.83")</f>
        <v>22.83</v>
      </c>
      <c r="DN38" s="265" t="s">
        <v>280</v>
      </c>
      <c r="DO38" s="263"/>
      <c r="DP38" s="291" t="s">
        <v>2562</v>
      </c>
      <c r="DQ38" s="208"/>
      <c r="DR38" s="265"/>
      <c r="DS38" s="265" t="s">
        <v>2563</v>
      </c>
      <c r="DT38" s="167" t="str">
        <f>HYPERLINK("https://youtu.be/mf09PJ8pEj4","49.81")</f>
        <v>49.81</v>
      </c>
      <c r="DU38" s="263"/>
      <c r="DV38" s="263"/>
      <c r="DW38" s="207" t="s">
        <v>2564</v>
      </c>
      <c r="DX38" s="265" t="s">
        <v>317</v>
      </c>
      <c r="DY38" s="207" t="s">
        <v>2565</v>
      </c>
      <c r="DZ38" s="263"/>
      <c r="EA38" s="265"/>
      <c r="EB38" s="293"/>
    </row>
    <row r="39" ht="15.75" customHeight="1">
      <c r="A39" s="417" t="s">
        <v>2566</v>
      </c>
      <c r="B39" s="79" t="s">
        <v>2567</v>
      </c>
      <c r="C39" s="80" t="s">
        <v>1286</v>
      </c>
      <c r="D39" s="81" t="s">
        <v>1286</v>
      </c>
      <c r="E39" s="82" t="s">
        <v>1286</v>
      </c>
      <c r="F39" s="83" t="s">
        <v>329</v>
      </c>
      <c r="G39" s="79" t="s">
        <v>1287</v>
      </c>
      <c r="H39" s="230" t="s">
        <v>2568</v>
      </c>
      <c r="I39" s="169" t="s">
        <v>2569</v>
      </c>
      <c r="J39" s="230" t="s">
        <v>448</v>
      </c>
      <c r="K39" s="169" t="s">
        <v>1116</v>
      </c>
      <c r="L39" s="87" t="s">
        <v>2570</v>
      </c>
      <c r="M39" s="230" t="s">
        <v>2571</v>
      </c>
      <c r="N39" s="230" t="s">
        <v>2572</v>
      </c>
      <c r="O39" s="169" t="s">
        <v>2573</v>
      </c>
      <c r="P39" s="230" t="s">
        <v>2574</v>
      </c>
      <c r="Q39" s="213"/>
      <c r="R39" s="213"/>
      <c r="S39" s="230" t="s">
        <v>2575</v>
      </c>
      <c r="T39" s="213"/>
      <c r="U39" s="213"/>
      <c r="V39" s="213"/>
      <c r="W39" s="170"/>
      <c r="X39" s="169" t="s">
        <v>1375</v>
      </c>
      <c r="Y39" s="169" t="s">
        <v>2576</v>
      </c>
      <c r="Z39" s="230" t="s">
        <v>2577</v>
      </c>
      <c r="AA39" s="169" t="s">
        <v>2578</v>
      </c>
      <c r="AB39" s="169" t="s">
        <v>2579</v>
      </c>
      <c r="AC39" s="230" t="s">
        <v>2580</v>
      </c>
      <c r="AD39" s="213"/>
      <c r="AE39" s="87" t="s">
        <v>121</v>
      </c>
      <c r="AF39" s="230" t="s">
        <v>2581</v>
      </c>
      <c r="AG39" s="230" t="s">
        <v>2582</v>
      </c>
      <c r="AH39" s="230"/>
      <c r="AI39" s="230"/>
      <c r="AJ39" s="230" t="s">
        <v>1646</v>
      </c>
      <c r="AK39" s="170"/>
      <c r="AL39" s="213"/>
      <c r="AM39" s="230" t="s">
        <v>2583</v>
      </c>
      <c r="AN39" s="213"/>
      <c r="AO39" s="230" t="s">
        <v>2584</v>
      </c>
      <c r="AP39" s="86" t="str">
        <f>HYPERLINK("https://twitter.com/SSBReed/status/1212701917551497216?s=20","47.36")</f>
        <v>47.36</v>
      </c>
      <c r="AQ39" s="86" t="s">
        <v>1517</v>
      </c>
      <c r="AR39" s="213"/>
      <c r="AS39" s="213"/>
      <c r="AT39" s="230" t="s">
        <v>2585</v>
      </c>
      <c r="AU39" s="86" t="s">
        <v>2586</v>
      </c>
      <c r="AV39" s="213"/>
      <c r="AW39" s="213"/>
      <c r="AX39" s="230" t="s">
        <v>1841</v>
      </c>
      <c r="AY39" s="230" t="s">
        <v>2587</v>
      </c>
      <c r="AZ39" s="230"/>
      <c r="BA39" s="213"/>
      <c r="BB39" s="230"/>
      <c r="BC39" s="230" t="s">
        <v>2588</v>
      </c>
      <c r="BD39" s="169" t="s">
        <v>2589</v>
      </c>
      <c r="BE39" s="230" t="s">
        <v>2590</v>
      </c>
      <c r="BF39" s="230" t="s">
        <v>2591</v>
      </c>
      <c r="BG39" s="230"/>
      <c r="BH39" s="169" t="s">
        <v>2592</v>
      </c>
      <c r="BI39" s="173"/>
      <c r="BJ39" s="87" t="s">
        <v>2593</v>
      </c>
      <c r="BK39" s="169" t="s">
        <v>581</v>
      </c>
      <c r="BL39" s="230" t="s">
        <v>2053</v>
      </c>
      <c r="BM39" s="230" t="s">
        <v>1372</v>
      </c>
      <c r="BN39" s="230" t="s">
        <v>797</v>
      </c>
      <c r="BO39" s="230" t="s">
        <v>2594</v>
      </c>
      <c r="BP39" s="230"/>
      <c r="BQ39" s="169"/>
      <c r="BR39" s="230" t="s">
        <v>2004</v>
      </c>
      <c r="BS39" s="230" t="s">
        <v>2595</v>
      </c>
      <c r="BT39" s="230" t="s">
        <v>2596</v>
      </c>
      <c r="BU39" s="213"/>
      <c r="BV39" s="230" t="s">
        <v>2597</v>
      </c>
      <c r="BW39" s="213"/>
      <c r="BX39" s="230" t="s">
        <v>2598</v>
      </c>
      <c r="BY39" s="230" t="s">
        <v>2599</v>
      </c>
      <c r="BZ39" s="230" t="s">
        <v>2506</v>
      </c>
      <c r="CA39" s="213"/>
      <c r="CB39" s="230" t="s">
        <v>1471</v>
      </c>
      <c r="CC39" s="230" t="s">
        <v>2600</v>
      </c>
      <c r="CD39" s="174" t="s">
        <v>2601</v>
      </c>
      <c r="CE39" s="174"/>
      <c r="CF39" s="169" t="s">
        <v>2602</v>
      </c>
      <c r="CG39" s="230" t="s">
        <v>571</v>
      </c>
      <c r="CH39" s="230" t="s">
        <v>2603</v>
      </c>
      <c r="CI39" s="230" t="s">
        <v>2604</v>
      </c>
      <c r="CJ39" s="213"/>
      <c r="CK39" s="230" t="s">
        <v>2605</v>
      </c>
      <c r="CL39" s="172" t="s">
        <v>2606</v>
      </c>
      <c r="CM39" s="86" t="str">
        <f>HYPERLINK("https://www.youtube.com/watch?v=X66lFoaVyLY","15.60")</f>
        <v>15.60</v>
      </c>
      <c r="CN39" s="213"/>
      <c r="CO39" s="213"/>
      <c r="CP39" s="213"/>
      <c r="CQ39" s="213"/>
      <c r="CR39" s="230" t="s">
        <v>2607</v>
      </c>
      <c r="CS39" s="175"/>
      <c r="CT39" s="213"/>
      <c r="CU39" s="169" t="s">
        <v>1474</v>
      </c>
      <c r="CV39" s="169" t="s">
        <v>2608</v>
      </c>
      <c r="CW39" s="230"/>
      <c r="CX39" s="213"/>
      <c r="CY39" s="169" t="s">
        <v>2609</v>
      </c>
      <c r="CZ39" s="87" t="s">
        <v>189</v>
      </c>
      <c r="DA39" s="230" t="s">
        <v>2610</v>
      </c>
      <c r="DB39" s="230" t="s">
        <v>2611</v>
      </c>
      <c r="DC39" s="213"/>
      <c r="DD39" s="213"/>
      <c r="DE39" s="230" t="s">
        <v>2612</v>
      </c>
      <c r="DF39" s="230"/>
      <c r="DG39" s="230" t="s">
        <v>519</v>
      </c>
      <c r="DH39" s="213"/>
      <c r="DI39" s="213"/>
      <c r="DJ39" s="213"/>
      <c r="DK39" s="230" t="s">
        <v>1345</v>
      </c>
      <c r="DL39" s="213"/>
      <c r="DM39" s="230" t="s">
        <v>2613</v>
      </c>
      <c r="DN39" s="230" t="s">
        <v>2614</v>
      </c>
      <c r="DO39" s="213"/>
      <c r="DP39" s="230" t="s">
        <v>2615</v>
      </c>
      <c r="DQ39" s="169" t="s">
        <v>532</v>
      </c>
      <c r="DR39" s="213"/>
      <c r="DS39" s="213"/>
      <c r="DT39" s="213"/>
      <c r="DU39" s="213"/>
      <c r="DV39" s="230" t="s">
        <v>2616</v>
      </c>
      <c r="DW39" s="213"/>
      <c r="DX39" s="230" t="s">
        <v>2617</v>
      </c>
      <c r="DY39" s="213"/>
      <c r="DZ39" s="213"/>
      <c r="EA39" s="230" t="s">
        <v>2618</v>
      </c>
      <c r="EB39" s="252"/>
    </row>
    <row r="40" ht="15.75" customHeight="1">
      <c r="A40" s="176" t="s">
        <v>2619</v>
      </c>
      <c r="B40" s="99" t="s">
        <v>2516</v>
      </c>
      <c r="C40" s="100" t="s">
        <v>1286</v>
      </c>
      <c r="D40" s="101" t="s">
        <v>1286</v>
      </c>
      <c r="E40" s="102" t="s">
        <v>1048</v>
      </c>
      <c r="F40" s="103" t="s">
        <v>2517</v>
      </c>
      <c r="G40" s="99" t="s">
        <v>2620</v>
      </c>
      <c r="H40" s="178"/>
      <c r="I40" s="177" t="s">
        <v>1580</v>
      </c>
      <c r="J40" s="180" t="s">
        <v>2621</v>
      </c>
      <c r="K40" s="233" t="s">
        <v>1816</v>
      </c>
      <c r="L40" s="177" t="s">
        <v>845</v>
      </c>
      <c r="M40" s="178" t="s">
        <v>2622</v>
      </c>
      <c r="N40" s="177" t="s">
        <v>2623</v>
      </c>
      <c r="O40" s="177" t="s">
        <v>106</v>
      </c>
      <c r="P40" s="233" t="s">
        <v>2624</v>
      </c>
      <c r="Q40" s="274"/>
      <c r="R40" s="274"/>
      <c r="S40" s="274"/>
      <c r="T40" s="274"/>
      <c r="U40" s="274"/>
      <c r="V40" s="274"/>
      <c r="W40" s="170"/>
      <c r="X40" s="418" t="s">
        <v>2625</v>
      </c>
      <c r="Y40" s="237" t="s">
        <v>2626</v>
      </c>
      <c r="Z40" s="418" t="s">
        <v>2627</v>
      </c>
      <c r="AA40" s="111" t="s">
        <v>2603</v>
      </c>
      <c r="AB40" s="256" t="s">
        <v>1389</v>
      </c>
      <c r="AC40" s="237" t="s">
        <v>2628</v>
      </c>
      <c r="AD40" s="237"/>
      <c r="AE40" s="237" t="s">
        <v>2629</v>
      </c>
      <c r="AF40" s="237" t="s">
        <v>2630</v>
      </c>
      <c r="AG40" s="277"/>
      <c r="AH40" s="277"/>
      <c r="AI40" s="277"/>
      <c r="AJ40" s="277"/>
      <c r="AK40" s="170"/>
      <c r="AL40" s="257"/>
      <c r="AM40" s="186" t="s">
        <v>1183</v>
      </c>
      <c r="AN40" s="257"/>
      <c r="AO40" s="257"/>
      <c r="AP40" s="257"/>
      <c r="AQ40" s="257"/>
      <c r="AR40" s="257"/>
      <c r="AS40" s="257"/>
      <c r="AT40" s="239" t="s">
        <v>1678</v>
      </c>
      <c r="AU40" s="186" t="s">
        <v>2288</v>
      </c>
      <c r="AV40" s="257"/>
      <c r="AW40" s="257"/>
      <c r="AX40" s="257"/>
      <c r="AY40" s="257"/>
      <c r="AZ40" s="257"/>
      <c r="BA40" s="194" t="s">
        <v>293</v>
      </c>
      <c r="BB40" s="220" t="s">
        <v>2631</v>
      </c>
      <c r="BC40" s="220" t="s">
        <v>2095</v>
      </c>
      <c r="BD40" s="191" t="s">
        <v>2632</v>
      </c>
      <c r="BE40" s="129" t="s">
        <v>2633</v>
      </c>
      <c r="BF40" s="258"/>
      <c r="BG40" s="258"/>
      <c r="BH40" s="192" t="s">
        <v>2634</v>
      </c>
      <c r="BI40" s="419" t="s">
        <v>2169</v>
      </c>
      <c r="BJ40" s="191" t="s">
        <v>2635</v>
      </c>
      <c r="BK40" s="220" t="s">
        <v>1966</v>
      </c>
      <c r="BL40" s="258"/>
      <c r="BM40" s="258"/>
      <c r="BN40" s="258"/>
      <c r="BO40" s="258"/>
      <c r="BP40" s="258"/>
      <c r="BQ40" s="420" t="s">
        <v>2636</v>
      </c>
      <c r="BR40" s="195" t="s">
        <v>157</v>
      </c>
      <c r="BS40" s="134" t="s">
        <v>2637</v>
      </c>
      <c r="BT40" s="221" t="s">
        <v>2638</v>
      </c>
      <c r="BU40" s="134" t="s">
        <v>2639</v>
      </c>
      <c r="BV40" s="134" t="s">
        <v>1012</v>
      </c>
      <c r="BW40" s="199" t="s">
        <v>2640</v>
      </c>
      <c r="BX40" s="199" t="s">
        <v>2641</v>
      </c>
      <c r="BY40" s="134" t="s">
        <v>164</v>
      </c>
      <c r="BZ40" s="221" t="s">
        <v>2642</v>
      </c>
      <c r="CA40" s="259"/>
      <c r="CB40" s="259"/>
      <c r="CC40" s="259"/>
      <c r="CD40" s="259"/>
      <c r="CE40" s="259"/>
      <c r="CF40" s="244" t="s">
        <v>2643</v>
      </c>
      <c r="CG40" s="306" t="s">
        <v>2062</v>
      </c>
      <c r="CH40" s="142" t="s">
        <v>1979</v>
      </c>
      <c r="CI40" s="142" t="s">
        <v>2644</v>
      </c>
      <c r="CJ40" s="261"/>
      <c r="CK40" s="260" t="s">
        <v>2645</v>
      </c>
      <c r="CL40" s="202" t="s">
        <v>1902</v>
      </c>
      <c r="CM40" s="142" t="s">
        <v>2230</v>
      </c>
      <c r="CN40" s="261"/>
      <c r="CO40" s="261"/>
      <c r="CP40" s="261"/>
      <c r="CQ40" s="261"/>
      <c r="CR40" s="261"/>
      <c r="CS40" s="175"/>
      <c r="CT40" s="153" t="s">
        <v>2646</v>
      </c>
      <c r="CU40" s="262"/>
      <c r="CV40" s="246" t="s">
        <v>2231</v>
      </c>
      <c r="CW40" s="153" t="s">
        <v>186</v>
      </c>
      <c r="CX40" s="248" t="s">
        <v>347</v>
      </c>
      <c r="CY40" s="204" t="s">
        <v>920</v>
      </c>
      <c r="CZ40" s="153" t="s">
        <v>2647</v>
      </c>
      <c r="DA40" s="246" t="s">
        <v>2648</v>
      </c>
      <c r="DB40" s="262"/>
      <c r="DC40" s="262"/>
      <c r="DD40" s="262"/>
      <c r="DE40" s="262"/>
      <c r="DF40" s="262"/>
      <c r="DG40" s="207" t="s">
        <v>1545</v>
      </c>
      <c r="DH40" s="263"/>
      <c r="DI40" s="263"/>
      <c r="DJ40" s="263"/>
      <c r="DK40" s="263"/>
      <c r="DL40" s="263"/>
      <c r="DM40" s="249" t="s">
        <v>2649</v>
      </c>
      <c r="DN40" s="249" t="s">
        <v>2650</v>
      </c>
      <c r="DO40" s="263"/>
      <c r="DP40" s="249" t="s">
        <v>2651</v>
      </c>
      <c r="DQ40" s="249" t="s">
        <v>2652</v>
      </c>
      <c r="DR40" s="296"/>
      <c r="DS40" s="263"/>
      <c r="DT40" s="263"/>
      <c r="DU40" s="249" t="s">
        <v>2474</v>
      </c>
      <c r="DV40" s="263"/>
      <c r="DW40" s="263"/>
      <c r="DX40" s="263"/>
      <c r="DY40" s="207" t="s">
        <v>2653</v>
      </c>
      <c r="DZ40" s="263"/>
      <c r="EA40" s="263"/>
      <c r="EB40" s="293"/>
    </row>
    <row r="41" ht="15.75" customHeight="1">
      <c r="A41" s="421" t="s">
        <v>2654</v>
      </c>
      <c r="B41" s="79" t="s">
        <v>2655</v>
      </c>
      <c r="C41" s="80" t="s">
        <v>1286</v>
      </c>
      <c r="D41" s="81" t="s">
        <v>1286</v>
      </c>
      <c r="E41" s="82" t="s">
        <v>1286</v>
      </c>
      <c r="F41" s="83" t="s">
        <v>2656</v>
      </c>
      <c r="G41" s="79" t="s">
        <v>1412</v>
      </c>
      <c r="H41" s="169" t="s">
        <v>2657</v>
      </c>
      <c r="I41" s="169" t="s">
        <v>2658</v>
      </c>
      <c r="J41" s="169" t="s">
        <v>2659</v>
      </c>
      <c r="K41" s="87" t="s">
        <v>1415</v>
      </c>
      <c r="L41" s="87" t="s">
        <v>2660</v>
      </c>
      <c r="M41" s="87" t="s">
        <v>931</v>
      </c>
      <c r="N41" s="87" t="s">
        <v>2661</v>
      </c>
      <c r="O41" s="87" t="s">
        <v>2405</v>
      </c>
      <c r="P41" s="87" t="s">
        <v>1345</v>
      </c>
      <c r="Q41" s="422" t="s">
        <v>1277</v>
      </c>
      <c r="R41" s="423" t="s">
        <v>1376</v>
      </c>
      <c r="S41" s="87" t="s">
        <v>110</v>
      </c>
      <c r="T41" s="268" t="s">
        <v>2662</v>
      </c>
      <c r="U41" s="169" t="s">
        <v>1317</v>
      </c>
      <c r="V41" s="169" t="s">
        <v>2663</v>
      </c>
      <c r="W41" s="170"/>
      <c r="X41" s="87" t="s">
        <v>1113</v>
      </c>
      <c r="Y41" s="169" t="s">
        <v>700</v>
      </c>
      <c r="Z41" s="268" t="s">
        <v>2664</v>
      </c>
      <c r="AA41" s="268" t="s">
        <v>2665</v>
      </c>
      <c r="AB41" s="169" t="s">
        <v>2666</v>
      </c>
      <c r="AC41" s="87" t="s">
        <v>2667</v>
      </c>
      <c r="AD41" s="169" t="s">
        <v>2668</v>
      </c>
      <c r="AE41" s="169" t="s">
        <v>2669</v>
      </c>
      <c r="AF41" s="87" t="s">
        <v>1906</v>
      </c>
      <c r="AG41" s="230" t="s">
        <v>2670</v>
      </c>
      <c r="AH41" s="169" t="s">
        <v>2671</v>
      </c>
      <c r="AI41" s="169" t="s">
        <v>2143</v>
      </c>
      <c r="AJ41" s="230" t="s">
        <v>1910</v>
      </c>
      <c r="AK41" s="170"/>
      <c r="AL41" s="169" t="s">
        <v>2672</v>
      </c>
      <c r="AM41" s="87" t="s">
        <v>2184</v>
      </c>
      <c r="AN41" s="169" t="s">
        <v>2673</v>
      </c>
      <c r="AO41" s="230" t="s">
        <v>2674</v>
      </c>
      <c r="AP41" s="169" t="s">
        <v>2675</v>
      </c>
      <c r="AQ41" s="169"/>
      <c r="AR41" s="169" t="s">
        <v>2676</v>
      </c>
      <c r="AS41" s="87" t="s">
        <v>1061</v>
      </c>
      <c r="AT41" s="169" t="s">
        <v>2677</v>
      </c>
      <c r="AU41" s="169" t="s">
        <v>2044</v>
      </c>
      <c r="AV41" s="169" t="s">
        <v>2678</v>
      </c>
      <c r="AW41" s="230" t="s">
        <v>1195</v>
      </c>
      <c r="AX41" s="169" t="s">
        <v>1232</v>
      </c>
      <c r="AY41" s="422" t="s">
        <v>2679</v>
      </c>
      <c r="AZ41" s="422"/>
      <c r="BA41" s="87" t="s">
        <v>2680</v>
      </c>
      <c r="BB41" s="169" t="s">
        <v>1323</v>
      </c>
      <c r="BC41" s="87" t="s">
        <v>2681</v>
      </c>
      <c r="BD41" s="87" t="s">
        <v>2682</v>
      </c>
      <c r="BE41" s="169" t="s">
        <v>2683</v>
      </c>
      <c r="BF41" s="169" t="s">
        <v>2684</v>
      </c>
      <c r="BG41" s="213"/>
      <c r="BH41" s="87" t="s">
        <v>322</v>
      </c>
      <c r="BI41" s="169" t="s">
        <v>2685</v>
      </c>
      <c r="BJ41" s="169" t="s">
        <v>2686</v>
      </c>
      <c r="BK41" s="87" t="s">
        <v>2687</v>
      </c>
      <c r="BL41" s="169" t="s">
        <v>2688</v>
      </c>
      <c r="BM41" s="169" t="s">
        <v>2689</v>
      </c>
      <c r="BN41" s="230" t="s">
        <v>2690</v>
      </c>
      <c r="BO41" s="169" t="s">
        <v>2691</v>
      </c>
      <c r="BP41" s="169"/>
      <c r="BQ41" s="87" t="s">
        <v>2692</v>
      </c>
      <c r="BR41" s="87" t="s">
        <v>1542</v>
      </c>
      <c r="BS41" s="87" t="s">
        <v>1694</v>
      </c>
      <c r="BT41" s="87" t="s">
        <v>2693</v>
      </c>
      <c r="BU41" s="87" t="s">
        <v>2694</v>
      </c>
      <c r="BV41" s="87" t="s">
        <v>2057</v>
      </c>
      <c r="BW41" s="213"/>
      <c r="BX41" s="230" t="s">
        <v>1458</v>
      </c>
      <c r="BY41" s="87" t="s">
        <v>2695</v>
      </c>
      <c r="BZ41" s="169" t="s">
        <v>2696</v>
      </c>
      <c r="CA41" s="87" t="s">
        <v>2697</v>
      </c>
      <c r="CB41" s="169" t="s">
        <v>2698</v>
      </c>
      <c r="CC41" s="87" t="s">
        <v>2699</v>
      </c>
      <c r="CD41" s="87" t="s">
        <v>2700</v>
      </c>
      <c r="CE41" s="169"/>
      <c r="CF41" s="87" t="s">
        <v>1444</v>
      </c>
      <c r="CG41" s="169" t="s">
        <v>2394</v>
      </c>
      <c r="CH41" s="169" t="s">
        <v>2701</v>
      </c>
      <c r="CI41" s="169" t="s">
        <v>2702</v>
      </c>
      <c r="CJ41" s="169" t="s">
        <v>2703</v>
      </c>
      <c r="CK41" s="169" t="s">
        <v>1426</v>
      </c>
      <c r="CL41" s="87" t="s">
        <v>1387</v>
      </c>
      <c r="CM41" s="169" t="s">
        <v>2704</v>
      </c>
      <c r="CN41" s="169" t="s">
        <v>2705</v>
      </c>
      <c r="CO41" s="87" t="s">
        <v>2706</v>
      </c>
      <c r="CP41" s="213"/>
      <c r="CQ41" s="213"/>
      <c r="CR41" s="169" t="s">
        <v>2707</v>
      </c>
      <c r="CS41" s="175"/>
      <c r="CT41" s="169" t="s">
        <v>2708</v>
      </c>
      <c r="CU41" s="169" t="s">
        <v>2043</v>
      </c>
      <c r="CV41" s="169" t="s">
        <v>2092</v>
      </c>
      <c r="CW41" s="87" t="s">
        <v>498</v>
      </c>
      <c r="CX41" s="169" t="s">
        <v>2709</v>
      </c>
      <c r="CY41" s="169" t="s">
        <v>1060</v>
      </c>
      <c r="CZ41" s="87" t="s">
        <v>2710</v>
      </c>
      <c r="DA41" s="169" t="s">
        <v>2711</v>
      </c>
      <c r="DB41" s="169" t="s">
        <v>2712</v>
      </c>
      <c r="DC41" s="169" t="s">
        <v>1869</v>
      </c>
      <c r="DD41" s="169" t="s">
        <v>2713</v>
      </c>
      <c r="DE41" s="169" t="s">
        <v>2714</v>
      </c>
      <c r="DF41" s="169"/>
      <c r="DG41" s="169" t="s">
        <v>1179</v>
      </c>
      <c r="DH41" s="213"/>
      <c r="DI41" s="213"/>
      <c r="DJ41" s="169"/>
      <c r="DK41" s="87" t="s">
        <v>2325</v>
      </c>
      <c r="DL41" s="169" t="s">
        <v>2715</v>
      </c>
      <c r="DM41" s="169" t="s">
        <v>2716</v>
      </c>
      <c r="DN41" s="169" t="s">
        <v>2717</v>
      </c>
      <c r="DO41" s="169" t="s">
        <v>2718</v>
      </c>
      <c r="DP41" s="169" t="s">
        <v>2719</v>
      </c>
      <c r="DQ41" s="87" t="s">
        <v>2720</v>
      </c>
      <c r="DR41" s="230" t="s">
        <v>2721</v>
      </c>
      <c r="DS41" s="169" t="s">
        <v>2509</v>
      </c>
      <c r="DT41" s="169" t="s">
        <v>2722</v>
      </c>
      <c r="DU41" s="169" t="s">
        <v>2723</v>
      </c>
      <c r="DV41" s="169" t="s">
        <v>2724</v>
      </c>
      <c r="DW41" s="169" t="s">
        <v>2469</v>
      </c>
      <c r="DX41" s="87" t="s">
        <v>2725</v>
      </c>
      <c r="DY41" s="169" t="s">
        <v>2095</v>
      </c>
      <c r="DZ41" s="169" t="s">
        <v>1186</v>
      </c>
      <c r="EA41" s="169" t="s">
        <v>920</v>
      </c>
      <c r="EB41" s="252" t="s">
        <v>2726</v>
      </c>
    </row>
    <row r="42" ht="15.75" customHeight="1">
      <c r="A42" s="176" t="s">
        <v>2727</v>
      </c>
      <c r="B42" s="99" t="s">
        <v>2728</v>
      </c>
      <c r="C42" s="100" t="s">
        <v>1286</v>
      </c>
      <c r="D42" s="101" t="s">
        <v>1286</v>
      </c>
      <c r="E42" s="102" t="s">
        <v>1286</v>
      </c>
      <c r="F42" s="103" t="s">
        <v>1411</v>
      </c>
      <c r="G42" s="99" t="s">
        <v>2729</v>
      </c>
      <c r="H42" s="177" t="s">
        <v>1666</v>
      </c>
      <c r="I42" s="177" t="s">
        <v>2730</v>
      </c>
      <c r="J42" s="424" t="s">
        <v>2731</v>
      </c>
      <c r="K42" s="233" t="s">
        <v>1341</v>
      </c>
      <c r="L42" s="424" t="s">
        <v>410</v>
      </c>
      <c r="M42" s="177" t="s">
        <v>104</v>
      </c>
      <c r="N42" s="177" t="s">
        <v>1524</v>
      </c>
      <c r="O42" s="233" t="s">
        <v>1590</v>
      </c>
      <c r="P42" s="177" t="s">
        <v>2406</v>
      </c>
      <c r="Q42" s="274"/>
      <c r="R42" s="274"/>
      <c r="S42" s="274"/>
      <c r="T42" s="274"/>
      <c r="U42" s="274"/>
      <c r="V42" s="233"/>
      <c r="W42" s="170"/>
      <c r="X42" s="111" t="s">
        <v>633</v>
      </c>
      <c r="Y42" s="237" t="s">
        <v>2732</v>
      </c>
      <c r="Z42" s="340" t="s">
        <v>2733</v>
      </c>
      <c r="AA42" s="111" t="s">
        <v>2319</v>
      </c>
      <c r="AB42" s="237" t="s">
        <v>1425</v>
      </c>
      <c r="AC42" s="111" t="s">
        <v>119</v>
      </c>
      <c r="AD42" s="237"/>
      <c r="AE42" s="237" t="s">
        <v>1996</v>
      </c>
      <c r="AF42" s="237" t="s">
        <v>459</v>
      </c>
      <c r="AG42" s="277"/>
      <c r="AH42" s="277"/>
      <c r="AI42" s="277"/>
      <c r="AJ42" s="237"/>
      <c r="AK42" s="170"/>
      <c r="AL42" s="257"/>
      <c r="AM42" s="186" t="s">
        <v>2391</v>
      </c>
      <c r="AN42" s="257"/>
      <c r="AO42" s="257"/>
      <c r="AP42" s="257"/>
      <c r="AQ42" s="257"/>
      <c r="AR42" s="257"/>
      <c r="AS42" s="257"/>
      <c r="AT42" s="239" t="s">
        <v>2734</v>
      </c>
      <c r="AU42" s="186" t="s">
        <v>994</v>
      </c>
      <c r="AV42" s="257"/>
      <c r="AW42" s="257"/>
      <c r="AX42" s="257"/>
      <c r="AY42" s="257"/>
      <c r="AZ42" s="257"/>
      <c r="BA42" s="220" t="s">
        <v>721</v>
      </c>
      <c r="BB42" s="191" t="s">
        <v>551</v>
      </c>
      <c r="BC42" s="191" t="s">
        <v>263</v>
      </c>
      <c r="BD42" s="425" t="s">
        <v>2735</v>
      </c>
      <c r="BE42" s="220" t="s">
        <v>2736</v>
      </c>
      <c r="BF42" s="220" t="s">
        <v>1127</v>
      </c>
      <c r="BG42" s="258"/>
      <c r="BH42" s="220" t="s">
        <v>1369</v>
      </c>
      <c r="BI42" s="191" t="s">
        <v>2737</v>
      </c>
      <c r="BJ42" s="258"/>
      <c r="BK42" s="191" t="s">
        <v>2418</v>
      </c>
      <c r="BL42" s="258"/>
      <c r="BM42" s="258"/>
      <c r="BN42" s="220"/>
      <c r="BO42" s="258"/>
      <c r="BP42" s="258"/>
      <c r="BQ42" s="221" t="s">
        <v>598</v>
      </c>
      <c r="BR42" s="134" t="s">
        <v>1489</v>
      </c>
      <c r="BS42" s="426" t="s">
        <v>2738</v>
      </c>
      <c r="BT42" s="134" t="s">
        <v>2739</v>
      </c>
      <c r="BU42" s="134" t="s">
        <v>714</v>
      </c>
      <c r="BV42" s="426" t="s">
        <v>1455</v>
      </c>
      <c r="BW42" s="221" t="s">
        <v>2740</v>
      </c>
      <c r="BX42" s="221" t="s">
        <v>2741</v>
      </c>
      <c r="BY42" s="259"/>
      <c r="BZ42" s="134" t="s">
        <v>2742</v>
      </c>
      <c r="CA42" s="259"/>
      <c r="CB42" s="259"/>
      <c r="CC42" s="259"/>
      <c r="CD42" s="259"/>
      <c r="CE42" s="259"/>
      <c r="CF42" s="222" t="s">
        <v>2743</v>
      </c>
      <c r="CG42" s="222" t="s">
        <v>576</v>
      </c>
      <c r="CH42" s="222" t="s">
        <v>2744</v>
      </c>
      <c r="CI42" s="222" t="s">
        <v>2745</v>
      </c>
      <c r="CJ42" s="222" t="s">
        <v>2746</v>
      </c>
      <c r="CK42" s="222" t="s">
        <v>2747</v>
      </c>
      <c r="CL42" s="427" t="s">
        <v>1946</v>
      </c>
      <c r="CM42" s="142" t="s">
        <v>2389</v>
      </c>
      <c r="CN42" s="261"/>
      <c r="CO42" s="261"/>
      <c r="CP42" s="261"/>
      <c r="CQ42" s="261"/>
      <c r="CR42" s="261"/>
      <c r="CS42" s="175"/>
      <c r="CT42" s="153" t="s">
        <v>2748</v>
      </c>
      <c r="CU42" s="246" t="s">
        <v>2187</v>
      </c>
      <c r="CV42" s="153" t="s">
        <v>2749</v>
      </c>
      <c r="CW42" s="333" t="s">
        <v>781</v>
      </c>
      <c r="CX42" s="246" t="s">
        <v>2750</v>
      </c>
      <c r="CY42" s="246" t="s">
        <v>2751</v>
      </c>
      <c r="CZ42" s="153" t="s">
        <v>2752</v>
      </c>
      <c r="DA42" s="153" t="s">
        <v>2753</v>
      </c>
      <c r="DB42" s="262"/>
      <c r="DC42" s="246" t="s">
        <v>2754</v>
      </c>
      <c r="DD42" s="262"/>
      <c r="DE42" s="153" t="s">
        <v>2755</v>
      </c>
      <c r="DF42" s="246"/>
      <c r="DG42" s="263"/>
      <c r="DH42" s="263"/>
      <c r="DI42" s="263"/>
      <c r="DJ42" s="263"/>
      <c r="DK42" s="263"/>
      <c r="DL42" s="263"/>
      <c r="DM42" s="263"/>
      <c r="DN42" s="263"/>
      <c r="DO42" s="265"/>
      <c r="DP42" s="336" t="s">
        <v>2756</v>
      </c>
      <c r="DQ42" s="249" t="s">
        <v>2589</v>
      </c>
      <c r="DR42" s="263"/>
      <c r="DS42" s="263"/>
      <c r="DT42" s="263"/>
      <c r="DU42" s="263"/>
      <c r="DV42" s="263"/>
      <c r="DW42" s="263"/>
      <c r="DX42" s="263"/>
      <c r="DY42" s="263"/>
      <c r="DZ42" s="263"/>
      <c r="EA42" s="263"/>
      <c r="EB42" s="293"/>
    </row>
    <row r="43" ht="15.75" customHeight="1">
      <c r="A43" s="168" t="s">
        <v>2757</v>
      </c>
      <c r="B43" s="79" t="s">
        <v>2758</v>
      </c>
      <c r="C43" s="80" t="s">
        <v>1286</v>
      </c>
      <c r="D43" s="81" t="s">
        <v>1286</v>
      </c>
      <c r="E43" s="82" t="s">
        <v>1286</v>
      </c>
      <c r="F43" s="83" t="s">
        <v>330</v>
      </c>
      <c r="G43" s="79" t="s">
        <v>1112</v>
      </c>
      <c r="H43" s="230" t="s">
        <v>2759</v>
      </c>
      <c r="I43" s="230" t="s">
        <v>1480</v>
      </c>
      <c r="J43" s="169" t="s">
        <v>2760</v>
      </c>
      <c r="K43" s="87" t="s">
        <v>2138</v>
      </c>
      <c r="L43" s="87" t="s">
        <v>2761</v>
      </c>
      <c r="M43" s="230" t="s">
        <v>2762</v>
      </c>
      <c r="N43" s="87" t="s">
        <v>2763</v>
      </c>
      <c r="O43" s="230" t="s">
        <v>2764</v>
      </c>
      <c r="P43" s="230" t="s">
        <v>2765</v>
      </c>
      <c r="Q43" s="172" t="s">
        <v>2766</v>
      </c>
      <c r="R43" s="169" t="s">
        <v>2767</v>
      </c>
      <c r="S43" s="169" t="s">
        <v>2768</v>
      </c>
      <c r="T43" s="230" t="s">
        <v>2769</v>
      </c>
      <c r="U43" s="230" t="s">
        <v>2770</v>
      </c>
      <c r="V43" s="172" t="s">
        <v>2771</v>
      </c>
      <c r="W43" s="255"/>
      <c r="X43" s="169" t="s">
        <v>2772</v>
      </c>
      <c r="Y43" s="169" t="s">
        <v>2773</v>
      </c>
      <c r="Z43" s="169" t="s">
        <v>1877</v>
      </c>
      <c r="AA43" s="169" t="s">
        <v>2045</v>
      </c>
      <c r="AB43" s="230" t="s">
        <v>2774</v>
      </c>
      <c r="AC43" s="169" t="s">
        <v>2775</v>
      </c>
      <c r="AD43" s="169" t="s">
        <v>2776</v>
      </c>
      <c r="AE43" s="169" t="s">
        <v>2777</v>
      </c>
      <c r="AF43" s="230" t="s">
        <v>2778</v>
      </c>
      <c r="AG43" s="169" t="s">
        <v>2779</v>
      </c>
      <c r="AH43" s="169" t="s">
        <v>2780</v>
      </c>
      <c r="AI43" s="169" t="s">
        <v>2709</v>
      </c>
      <c r="AJ43" s="169" t="s">
        <v>2781</v>
      </c>
      <c r="AK43" s="170"/>
      <c r="AL43" s="169" t="s">
        <v>2782</v>
      </c>
      <c r="AM43" s="169" t="s">
        <v>2783</v>
      </c>
      <c r="AN43" s="169" t="s">
        <v>2784</v>
      </c>
      <c r="AO43" s="230" t="s">
        <v>2785</v>
      </c>
      <c r="AP43" s="230" t="s">
        <v>2786</v>
      </c>
      <c r="AQ43" s="169" t="s">
        <v>2787</v>
      </c>
      <c r="AR43" s="169" t="s">
        <v>2788</v>
      </c>
      <c r="AS43" s="230"/>
      <c r="AT43" s="230" t="s">
        <v>2789</v>
      </c>
      <c r="AU43" s="87" t="s">
        <v>2790</v>
      </c>
      <c r="AV43" s="169" t="s">
        <v>623</v>
      </c>
      <c r="AW43" s="230"/>
      <c r="AX43" s="230" t="s">
        <v>1054</v>
      </c>
      <c r="AY43" s="169" t="s">
        <v>2791</v>
      </c>
      <c r="AZ43" s="169"/>
      <c r="BA43" s="169" t="s">
        <v>2433</v>
      </c>
      <c r="BB43" s="87" t="s">
        <v>2429</v>
      </c>
      <c r="BC43" s="87" t="s">
        <v>2011</v>
      </c>
      <c r="BD43" s="169" t="s">
        <v>2792</v>
      </c>
      <c r="BE43" s="169" t="s">
        <v>2793</v>
      </c>
      <c r="BF43" s="169" t="s">
        <v>1987</v>
      </c>
      <c r="BG43" s="230" t="s">
        <v>2794</v>
      </c>
      <c r="BH43" s="87" t="s">
        <v>1839</v>
      </c>
      <c r="BI43" s="169" t="s">
        <v>2795</v>
      </c>
      <c r="BJ43" s="169" t="s">
        <v>2796</v>
      </c>
      <c r="BK43" s="230" t="s">
        <v>2797</v>
      </c>
      <c r="BL43" s="230"/>
      <c r="BM43" s="169" t="s">
        <v>2798</v>
      </c>
      <c r="BN43" s="169" t="s">
        <v>2799</v>
      </c>
      <c r="BO43" s="169" t="s">
        <v>2800</v>
      </c>
      <c r="BP43" s="169"/>
      <c r="BQ43" s="87" t="s">
        <v>2801</v>
      </c>
      <c r="BR43" s="169" t="s">
        <v>2802</v>
      </c>
      <c r="BS43" s="169" t="s">
        <v>2803</v>
      </c>
      <c r="BT43" s="169" t="s">
        <v>2804</v>
      </c>
      <c r="BU43" s="169" t="s">
        <v>2239</v>
      </c>
      <c r="BV43" s="169" t="s">
        <v>801</v>
      </c>
      <c r="BW43" s="169" t="s">
        <v>732</v>
      </c>
      <c r="BX43" s="230" t="s">
        <v>2805</v>
      </c>
      <c r="BY43" s="169" t="s">
        <v>2806</v>
      </c>
      <c r="BZ43" s="230" t="s">
        <v>2807</v>
      </c>
      <c r="CA43" s="169" t="s">
        <v>2808</v>
      </c>
      <c r="CB43" s="169" t="s">
        <v>2809</v>
      </c>
      <c r="CC43" s="230" t="s">
        <v>2810</v>
      </c>
      <c r="CD43" s="169" t="s">
        <v>2811</v>
      </c>
      <c r="CE43" s="169"/>
      <c r="CF43" s="169" t="s">
        <v>2812</v>
      </c>
      <c r="CG43" s="172" t="s">
        <v>473</v>
      </c>
      <c r="CH43" s="169" t="s">
        <v>856</v>
      </c>
      <c r="CI43" s="169" t="s">
        <v>2813</v>
      </c>
      <c r="CJ43" s="169" t="s">
        <v>2814</v>
      </c>
      <c r="CK43" s="169" t="s">
        <v>2815</v>
      </c>
      <c r="CL43" s="169" t="s">
        <v>2666</v>
      </c>
      <c r="CM43" s="169" t="s">
        <v>1834</v>
      </c>
      <c r="CN43" s="230" t="s">
        <v>2816</v>
      </c>
      <c r="CO43" s="169" t="s">
        <v>2817</v>
      </c>
      <c r="CP43" s="230"/>
      <c r="CQ43" s="169" t="s">
        <v>2818</v>
      </c>
      <c r="CR43" s="169" t="s">
        <v>2819</v>
      </c>
      <c r="CS43" s="175"/>
      <c r="CT43" s="169" t="s">
        <v>2820</v>
      </c>
      <c r="CU43" s="230" t="s">
        <v>2119</v>
      </c>
      <c r="CV43" s="87" t="s">
        <v>1332</v>
      </c>
      <c r="CW43" s="230" t="s">
        <v>2821</v>
      </c>
      <c r="CX43" s="172" t="s">
        <v>2822</v>
      </c>
      <c r="CY43" s="230" t="s">
        <v>2823</v>
      </c>
      <c r="CZ43" s="268" t="s">
        <v>2824</v>
      </c>
      <c r="DA43" s="87" t="s">
        <v>2499</v>
      </c>
      <c r="DB43" s="169" t="s">
        <v>2825</v>
      </c>
      <c r="DC43" s="230" t="s">
        <v>2826</v>
      </c>
      <c r="DD43" s="169" t="s">
        <v>1074</v>
      </c>
      <c r="DE43" s="169" t="s">
        <v>2827</v>
      </c>
      <c r="DF43" s="169"/>
      <c r="DG43" s="169" t="s">
        <v>2828</v>
      </c>
      <c r="DH43" s="169"/>
      <c r="DI43" s="169" t="s">
        <v>2829</v>
      </c>
      <c r="DJ43" s="169" t="s">
        <v>2830</v>
      </c>
      <c r="DK43" s="169" t="s">
        <v>2831</v>
      </c>
      <c r="DL43" s="230" t="s">
        <v>2832</v>
      </c>
      <c r="DM43" s="230" t="s">
        <v>1569</v>
      </c>
      <c r="DN43" s="230" t="s">
        <v>2833</v>
      </c>
      <c r="DO43" s="230" t="s">
        <v>2834</v>
      </c>
      <c r="DP43" s="169" t="s">
        <v>789</v>
      </c>
      <c r="DQ43" s="169" t="s">
        <v>2835</v>
      </c>
      <c r="DR43" s="230" t="s">
        <v>2836</v>
      </c>
      <c r="DS43" s="169" t="s">
        <v>2282</v>
      </c>
      <c r="DT43" s="169" t="s">
        <v>1351</v>
      </c>
      <c r="DU43" s="169" t="s">
        <v>2837</v>
      </c>
      <c r="DV43" s="230" t="s">
        <v>2838</v>
      </c>
      <c r="DW43" s="230" t="s">
        <v>2608</v>
      </c>
      <c r="DX43" s="230" t="s">
        <v>2839</v>
      </c>
      <c r="DY43" s="230" t="s">
        <v>317</v>
      </c>
      <c r="DZ43" s="169" t="s">
        <v>2840</v>
      </c>
      <c r="EA43" s="230" t="s">
        <v>252</v>
      </c>
      <c r="EB43" s="252" t="s">
        <v>2841</v>
      </c>
    </row>
    <row r="44" ht="15.75" customHeight="1">
      <c r="A44" s="176" t="s">
        <v>2842</v>
      </c>
      <c r="B44" s="99" t="s">
        <v>2843</v>
      </c>
      <c r="C44" s="100" t="s">
        <v>1286</v>
      </c>
      <c r="D44" s="101" t="s">
        <v>1048</v>
      </c>
      <c r="E44" s="102" t="s">
        <v>1286</v>
      </c>
      <c r="F44" s="103" t="s">
        <v>2292</v>
      </c>
      <c r="G44" s="99" t="s">
        <v>2844</v>
      </c>
      <c r="H44" s="178" t="s">
        <v>2845</v>
      </c>
      <c r="I44" s="428" t="s">
        <v>2846</v>
      </c>
      <c r="J44" s="234" t="s">
        <v>2847</v>
      </c>
      <c r="K44" s="308" t="s">
        <v>2848</v>
      </c>
      <c r="L44" s="234" t="s">
        <v>1545</v>
      </c>
      <c r="M44" s="274"/>
      <c r="N44" s="429" t="s">
        <v>2849</v>
      </c>
      <c r="O44" s="234" t="s">
        <v>2850</v>
      </c>
      <c r="P44" s="178" t="s">
        <v>2340</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2851</v>
      </c>
      <c r="AC44" s="183" t="s">
        <v>2852</v>
      </c>
      <c r="AD44" s="277"/>
      <c r="AE44" s="183" t="s">
        <v>2853</v>
      </c>
      <c r="AF44" s="183" t="s">
        <v>1129</v>
      </c>
      <c r="AG44" s="277"/>
      <c r="AH44" s="277"/>
      <c r="AI44" s="277"/>
      <c r="AJ44" s="277"/>
      <c r="AK44" s="170"/>
      <c r="AL44" s="257"/>
      <c r="AM44" s="190" t="s">
        <v>2184</v>
      </c>
      <c r="AN44" s="257"/>
      <c r="AO44" s="257"/>
      <c r="AP44" s="257"/>
      <c r="AQ44" s="257"/>
      <c r="AR44" s="257"/>
      <c r="AS44" s="257"/>
      <c r="AT44" s="257"/>
      <c r="AU44" s="190" t="s">
        <v>2854</v>
      </c>
      <c r="AV44" s="257"/>
      <c r="AW44" s="240" t="str">
        <f>HYPERLINK("https://youtu.be/6Ivs7QCASPU","42.96")</f>
        <v>42.96</v>
      </c>
      <c r="AX44" s="257"/>
      <c r="AY44" s="257"/>
      <c r="AZ44" s="257"/>
      <c r="BA44" s="194" t="s">
        <v>809</v>
      </c>
      <c r="BB44" s="194" t="s">
        <v>1801</v>
      </c>
      <c r="BC44" s="194" t="s">
        <v>690</v>
      </c>
      <c r="BD44" s="430" t="s">
        <v>2855</v>
      </c>
      <c r="BE44" s="194" t="s">
        <v>1627</v>
      </c>
      <c r="BF44" s="258"/>
      <c r="BG44" s="258"/>
      <c r="BH44" s="194" t="s">
        <v>1551</v>
      </c>
      <c r="BI44" s="193"/>
      <c r="BJ44" s="341" t="s">
        <v>2310</v>
      </c>
      <c r="BK44" s="129" t="str">
        <f>HYPERLINK("https://www.twitch.tv/kaffelon/clip/WittyHonestRaccoonSmoocherZ?filter=clips&amp;range=all&amp;sort=time","12.53")</f>
        <v>12.53</v>
      </c>
      <c r="BL44" s="258"/>
      <c r="BM44" s="258"/>
      <c r="BN44" s="258"/>
      <c r="BO44" s="258"/>
      <c r="BP44" s="258"/>
      <c r="BQ44" s="221"/>
      <c r="BR44" s="431" t="s">
        <v>2856</v>
      </c>
      <c r="BS44" s="199" t="s">
        <v>2022</v>
      </c>
      <c r="BT44" s="199" t="s">
        <v>2857</v>
      </c>
      <c r="BU44" s="199" t="s">
        <v>2858</v>
      </c>
      <c r="BV44" s="199" t="s">
        <v>2859</v>
      </c>
      <c r="BW44" s="259"/>
      <c r="BX44" s="259"/>
      <c r="BY44" s="199" t="s">
        <v>2860</v>
      </c>
      <c r="BZ44" s="199" t="s">
        <v>2861</v>
      </c>
      <c r="CA44" s="195" t="str">
        <f>HYPERLINK("https://www.youtube.com/watch?v=PyA-SZuIcJQ","4:26.17")</f>
        <v>4:26.17</v>
      </c>
      <c r="CB44" s="259"/>
      <c r="CC44" s="259"/>
      <c r="CD44" s="259"/>
      <c r="CE44" s="259"/>
      <c r="CF44" s="285" t="s">
        <v>2309</v>
      </c>
      <c r="CG44" s="243" t="s">
        <v>2469</v>
      </c>
      <c r="CH44" s="285" t="s">
        <v>696</v>
      </c>
      <c r="CI44" s="243" t="s">
        <v>2862</v>
      </c>
      <c r="CJ44" s="261"/>
      <c r="CK44" s="243" t="s">
        <v>2863</v>
      </c>
      <c r="CL44" s="243" t="s">
        <v>1389</v>
      </c>
      <c r="CM44" s="243" t="s">
        <v>2864</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1803</v>
      </c>
      <c r="CW44" s="206" t="s">
        <v>2164</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2865</v>
      </c>
      <c r="DQ44" s="265"/>
      <c r="DR44" s="263"/>
      <c r="DS44" s="263"/>
      <c r="DT44" s="263"/>
      <c r="DU44" s="263"/>
      <c r="DV44" s="263"/>
      <c r="DW44" s="263"/>
      <c r="DX44" s="265"/>
      <c r="DY44" s="263"/>
      <c r="DZ44" s="263"/>
      <c r="EA44" s="263"/>
      <c r="EB44" s="293"/>
    </row>
    <row r="45" ht="15.75" customHeight="1">
      <c r="A45" s="432" t="s">
        <v>2866</v>
      </c>
      <c r="B45" s="79" t="s">
        <v>2867</v>
      </c>
      <c r="C45" s="80" t="s">
        <v>1048</v>
      </c>
      <c r="D45" s="81" t="s">
        <v>1048</v>
      </c>
      <c r="E45" s="82" t="s">
        <v>1286</v>
      </c>
      <c r="F45" s="83" t="s">
        <v>541</v>
      </c>
      <c r="G45" s="79" t="s">
        <v>2620</v>
      </c>
      <c r="H45" s="169" t="s">
        <v>2004</v>
      </c>
      <c r="I45" s="169" t="s">
        <v>149</v>
      </c>
      <c r="J45" s="169" t="s">
        <v>2868</v>
      </c>
      <c r="K45" s="169" t="s">
        <v>2869</v>
      </c>
      <c r="L45" s="169" t="s">
        <v>355</v>
      </c>
      <c r="M45" s="213"/>
      <c r="N45" s="169" t="s">
        <v>2870</v>
      </c>
      <c r="O45" s="87" t="s">
        <v>2871</v>
      </c>
      <c r="P45" s="169" t="s">
        <v>107</v>
      </c>
      <c r="Q45" s="213"/>
      <c r="R45" s="213"/>
      <c r="S45" s="213"/>
      <c r="T45" s="213"/>
      <c r="U45" s="213"/>
      <c r="V45" s="213"/>
      <c r="W45" s="170"/>
      <c r="X45" s="87" t="s">
        <v>2872</v>
      </c>
      <c r="Y45" s="169" t="s">
        <v>1348</v>
      </c>
      <c r="Z45" s="169" t="s">
        <v>177</v>
      </c>
      <c r="AA45" s="169" t="s">
        <v>2300</v>
      </c>
      <c r="AB45" s="172" t="s">
        <v>2873</v>
      </c>
      <c r="AC45" s="169" t="s">
        <v>1903</v>
      </c>
      <c r="AD45" s="213"/>
      <c r="AE45" s="169" t="s">
        <v>2874</v>
      </c>
      <c r="AF45" s="169" t="s">
        <v>243</v>
      </c>
      <c r="AG45" s="213"/>
      <c r="AH45" s="213"/>
      <c r="AI45" s="169" t="s">
        <v>2875</v>
      </c>
      <c r="AJ45" s="213"/>
      <c r="AK45" s="170"/>
      <c r="AL45" s="169" t="s">
        <v>2876</v>
      </c>
      <c r="AM45" s="169" t="s">
        <v>1874</v>
      </c>
      <c r="AN45" s="213"/>
      <c r="AO45" s="213"/>
      <c r="AP45" s="213"/>
      <c r="AQ45" s="213"/>
      <c r="AR45" s="213"/>
      <c r="AS45" s="213"/>
      <c r="AT45" s="169" t="s">
        <v>2465</v>
      </c>
      <c r="AU45" s="169" t="s">
        <v>2361</v>
      </c>
      <c r="AV45" s="213"/>
      <c r="AW45" s="213"/>
      <c r="AX45" s="169" t="s">
        <v>816</v>
      </c>
      <c r="AY45" s="213"/>
      <c r="AZ45" s="213"/>
      <c r="BA45" s="169" t="s">
        <v>2877</v>
      </c>
      <c r="BB45" s="169" t="s">
        <v>2237</v>
      </c>
      <c r="BC45" s="169" t="s">
        <v>2361</v>
      </c>
      <c r="BD45" s="169" t="s">
        <v>2878</v>
      </c>
      <c r="BE45" s="169" t="s">
        <v>2879</v>
      </c>
      <c r="BF45" s="95" t="s">
        <v>2600</v>
      </c>
      <c r="BG45" s="213"/>
      <c r="BH45" s="169" t="s">
        <v>2880</v>
      </c>
      <c r="BI45" s="169"/>
      <c r="BJ45" s="169" t="s">
        <v>758</v>
      </c>
      <c r="BK45" s="169" t="s">
        <v>1688</v>
      </c>
      <c r="BL45" s="213"/>
      <c r="BM45" s="169" t="s">
        <v>226</v>
      </c>
      <c r="BN45" s="169" t="s">
        <v>2881</v>
      </c>
      <c r="BO45" s="213"/>
      <c r="BP45" s="213"/>
      <c r="BQ45" s="169" t="s">
        <v>2882</v>
      </c>
      <c r="BR45" s="169" t="s">
        <v>2883</v>
      </c>
      <c r="BS45" s="169" t="s">
        <v>2018</v>
      </c>
      <c r="BT45" s="87" t="s">
        <v>159</v>
      </c>
      <c r="BU45" s="169" t="s">
        <v>2884</v>
      </c>
      <c r="BV45" s="169" t="s">
        <v>2024</v>
      </c>
      <c r="BW45" s="213"/>
      <c r="BX45" s="213"/>
      <c r="BY45" s="169" t="s">
        <v>1799</v>
      </c>
      <c r="BZ45" s="213"/>
      <c r="CA45" s="213"/>
      <c r="CB45" s="213"/>
      <c r="CC45" s="213"/>
      <c r="CD45" s="213"/>
      <c r="CE45" s="213"/>
      <c r="CF45" s="169" t="s">
        <v>119</v>
      </c>
      <c r="CG45" s="169" t="s">
        <v>1477</v>
      </c>
      <c r="CH45" s="169" t="s">
        <v>2885</v>
      </c>
      <c r="CI45" s="169" t="s">
        <v>2886</v>
      </c>
      <c r="CJ45" s="213"/>
      <c r="CK45" s="169" t="s">
        <v>2590</v>
      </c>
      <c r="CL45" s="169" t="s">
        <v>2887</v>
      </c>
      <c r="CM45" s="169" t="s">
        <v>2389</v>
      </c>
      <c r="CN45" s="213"/>
      <c r="CO45" s="213"/>
      <c r="CP45" s="213"/>
      <c r="CQ45" s="213"/>
      <c r="CR45" s="213"/>
      <c r="CS45" s="175"/>
      <c r="CT45" s="169" t="s">
        <v>2888</v>
      </c>
      <c r="CU45" s="169" t="s">
        <v>2496</v>
      </c>
      <c r="CV45" s="169" t="s">
        <v>2889</v>
      </c>
      <c r="CW45" s="169" t="s">
        <v>2890</v>
      </c>
      <c r="CX45" s="213"/>
      <c r="CY45" s="169" t="s">
        <v>2891</v>
      </c>
      <c r="CZ45" s="169" t="s">
        <v>2892</v>
      </c>
      <c r="DA45" s="169" t="s">
        <v>128</v>
      </c>
      <c r="DB45" s="213"/>
      <c r="DC45" s="213"/>
      <c r="DD45" s="213"/>
      <c r="DE45" s="213"/>
      <c r="DF45" s="213"/>
      <c r="DG45" s="169" t="s">
        <v>2893</v>
      </c>
      <c r="DH45" s="213"/>
      <c r="DI45" s="213"/>
      <c r="DJ45" s="213"/>
      <c r="DK45" s="94" t="s">
        <v>199</v>
      </c>
      <c r="DL45" s="213"/>
      <c r="DM45" s="213"/>
      <c r="DN45" s="213"/>
      <c r="DO45" s="253"/>
      <c r="DP45" s="169" t="s">
        <v>2894</v>
      </c>
      <c r="DQ45" s="169" t="s">
        <v>2895</v>
      </c>
      <c r="DR45" s="213"/>
      <c r="DS45" s="213"/>
      <c r="DT45" s="213"/>
      <c r="DU45" s="213"/>
      <c r="DV45" s="213"/>
      <c r="DW45" s="213"/>
      <c r="DX45" s="213"/>
      <c r="DY45" s="169" t="s">
        <v>2896</v>
      </c>
      <c r="DZ45" s="213"/>
      <c r="EA45" s="213"/>
      <c r="EB45" s="252"/>
    </row>
    <row r="46" ht="15.75" customHeight="1">
      <c r="A46" s="176" t="s">
        <v>2897</v>
      </c>
      <c r="B46" s="99" t="s">
        <v>2898</v>
      </c>
      <c r="C46" s="100" t="s">
        <v>1286</v>
      </c>
      <c r="D46" s="101" t="s">
        <v>1286</v>
      </c>
      <c r="E46" s="102" t="s">
        <v>1286</v>
      </c>
      <c r="F46" s="103" t="s">
        <v>632</v>
      </c>
      <c r="G46" s="99" t="s">
        <v>2899</v>
      </c>
      <c r="H46" s="177" t="s">
        <v>2900</v>
      </c>
      <c r="I46" s="178" t="s">
        <v>2901</v>
      </c>
      <c r="J46" s="177" t="s">
        <v>2902</v>
      </c>
      <c r="K46" s="177" t="s">
        <v>2903</v>
      </c>
      <c r="L46" s="233" t="s">
        <v>342</v>
      </c>
      <c r="M46" s="178" t="s">
        <v>2904</v>
      </c>
      <c r="N46" s="177" t="s">
        <v>2905</v>
      </c>
      <c r="O46" s="424" t="s">
        <v>2906</v>
      </c>
      <c r="P46" s="178" t="s">
        <v>446</v>
      </c>
      <c r="Q46" s="274"/>
      <c r="R46" s="274"/>
      <c r="S46" s="274"/>
      <c r="T46" s="274"/>
      <c r="U46" s="274"/>
      <c r="V46" s="274"/>
      <c r="W46" s="170"/>
      <c r="X46" s="183" t="s">
        <v>2907</v>
      </c>
      <c r="Y46" s="237" t="s">
        <v>2908</v>
      </c>
      <c r="Z46" s="183" t="s">
        <v>1991</v>
      </c>
      <c r="AA46" s="237" t="s">
        <v>2909</v>
      </c>
      <c r="AB46" s="237" t="s">
        <v>803</v>
      </c>
      <c r="AC46" s="183" t="s">
        <v>2910</v>
      </c>
      <c r="AD46" s="237"/>
      <c r="AE46" s="183" t="s">
        <v>1996</v>
      </c>
      <c r="AF46" s="237" t="s">
        <v>2911</v>
      </c>
      <c r="AG46" s="277"/>
      <c r="AH46" s="277"/>
      <c r="AI46" s="277"/>
      <c r="AJ46" s="277"/>
      <c r="AK46" s="170"/>
      <c r="AL46" s="257"/>
      <c r="AM46" s="190" t="s">
        <v>2912</v>
      </c>
      <c r="AN46" s="257"/>
      <c r="AO46" s="257"/>
      <c r="AP46" s="257"/>
      <c r="AQ46" s="257"/>
      <c r="AR46" s="257"/>
      <c r="AS46" s="257"/>
      <c r="AT46" s="190" t="s">
        <v>2008</v>
      </c>
      <c r="AU46" s="190" t="s">
        <v>2913</v>
      </c>
      <c r="AV46" s="257"/>
      <c r="AW46" s="257"/>
      <c r="AX46" s="257"/>
      <c r="AY46" s="257"/>
      <c r="AZ46" s="257"/>
      <c r="BA46" s="194" t="s">
        <v>2914</v>
      </c>
      <c r="BB46" s="220" t="s">
        <v>2360</v>
      </c>
      <c r="BC46" s="220" t="s">
        <v>690</v>
      </c>
      <c r="BD46" s="194" t="s">
        <v>2915</v>
      </c>
      <c r="BE46" s="220" t="s">
        <v>1442</v>
      </c>
      <c r="BF46" s="258"/>
      <c r="BG46" s="258"/>
      <c r="BH46" s="220" t="s">
        <v>2916</v>
      </c>
      <c r="BI46" s="220" t="s">
        <v>2917</v>
      </c>
      <c r="BJ46" s="194"/>
      <c r="BK46" s="194" t="s">
        <v>2918</v>
      </c>
      <c r="BL46" s="258"/>
      <c r="BM46" s="258"/>
      <c r="BN46" s="258"/>
      <c r="BO46" s="258"/>
      <c r="BP46" s="258"/>
      <c r="BQ46" s="221" t="s">
        <v>2919</v>
      </c>
      <c r="BR46" s="134" t="s">
        <v>2920</v>
      </c>
      <c r="BS46" s="199" t="s">
        <v>2213</v>
      </c>
      <c r="BT46" s="199" t="s">
        <v>2921</v>
      </c>
      <c r="BU46" s="199" t="s">
        <v>2914</v>
      </c>
      <c r="BV46" s="134" t="s">
        <v>2922</v>
      </c>
      <c r="BW46" s="259"/>
      <c r="BX46" s="221" t="s">
        <v>2923</v>
      </c>
      <c r="BY46" s="259"/>
      <c r="BZ46" s="221" t="s">
        <v>2924</v>
      </c>
      <c r="CA46" s="259"/>
      <c r="CB46" s="259"/>
      <c r="CC46" s="259"/>
      <c r="CD46" s="259"/>
      <c r="CE46" s="259"/>
      <c r="CF46" s="243" t="s">
        <v>2925</v>
      </c>
      <c r="CG46" s="243" t="s">
        <v>1840</v>
      </c>
      <c r="CH46" s="222" t="s">
        <v>2926</v>
      </c>
      <c r="CI46" s="243" t="s">
        <v>2927</v>
      </c>
      <c r="CJ46" s="243" t="s">
        <v>1296</v>
      </c>
      <c r="CK46" s="243" t="s">
        <v>395</v>
      </c>
      <c r="CL46" s="142" t="s">
        <v>821</v>
      </c>
      <c r="CM46" s="427" t="s">
        <v>402</v>
      </c>
      <c r="CN46" s="261"/>
      <c r="CO46" s="261"/>
      <c r="CP46" s="261"/>
      <c r="CQ46" s="261"/>
      <c r="CR46" s="261"/>
      <c r="CS46" s="175"/>
      <c r="CT46" s="246" t="s">
        <v>2928</v>
      </c>
      <c r="CU46" s="206" t="s">
        <v>2187</v>
      </c>
      <c r="CV46" s="153" t="s">
        <v>2929</v>
      </c>
      <c r="CW46" s="206" t="s">
        <v>2930</v>
      </c>
      <c r="CX46" s="206" t="s">
        <v>2931</v>
      </c>
      <c r="CY46" s="206" t="s">
        <v>2932</v>
      </c>
      <c r="CZ46" s="153" t="s">
        <v>2933</v>
      </c>
      <c r="DA46" s="206" t="s">
        <v>2499</v>
      </c>
      <c r="DB46" s="262"/>
      <c r="DC46" s="246"/>
      <c r="DD46" s="262"/>
      <c r="DE46" s="262"/>
      <c r="DF46" s="262"/>
      <c r="DG46" s="265" t="s">
        <v>2934</v>
      </c>
      <c r="DH46" s="263"/>
      <c r="DI46" s="263"/>
      <c r="DJ46" s="265"/>
      <c r="DK46" s="265" t="s">
        <v>2935</v>
      </c>
      <c r="DL46" s="265" t="s">
        <v>2936</v>
      </c>
      <c r="DM46" s="263"/>
      <c r="DN46" s="263"/>
      <c r="DO46" s="263"/>
      <c r="DP46" s="265" t="s">
        <v>2937</v>
      </c>
      <c r="DQ46" s="265"/>
      <c r="DR46" s="263"/>
      <c r="DS46" s="263"/>
      <c r="DT46" s="263"/>
      <c r="DU46" s="263"/>
      <c r="DV46" s="263"/>
      <c r="DW46" s="263"/>
      <c r="DX46" s="263"/>
      <c r="DY46" s="263"/>
      <c r="DZ46" s="263"/>
      <c r="EA46" s="263"/>
      <c r="EB46" s="293"/>
    </row>
    <row r="47" ht="15.75" customHeight="1">
      <c r="A47" s="168" t="s">
        <v>2938</v>
      </c>
      <c r="B47" s="79" t="s">
        <v>2939</v>
      </c>
      <c r="C47" s="80" t="s">
        <v>1286</v>
      </c>
      <c r="D47" s="81" t="s">
        <v>1286</v>
      </c>
      <c r="E47" s="82" t="s">
        <v>1286</v>
      </c>
      <c r="F47" s="83" t="s">
        <v>2940</v>
      </c>
      <c r="G47" s="79" t="s">
        <v>2899</v>
      </c>
      <c r="H47" s="87" t="s">
        <v>1724</v>
      </c>
      <c r="I47" s="87" t="s">
        <v>2941</v>
      </c>
      <c r="J47" s="87" t="s">
        <v>2137</v>
      </c>
      <c r="K47" s="86" t="s">
        <v>336</v>
      </c>
      <c r="L47" s="87" t="s">
        <v>986</v>
      </c>
      <c r="M47" s="230" t="s">
        <v>2942</v>
      </c>
      <c r="N47" s="230" t="s">
        <v>2943</v>
      </c>
      <c r="O47" s="169" t="s">
        <v>2792</v>
      </c>
      <c r="P47" s="169" t="s">
        <v>2406</v>
      </c>
      <c r="Q47" s="230" t="s">
        <v>2944</v>
      </c>
      <c r="R47" s="213"/>
      <c r="S47" s="213"/>
      <c r="T47" s="213"/>
      <c r="U47" s="213"/>
      <c r="V47" s="230" t="s">
        <v>2945</v>
      </c>
      <c r="W47" s="170"/>
      <c r="X47" s="87" t="s">
        <v>2946</v>
      </c>
      <c r="Y47" s="87" t="s">
        <v>2947</v>
      </c>
      <c r="Z47" s="87" t="s">
        <v>2948</v>
      </c>
      <c r="AA47" s="169" t="s">
        <v>2300</v>
      </c>
      <c r="AB47" s="169" t="s">
        <v>2301</v>
      </c>
      <c r="AC47" s="174" t="s">
        <v>1829</v>
      </c>
      <c r="AD47" s="213"/>
      <c r="AE47" s="169" t="s">
        <v>2949</v>
      </c>
      <c r="AF47" s="169" t="s">
        <v>2950</v>
      </c>
      <c r="AG47" s="213"/>
      <c r="AH47" s="213"/>
      <c r="AI47" s="213"/>
      <c r="AJ47" s="213"/>
      <c r="AK47" s="170"/>
      <c r="AL47" s="169" t="s">
        <v>2951</v>
      </c>
      <c r="AM47" s="169" t="s">
        <v>2952</v>
      </c>
      <c r="AN47" s="230" t="s">
        <v>2953</v>
      </c>
      <c r="AO47" s="213"/>
      <c r="AP47" s="230" t="s">
        <v>900</v>
      </c>
      <c r="AQ47" s="230"/>
      <c r="AR47" s="213"/>
      <c r="AS47" s="213"/>
      <c r="AT47" s="87" t="s">
        <v>2954</v>
      </c>
      <c r="AU47" s="87" t="s">
        <v>1428</v>
      </c>
      <c r="AV47" s="213"/>
      <c r="AW47" s="213"/>
      <c r="AX47" s="213"/>
      <c r="AY47" s="213"/>
      <c r="AZ47" s="213"/>
      <c r="BA47" s="213"/>
      <c r="BB47" s="169" t="s">
        <v>2955</v>
      </c>
      <c r="BC47" s="87" t="s">
        <v>1139</v>
      </c>
      <c r="BD47" s="87" t="s">
        <v>2956</v>
      </c>
      <c r="BE47" s="230" t="s">
        <v>170</v>
      </c>
      <c r="BF47" s="213"/>
      <c r="BG47" s="213"/>
      <c r="BH47" s="230" t="s">
        <v>2957</v>
      </c>
      <c r="BI47" s="173"/>
      <c r="BJ47" s="230" t="s">
        <v>2958</v>
      </c>
      <c r="BK47" s="230" t="s">
        <v>1392</v>
      </c>
      <c r="BL47" s="213"/>
      <c r="BM47" s="213"/>
      <c r="BN47" s="213"/>
      <c r="BO47" s="213"/>
      <c r="BP47" s="213"/>
      <c r="BQ47" s="169"/>
      <c r="BR47" s="169" t="s">
        <v>645</v>
      </c>
      <c r="BS47" s="169" t="s">
        <v>2738</v>
      </c>
      <c r="BT47" s="169" t="s">
        <v>1796</v>
      </c>
      <c r="BU47" s="230" t="s">
        <v>2959</v>
      </c>
      <c r="BV47" s="230" t="s">
        <v>2960</v>
      </c>
      <c r="BW47" s="213"/>
      <c r="BX47" s="213"/>
      <c r="BY47" s="213"/>
      <c r="BZ47" s="169" t="s">
        <v>2961</v>
      </c>
      <c r="CA47" s="230" t="s">
        <v>2962</v>
      </c>
      <c r="CB47" s="213"/>
      <c r="CC47" s="213"/>
      <c r="CD47" s="213"/>
      <c r="CE47" s="213"/>
      <c r="CF47" s="230" t="s">
        <v>2963</v>
      </c>
      <c r="CG47" s="87" t="s">
        <v>2539</v>
      </c>
      <c r="CH47" s="86" t="str">
        <f>HYPERLINK("https://youtu.be/weD44uJQ8hg","45.93")</f>
        <v>45.93</v>
      </c>
      <c r="CI47" s="213"/>
      <c r="CJ47" s="213"/>
      <c r="CK47" s="87" t="s">
        <v>2964</v>
      </c>
      <c r="CL47" s="230" t="s">
        <v>2666</v>
      </c>
      <c r="CM47" s="230" t="s">
        <v>2965</v>
      </c>
      <c r="CN47" s="213"/>
      <c r="CO47" s="230" t="s">
        <v>2966</v>
      </c>
      <c r="CP47" s="230"/>
      <c r="CQ47" s="230" t="s">
        <v>2967</v>
      </c>
      <c r="CR47" s="213"/>
      <c r="CS47" s="175"/>
      <c r="CT47" s="230" t="s">
        <v>1350</v>
      </c>
      <c r="CU47" s="213"/>
      <c r="CV47" s="87" t="s">
        <v>1467</v>
      </c>
      <c r="CW47" s="230" t="s">
        <v>2120</v>
      </c>
      <c r="CX47" s="169"/>
      <c r="CY47" s="169"/>
      <c r="CZ47" s="230" t="s">
        <v>2968</v>
      </c>
      <c r="DA47" s="230" t="s">
        <v>1302</v>
      </c>
      <c r="DB47" s="213"/>
      <c r="DC47" s="213"/>
      <c r="DD47" s="213"/>
      <c r="DE47" s="213"/>
      <c r="DF47" s="213"/>
      <c r="DG47" s="213"/>
      <c r="DH47" s="213"/>
      <c r="DI47" s="213"/>
      <c r="DJ47" s="213"/>
      <c r="DK47" s="213"/>
      <c r="DL47" s="213"/>
      <c r="DM47" s="213"/>
      <c r="DN47" s="213"/>
      <c r="DO47" s="213"/>
      <c r="DP47" s="230" t="s">
        <v>2969</v>
      </c>
      <c r="DQ47" s="230"/>
      <c r="DR47" s="213"/>
      <c r="DS47" s="213"/>
      <c r="DT47" s="213"/>
      <c r="DU47" s="213"/>
      <c r="DV47" s="213"/>
      <c r="DW47" s="213"/>
      <c r="DX47" s="230" t="s">
        <v>2970</v>
      </c>
      <c r="DY47" s="230" t="s">
        <v>2971</v>
      </c>
      <c r="DZ47" s="230" t="s">
        <v>2972</v>
      </c>
      <c r="EA47" s="213"/>
      <c r="EB47" s="252"/>
    </row>
    <row r="48" ht="15.75" customHeight="1">
      <c r="A48" s="433" t="s">
        <v>2973</v>
      </c>
      <c r="B48" s="99" t="s">
        <v>2974</v>
      </c>
      <c r="C48" s="100" t="s">
        <v>1286</v>
      </c>
      <c r="D48" s="101" t="s">
        <v>1286</v>
      </c>
      <c r="E48" s="102" t="s">
        <v>1286</v>
      </c>
      <c r="F48" s="103" t="s">
        <v>1776</v>
      </c>
      <c r="G48" s="99" t="s">
        <v>2975</v>
      </c>
      <c r="H48" s="177" t="s">
        <v>1489</v>
      </c>
      <c r="I48" s="233" t="s">
        <v>2976</v>
      </c>
      <c r="J48" s="177" t="s">
        <v>2977</v>
      </c>
      <c r="K48" s="177" t="s">
        <v>1978</v>
      </c>
      <c r="L48" s="177" t="s">
        <v>841</v>
      </c>
      <c r="M48" s="177" t="s">
        <v>2978</v>
      </c>
      <c r="N48" s="270" t="s">
        <v>2979</v>
      </c>
      <c r="O48" s="177" t="s">
        <v>871</v>
      </c>
      <c r="P48" s="177" t="s">
        <v>2574</v>
      </c>
      <c r="Q48" s="233"/>
      <c r="R48" s="177" t="s">
        <v>2980</v>
      </c>
      <c r="S48" s="177" t="s">
        <v>2106</v>
      </c>
      <c r="T48" s="233" t="s">
        <v>1197</v>
      </c>
      <c r="U48" s="270" t="s">
        <v>761</v>
      </c>
      <c r="V48" s="233" t="s">
        <v>2981</v>
      </c>
      <c r="W48" s="170"/>
      <c r="X48" s="237" t="s">
        <v>2379</v>
      </c>
      <c r="Y48" s="111" t="s">
        <v>1276</v>
      </c>
      <c r="Z48" s="111" t="s">
        <v>862</v>
      </c>
      <c r="AA48" s="340" t="s">
        <v>2982</v>
      </c>
      <c r="AB48" s="434" t="s">
        <v>2983</v>
      </c>
      <c r="AC48" s="237" t="s">
        <v>2984</v>
      </c>
      <c r="AD48" s="237" t="s">
        <v>2985</v>
      </c>
      <c r="AE48" s="237" t="s">
        <v>2986</v>
      </c>
      <c r="AF48" s="111" t="s">
        <v>2987</v>
      </c>
      <c r="AG48" s="111" t="s">
        <v>2988</v>
      </c>
      <c r="AH48" s="277"/>
      <c r="AI48" s="277"/>
      <c r="AJ48" s="111" t="s">
        <v>2989</v>
      </c>
      <c r="AK48" s="170"/>
      <c r="AL48" s="186" t="s">
        <v>1595</v>
      </c>
      <c r="AM48" s="186" t="s">
        <v>2704</v>
      </c>
      <c r="AN48" s="186" t="s">
        <v>2990</v>
      </c>
      <c r="AO48" s="239" t="s">
        <v>2991</v>
      </c>
      <c r="AP48" s="190" t="s">
        <v>2992</v>
      </c>
      <c r="AQ48" s="186" t="s">
        <v>2285</v>
      </c>
      <c r="AR48" s="239" t="s">
        <v>2993</v>
      </c>
      <c r="AS48" s="257"/>
      <c r="AT48" s="186" t="s">
        <v>2994</v>
      </c>
      <c r="AU48" s="186" t="s">
        <v>1139</v>
      </c>
      <c r="AV48" s="186" t="s">
        <v>2995</v>
      </c>
      <c r="AW48" s="257"/>
      <c r="AX48" s="239" t="s">
        <v>1054</v>
      </c>
      <c r="AY48" s="347" t="s">
        <v>2996</v>
      </c>
      <c r="AZ48" s="347"/>
      <c r="BA48" s="191" t="s">
        <v>968</v>
      </c>
      <c r="BB48" s="220" t="s">
        <v>2997</v>
      </c>
      <c r="BC48" s="194" t="s">
        <v>2998</v>
      </c>
      <c r="BD48" s="191" t="s">
        <v>2999</v>
      </c>
      <c r="BE48" s="220" t="s">
        <v>3000</v>
      </c>
      <c r="BF48" s="194" t="s">
        <v>3001</v>
      </c>
      <c r="BG48" s="191" t="s">
        <v>3002</v>
      </c>
      <c r="BH48" s="220" t="s">
        <v>2539</v>
      </c>
      <c r="BI48" s="220" t="s">
        <v>3003</v>
      </c>
      <c r="BJ48" s="419" t="s">
        <v>3004</v>
      </c>
      <c r="BK48" s="419" t="s">
        <v>3005</v>
      </c>
      <c r="BL48" s="258"/>
      <c r="BM48" s="220" t="s">
        <v>1376</v>
      </c>
      <c r="BN48" s="220" t="s">
        <v>786</v>
      </c>
      <c r="BO48" s="220" t="s">
        <v>3006</v>
      </c>
      <c r="BP48" s="220"/>
      <c r="BQ48" s="134" t="s">
        <v>3007</v>
      </c>
      <c r="BR48" s="221" t="s">
        <v>2163</v>
      </c>
      <c r="BS48" s="134" t="s">
        <v>1985</v>
      </c>
      <c r="BT48" s="134" t="s">
        <v>3008</v>
      </c>
      <c r="BU48" s="221" t="s">
        <v>1861</v>
      </c>
      <c r="BV48" s="221" t="s">
        <v>3009</v>
      </c>
      <c r="BW48" s="199" t="s">
        <v>3010</v>
      </c>
      <c r="BX48" s="199" t="s">
        <v>1057</v>
      </c>
      <c r="BY48" s="134" t="s">
        <v>3011</v>
      </c>
      <c r="BZ48" s="134" t="s">
        <v>1857</v>
      </c>
      <c r="CA48" s="134" t="s">
        <v>3012</v>
      </c>
      <c r="CB48" s="221" t="s">
        <v>3013</v>
      </c>
      <c r="CC48" s="132" t="s">
        <v>3014</v>
      </c>
      <c r="CD48" s="221" t="s">
        <v>3015</v>
      </c>
      <c r="CE48" s="221"/>
      <c r="CF48" s="306" t="s">
        <v>1313</v>
      </c>
      <c r="CG48" s="142" t="s">
        <v>605</v>
      </c>
      <c r="CH48" s="222" t="s">
        <v>3016</v>
      </c>
      <c r="CI48" s="222" t="s">
        <v>3017</v>
      </c>
      <c r="CJ48" s="222" t="s">
        <v>3018</v>
      </c>
      <c r="CK48" s="306" t="s">
        <v>2747</v>
      </c>
      <c r="CL48" s="142" t="s">
        <v>205</v>
      </c>
      <c r="CM48" s="142" t="s">
        <v>3019</v>
      </c>
      <c r="CN48" s="261"/>
      <c r="CO48" s="261"/>
      <c r="CP48" s="261"/>
      <c r="CQ48" s="222" t="s">
        <v>3020</v>
      </c>
      <c r="CR48" s="222" t="s">
        <v>564</v>
      </c>
      <c r="CS48" s="175"/>
      <c r="CT48" s="246" t="s">
        <v>3016</v>
      </c>
      <c r="CU48" s="246" t="s">
        <v>2848</v>
      </c>
      <c r="CV48" s="153" t="s">
        <v>205</v>
      </c>
      <c r="CW48" s="246" t="s">
        <v>3021</v>
      </c>
      <c r="CX48" s="153" t="s">
        <v>3022</v>
      </c>
      <c r="CY48" s="153" t="s">
        <v>2189</v>
      </c>
      <c r="CZ48" s="153" t="s">
        <v>3023</v>
      </c>
      <c r="DA48" s="153" t="s">
        <v>2414</v>
      </c>
      <c r="DB48" s="153" t="s">
        <v>3024</v>
      </c>
      <c r="DC48" s="153" t="s">
        <v>3025</v>
      </c>
      <c r="DD48" s="153" t="s">
        <v>1505</v>
      </c>
      <c r="DE48" s="153" t="s">
        <v>3026</v>
      </c>
      <c r="DF48" s="153"/>
      <c r="DG48" s="207" t="s">
        <v>3027</v>
      </c>
      <c r="DH48" s="207" t="s">
        <v>3028</v>
      </c>
      <c r="DI48" s="207" t="s">
        <v>3029</v>
      </c>
      <c r="DJ48" s="208"/>
      <c r="DK48" s="207" t="s">
        <v>420</v>
      </c>
      <c r="DL48" s="292" t="s">
        <v>1163</v>
      </c>
      <c r="DM48" s="207" t="s">
        <v>3030</v>
      </c>
      <c r="DN48" s="207" t="s">
        <v>3031</v>
      </c>
      <c r="DO48" s="207" t="s">
        <v>2778</v>
      </c>
      <c r="DP48" s="207" t="s">
        <v>3032</v>
      </c>
      <c r="DQ48" s="207" t="s">
        <v>3033</v>
      </c>
      <c r="DR48" s="207" t="s">
        <v>2848</v>
      </c>
      <c r="DS48" s="207" t="s">
        <v>2575</v>
      </c>
      <c r="DT48" s="207" t="s">
        <v>3034</v>
      </c>
      <c r="DU48" s="207" t="s">
        <v>3035</v>
      </c>
      <c r="DV48" s="207" t="s">
        <v>3036</v>
      </c>
      <c r="DW48" s="207" t="s">
        <v>2608</v>
      </c>
      <c r="DX48" s="207" t="s">
        <v>3037</v>
      </c>
      <c r="DY48" s="207" t="s">
        <v>1281</v>
      </c>
      <c r="DZ48" s="207" t="s">
        <v>3038</v>
      </c>
      <c r="EA48" s="207" t="s">
        <v>2127</v>
      </c>
      <c r="EB48" s="167" t="s">
        <v>3039</v>
      </c>
    </row>
    <row r="49" ht="15.75" customHeight="1">
      <c r="A49" s="168" t="s">
        <v>3040</v>
      </c>
      <c r="B49" s="79" t="s">
        <v>3041</v>
      </c>
      <c r="C49" s="80" t="s">
        <v>1286</v>
      </c>
      <c r="D49" s="81" t="s">
        <v>1286</v>
      </c>
      <c r="E49" s="82" t="s">
        <v>1286</v>
      </c>
      <c r="F49" s="83" t="s">
        <v>541</v>
      </c>
      <c r="G49" s="79" t="s">
        <v>1619</v>
      </c>
      <c r="H49" s="213"/>
      <c r="I49" s="230" t="s">
        <v>3042</v>
      </c>
      <c r="J49" s="230" t="s">
        <v>2868</v>
      </c>
      <c r="K49" s="266" t="s">
        <v>2138</v>
      </c>
      <c r="L49" s="230" t="s">
        <v>498</v>
      </c>
      <c r="M49" s="232" t="s">
        <v>3043</v>
      </c>
      <c r="N49" s="230" t="s">
        <v>3044</v>
      </c>
      <c r="O49" s="230" t="s">
        <v>3045</v>
      </c>
      <c r="P49" s="230" t="s">
        <v>1959</v>
      </c>
      <c r="Q49" s="213"/>
      <c r="R49" s="213"/>
      <c r="S49" s="213"/>
      <c r="T49" s="213"/>
      <c r="U49" s="213"/>
      <c r="V49" s="213"/>
      <c r="W49" s="170"/>
      <c r="X49" s="169" t="s">
        <v>2145</v>
      </c>
      <c r="Y49" s="230" t="s">
        <v>3046</v>
      </c>
      <c r="Z49" s="230" t="s">
        <v>2527</v>
      </c>
      <c r="AA49" s="230" t="s">
        <v>3047</v>
      </c>
      <c r="AB49" s="230" t="s">
        <v>1902</v>
      </c>
      <c r="AC49" s="230" t="s">
        <v>3048</v>
      </c>
      <c r="AD49" s="230"/>
      <c r="AE49" s="231" t="s">
        <v>3049</v>
      </c>
      <c r="AF49" s="230" t="s">
        <v>3050</v>
      </c>
      <c r="AG49" s="213"/>
      <c r="AH49" s="213"/>
      <c r="AI49" s="213"/>
      <c r="AJ49" s="213"/>
      <c r="AK49" s="170"/>
      <c r="AL49" s="213"/>
      <c r="AM49" s="213"/>
      <c r="AN49" s="213"/>
      <c r="AO49" s="213"/>
      <c r="AP49" s="213"/>
      <c r="AQ49" s="213"/>
      <c r="AR49" s="213"/>
      <c r="AS49" s="213"/>
      <c r="AT49" s="230" t="s">
        <v>3051</v>
      </c>
      <c r="AU49" s="86" t="str">
        <f>HYPERLINK("https://www.youtube.com/watch?v=fLOf7TJX7c0","29.95")</f>
        <v>29.95</v>
      </c>
      <c r="AV49" s="213"/>
      <c r="AW49" s="213"/>
      <c r="AX49" s="213"/>
      <c r="AY49" s="213"/>
      <c r="AZ49" s="213"/>
      <c r="BA49" s="230" t="s">
        <v>3052</v>
      </c>
      <c r="BB49" s="230" t="s">
        <v>915</v>
      </c>
      <c r="BC49" s="230" t="s">
        <v>2011</v>
      </c>
      <c r="BD49" s="230" t="s">
        <v>3053</v>
      </c>
      <c r="BE49" s="435" t="s">
        <v>3054</v>
      </c>
      <c r="BF49" s="213"/>
      <c r="BG49" s="213"/>
      <c r="BH49" s="230" t="s">
        <v>3055</v>
      </c>
      <c r="BI49" s="266" t="s">
        <v>3056</v>
      </c>
      <c r="BJ49" s="266"/>
      <c r="BK49" s="230" t="s">
        <v>1966</v>
      </c>
      <c r="BL49" s="213"/>
      <c r="BM49" s="213"/>
      <c r="BN49" s="213"/>
      <c r="BO49" s="213"/>
      <c r="BP49" s="213"/>
      <c r="BQ49" s="269"/>
      <c r="BR49" s="230" t="s">
        <v>3057</v>
      </c>
      <c r="BS49" s="230" t="s">
        <v>3058</v>
      </c>
      <c r="BT49" s="230" t="s">
        <v>3059</v>
      </c>
      <c r="BU49" s="230" t="s">
        <v>2343</v>
      </c>
      <c r="BV49" s="230" t="s">
        <v>801</v>
      </c>
      <c r="BW49" s="230" t="s">
        <v>3060</v>
      </c>
      <c r="BX49" s="86" t="str">
        <f>HYPERLINK("https://clips.twitch.tv/EnergeticWrongManateeKlappa","2:32.84")</f>
        <v>2:32.84</v>
      </c>
      <c r="BY49" s="230" t="s">
        <v>3061</v>
      </c>
      <c r="BZ49" s="230" t="s">
        <v>926</v>
      </c>
      <c r="CA49" s="213"/>
      <c r="CB49" s="213"/>
      <c r="CC49" s="213"/>
      <c r="CD49" s="213"/>
      <c r="CE49" s="213"/>
      <c r="CF49" s="86" t="s">
        <v>737</v>
      </c>
      <c r="CG49" s="230" t="s">
        <v>2751</v>
      </c>
      <c r="CH49" s="230" t="s">
        <v>3062</v>
      </c>
      <c r="CI49" s="230" t="s">
        <v>3063</v>
      </c>
      <c r="CJ49" s="230" t="s">
        <v>1688</v>
      </c>
      <c r="CK49" s="230" t="s">
        <v>2183</v>
      </c>
      <c r="CL49" s="230" t="s">
        <v>2005</v>
      </c>
      <c r="CM49" s="86" t="str">
        <f>HYPERLINK("https://www.youtube.com/watch?v=LpklkoraHfQ","15.53")</f>
        <v>15.53</v>
      </c>
      <c r="CN49" s="213"/>
      <c r="CO49" s="230"/>
      <c r="CP49" s="213"/>
      <c r="CQ49" s="213"/>
      <c r="CR49" s="213"/>
      <c r="CS49" s="175"/>
      <c r="CT49" s="230" t="s">
        <v>3064</v>
      </c>
      <c r="CU49" s="230" t="s">
        <v>3065</v>
      </c>
      <c r="CV49" s="230" t="s">
        <v>3066</v>
      </c>
      <c r="CW49" s="87" t="s">
        <v>3067</v>
      </c>
      <c r="CX49" s="266" t="s">
        <v>3068</v>
      </c>
      <c r="CY49" s="266" t="s">
        <v>3069</v>
      </c>
      <c r="CZ49" s="230" t="s">
        <v>3070</v>
      </c>
      <c r="DA49" s="230" t="s">
        <v>1631</v>
      </c>
      <c r="DB49" s="213"/>
      <c r="DC49" s="213"/>
      <c r="DD49" s="213"/>
      <c r="DE49" s="213"/>
      <c r="DF49" s="213"/>
      <c r="DG49" s="230" t="s">
        <v>3071</v>
      </c>
      <c r="DH49" s="213"/>
      <c r="DI49" s="213"/>
      <c r="DJ49" s="213"/>
      <c r="DK49" s="213"/>
      <c r="DL49" s="213"/>
      <c r="DM49" s="213"/>
      <c r="DN49" s="213"/>
      <c r="DO49" s="213"/>
      <c r="DP49" s="230" t="s">
        <v>1948</v>
      </c>
      <c r="DQ49" s="230"/>
      <c r="DR49" s="213"/>
      <c r="DS49" s="213"/>
      <c r="DT49" s="213"/>
      <c r="DU49" s="213"/>
      <c r="DV49" s="213"/>
      <c r="DW49" s="213"/>
      <c r="DX49" s="213"/>
      <c r="DY49" s="213"/>
      <c r="DZ49" s="213"/>
      <c r="EA49" s="213"/>
      <c r="EB49" s="252"/>
    </row>
    <row r="50">
      <c r="A50" s="436" t="s">
        <v>3072</v>
      </c>
      <c r="B50" s="99" t="s">
        <v>3073</v>
      </c>
      <c r="C50" s="100" t="s">
        <v>1286</v>
      </c>
      <c r="D50" s="101" t="s">
        <v>1286</v>
      </c>
      <c r="E50" s="102" t="s">
        <v>1286</v>
      </c>
      <c r="F50" s="103" t="s">
        <v>3074</v>
      </c>
      <c r="G50" s="99" t="s">
        <v>3075</v>
      </c>
      <c r="H50" s="390" t="s">
        <v>3076</v>
      </c>
      <c r="I50" s="390" t="s">
        <v>2310</v>
      </c>
      <c r="J50" s="390" t="s">
        <v>3077</v>
      </c>
      <c r="K50" s="390" t="s">
        <v>724</v>
      </c>
      <c r="L50" s="390" t="s">
        <v>841</v>
      </c>
      <c r="M50" s="437" t="s">
        <v>3078</v>
      </c>
      <c r="N50" s="438" t="s">
        <v>3079</v>
      </c>
      <c r="O50" s="390" t="s">
        <v>3080</v>
      </c>
      <c r="P50" s="390" t="s">
        <v>1345</v>
      </c>
      <c r="Q50" s="359"/>
      <c r="R50" s="359"/>
      <c r="S50" s="439" t="s">
        <v>3081</v>
      </c>
      <c r="T50" s="359"/>
      <c r="U50" s="359"/>
      <c r="V50" s="440" t="s">
        <v>3082</v>
      </c>
      <c r="W50" s="110"/>
      <c r="X50" s="393" t="s">
        <v>1559</v>
      </c>
      <c r="Y50" s="393" t="s">
        <v>3083</v>
      </c>
      <c r="Z50" s="393" t="s">
        <v>3084</v>
      </c>
      <c r="AA50" s="393" t="s">
        <v>3085</v>
      </c>
      <c r="AB50" s="393" t="s">
        <v>3086</v>
      </c>
      <c r="AC50" s="393" t="s">
        <v>3087</v>
      </c>
      <c r="AD50" s="441" t="s">
        <v>3088</v>
      </c>
      <c r="AE50" s="442" t="s">
        <v>3089</v>
      </c>
      <c r="AF50" s="393" t="s">
        <v>2948</v>
      </c>
      <c r="AG50" s="361"/>
      <c r="AH50" s="361"/>
      <c r="AI50" s="361"/>
      <c r="AJ50" s="361"/>
      <c r="AK50" s="110"/>
      <c r="AL50" s="395" t="s">
        <v>1308</v>
      </c>
      <c r="AM50" s="395" t="s">
        <v>907</v>
      </c>
      <c r="AN50" s="365"/>
      <c r="AO50" s="365"/>
      <c r="AP50" s="365"/>
      <c r="AQ50" s="365"/>
      <c r="AR50" s="365"/>
      <c r="AS50" s="365"/>
      <c r="AT50" s="395" t="s">
        <v>1834</v>
      </c>
      <c r="AU50" s="395" t="s">
        <v>1470</v>
      </c>
      <c r="AV50" s="365"/>
      <c r="AW50" s="365"/>
      <c r="AX50" s="365"/>
      <c r="AY50" s="365"/>
      <c r="AZ50" s="365"/>
      <c r="BA50" s="397" t="s">
        <v>3090</v>
      </c>
      <c r="BB50" s="397" t="s">
        <v>3091</v>
      </c>
      <c r="BC50" s="397" t="s">
        <v>1843</v>
      </c>
      <c r="BD50" s="397" t="s">
        <v>2106</v>
      </c>
      <c r="BE50" s="397" t="s">
        <v>240</v>
      </c>
      <c r="BF50" s="397" t="s">
        <v>3092</v>
      </c>
      <c r="BG50" s="443"/>
      <c r="BH50" s="397" t="s">
        <v>3093</v>
      </c>
      <c r="BI50" s="444" t="s">
        <v>3094</v>
      </c>
      <c r="BJ50" s="444" t="s">
        <v>3095</v>
      </c>
      <c r="BK50" s="397" t="s">
        <v>1848</v>
      </c>
      <c r="BL50" s="443"/>
      <c r="BM50" s="443"/>
      <c r="BN50" s="443"/>
      <c r="BO50" s="443"/>
      <c r="BP50" s="443"/>
      <c r="BQ50" s="445" t="s">
        <v>3096</v>
      </c>
      <c r="BR50" s="445" t="s">
        <v>2165</v>
      </c>
      <c r="BS50" s="445" t="s">
        <v>1985</v>
      </c>
      <c r="BT50" s="445" t="s">
        <v>3097</v>
      </c>
      <c r="BU50" s="445" t="s">
        <v>3098</v>
      </c>
      <c r="BV50" s="445" t="s">
        <v>715</v>
      </c>
      <c r="BW50" s="446" t="s">
        <v>3099</v>
      </c>
      <c r="BX50" s="446" t="s">
        <v>3100</v>
      </c>
      <c r="BY50" s="445" t="s">
        <v>3101</v>
      </c>
      <c r="BZ50" s="445" t="s">
        <v>3102</v>
      </c>
      <c r="CA50" s="447"/>
      <c r="CB50" s="447"/>
      <c r="CC50" s="447"/>
      <c r="CD50" s="447"/>
      <c r="CE50" s="447"/>
      <c r="CF50" s="448" t="s">
        <v>3103</v>
      </c>
      <c r="CG50" s="448" t="s">
        <v>2394</v>
      </c>
      <c r="CH50" s="448" t="s">
        <v>2120</v>
      </c>
      <c r="CI50" s="449" t="s">
        <v>3104</v>
      </c>
      <c r="CJ50" s="450">
        <v>12.34</v>
      </c>
      <c r="CK50" s="448" t="s">
        <v>3105</v>
      </c>
      <c r="CL50" s="448" t="s">
        <v>3106</v>
      </c>
      <c r="CM50" s="448" t="s">
        <v>1468</v>
      </c>
      <c r="CN50" s="451"/>
      <c r="CO50" s="451"/>
      <c r="CP50" s="451"/>
      <c r="CQ50" s="451"/>
      <c r="CR50" s="451"/>
      <c r="CS50" s="150"/>
      <c r="CT50" s="404" t="s">
        <v>3107</v>
      </c>
      <c r="CU50" s="404" t="s">
        <v>2993</v>
      </c>
      <c r="CV50" s="404" t="s">
        <v>1969</v>
      </c>
      <c r="CW50" s="404" t="s">
        <v>3108</v>
      </c>
      <c r="CX50" s="404" t="s">
        <v>3109</v>
      </c>
      <c r="CY50" s="452" t="s">
        <v>3110</v>
      </c>
      <c r="CZ50" s="404" t="s">
        <v>3111</v>
      </c>
      <c r="DA50" s="404" t="s">
        <v>465</v>
      </c>
      <c r="DB50" s="453"/>
      <c r="DC50" s="453"/>
      <c r="DD50" s="453"/>
      <c r="DE50" s="453"/>
      <c r="DF50" s="453"/>
      <c r="DG50" s="406" t="s">
        <v>3112</v>
      </c>
      <c r="DH50" s="386"/>
      <c r="DI50" s="386"/>
      <c r="DJ50" s="386"/>
      <c r="DK50" s="406" t="s">
        <v>420</v>
      </c>
      <c r="DL50" s="406" t="s">
        <v>3113</v>
      </c>
      <c r="DM50" s="406" t="s">
        <v>202</v>
      </c>
      <c r="DN50" s="406" t="s">
        <v>2380</v>
      </c>
      <c r="DO50" s="454"/>
      <c r="DP50" s="455" t="s">
        <v>846</v>
      </c>
      <c r="DQ50" s="456">
        <v>32.53</v>
      </c>
      <c r="DR50" s="386"/>
      <c r="DS50" s="406" t="s">
        <v>3114</v>
      </c>
      <c r="DT50" s="386"/>
      <c r="DU50" s="406" t="s">
        <v>3115</v>
      </c>
      <c r="DV50" s="386"/>
      <c r="DW50" s="386"/>
      <c r="DX50" s="386"/>
      <c r="DY50" s="386"/>
      <c r="DZ50" s="386"/>
      <c r="EA50" s="386"/>
      <c r="EB50" s="457" t="s">
        <v>3116</v>
      </c>
    </row>
    <row r="51" ht="15.75" customHeight="1">
      <c r="A51" s="168" t="s">
        <v>3117</v>
      </c>
      <c r="B51" s="79" t="s">
        <v>3118</v>
      </c>
      <c r="C51" s="80" t="s">
        <v>1286</v>
      </c>
      <c r="D51" s="81" t="s">
        <v>1286</v>
      </c>
      <c r="E51" s="82" t="s">
        <v>1286</v>
      </c>
      <c r="F51" s="83" t="s">
        <v>3119</v>
      </c>
      <c r="G51" s="79" t="s">
        <v>3120</v>
      </c>
      <c r="H51" s="213"/>
      <c r="I51" s="268" t="s">
        <v>3121</v>
      </c>
      <c r="J51" s="87" t="s">
        <v>2915</v>
      </c>
      <c r="K51" s="87" t="s">
        <v>724</v>
      </c>
      <c r="L51" s="268" t="s">
        <v>3122</v>
      </c>
      <c r="M51" s="213"/>
      <c r="N51" s="87" t="s">
        <v>3123</v>
      </c>
      <c r="O51" s="87" t="s">
        <v>1819</v>
      </c>
      <c r="P51" s="87" t="s">
        <v>446</v>
      </c>
      <c r="Q51" s="213"/>
      <c r="R51" s="213"/>
      <c r="S51" s="213"/>
      <c r="T51" s="213"/>
      <c r="U51" s="213"/>
      <c r="V51" s="213"/>
      <c r="W51" s="170"/>
      <c r="X51" s="87" t="s">
        <v>680</v>
      </c>
      <c r="Y51" s="87" t="s">
        <v>1626</v>
      </c>
      <c r="Z51" s="87" t="s">
        <v>1826</v>
      </c>
      <c r="AA51" s="87" t="s">
        <v>3124</v>
      </c>
      <c r="AB51" s="87" t="s">
        <v>429</v>
      </c>
      <c r="AC51" s="87" t="s">
        <v>3125</v>
      </c>
      <c r="AD51" s="213"/>
      <c r="AE51" s="213"/>
      <c r="AF51" s="87" t="s">
        <v>2085</v>
      </c>
      <c r="AG51" s="213"/>
      <c r="AH51" s="91"/>
      <c r="AI51" s="87" t="s">
        <v>3126</v>
      </c>
      <c r="AJ51" s="213"/>
      <c r="AK51" s="170"/>
      <c r="AL51" s="213"/>
      <c r="AM51" s="87" t="s">
        <v>3127</v>
      </c>
      <c r="AN51" s="213"/>
      <c r="AO51" s="213"/>
      <c r="AP51" s="213"/>
      <c r="AQ51" s="213"/>
      <c r="AR51" s="213"/>
      <c r="AS51" s="213"/>
      <c r="AT51" s="87" t="s">
        <v>3051</v>
      </c>
      <c r="AU51" s="87" t="s">
        <v>3128</v>
      </c>
      <c r="AV51" s="213"/>
      <c r="AW51" s="213"/>
      <c r="AX51" s="213"/>
      <c r="AY51" s="213"/>
      <c r="AZ51" s="213"/>
      <c r="BA51" s="87" t="s">
        <v>599</v>
      </c>
      <c r="BB51" s="172" t="s">
        <v>442</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569</v>
      </c>
      <c r="BU51" s="172" t="s">
        <v>1009</v>
      </c>
      <c r="BV51" s="87" t="s">
        <v>1378</v>
      </c>
      <c r="BW51" s="213"/>
      <c r="BX51" s="213"/>
      <c r="BY51" s="213"/>
      <c r="BZ51" s="87" t="s">
        <v>1698</v>
      </c>
      <c r="CA51" s="213"/>
      <c r="CB51" s="213"/>
      <c r="CC51" s="213"/>
      <c r="CD51" s="213"/>
      <c r="CE51" s="213"/>
      <c r="CF51" s="172" t="s">
        <v>3136</v>
      </c>
      <c r="CG51" s="172" t="s">
        <v>3137</v>
      </c>
      <c r="CH51" s="213"/>
      <c r="CI51" s="213"/>
      <c r="CJ51" s="213"/>
      <c r="CK51" s="213"/>
      <c r="CL51" s="87" t="s">
        <v>3138</v>
      </c>
      <c r="CM51" s="87" t="s">
        <v>1468</v>
      </c>
      <c r="CN51" s="213"/>
      <c r="CO51" s="213"/>
      <c r="CP51" s="213"/>
      <c r="CQ51" s="213"/>
      <c r="CR51" s="213"/>
      <c r="CS51" s="175"/>
      <c r="CT51" s="213"/>
      <c r="CU51" s="87" t="s">
        <v>1328</v>
      </c>
      <c r="CV51" s="87" t="s">
        <v>1508</v>
      </c>
      <c r="CW51" s="87" t="s">
        <v>2385</v>
      </c>
      <c r="CX51" s="213"/>
      <c r="CY51" s="213"/>
      <c r="CZ51" s="252" t="s">
        <v>1356</v>
      </c>
      <c r="DA51" s="87" t="s">
        <v>1790</v>
      </c>
      <c r="DB51" s="213"/>
      <c r="DC51" s="213"/>
      <c r="DD51" s="213"/>
      <c r="DE51" s="87" t="s">
        <v>3139</v>
      </c>
      <c r="DF51" s="87"/>
      <c r="DG51" s="213"/>
      <c r="DH51" s="213"/>
      <c r="DI51" s="213"/>
      <c r="DJ51" s="91"/>
      <c r="DK51" s="213"/>
      <c r="DL51" s="87" t="s">
        <v>3113</v>
      </c>
      <c r="DM51" s="213"/>
      <c r="DN51" s="213"/>
      <c r="DO51" s="213"/>
      <c r="DP51" s="87" t="s">
        <v>1414</v>
      </c>
      <c r="DQ51" s="268"/>
      <c r="DR51" s="213"/>
      <c r="DS51" s="87" t="s">
        <v>3140</v>
      </c>
      <c r="DT51" s="213"/>
      <c r="DU51" s="87" t="s">
        <v>159</v>
      </c>
      <c r="DV51" s="213"/>
      <c r="DW51" s="213"/>
      <c r="DX51" s="213"/>
      <c r="DY51" s="213"/>
      <c r="DZ51" s="213"/>
      <c r="EA51" s="213"/>
      <c r="EB51" s="252"/>
    </row>
    <row r="52" ht="15.75" customHeight="1">
      <c r="A52" s="458" t="s">
        <v>3141</v>
      </c>
      <c r="B52" s="99" t="s">
        <v>3142</v>
      </c>
      <c r="C52" s="100" t="s">
        <v>1286</v>
      </c>
      <c r="D52" s="101" t="s">
        <v>1286</v>
      </c>
      <c r="E52" s="102" t="s">
        <v>1286</v>
      </c>
      <c r="F52" s="103" t="s">
        <v>1411</v>
      </c>
      <c r="G52" s="99" t="s">
        <v>3143</v>
      </c>
      <c r="H52" s="177" t="s">
        <v>2481</v>
      </c>
      <c r="I52" s="177" t="s">
        <v>3144</v>
      </c>
      <c r="J52" s="233" t="s">
        <v>729</v>
      </c>
      <c r="K52" s="233" t="s">
        <v>1238</v>
      </c>
      <c r="L52" s="459" t="str">
        <f>hyperlink("https://www.twitch.tv/videos/642998947","44.64")</f>
        <v>44.64</v>
      </c>
      <c r="M52" s="177" t="s">
        <v>1766</v>
      </c>
      <c r="N52" s="459" t="str">
        <f>hyperlink("https://www.twitch.tv/videos/642995088","1:11.81")</f>
        <v>1:11.81</v>
      </c>
      <c r="O52" s="178" t="s">
        <v>3145</v>
      </c>
      <c r="P52" s="233" t="s">
        <v>1345</v>
      </c>
      <c r="Q52" s="233" t="s">
        <v>2661</v>
      </c>
      <c r="R52" s="274"/>
      <c r="S52" s="233" t="s">
        <v>1985</v>
      </c>
      <c r="T52" s="274"/>
      <c r="U52" s="233" t="s">
        <v>3146</v>
      </c>
      <c r="V52" s="233" t="s">
        <v>3147</v>
      </c>
      <c r="W52" s="170"/>
      <c r="X52" s="183" t="s">
        <v>1795</v>
      </c>
      <c r="Y52" s="183" t="s">
        <v>3148</v>
      </c>
      <c r="Z52" s="183" t="s">
        <v>740</v>
      </c>
      <c r="AA52" s="236" t="str">
        <f>hyperlink("https://www.twitch.tv/videos/777078691","45.31")</f>
        <v>45.31</v>
      </c>
      <c r="AB52" s="237" t="s">
        <v>3149</v>
      </c>
      <c r="AC52" s="183" t="s">
        <v>3150</v>
      </c>
      <c r="AD52" s="111" t="s">
        <v>3151</v>
      </c>
      <c r="AE52" s="111" t="s">
        <v>874</v>
      </c>
      <c r="AF52" s="237" t="s">
        <v>459</v>
      </c>
      <c r="AG52" s="277"/>
      <c r="AH52" s="277"/>
      <c r="AI52" s="277"/>
      <c r="AJ52" s="237" t="s">
        <v>3152</v>
      </c>
      <c r="AK52" s="170"/>
      <c r="AL52" s="186" t="s">
        <v>3153</v>
      </c>
      <c r="AM52" s="186" t="s">
        <v>3154</v>
      </c>
      <c r="AN52" s="257"/>
      <c r="AO52" s="257"/>
      <c r="AP52" s="186" t="s">
        <v>3155</v>
      </c>
      <c r="AQ52" s="186" t="s">
        <v>3156</v>
      </c>
      <c r="AR52" s="257"/>
      <c r="AS52" s="239" t="s">
        <v>3157</v>
      </c>
      <c r="AT52" s="239" t="s">
        <v>2465</v>
      </c>
      <c r="AU52" s="186" t="s">
        <v>1070</v>
      </c>
      <c r="AV52" s="257"/>
      <c r="AW52" s="257"/>
      <c r="AX52" s="347" t="s">
        <v>2375</v>
      </c>
      <c r="AY52" s="257"/>
      <c r="AZ52" s="257"/>
      <c r="BA52" s="220" t="s">
        <v>3158</v>
      </c>
      <c r="BB52" s="220" t="s">
        <v>2955</v>
      </c>
      <c r="BC52" s="258"/>
      <c r="BD52" s="191" t="s">
        <v>1376</v>
      </c>
      <c r="BE52" s="220" t="s">
        <v>3159</v>
      </c>
      <c r="BF52" s="258"/>
      <c r="BG52" s="258"/>
      <c r="BH52" s="194" t="s">
        <v>576</v>
      </c>
      <c r="BI52" s="258"/>
      <c r="BJ52" s="220" t="s">
        <v>3160</v>
      </c>
      <c r="BK52" s="191" t="s">
        <v>1763</v>
      </c>
      <c r="BL52" s="258"/>
      <c r="BM52" s="258"/>
      <c r="BN52" s="258"/>
      <c r="BO52" s="258"/>
      <c r="BP52" s="258"/>
      <c r="BQ52" s="259"/>
      <c r="BR52" s="221" t="s">
        <v>3161</v>
      </c>
      <c r="BS52" s="199" t="s">
        <v>3162</v>
      </c>
      <c r="BT52" s="132" t="s">
        <v>210</v>
      </c>
      <c r="BU52" s="221" t="s">
        <v>3163</v>
      </c>
      <c r="BV52" s="134" t="s">
        <v>2057</v>
      </c>
      <c r="BW52" s="259"/>
      <c r="BX52" s="259"/>
      <c r="BY52" s="221" t="s">
        <v>2317</v>
      </c>
      <c r="BZ52" s="199" t="s">
        <v>3164</v>
      </c>
      <c r="CA52" s="259"/>
      <c r="CB52" s="259"/>
      <c r="CC52" s="259"/>
      <c r="CD52" s="221" t="s">
        <v>3165</v>
      </c>
      <c r="CE52" s="221"/>
      <c r="CF52" s="142" t="s">
        <v>1180</v>
      </c>
      <c r="CG52" s="460" t="str">
        <f>hyperlink("https://twitter.com/Reborn_Frog/status/1364932529577357313","28.55")</f>
        <v>28.55</v>
      </c>
      <c r="CH52" s="243" t="s">
        <v>3166</v>
      </c>
      <c r="CI52" s="222" t="s">
        <v>3167</v>
      </c>
      <c r="CJ52" s="261"/>
      <c r="CK52" s="243" t="s">
        <v>2034</v>
      </c>
      <c r="CL52" s="243" t="s">
        <v>2995</v>
      </c>
      <c r="CM52" s="222" t="s">
        <v>3168</v>
      </c>
      <c r="CN52" s="261"/>
      <c r="CO52" s="261"/>
      <c r="CP52" s="261"/>
      <c r="CQ52" s="261"/>
      <c r="CR52" s="261"/>
      <c r="CS52" s="175"/>
      <c r="CT52" s="153" t="s">
        <v>2665</v>
      </c>
      <c r="CU52" s="206" t="s">
        <v>2187</v>
      </c>
      <c r="CV52" s="153" t="s">
        <v>3086</v>
      </c>
      <c r="CW52" s="153" t="s">
        <v>3169</v>
      </c>
      <c r="CX52" s="262"/>
      <c r="CY52" s="262"/>
      <c r="CZ52" s="153" t="s">
        <v>3170</v>
      </c>
      <c r="DA52" s="206" t="s">
        <v>3171</v>
      </c>
      <c r="DB52" s="262"/>
      <c r="DC52" s="262"/>
      <c r="DD52" s="262"/>
      <c r="DE52" s="332" t="s">
        <v>2668</v>
      </c>
      <c r="DF52" s="332"/>
      <c r="DG52" s="263"/>
      <c r="DH52" s="263"/>
      <c r="DI52" s="263"/>
      <c r="DJ52" s="208"/>
      <c r="DL52" s="207" t="s">
        <v>954</v>
      </c>
      <c r="DM52" s="263"/>
      <c r="DN52" s="263"/>
      <c r="DO52" s="263"/>
      <c r="DP52" s="336" t="s">
        <v>3172</v>
      </c>
      <c r="DQ52" s="461" t="str">
        <f>hyperlink("https://www.twitch.tv/videos/777078690","31.58")</f>
        <v>31.58</v>
      </c>
      <c r="DR52" s="263"/>
      <c r="DS52" s="263"/>
      <c r="DT52" s="263"/>
      <c r="DU52" s="263"/>
      <c r="DV52" s="263"/>
      <c r="DW52" s="263"/>
      <c r="DX52" s="263"/>
      <c r="DY52" s="263"/>
      <c r="DZ52" s="263"/>
      <c r="EA52" s="263"/>
      <c r="EB52" s="293"/>
    </row>
    <row r="53" ht="15.75" customHeight="1">
      <c r="A53" s="168" t="s">
        <v>3173</v>
      </c>
      <c r="B53" s="79" t="s">
        <v>3174</v>
      </c>
      <c r="C53" s="80" t="s">
        <v>1286</v>
      </c>
      <c r="D53" s="81" t="s">
        <v>1286</v>
      </c>
      <c r="E53" s="82" t="s">
        <v>1286</v>
      </c>
      <c r="F53" s="83" t="s">
        <v>1411</v>
      </c>
      <c r="G53" s="79" t="s">
        <v>2400</v>
      </c>
      <c r="H53" s="169" t="s">
        <v>3175</v>
      </c>
      <c r="I53" s="169" t="s">
        <v>3176</v>
      </c>
      <c r="J53" s="87" t="s">
        <v>2847</v>
      </c>
      <c r="K53" s="87" t="s">
        <v>1978</v>
      </c>
      <c r="L53" s="169" t="s">
        <v>3177</v>
      </c>
      <c r="M53" s="169" t="s">
        <v>3178</v>
      </c>
      <c r="N53" s="169" t="s">
        <v>3179</v>
      </c>
      <c r="O53" s="169" t="s">
        <v>2713</v>
      </c>
      <c r="P53" s="87" t="s">
        <v>2036</v>
      </c>
      <c r="Q53" s="213"/>
      <c r="R53" s="213"/>
      <c r="S53" s="230" t="s">
        <v>3058</v>
      </c>
      <c r="T53" s="213"/>
      <c r="U53" s="230" t="s">
        <v>3180</v>
      </c>
      <c r="V53" s="213"/>
      <c r="W53" s="170"/>
      <c r="X53" s="462" t="s">
        <v>3181</v>
      </c>
      <c r="Y53" s="169" t="s">
        <v>3182</v>
      </c>
      <c r="Z53" s="169" t="s">
        <v>740</v>
      </c>
      <c r="AA53" s="87" t="s">
        <v>3183</v>
      </c>
      <c r="AB53" s="87" t="s">
        <v>2579</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2001</v>
      </c>
      <c r="AU53" s="87" t="s">
        <v>1298</v>
      </c>
      <c r="AV53" s="213"/>
      <c r="AW53" s="213"/>
      <c r="AX53" s="213"/>
      <c r="AY53" s="213"/>
      <c r="AZ53" s="213"/>
      <c r="BA53" s="87" t="s">
        <v>3189</v>
      </c>
      <c r="BB53" s="87" t="s">
        <v>3190</v>
      </c>
      <c r="BC53" s="87" t="s">
        <v>3191</v>
      </c>
      <c r="BD53" s="87" t="s">
        <v>3145</v>
      </c>
      <c r="BE53" s="169" t="s">
        <v>3192</v>
      </c>
      <c r="BF53" s="213"/>
      <c r="BG53" s="213"/>
      <c r="BH53" s="87" t="s">
        <v>3193</v>
      </c>
      <c r="BI53" s="173"/>
      <c r="BJ53" s="169" t="s">
        <v>3194</v>
      </c>
      <c r="BK53" s="169" t="s">
        <v>2993</v>
      </c>
      <c r="BL53" s="213"/>
      <c r="BM53" s="213"/>
      <c r="BN53" s="213"/>
      <c r="BO53" s="213"/>
      <c r="BP53" s="213"/>
      <c r="BQ53" s="169" t="s">
        <v>3195</v>
      </c>
      <c r="BR53" s="87" t="s">
        <v>577</v>
      </c>
      <c r="BS53" s="87" t="s">
        <v>3196</v>
      </c>
      <c r="BT53" s="169" t="s">
        <v>3197</v>
      </c>
      <c r="BU53" s="87" t="s">
        <v>3198</v>
      </c>
      <c r="BV53" s="87" t="s">
        <v>3199</v>
      </c>
      <c r="BW53" s="213"/>
      <c r="BX53" s="230" t="s">
        <v>3200</v>
      </c>
      <c r="BY53" s="213"/>
      <c r="BZ53" s="87" t="s">
        <v>3097</v>
      </c>
      <c r="CA53" s="213"/>
      <c r="CB53" s="213"/>
      <c r="CC53" s="213"/>
      <c r="CD53" s="213"/>
      <c r="CE53" s="213"/>
      <c r="CF53" s="169" t="s">
        <v>3201</v>
      </c>
      <c r="CG53" s="169" t="s">
        <v>3202</v>
      </c>
      <c r="CH53" s="87" t="s">
        <v>3203</v>
      </c>
      <c r="CI53" s="169" t="s">
        <v>3204</v>
      </c>
      <c r="CJ53" s="213"/>
      <c r="CK53" s="169" t="s">
        <v>3205</v>
      </c>
      <c r="CL53" s="87" t="s">
        <v>798</v>
      </c>
      <c r="CM53" s="169" t="s">
        <v>3206</v>
      </c>
      <c r="CN53" s="213"/>
      <c r="CO53" s="213"/>
      <c r="CP53" s="213"/>
      <c r="CQ53" s="213"/>
      <c r="CR53" s="213"/>
      <c r="CS53" s="175"/>
      <c r="CT53" s="169" t="s">
        <v>3207</v>
      </c>
      <c r="CU53" s="169" t="s">
        <v>2703</v>
      </c>
      <c r="CV53" s="169" t="s">
        <v>478</v>
      </c>
      <c r="CW53" s="169" t="s">
        <v>3208</v>
      </c>
      <c r="CX53" s="87" t="s">
        <v>3209</v>
      </c>
      <c r="CY53" s="87" t="s">
        <v>2189</v>
      </c>
      <c r="CZ53" s="87" t="s">
        <v>3210</v>
      </c>
      <c r="DA53" s="169" t="s">
        <v>1738</v>
      </c>
      <c r="DB53" s="213"/>
      <c r="DC53" s="213"/>
      <c r="DD53" s="213"/>
      <c r="DE53" s="213"/>
      <c r="DF53" s="213"/>
      <c r="DG53" s="169" t="s">
        <v>3211</v>
      </c>
      <c r="DH53" s="213"/>
      <c r="DI53" s="213"/>
      <c r="DJ53" s="213"/>
      <c r="DK53" s="213"/>
      <c r="DL53" s="213"/>
      <c r="DM53" s="169" t="s">
        <v>391</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63" t="s">
        <v>3217</v>
      </c>
      <c r="C54" s="464" t="s">
        <v>1048</v>
      </c>
      <c r="D54" s="465" t="s">
        <v>1048</v>
      </c>
      <c r="E54" s="466" t="s">
        <v>1498</v>
      </c>
      <c r="F54" s="467" t="s">
        <v>3218</v>
      </c>
      <c r="G54" s="463" t="s">
        <v>1169</v>
      </c>
      <c r="H54" s="468" t="s">
        <v>3219</v>
      </c>
      <c r="I54" s="468" t="s">
        <v>2294</v>
      </c>
      <c r="J54" s="468" t="s">
        <v>3220</v>
      </c>
      <c r="K54" s="468" t="s">
        <v>1816</v>
      </c>
      <c r="L54" s="468" t="s">
        <v>1117</v>
      </c>
      <c r="M54" s="468" t="s">
        <v>3221</v>
      </c>
      <c r="N54" s="469" t="s">
        <v>3222</v>
      </c>
      <c r="O54" s="469" t="s">
        <v>3223</v>
      </c>
      <c r="P54" s="470" t="s">
        <v>641</v>
      </c>
      <c r="Q54" s="469"/>
      <c r="R54" s="471"/>
      <c r="S54" s="471"/>
      <c r="T54" s="471"/>
      <c r="U54" s="471"/>
      <c r="V54" s="471"/>
      <c r="W54" s="472"/>
      <c r="X54" s="473" t="s">
        <v>1499</v>
      </c>
      <c r="Y54" s="473" t="s">
        <v>3083</v>
      </c>
      <c r="Z54" s="185" t="s">
        <v>1238</v>
      </c>
      <c r="AA54" s="473" t="s">
        <v>1727</v>
      </c>
      <c r="AB54" s="473" t="s">
        <v>821</v>
      </c>
      <c r="AC54" s="474" t="s">
        <v>3224</v>
      </c>
      <c r="AD54" s="473" t="s">
        <v>1628</v>
      </c>
      <c r="AE54" s="474" t="s">
        <v>3225</v>
      </c>
      <c r="AF54" s="473" t="s">
        <v>1129</v>
      </c>
      <c r="AG54" s="475"/>
      <c r="AH54" s="475"/>
      <c r="AI54" s="475"/>
      <c r="AJ54" s="475"/>
      <c r="AK54" s="472"/>
      <c r="AL54" s="476" t="s">
        <v>3226</v>
      </c>
      <c r="AM54" s="477" t="s">
        <v>2491</v>
      </c>
      <c r="AN54" s="478"/>
      <c r="AO54" s="478"/>
      <c r="AP54" s="478"/>
      <c r="AQ54" s="478"/>
      <c r="AR54" s="479" t="s">
        <v>3227</v>
      </c>
      <c r="AS54" s="478"/>
      <c r="AT54" s="477" t="s">
        <v>3228</v>
      </c>
      <c r="AU54" s="477" t="s">
        <v>3229</v>
      </c>
      <c r="AV54" s="478"/>
      <c r="AW54" s="478"/>
      <c r="AX54" s="478"/>
      <c r="AY54" s="478"/>
      <c r="AZ54" s="480"/>
      <c r="BA54" s="481" t="s">
        <v>3230</v>
      </c>
      <c r="BB54" s="481" t="s">
        <v>142</v>
      </c>
      <c r="BC54" s="482" t="s">
        <v>2095</v>
      </c>
      <c r="BD54" s="482" t="s">
        <v>479</v>
      </c>
      <c r="BE54" s="481" t="s">
        <v>2988</v>
      </c>
      <c r="BF54" s="483"/>
      <c r="BG54" s="483"/>
      <c r="BH54" s="482" t="s">
        <v>3231</v>
      </c>
      <c r="BI54" s="483"/>
      <c r="BJ54" s="482" t="s">
        <v>3232</v>
      </c>
      <c r="BK54" s="482" t="s">
        <v>1126</v>
      </c>
      <c r="BL54" s="483"/>
      <c r="BM54" s="483"/>
      <c r="BN54" s="483"/>
      <c r="BO54" s="483"/>
      <c r="BP54" s="484"/>
      <c r="BQ54" s="485"/>
      <c r="BR54" s="486" t="s">
        <v>3233</v>
      </c>
      <c r="BS54" s="487" t="s">
        <v>3234</v>
      </c>
      <c r="BT54" s="485"/>
      <c r="BU54" s="486"/>
      <c r="BV54" s="486" t="s">
        <v>3235</v>
      </c>
      <c r="BW54" s="485"/>
      <c r="BX54" s="485"/>
      <c r="BY54" s="485"/>
      <c r="BZ54" s="486"/>
      <c r="CA54" s="485"/>
      <c r="CB54" s="485"/>
      <c r="CC54" s="485"/>
      <c r="CD54" s="485"/>
      <c r="CE54" s="284"/>
      <c r="CF54" s="488" t="s">
        <v>3236</v>
      </c>
      <c r="CG54" s="201" t="s">
        <v>1191</v>
      </c>
      <c r="CH54" s="489"/>
      <c r="CI54" s="489"/>
      <c r="CJ54" s="489"/>
      <c r="CK54" s="490"/>
      <c r="CL54" s="488" t="s">
        <v>176</v>
      </c>
      <c r="CM54" s="491" t="s">
        <v>3237</v>
      </c>
      <c r="CN54" s="489"/>
      <c r="CO54" s="489"/>
      <c r="CP54" s="489"/>
      <c r="CQ54" s="489"/>
      <c r="CR54" s="489"/>
      <c r="CS54" s="472"/>
      <c r="CT54" s="492"/>
      <c r="CU54" s="493"/>
      <c r="CV54" s="494" t="s">
        <v>257</v>
      </c>
      <c r="CW54" s="493"/>
      <c r="CX54" s="492"/>
      <c r="CY54" s="493"/>
      <c r="CZ54" s="495" t="s">
        <v>2978</v>
      </c>
      <c r="DA54" s="493"/>
      <c r="DB54" s="493"/>
      <c r="DC54" s="493"/>
      <c r="DD54" s="493"/>
      <c r="DE54" s="492"/>
      <c r="DF54" s="495"/>
      <c r="DG54" s="496" t="s">
        <v>694</v>
      </c>
      <c r="DH54" s="497"/>
      <c r="DI54" s="498"/>
      <c r="DJ54" s="499"/>
      <c r="DK54" s="500" t="s">
        <v>420</v>
      </c>
      <c r="DL54" s="501" t="s">
        <v>1012</v>
      </c>
      <c r="DM54" s="498"/>
      <c r="DN54" s="208"/>
      <c r="DO54" s="497"/>
      <c r="DP54" s="501" t="s">
        <v>3238</v>
      </c>
      <c r="DQ54" s="498"/>
      <c r="DR54" s="502"/>
      <c r="DS54" s="498"/>
      <c r="DT54" s="498"/>
      <c r="DU54" s="501" t="s">
        <v>209</v>
      </c>
      <c r="DV54" s="498"/>
      <c r="DW54" s="498"/>
      <c r="DX54" s="498"/>
      <c r="DY54" s="263"/>
      <c r="DZ54" s="263"/>
      <c r="EA54" s="263"/>
      <c r="EB54" s="498"/>
    </row>
    <row r="55" ht="15.75" customHeight="1">
      <c r="A55" s="503" t="s">
        <v>3239</v>
      </c>
      <c r="B55" s="504" t="s">
        <v>3240</v>
      </c>
      <c r="C55" s="505" t="s">
        <v>1286</v>
      </c>
      <c r="D55" s="506" t="s">
        <v>1286</v>
      </c>
      <c r="E55" s="507" t="s">
        <v>1286</v>
      </c>
      <c r="F55" s="508" t="s">
        <v>1285</v>
      </c>
      <c r="G55" s="504" t="s">
        <v>542</v>
      </c>
      <c r="H55" s="509" t="s">
        <v>1879</v>
      </c>
      <c r="I55" s="509" t="s">
        <v>3241</v>
      </c>
      <c r="J55" s="462" t="s">
        <v>1174</v>
      </c>
      <c r="K55" s="407" t="s">
        <v>2746</v>
      </c>
      <c r="L55" s="509" t="s">
        <v>2821</v>
      </c>
      <c r="M55" s="407" t="s">
        <v>3242</v>
      </c>
      <c r="N55" s="462" t="s">
        <v>3243</v>
      </c>
      <c r="O55" s="462" t="s">
        <v>3223</v>
      </c>
      <c r="P55" s="509" t="s">
        <v>2195</v>
      </c>
      <c r="Q55" s="509" t="s">
        <v>3244</v>
      </c>
      <c r="R55" s="407" t="s">
        <v>3245</v>
      </c>
      <c r="S55" s="509" t="s">
        <v>3246</v>
      </c>
      <c r="T55" s="509" t="s">
        <v>1502</v>
      </c>
      <c r="U55" s="509" t="s">
        <v>2660</v>
      </c>
      <c r="V55" s="509" t="s">
        <v>3247</v>
      </c>
      <c r="W55" s="110"/>
      <c r="X55" s="462" t="s">
        <v>3136</v>
      </c>
      <c r="Y55" s="509" t="s">
        <v>3248</v>
      </c>
      <c r="Z55" s="407" t="s">
        <v>1028</v>
      </c>
      <c r="AA55" s="462" t="s">
        <v>3249</v>
      </c>
      <c r="AB55" s="462" t="s">
        <v>1060</v>
      </c>
      <c r="AC55" s="462" t="s">
        <v>3250</v>
      </c>
      <c r="AD55" s="509" t="s">
        <v>3251</v>
      </c>
      <c r="AE55" s="509" t="s">
        <v>1155</v>
      </c>
      <c r="AF55" s="509" t="s">
        <v>2152</v>
      </c>
      <c r="AG55" s="509" t="s">
        <v>2487</v>
      </c>
      <c r="AH55" s="462" t="s">
        <v>3252</v>
      </c>
      <c r="AI55" s="509" t="s">
        <v>3253</v>
      </c>
      <c r="AJ55" s="509" t="s">
        <v>3254</v>
      </c>
      <c r="AK55" s="110"/>
      <c r="AL55" s="509" t="s">
        <v>3255</v>
      </c>
      <c r="AM55" s="510" t="s">
        <v>1163</v>
      </c>
      <c r="AN55" s="511" t="s">
        <v>3256</v>
      </c>
      <c r="AO55" s="407" t="s">
        <v>3257</v>
      </c>
      <c r="AP55" s="509" t="s">
        <v>3258</v>
      </c>
      <c r="AQ55" s="509"/>
      <c r="AR55" s="509" t="s">
        <v>3259</v>
      </c>
      <c r="AS55" s="509" t="s">
        <v>3260</v>
      </c>
      <c r="AT55" s="511" t="s">
        <v>2499</v>
      </c>
      <c r="AU55" s="462" t="s">
        <v>252</v>
      </c>
      <c r="AV55" s="509" t="s">
        <v>2891</v>
      </c>
      <c r="AW55" s="509" t="s">
        <v>2392</v>
      </c>
      <c r="AX55" s="509" t="s">
        <v>3261</v>
      </c>
      <c r="AY55" s="509" t="s">
        <v>3262</v>
      </c>
      <c r="AZ55" s="509"/>
      <c r="BA55" s="407" t="s">
        <v>3263</v>
      </c>
      <c r="BB55" s="407" t="s">
        <v>3264</v>
      </c>
      <c r="BC55" s="509" t="s">
        <v>1922</v>
      </c>
      <c r="BD55" s="509" t="s">
        <v>109</v>
      </c>
      <c r="BE55" s="407" t="s">
        <v>3265</v>
      </c>
      <c r="BF55" s="510" t="s">
        <v>3266</v>
      </c>
      <c r="BG55" s="462" t="s">
        <v>3267</v>
      </c>
      <c r="BH55" s="510" t="s">
        <v>3268</v>
      </c>
      <c r="BI55" s="462" t="s">
        <v>3269</v>
      </c>
      <c r="BJ55" s="462" t="s">
        <v>3270</v>
      </c>
      <c r="BK55" s="509" t="s">
        <v>3259</v>
      </c>
      <c r="BL55" s="509" t="s">
        <v>3271</v>
      </c>
      <c r="BM55" s="509" t="s">
        <v>3272</v>
      </c>
      <c r="BN55" s="509" t="s">
        <v>487</v>
      </c>
      <c r="BO55" s="509" t="s">
        <v>3273</v>
      </c>
      <c r="BP55" s="509"/>
      <c r="BQ55" s="462" t="s">
        <v>3274</v>
      </c>
      <c r="BR55" s="462" t="s">
        <v>3275</v>
      </c>
      <c r="BS55" s="462" t="s">
        <v>3276</v>
      </c>
      <c r="BT55" s="511" t="s">
        <v>3277</v>
      </c>
      <c r="BU55" s="509" t="s">
        <v>3278</v>
      </c>
      <c r="BV55" s="509" t="s">
        <v>284</v>
      </c>
      <c r="BW55" s="407" t="s">
        <v>3279</v>
      </c>
      <c r="BX55" s="462" t="s">
        <v>2026</v>
      </c>
      <c r="BY55" s="462" t="s">
        <v>3280</v>
      </c>
      <c r="BZ55" s="407" t="s">
        <v>3281</v>
      </c>
      <c r="CA55" s="509" t="s">
        <v>3282</v>
      </c>
      <c r="CB55" s="509" t="s">
        <v>232</v>
      </c>
      <c r="CC55" s="509" t="s">
        <v>3283</v>
      </c>
      <c r="CD55" s="462" t="s">
        <v>3284</v>
      </c>
      <c r="CE55" s="512"/>
      <c r="CF55" s="509" t="s">
        <v>3285</v>
      </c>
      <c r="CG55" s="509" t="s">
        <v>2285</v>
      </c>
      <c r="CH55" s="509" t="s">
        <v>3286</v>
      </c>
      <c r="CI55" s="509" t="s">
        <v>3287</v>
      </c>
      <c r="CJ55" s="509" t="s">
        <v>3288</v>
      </c>
      <c r="CK55" s="509" t="s">
        <v>3289</v>
      </c>
      <c r="CL55" s="462" t="s">
        <v>3290</v>
      </c>
      <c r="CM55" s="462" t="s">
        <v>3291</v>
      </c>
      <c r="CN55" s="407" t="s">
        <v>3292</v>
      </c>
      <c r="CO55" s="509" t="s">
        <v>3293</v>
      </c>
      <c r="CP55" s="509"/>
      <c r="CQ55" s="509" t="s">
        <v>3294</v>
      </c>
      <c r="CR55" s="509" t="s">
        <v>2860</v>
      </c>
      <c r="CS55" s="150"/>
      <c r="CT55" s="407" t="s">
        <v>3295</v>
      </c>
      <c r="CU55" s="407" t="s">
        <v>3296</v>
      </c>
      <c r="CV55" s="509" t="s">
        <v>3297</v>
      </c>
      <c r="CW55" s="509" t="s">
        <v>3298</v>
      </c>
      <c r="CX55" s="509" t="s">
        <v>3299</v>
      </c>
      <c r="CY55" s="407" t="s">
        <v>3300</v>
      </c>
      <c r="CZ55" s="462" t="s">
        <v>3301</v>
      </c>
      <c r="DA55" s="509" t="s">
        <v>3302</v>
      </c>
      <c r="DB55" s="509" t="s">
        <v>3303</v>
      </c>
      <c r="DC55" s="509" t="s">
        <v>3304</v>
      </c>
      <c r="DD55" s="509" t="s">
        <v>1704</v>
      </c>
      <c r="DE55" s="509" t="s">
        <v>3305</v>
      </c>
      <c r="DF55" s="509"/>
      <c r="DG55" s="509" t="s">
        <v>1685</v>
      </c>
      <c r="DH55" s="509"/>
      <c r="DI55" s="407" t="s">
        <v>3306</v>
      </c>
      <c r="DJ55" s="509"/>
      <c r="DK55" s="407" t="s">
        <v>2505</v>
      </c>
      <c r="DL55" s="509" t="s">
        <v>3307</v>
      </c>
      <c r="DM55" s="509" t="s">
        <v>313</v>
      </c>
      <c r="DN55" s="509" t="s">
        <v>3308</v>
      </c>
      <c r="DO55" s="407" t="s">
        <v>2831</v>
      </c>
      <c r="DP55" s="509" t="s">
        <v>2969</v>
      </c>
      <c r="DQ55" s="509" t="s">
        <v>3309</v>
      </c>
      <c r="DR55" s="509" t="s">
        <v>3310</v>
      </c>
      <c r="DS55" s="509" t="s">
        <v>3311</v>
      </c>
      <c r="DT55" s="510" t="s">
        <v>3312</v>
      </c>
      <c r="DU55" s="513" t="s">
        <v>530</v>
      </c>
      <c r="DV55" s="509" t="s">
        <v>3313</v>
      </c>
      <c r="DW55" s="509" t="s">
        <v>2751</v>
      </c>
      <c r="DX55" s="509" t="s">
        <v>2787</v>
      </c>
      <c r="DY55" s="509" t="s">
        <v>2868</v>
      </c>
      <c r="DZ55" s="509" t="s">
        <v>3314</v>
      </c>
      <c r="EA55" s="509" t="s">
        <v>1298</v>
      </c>
      <c r="EB55" s="252" t="s">
        <v>3315</v>
      </c>
    </row>
    <row r="56" ht="15.75" customHeight="1">
      <c r="A56" s="176" t="s">
        <v>3316</v>
      </c>
      <c r="B56" s="99" t="s">
        <v>3317</v>
      </c>
      <c r="C56" s="100" t="s">
        <v>1286</v>
      </c>
      <c r="D56" s="101" t="s">
        <v>1286</v>
      </c>
      <c r="E56" s="102" t="s">
        <v>1286</v>
      </c>
      <c r="F56" s="103" t="s">
        <v>1286</v>
      </c>
      <c r="G56" s="99" t="s">
        <v>3318</v>
      </c>
      <c r="H56" s="178" t="s">
        <v>1251</v>
      </c>
      <c r="I56" s="178" t="s">
        <v>3319</v>
      </c>
      <c r="J56" s="233" t="s">
        <v>3320</v>
      </c>
      <c r="K56" s="178" t="s">
        <v>2383</v>
      </c>
      <c r="L56" s="233" t="s">
        <v>3321</v>
      </c>
      <c r="M56" s="233" t="s">
        <v>413</v>
      </c>
      <c r="N56" s="178" t="s">
        <v>3322</v>
      </c>
      <c r="O56" s="233" t="s">
        <v>3323</v>
      </c>
      <c r="P56" s="233" t="s">
        <v>3324</v>
      </c>
      <c r="Q56" s="233" t="s">
        <v>3325</v>
      </c>
      <c r="R56" s="274"/>
      <c r="S56" s="178" t="s">
        <v>3326</v>
      </c>
      <c r="T56" s="274"/>
      <c r="U56" s="274"/>
      <c r="V56" s="233" t="s">
        <v>3327</v>
      </c>
      <c r="W56" s="170"/>
      <c r="X56" s="183" t="s">
        <v>1251</v>
      </c>
      <c r="Y56" s="237" t="s">
        <v>700</v>
      </c>
      <c r="Z56" s="237" t="s">
        <v>1468</v>
      </c>
      <c r="AA56" s="237" t="s">
        <v>3328</v>
      </c>
      <c r="AB56" s="237" t="s">
        <v>3329</v>
      </c>
      <c r="AC56" s="183" t="s">
        <v>3330</v>
      </c>
      <c r="AD56" s="237"/>
      <c r="AE56" s="183" t="s">
        <v>859</v>
      </c>
      <c r="AF56" s="183" t="s">
        <v>3331</v>
      </c>
      <c r="AG56" s="183" t="s">
        <v>3332</v>
      </c>
      <c r="AH56" s="183"/>
      <c r="AI56" s="183" t="s">
        <v>3333</v>
      </c>
      <c r="AJ56" s="183" t="s">
        <v>2484</v>
      </c>
      <c r="AK56" s="170"/>
      <c r="AL56" s="190" t="s">
        <v>3047</v>
      </c>
      <c r="AM56" s="190" t="s">
        <v>3334</v>
      </c>
      <c r="AN56" s="190" t="s">
        <v>3335</v>
      </c>
      <c r="AO56" s="190" t="s">
        <v>3336</v>
      </c>
      <c r="AP56" s="190" t="s">
        <v>250</v>
      </c>
      <c r="AQ56" s="190"/>
      <c r="AR56" s="190" t="s">
        <v>225</v>
      </c>
      <c r="AS56" s="190" t="s">
        <v>3337</v>
      </c>
      <c r="AT56" s="190" t="s">
        <v>879</v>
      </c>
      <c r="AU56" s="190" t="s">
        <v>902</v>
      </c>
      <c r="AV56" s="239" t="s">
        <v>2767</v>
      </c>
      <c r="AW56" s="257"/>
      <c r="AX56" s="257"/>
      <c r="AY56" s="190" t="s">
        <v>3338</v>
      </c>
      <c r="AZ56" s="190"/>
      <c r="BA56" s="220" t="s">
        <v>3233</v>
      </c>
      <c r="BB56" s="220" t="s">
        <v>2194</v>
      </c>
      <c r="BC56" s="194" t="s">
        <v>1840</v>
      </c>
      <c r="BD56" s="194" t="s">
        <v>3339</v>
      </c>
      <c r="BE56" s="194" t="s">
        <v>3340</v>
      </c>
      <c r="BF56" s="220" t="s">
        <v>303</v>
      </c>
      <c r="BG56" s="220" t="s">
        <v>3105</v>
      </c>
      <c r="BH56" s="220" t="s">
        <v>3341</v>
      </c>
      <c r="BI56" s="220" t="s">
        <v>3342</v>
      </c>
      <c r="BJ56" s="220" t="s">
        <v>3343</v>
      </c>
      <c r="BK56" s="194" t="s">
        <v>2814</v>
      </c>
      <c r="BL56" s="220" t="s">
        <v>3344</v>
      </c>
      <c r="BM56" s="258"/>
      <c r="BN56" s="258"/>
      <c r="BO56" s="258"/>
      <c r="BP56" s="258"/>
      <c r="BQ56" s="221" t="s">
        <v>1759</v>
      </c>
      <c r="BR56" s="199" t="s">
        <v>3345</v>
      </c>
      <c r="BS56" s="199" t="s">
        <v>3346</v>
      </c>
      <c r="BT56" s="199" t="s">
        <v>3281</v>
      </c>
      <c r="BU56" s="199" t="s">
        <v>3347</v>
      </c>
      <c r="BV56" s="221" t="s">
        <v>1186</v>
      </c>
      <c r="BW56" s="199" t="s">
        <v>3348</v>
      </c>
      <c r="BX56" s="199" t="s">
        <v>3349</v>
      </c>
      <c r="BY56" s="199" t="s">
        <v>3350</v>
      </c>
      <c r="BZ56" s="199" t="s">
        <v>2960</v>
      </c>
      <c r="CA56" s="199" t="s">
        <v>3351</v>
      </c>
      <c r="CB56" s="259"/>
      <c r="CC56" s="259"/>
      <c r="CD56" s="259"/>
      <c r="CE56" s="259"/>
      <c r="CF56" s="243" t="s">
        <v>3352</v>
      </c>
      <c r="CG56" s="243" t="s">
        <v>3353</v>
      </c>
      <c r="CH56" s="243" t="s">
        <v>3354</v>
      </c>
      <c r="CI56" s="243" t="s">
        <v>3355</v>
      </c>
      <c r="CJ56" s="243" t="s">
        <v>1341</v>
      </c>
      <c r="CK56" s="243" t="s">
        <v>1133</v>
      </c>
      <c r="CL56" s="222" t="s">
        <v>1104</v>
      </c>
      <c r="CM56" s="243" t="s">
        <v>1834</v>
      </c>
      <c r="CN56" s="222" t="s">
        <v>3356</v>
      </c>
      <c r="CO56" s="222" t="s">
        <v>3357</v>
      </c>
      <c r="CP56" s="261"/>
      <c r="CQ56" s="261"/>
      <c r="CR56" s="261"/>
      <c r="CS56" s="175"/>
      <c r="CT56" s="206" t="s">
        <v>3358</v>
      </c>
      <c r="CU56" s="206" t="s">
        <v>3359</v>
      </c>
      <c r="CV56" s="206" t="s">
        <v>3360</v>
      </c>
      <c r="CW56" s="206" t="s">
        <v>1900</v>
      </c>
      <c r="CX56" s="206" t="s">
        <v>3361</v>
      </c>
      <c r="CY56" s="206" t="s">
        <v>3362</v>
      </c>
      <c r="CZ56" s="206" t="s">
        <v>2434</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2052</v>
      </c>
      <c r="DQ56" s="249" t="s">
        <v>3370</v>
      </c>
      <c r="DR56" s="265" t="s">
        <v>1991</v>
      </c>
      <c r="DS56" s="265" t="s">
        <v>3371</v>
      </c>
      <c r="DT56" s="265" t="s">
        <v>3372</v>
      </c>
      <c r="DU56" s="265" t="s">
        <v>953</v>
      </c>
      <c r="DV56" s="265" t="s">
        <v>144</v>
      </c>
      <c r="DW56" s="265" t="s">
        <v>2062</v>
      </c>
      <c r="DX56" s="265" t="s">
        <v>3223</v>
      </c>
      <c r="DY56" s="249" t="s">
        <v>3373</v>
      </c>
      <c r="DZ56" s="265" t="s">
        <v>3374</v>
      </c>
      <c r="EA56" s="265" t="s">
        <v>3375</v>
      </c>
      <c r="EB56" s="293" t="s">
        <v>3376</v>
      </c>
    </row>
    <row r="57" ht="15.75" customHeight="1">
      <c r="A57" s="168" t="s">
        <v>3377</v>
      </c>
      <c r="B57" s="79" t="s">
        <v>3378</v>
      </c>
      <c r="C57" s="80" t="s">
        <v>1286</v>
      </c>
      <c r="D57" s="81" t="s">
        <v>1286</v>
      </c>
      <c r="E57" s="82" t="s">
        <v>1286</v>
      </c>
      <c r="F57" s="83" t="s">
        <v>2292</v>
      </c>
      <c r="G57" s="79" t="s">
        <v>3379</v>
      </c>
      <c r="H57" s="86" t="str">
        <f>HYPERLINK("https://clips.twitch.tv/LachrymoseCourteousDelicataSeemsGood","51.28")</f>
        <v>51.28</v>
      </c>
      <c r="I57" s="174" t="s">
        <v>3380</v>
      </c>
      <c r="J57" s="174" t="s">
        <v>702</v>
      </c>
      <c r="K57" s="230" t="s">
        <v>1116</v>
      </c>
      <c r="L57" s="174" t="s">
        <v>2336</v>
      </c>
      <c r="M57" s="230" t="s">
        <v>3381</v>
      </c>
      <c r="N57" s="230" t="s">
        <v>3382</v>
      </c>
      <c r="O57" s="174" t="s">
        <v>266</v>
      </c>
      <c r="P57" s="86" t="str">
        <f>HYPERLINK("https://clips.twitch.tv/OpenFastVelociraptorPastaThat","16.00")</f>
        <v>16.00</v>
      </c>
      <c r="Q57" s="213"/>
      <c r="R57" s="213"/>
      <c r="S57" s="213"/>
      <c r="T57" s="213"/>
      <c r="U57" s="213"/>
      <c r="V57" s="213"/>
      <c r="W57" s="170"/>
      <c r="X57" s="230" t="s">
        <v>1026</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2581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514" t="str">
        <f>HYPERLINK("https://clips.twitch.tv/BovineSecretiveTireItsBoshyTime","49.95")</f>
        <v>49.95</v>
      </c>
      <c r="BB57" s="230" t="s">
        <v>915</v>
      </c>
      <c r="BC57" s="86" t="str">
        <f>HYPERLINK("https://youtu.be/TzgOslc32vU","28.68")</f>
        <v>28.68</v>
      </c>
      <c r="BD57" s="230" t="s">
        <v>3388</v>
      </c>
      <c r="BE57" s="230" t="s">
        <v>3389</v>
      </c>
      <c r="BF57" s="213"/>
      <c r="BG57" s="213"/>
      <c r="BH57" s="230"/>
      <c r="BI57" s="173"/>
      <c r="BJ57" s="169" t="s">
        <v>1099</v>
      </c>
      <c r="BK57" s="230" t="s">
        <v>3390</v>
      </c>
      <c r="BL57" s="213"/>
      <c r="BM57" s="213"/>
      <c r="BN57" s="213"/>
      <c r="BO57" s="213"/>
      <c r="BP57" s="213"/>
      <c r="BQ57" s="169"/>
      <c r="BR57" s="174" t="s">
        <v>687</v>
      </c>
      <c r="BS57" s="230" t="s">
        <v>3391</v>
      </c>
      <c r="BT57" s="230" t="s">
        <v>531</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1924</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515" t="s">
        <v>3405</v>
      </c>
      <c r="B58" s="99" t="s">
        <v>3406</v>
      </c>
      <c r="C58" s="100" t="s">
        <v>1286</v>
      </c>
      <c r="D58" s="101" t="s">
        <v>1286</v>
      </c>
      <c r="E58" s="102" t="s">
        <v>1286</v>
      </c>
      <c r="F58" s="103" t="s">
        <v>2729</v>
      </c>
      <c r="G58" s="99" t="s">
        <v>1227</v>
      </c>
      <c r="H58" s="177" t="s">
        <v>1642</v>
      </c>
      <c r="I58" s="177" t="s">
        <v>2816</v>
      </c>
      <c r="J58" s="177" t="s">
        <v>3407</v>
      </c>
      <c r="K58" s="177" t="s">
        <v>1415</v>
      </c>
      <c r="L58" s="177" t="s">
        <v>1893</v>
      </c>
      <c r="M58" s="178" t="s">
        <v>3408</v>
      </c>
      <c r="N58" s="177" t="s">
        <v>3409</v>
      </c>
      <c r="O58" s="177" t="s">
        <v>1563</v>
      </c>
      <c r="P58" s="177" t="s">
        <v>2574</v>
      </c>
      <c r="Q58" s="178" t="s">
        <v>3410</v>
      </c>
      <c r="R58" s="274"/>
      <c r="S58" s="177" t="s">
        <v>3411</v>
      </c>
      <c r="T58" s="274"/>
      <c r="U58" s="177" t="s">
        <v>3412</v>
      </c>
      <c r="V58" s="233" t="s">
        <v>3413</v>
      </c>
      <c r="W58" s="170"/>
      <c r="X58" s="183" t="s">
        <v>3414</v>
      </c>
      <c r="Y58" s="111" t="s">
        <v>1516</v>
      </c>
      <c r="Z58" s="111" t="s">
        <v>3415</v>
      </c>
      <c r="AA58" s="111" t="s">
        <v>3416</v>
      </c>
      <c r="AB58" s="111" t="s">
        <v>1428</v>
      </c>
      <c r="AC58" s="111" t="s">
        <v>3417</v>
      </c>
      <c r="AD58" s="217"/>
      <c r="AE58" s="111" t="s">
        <v>2800</v>
      </c>
      <c r="AF58" s="111" t="s">
        <v>2581</v>
      </c>
      <c r="AG58" s="277"/>
      <c r="AH58" s="277"/>
      <c r="AI58" s="111" t="s">
        <v>3418</v>
      </c>
      <c r="AJ58" s="237" t="s">
        <v>3419</v>
      </c>
      <c r="AK58" s="170"/>
      <c r="AL58" s="257"/>
      <c r="AM58" s="186" t="s">
        <v>588</v>
      </c>
      <c r="AN58" s="257"/>
      <c r="AO58" s="186" t="s">
        <v>3420</v>
      </c>
      <c r="AP58" s="239" t="s">
        <v>3421</v>
      </c>
      <c r="AQ58" s="239"/>
      <c r="AR58" s="239" t="s">
        <v>3422</v>
      </c>
      <c r="AS58" s="239" t="s">
        <v>3423</v>
      </c>
      <c r="AT58" s="186" t="s">
        <v>2734</v>
      </c>
      <c r="AU58" s="186" t="s">
        <v>3293</v>
      </c>
      <c r="AV58" s="257"/>
      <c r="AW58" s="257"/>
      <c r="AX58" s="186" t="s">
        <v>3424</v>
      </c>
      <c r="AY58" s="239" t="s">
        <v>3425</v>
      </c>
      <c r="AZ58" s="239"/>
      <c r="BA58" s="191" t="s">
        <v>2500</v>
      </c>
      <c r="BB58" s="191" t="s">
        <v>3426</v>
      </c>
      <c r="BC58" s="191" t="s">
        <v>1093</v>
      </c>
      <c r="BD58" s="419" t="s">
        <v>2764</v>
      </c>
      <c r="BE58" s="191" t="s">
        <v>3330</v>
      </c>
      <c r="BF58" s="191" t="s">
        <v>3427</v>
      </c>
      <c r="BG58" s="258"/>
      <c r="BH58" s="191" t="s">
        <v>2916</v>
      </c>
      <c r="BI58" s="194" t="s">
        <v>3428</v>
      </c>
      <c r="BJ58" s="194"/>
      <c r="BK58" s="191" t="s">
        <v>3005</v>
      </c>
      <c r="BL58" s="258"/>
      <c r="BM58" s="191" t="s">
        <v>2106</v>
      </c>
      <c r="BN58" s="194" t="s">
        <v>3429</v>
      </c>
      <c r="BO58" s="258"/>
      <c r="BP58" s="258"/>
      <c r="BQ58" s="134" t="s">
        <v>3430</v>
      </c>
      <c r="BR58" s="134" t="s">
        <v>3431</v>
      </c>
      <c r="BS58" s="134" t="s">
        <v>3432</v>
      </c>
      <c r="BT58" s="134" t="s">
        <v>3433</v>
      </c>
      <c r="BU58" s="134" t="s">
        <v>3434</v>
      </c>
      <c r="BV58" s="134" t="s">
        <v>1455</v>
      </c>
      <c r="BW58" s="259"/>
      <c r="BX58" s="134" t="s">
        <v>3435</v>
      </c>
      <c r="BY58" s="259"/>
      <c r="BZ58" s="134" t="s">
        <v>529</v>
      </c>
      <c r="CA58" s="199" t="s">
        <v>3436</v>
      </c>
      <c r="CB58" s="134" t="s">
        <v>3437</v>
      </c>
      <c r="CC58" s="199" t="s">
        <v>3438</v>
      </c>
      <c r="CD58" s="221" t="s">
        <v>3439</v>
      </c>
      <c r="CE58" s="221"/>
      <c r="CF58" s="142" t="s">
        <v>3440</v>
      </c>
      <c r="CG58" s="142" t="s">
        <v>3441</v>
      </c>
      <c r="CH58" s="142" t="s">
        <v>3442</v>
      </c>
      <c r="CI58" s="222" t="s">
        <v>3443</v>
      </c>
      <c r="CJ58" s="142" t="s">
        <v>2268</v>
      </c>
      <c r="CK58" s="142" t="s">
        <v>3444</v>
      </c>
      <c r="CL58" s="142" t="s">
        <v>3445</v>
      </c>
      <c r="CM58" s="142" t="s">
        <v>2389</v>
      </c>
      <c r="CN58" s="261"/>
      <c r="CO58" s="261"/>
      <c r="CP58" s="243"/>
      <c r="CQ58" s="243" t="s">
        <v>3446</v>
      </c>
      <c r="CR58" s="261"/>
      <c r="CS58" s="175"/>
      <c r="CT58" s="153" t="s">
        <v>3447</v>
      </c>
      <c r="CU58" s="153" t="s">
        <v>3065</v>
      </c>
      <c r="CV58" s="153" t="s">
        <v>3448</v>
      </c>
      <c r="CW58" s="153" t="s">
        <v>3208</v>
      </c>
      <c r="CX58" s="153" t="s">
        <v>1955</v>
      </c>
      <c r="CY58" s="206" t="s">
        <v>3449</v>
      </c>
      <c r="CZ58" s="153" t="s">
        <v>3450</v>
      </c>
      <c r="DA58" s="153" t="s">
        <v>2734</v>
      </c>
      <c r="DB58" s="262"/>
      <c r="DC58" s="262"/>
      <c r="DD58" s="262"/>
      <c r="DE58" s="246" t="s">
        <v>3451</v>
      </c>
      <c r="DF58" s="246"/>
      <c r="DG58" s="207" t="s">
        <v>2139</v>
      </c>
      <c r="DH58" s="263"/>
      <c r="DI58" s="263"/>
      <c r="DJ58" s="263"/>
      <c r="DK58" s="207" t="s">
        <v>1468</v>
      </c>
      <c r="DL58" s="263"/>
      <c r="DM58" s="263"/>
      <c r="DN58" s="263"/>
      <c r="DO58" s="263"/>
      <c r="DP58" s="207" t="s">
        <v>3452</v>
      </c>
      <c r="DQ58" s="265"/>
      <c r="DR58" s="265" t="s">
        <v>1825</v>
      </c>
      <c r="DS58" s="263"/>
      <c r="DT58" s="263"/>
      <c r="DU58" s="263"/>
      <c r="DV58" s="263"/>
      <c r="DW58" s="263"/>
      <c r="DX58" s="263"/>
      <c r="DY58" s="292" t="s">
        <v>315</v>
      </c>
      <c r="DZ58" s="263"/>
      <c r="EA58" s="207" t="s">
        <v>3374</v>
      </c>
      <c r="EB58" s="293" t="s">
        <v>3453</v>
      </c>
    </row>
    <row r="59" ht="15.75" customHeight="1">
      <c r="A59" s="168" t="s">
        <v>3454</v>
      </c>
      <c r="B59" s="79" t="s">
        <v>3455</v>
      </c>
      <c r="C59" s="80" t="s">
        <v>1286</v>
      </c>
      <c r="D59" s="81" t="s">
        <v>1048</v>
      </c>
      <c r="E59" s="82" t="s">
        <v>1286</v>
      </c>
      <c r="F59" s="83" t="s">
        <v>1498</v>
      </c>
      <c r="G59" s="79" t="s">
        <v>3456</v>
      </c>
      <c r="H59" s="230" t="s">
        <v>1251</v>
      </c>
      <c r="I59" s="230" t="s">
        <v>1948</v>
      </c>
      <c r="J59" s="230" t="s">
        <v>2208</v>
      </c>
      <c r="K59" s="230" t="s">
        <v>441</v>
      </c>
      <c r="L59" s="230" t="s">
        <v>369</v>
      </c>
      <c r="M59" s="169" t="s">
        <v>3457</v>
      </c>
      <c r="N59" s="230" t="s">
        <v>3458</v>
      </c>
      <c r="O59" s="230" t="s">
        <v>2087</v>
      </c>
      <c r="P59" s="230" t="s">
        <v>446</v>
      </c>
      <c r="Q59" s="213"/>
      <c r="R59" s="213"/>
      <c r="S59" s="213"/>
      <c r="T59" s="213"/>
      <c r="U59" s="213"/>
      <c r="V59" s="213"/>
      <c r="W59" s="170"/>
      <c r="X59" s="230" t="s">
        <v>2367</v>
      </c>
      <c r="Y59" s="230" t="s">
        <v>3459</v>
      </c>
      <c r="Z59" s="252" t="s">
        <v>980</v>
      </c>
      <c r="AA59" s="230" t="s">
        <v>3460</v>
      </c>
      <c r="AB59" s="230" t="s">
        <v>3461</v>
      </c>
      <c r="AC59" s="230" t="s">
        <v>3462</v>
      </c>
      <c r="AD59" s="230" t="s">
        <v>3463</v>
      </c>
      <c r="AE59" s="230" t="s">
        <v>3251</v>
      </c>
      <c r="AF59" s="230" t="s">
        <v>3464</v>
      </c>
      <c r="AG59" s="213"/>
      <c r="AH59" s="230"/>
      <c r="AI59" s="230" t="s">
        <v>3465</v>
      </c>
      <c r="AJ59" s="213"/>
      <c r="AK59" s="170"/>
      <c r="AL59" s="230" t="s">
        <v>3466</v>
      </c>
      <c r="AM59" s="230" t="s">
        <v>214</v>
      </c>
      <c r="AN59" s="213"/>
      <c r="AO59" s="230" t="s">
        <v>3467</v>
      </c>
      <c r="AP59" s="213"/>
      <c r="AQ59" s="213"/>
      <c r="AR59" s="230" t="s">
        <v>3468</v>
      </c>
      <c r="AS59" s="213"/>
      <c r="AT59" s="230" t="s">
        <v>658</v>
      </c>
      <c r="AU59" s="230" t="s">
        <v>2469</v>
      </c>
      <c r="AV59" s="230" t="s">
        <v>3469</v>
      </c>
      <c r="AW59" s="213"/>
      <c r="AX59" s="213"/>
      <c r="AY59" s="213"/>
      <c r="AZ59" s="213"/>
      <c r="BA59" s="230" t="s">
        <v>1347</v>
      </c>
      <c r="BB59" s="230" t="s">
        <v>1785</v>
      </c>
      <c r="BC59" s="230" t="s">
        <v>510</v>
      </c>
      <c r="BD59" s="230" t="s">
        <v>1634</v>
      </c>
      <c r="BE59" s="230" t="s">
        <v>2410</v>
      </c>
      <c r="BF59" s="230" t="s">
        <v>1893</v>
      </c>
      <c r="BG59" s="213"/>
      <c r="BH59" s="230" t="s">
        <v>3341</v>
      </c>
      <c r="BI59" s="173"/>
      <c r="BJ59" s="230" t="s">
        <v>3470</v>
      </c>
      <c r="BK59" s="230" t="s">
        <v>2556</v>
      </c>
      <c r="BL59" s="213"/>
      <c r="BM59" s="213"/>
      <c r="BN59" s="213"/>
      <c r="BO59" s="213"/>
      <c r="BP59" s="213"/>
      <c r="BQ59" s="169"/>
      <c r="BR59" s="169" t="s">
        <v>3471</v>
      </c>
      <c r="BS59" s="230" t="s">
        <v>1882</v>
      </c>
      <c r="BT59" s="230" t="s">
        <v>1266</v>
      </c>
      <c r="BU59" s="230" t="s">
        <v>3472</v>
      </c>
      <c r="BV59" s="230" t="s">
        <v>3473</v>
      </c>
      <c r="BW59" s="213"/>
      <c r="BX59" s="213"/>
      <c r="BY59" s="230" t="s">
        <v>3474</v>
      </c>
      <c r="BZ59" s="230" t="s">
        <v>3475</v>
      </c>
      <c r="CA59" s="230" t="s">
        <v>3476</v>
      </c>
      <c r="CB59" s="213"/>
      <c r="CC59" s="213"/>
      <c r="CD59" s="213"/>
      <c r="CE59" s="213"/>
      <c r="CF59" s="230" t="s">
        <v>3105</v>
      </c>
      <c r="CG59" s="230" t="s">
        <v>1969</v>
      </c>
      <c r="CH59" s="230" t="s">
        <v>1239</v>
      </c>
      <c r="CI59" s="230" t="s">
        <v>3477</v>
      </c>
      <c r="CJ59" s="230" t="s">
        <v>2261</v>
      </c>
      <c r="CK59" s="230" t="s">
        <v>3000</v>
      </c>
      <c r="CL59" s="230" t="s">
        <v>3478</v>
      </c>
      <c r="CM59" s="86" t="str">
        <f>HYPERLINK("https://youtu.be/eT1ltwCFNY0","15.59")</f>
        <v>15.59</v>
      </c>
      <c r="CN59" s="213"/>
      <c r="CO59" s="213"/>
      <c r="CP59" s="85" t="s">
        <v>3479</v>
      </c>
      <c r="CQ59" s="97"/>
      <c r="CR59" s="213"/>
      <c r="CS59" s="175"/>
      <c r="CT59" s="230" t="s">
        <v>3480</v>
      </c>
      <c r="CU59" s="230" t="s">
        <v>2383</v>
      </c>
      <c r="CV59" s="169" t="s">
        <v>3478</v>
      </c>
      <c r="CW59" s="230" t="s">
        <v>3295</v>
      </c>
      <c r="CX59" s="230" t="s">
        <v>3481</v>
      </c>
      <c r="CY59" s="169" t="s">
        <v>2428</v>
      </c>
      <c r="CZ59" s="230" t="s">
        <v>3482</v>
      </c>
      <c r="DA59" s="230"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2"/>
    </row>
    <row r="60" ht="15.75" customHeight="1">
      <c r="A60" s="176" t="s">
        <v>3485</v>
      </c>
      <c r="B60" s="99" t="s">
        <v>3486</v>
      </c>
      <c r="C60" s="100" t="s">
        <v>1048</v>
      </c>
      <c r="D60" s="101" t="s">
        <v>1286</v>
      </c>
      <c r="E60" s="102" t="s">
        <v>1048</v>
      </c>
      <c r="F60" s="103" t="s">
        <v>435</v>
      </c>
      <c r="G60" s="99" t="s">
        <v>2620</v>
      </c>
      <c r="H60" s="178" t="s">
        <v>670</v>
      </c>
      <c r="I60" s="234" t="s">
        <v>3487</v>
      </c>
      <c r="J60" s="234" t="s">
        <v>1512</v>
      </c>
      <c r="K60" s="178" t="s">
        <v>2138</v>
      </c>
      <c r="L60" s="234" t="s">
        <v>3112</v>
      </c>
      <c r="M60" s="274"/>
      <c r="N60" s="234" t="s">
        <v>3488</v>
      </c>
      <c r="O60" s="234" t="s">
        <v>3489</v>
      </c>
      <c r="P60" s="178" t="s">
        <v>107</v>
      </c>
      <c r="Q60" s="274"/>
      <c r="R60" s="274"/>
      <c r="S60" s="178" t="s">
        <v>3490</v>
      </c>
      <c r="T60" s="178" t="s">
        <v>3491</v>
      </c>
      <c r="U60" s="274"/>
      <c r="V60" s="274"/>
      <c r="W60" s="170"/>
      <c r="X60" s="183" t="s">
        <v>3492</v>
      </c>
      <c r="Y60" s="183" t="s">
        <v>3493</v>
      </c>
      <c r="Z60" s="183" t="s">
        <v>3288</v>
      </c>
      <c r="AA60" s="183" t="s">
        <v>3494</v>
      </c>
      <c r="AB60" s="183" t="s">
        <v>3445</v>
      </c>
      <c r="AC60" s="183" t="s">
        <v>3495</v>
      </c>
      <c r="AD60" s="277"/>
      <c r="AE60" s="183"/>
      <c r="AF60" s="183" t="s">
        <v>2836</v>
      </c>
      <c r="AG60" s="277"/>
      <c r="AH60" s="183"/>
      <c r="AI60" s="183" t="s">
        <v>755</v>
      </c>
      <c r="AJ60" s="277"/>
      <c r="AK60" s="170"/>
      <c r="AL60" s="190" t="s">
        <v>2102</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342</v>
      </c>
      <c r="BC60" s="194" t="s">
        <v>2361</v>
      </c>
      <c r="BD60" s="413" t="s">
        <v>3501</v>
      </c>
      <c r="BE60" s="194" t="s">
        <v>170</v>
      </c>
      <c r="BF60" s="258"/>
      <c r="BG60" s="258"/>
      <c r="BH60" s="194" t="s">
        <v>3502</v>
      </c>
      <c r="BI60" s="194"/>
      <c r="BJ60" s="194"/>
      <c r="BK60" s="194" t="s">
        <v>1848</v>
      </c>
      <c r="BL60" s="258"/>
      <c r="BM60" s="194" t="s">
        <v>2780</v>
      </c>
      <c r="BN60" s="194" t="s">
        <v>3503</v>
      </c>
      <c r="BO60" s="258"/>
      <c r="BP60" s="258"/>
      <c r="BQ60" s="221"/>
      <c r="BR60" s="414" t="s">
        <v>3504</v>
      </c>
      <c r="BS60" s="199" t="s">
        <v>3135</v>
      </c>
      <c r="BT60" s="199" t="s">
        <v>3505</v>
      </c>
      <c r="BU60" s="199" t="s">
        <v>3481</v>
      </c>
      <c r="BV60" s="199" t="s">
        <v>215</v>
      </c>
      <c r="BW60" s="130" t="s">
        <v>3506</v>
      </c>
      <c r="BX60" s="259"/>
      <c r="BY60" s="199" t="s">
        <v>3507</v>
      </c>
      <c r="BZ60" s="199" t="s">
        <v>3508</v>
      </c>
      <c r="CA60" s="414" t="s">
        <v>3509</v>
      </c>
      <c r="CB60" s="199" t="s">
        <v>3510</v>
      </c>
      <c r="CC60" s="199" t="s">
        <v>676</v>
      </c>
      <c r="CD60" s="259"/>
      <c r="CE60" s="259"/>
      <c r="CF60" s="285" t="s">
        <v>3511</v>
      </c>
      <c r="CG60" s="243" t="s">
        <v>3512</v>
      </c>
      <c r="CH60" s="285"/>
      <c r="CI60" s="245" t="s">
        <v>3513</v>
      </c>
      <c r="CJ60" s="261"/>
      <c r="CK60" s="243" t="s">
        <v>2171</v>
      </c>
      <c r="CL60" s="243" t="s">
        <v>1222</v>
      </c>
      <c r="CM60" s="243" t="s">
        <v>2406</v>
      </c>
      <c r="CN60" s="261"/>
      <c r="CO60" s="261"/>
      <c r="CP60" s="261"/>
      <c r="CQ60" s="261"/>
      <c r="CR60" s="261"/>
      <c r="CS60" s="175"/>
      <c r="CT60" s="206" t="s">
        <v>3514</v>
      </c>
      <c r="CU60" s="262"/>
      <c r="CV60" s="206" t="s">
        <v>1387</v>
      </c>
      <c r="CW60" s="206" t="s">
        <v>3515</v>
      </c>
      <c r="CX60" s="262"/>
      <c r="CY60" s="262"/>
      <c r="CZ60" s="206" t="s">
        <v>1356</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947</v>
      </c>
      <c r="DZ60" s="263"/>
      <c r="EA60" s="263"/>
      <c r="EB60" s="293"/>
    </row>
    <row r="61" ht="15.75" customHeight="1">
      <c r="A61" s="168" t="s">
        <v>3519</v>
      </c>
      <c r="B61" s="79" t="s">
        <v>3520</v>
      </c>
      <c r="C61" s="80" t="s">
        <v>1286</v>
      </c>
      <c r="D61" s="81" t="s">
        <v>1286</v>
      </c>
      <c r="E61" s="82" t="s">
        <v>1286</v>
      </c>
      <c r="F61" s="83" t="s">
        <v>1811</v>
      </c>
      <c r="G61" s="79" t="s">
        <v>1337</v>
      </c>
      <c r="H61" s="169" t="s">
        <v>1743</v>
      </c>
      <c r="I61" s="169" t="s">
        <v>3241</v>
      </c>
      <c r="J61" s="169" t="s">
        <v>3521</v>
      </c>
      <c r="K61" s="169" t="s">
        <v>3522</v>
      </c>
      <c r="L61" s="172" t="s">
        <v>2820</v>
      </c>
      <c r="M61" s="169" t="s">
        <v>3523</v>
      </c>
      <c r="N61" s="169" t="s">
        <v>3524</v>
      </c>
      <c r="O61" s="169" t="s">
        <v>3525</v>
      </c>
      <c r="P61" s="87" t="s">
        <v>2340</v>
      </c>
      <c r="Q61" s="169" t="s">
        <v>3526</v>
      </c>
      <c r="R61" s="169" t="s">
        <v>205</v>
      </c>
      <c r="S61" s="171" t="s">
        <v>2575</v>
      </c>
      <c r="T61" s="213"/>
      <c r="U61" s="87" t="s">
        <v>1987</v>
      </c>
      <c r="V61" s="169" t="s">
        <v>3527</v>
      </c>
      <c r="W61" s="170"/>
      <c r="X61" s="87" t="s">
        <v>3528</v>
      </c>
      <c r="Y61" s="169" t="s">
        <v>1243</v>
      </c>
      <c r="Z61" s="169" t="s">
        <v>3415</v>
      </c>
      <c r="AA61" s="169" t="s">
        <v>3339</v>
      </c>
      <c r="AB61" s="230" t="s">
        <v>2966</v>
      </c>
      <c r="AC61" s="169" t="s">
        <v>3224</v>
      </c>
      <c r="AD61" s="169"/>
      <c r="AE61" s="169" t="s">
        <v>3529</v>
      </c>
      <c r="AF61" s="169" t="s">
        <v>2581</v>
      </c>
      <c r="AG61" s="169" t="s">
        <v>3530</v>
      </c>
      <c r="AH61" s="169"/>
      <c r="AI61" s="169" t="s">
        <v>3531</v>
      </c>
      <c r="AJ61" s="87" t="s">
        <v>3532</v>
      </c>
      <c r="AK61" s="170"/>
      <c r="AL61" s="169" t="s">
        <v>3533</v>
      </c>
      <c r="AM61" s="169" t="s">
        <v>3534</v>
      </c>
      <c r="AN61" s="213"/>
      <c r="AO61" s="169" t="s">
        <v>3535</v>
      </c>
      <c r="AP61" s="230" t="s">
        <v>3536</v>
      </c>
      <c r="AQ61" s="169" t="s">
        <v>3234</v>
      </c>
      <c r="AR61" s="213"/>
      <c r="AS61" s="213"/>
      <c r="AT61" s="169" t="s">
        <v>2491</v>
      </c>
      <c r="AU61" s="169" t="s">
        <v>526</v>
      </c>
      <c r="AV61" s="169" t="s">
        <v>3537</v>
      </c>
      <c r="AW61" s="213"/>
      <c r="AX61" s="87" t="s">
        <v>3538</v>
      </c>
      <c r="AY61" s="169" t="s">
        <v>3539</v>
      </c>
      <c r="AZ61" s="169"/>
      <c r="BA61" s="87" t="s">
        <v>1564</v>
      </c>
      <c r="BB61" s="169" t="s">
        <v>1323</v>
      </c>
      <c r="BC61" s="87" t="s">
        <v>1922</v>
      </c>
      <c r="BD61" s="87" t="s">
        <v>2871</v>
      </c>
      <c r="BE61" s="169" t="s">
        <v>2545</v>
      </c>
      <c r="BF61" s="169" t="s">
        <v>114</v>
      </c>
      <c r="BG61" s="169" t="s">
        <v>1444</v>
      </c>
      <c r="BH61" s="169" t="s">
        <v>2469</v>
      </c>
      <c r="BI61" s="169" t="s">
        <v>3540</v>
      </c>
      <c r="BJ61" s="169" t="s">
        <v>3541</v>
      </c>
      <c r="BK61" s="169" t="s">
        <v>3133</v>
      </c>
      <c r="BL61" s="87" t="s">
        <v>3542</v>
      </c>
      <c r="BM61" s="87" t="s">
        <v>3543</v>
      </c>
      <c r="BN61" s="169" t="s">
        <v>2192</v>
      </c>
      <c r="BO61" s="169" t="s">
        <v>3544</v>
      </c>
      <c r="BP61" s="169"/>
      <c r="BQ61" s="169" t="s">
        <v>3545</v>
      </c>
      <c r="BR61" s="169" t="s">
        <v>3546</v>
      </c>
      <c r="BS61" s="172" t="s">
        <v>2172</v>
      </c>
      <c r="BT61" s="230" t="s">
        <v>3547</v>
      </c>
      <c r="BU61" s="169" t="s">
        <v>3548</v>
      </c>
      <c r="BV61" s="87" t="s">
        <v>2936</v>
      </c>
      <c r="BW61" s="213"/>
      <c r="BX61" s="169" t="s">
        <v>3549</v>
      </c>
      <c r="BY61" s="169" t="s">
        <v>3550</v>
      </c>
      <c r="BZ61" s="169" t="s">
        <v>1884</v>
      </c>
      <c r="CA61" s="230" t="s">
        <v>3551</v>
      </c>
      <c r="CB61" s="87" t="s">
        <v>3552</v>
      </c>
      <c r="CC61" s="169" t="s">
        <v>2375</v>
      </c>
      <c r="CD61" s="172" t="s">
        <v>3553</v>
      </c>
      <c r="CE61" s="169"/>
      <c r="CF61" s="87" t="s">
        <v>2984</v>
      </c>
      <c r="CG61" s="87" t="s">
        <v>505</v>
      </c>
      <c r="CH61" s="172" t="s">
        <v>3554</v>
      </c>
      <c r="CI61" s="169" t="s">
        <v>3555</v>
      </c>
      <c r="CJ61" s="213"/>
      <c r="CK61" s="268" t="s">
        <v>3556</v>
      </c>
      <c r="CL61" s="87" t="s">
        <v>528</v>
      </c>
      <c r="CM61" s="169" t="s">
        <v>3557</v>
      </c>
      <c r="CN61" s="213"/>
      <c r="CO61" s="169" t="s">
        <v>2172</v>
      </c>
      <c r="CP61" s="230"/>
      <c r="CQ61" s="169" t="s">
        <v>3558</v>
      </c>
      <c r="CR61" s="169" t="s">
        <v>3559</v>
      </c>
      <c r="CS61" s="175"/>
      <c r="CT61" s="169" t="s">
        <v>3560</v>
      </c>
      <c r="CU61" s="169" t="s">
        <v>1991</v>
      </c>
      <c r="CV61" s="169" t="s">
        <v>3561</v>
      </c>
      <c r="CW61" s="169" t="s">
        <v>3295</v>
      </c>
      <c r="CX61" s="169" t="s">
        <v>3562</v>
      </c>
      <c r="CY61" s="169" t="s">
        <v>3563</v>
      </c>
      <c r="CZ61" s="87" t="s">
        <v>3564</v>
      </c>
      <c r="DA61" s="169" t="s">
        <v>3565</v>
      </c>
      <c r="DB61" s="169" t="s">
        <v>3566</v>
      </c>
      <c r="DC61" s="169" t="s">
        <v>3567</v>
      </c>
      <c r="DD61" s="169" t="s">
        <v>3311</v>
      </c>
      <c r="DE61" s="87" t="s">
        <v>3568</v>
      </c>
      <c r="DF61" s="169"/>
      <c r="DG61" s="169" t="s">
        <v>557</v>
      </c>
      <c r="DH61" s="230" t="s">
        <v>944</v>
      </c>
      <c r="DI61" s="213"/>
      <c r="DJ61" s="169"/>
      <c r="DK61" s="169" t="s">
        <v>3168</v>
      </c>
      <c r="DL61" s="169" t="s">
        <v>3569</v>
      </c>
      <c r="DM61" s="230" t="s">
        <v>796</v>
      </c>
      <c r="DN61" s="169" t="s">
        <v>3213</v>
      </c>
      <c r="DO61" s="213"/>
      <c r="DP61" s="169" t="s">
        <v>3570</v>
      </c>
      <c r="DQ61" s="169" t="s">
        <v>3571</v>
      </c>
      <c r="DR61" s="213"/>
      <c r="DS61" s="213"/>
      <c r="DT61" s="169" t="s">
        <v>3572</v>
      </c>
      <c r="DU61" s="230" t="s">
        <v>159</v>
      </c>
      <c r="DV61" s="169" t="s">
        <v>3573</v>
      </c>
      <c r="DW61" s="169" t="s">
        <v>1470</v>
      </c>
      <c r="DX61" s="169" t="s">
        <v>2470</v>
      </c>
      <c r="DY61" s="230" t="s">
        <v>1739</v>
      </c>
      <c r="DZ61" s="169" t="s">
        <v>3574</v>
      </c>
      <c r="EA61" s="87" t="s">
        <v>3575</v>
      </c>
      <c r="EB61" s="252" t="s">
        <v>3576</v>
      </c>
    </row>
    <row r="62" ht="15.75" customHeight="1">
      <c r="A62" s="176" t="s">
        <v>3577</v>
      </c>
      <c r="B62" s="99" t="s">
        <v>3578</v>
      </c>
      <c r="C62" s="100" t="s">
        <v>1286</v>
      </c>
      <c r="D62" s="101" t="s">
        <v>1286</v>
      </c>
      <c r="E62" s="102" t="s">
        <v>1286</v>
      </c>
      <c r="F62" s="103" t="s">
        <v>1811</v>
      </c>
      <c r="G62" s="99" t="s">
        <v>2620</v>
      </c>
      <c r="H62" s="177" t="s">
        <v>3219</v>
      </c>
      <c r="I62" s="274"/>
      <c r="J62" s="274"/>
      <c r="K62" s="274"/>
      <c r="L62" s="178" t="s">
        <v>109</v>
      </c>
      <c r="M62" s="274"/>
      <c r="N62" s="274"/>
      <c r="O62" s="233" t="s">
        <v>2012</v>
      </c>
      <c r="P62" s="233" t="s">
        <v>2406</v>
      </c>
      <c r="Q62" s="180" t="s">
        <v>549</v>
      </c>
      <c r="R62" s="274"/>
      <c r="S62" s="274"/>
      <c r="T62" s="233" t="s">
        <v>730</v>
      </c>
      <c r="U62" s="233" t="s">
        <v>2779</v>
      </c>
      <c r="V62" s="177" t="s">
        <v>3579</v>
      </c>
      <c r="W62" s="170"/>
      <c r="X62" s="277"/>
      <c r="Y62" s="237" t="s">
        <v>2344</v>
      </c>
      <c r="Z62" s="236" t="str">
        <f>HYPERLINK("https://youtu.be/esd_xoh2Wlk","14.77")</f>
        <v>14.77</v>
      </c>
      <c r="AA62" s="277"/>
      <c r="AB62" s="111" t="s">
        <v>2887</v>
      </c>
      <c r="AC62" s="237" t="s">
        <v>3580</v>
      </c>
      <c r="AD62" s="277"/>
      <c r="AE62" s="277"/>
      <c r="AF62" s="237" t="s">
        <v>2987</v>
      </c>
      <c r="AG62" s="183" t="s">
        <v>3581</v>
      </c>
      <c r="AH62" s="183"/>
      <c r="AI62" s="237" t="s">
        <v>1909</v>
      </c>
      <c r="AJ62" s="111" t="s">
        <v>3582</v>
      </c>
      <c r="AK62" s="170"/>
      <c r="AL62" s="257"/>
      <c r="AM62" s="257"/>
      <c r="AN62" s="186" t="s">
        <v>3583</v>
      </c>
      <c r="AO62" s="257"/>
      <c r="AP62" s="347" t="s">
        <v>261</v>
      </c>
      <c r="AQ62" s="186" t="s">
        <v>3093</v>
      </c>
      <c r="AR62" s="257"/>
      <c r="AS62" s="190" t="s">
        <v>2984</v>
      </c>
      <c r="AT62" s="239" t="s">
        <v>3584</v>
      </c>
      <c r="AU62" s="186" t="s">
        <v>3585</v>
      </c>
      <c r="AV62" s="186" t="s">
        <v>2044</v>
      </c>
      <c r="AW62" s="257"/>
      <c r="AX62" s="257"/>
      <c r="AY62" s="257"/>
      <c r="AZ62" s="257"/>
      <c r="BA62" s="258"/>
      <c r="BB62" s="258"/>
      <c r="BC62" s="220"/>
      <c r="BD62" s="191" t="s">
        <v>2835</v>
      </c>
      <c r="BE62" s="258"/>
      <c r="BF62" s="191" t="s">
        <v>3426</v>
      </c>
      <c r="BG62" s="258"/>
      <c r="BH62" s="191" t="s">
        <v>1970</v>
      </c>
      <c r="BI62" s="258"/>
      <c r="BJ62" s="258"/>
      <c r="BK62" s="220" t="s">
        <v>2167</v>
      </c>
      <c r="BL62" s="258"/>
      <c r="BM62" s="258"/>
      <c r="BN62" s="258"/>
      <c r="BO62" s="220" t="s">
        <v>3586</v>
      </c>
      <c r="BP62" s="220"/>
      <c r="BQ62" s="259"/>
      <c r="BR62" s="259"/>
      <c r="BS62" s="221" t="s">
        <v>3587</v>
      </c>
      <c r="BT62" s="516">
        <v>23.56</v>
      </c>
      <c r="BU62" s="259"/>
      <c r="BV62" s="221" t="s">
        <v>3588</v>
      </c>
      <c r="BW62" s="259"/>
      <c r="BX62" s="259"/>
      <c r="BY62" s="259"/>
      <c r="BZ62" s="259"/>
      <c r="CA62" s="134" t="s">
        <v>3589</v>
      </c>
      <c r="CB62" s="221" t="s">
        <v>3590</v>
      </c>
      <c r="CC62" s="199" t="s">
        <v>259</v>
      </c>
      <c r="CD62" s="221" t="s">
        <v>3591</v>
      </c>
      <c r="CE62" s="199"/>
      <c r="CF62" s="243" t="s">
        <v>1351</v>
      </c>
      <c r="CG62" s="142" t="s">
        <v>3592</v>
      </c>
      <c r="CH62" s="343" t="s">
        <v>1727</v>
      </c>
      <c r="CI62" s="222" t="s">
        <v>2186</v>
      </c>
      <c r="CJ62" s="222" t="s">
        <v>2993</v>
      </c>
      <c r="CK62" s="222" t="s">
        <v>1073</v>
      </c>
      <c r="CL62" s="222" t="s">
        <v>3593</v>
      </c>
      <c r="CM62" s="261"/>
      <c r="CN62" s="261"/>
      <c r="CO62" s="306" t="s">
        <v>1425</v>
      </c>
      <c r="CP62" s="261"/>
      <c r="CQ62" s="261"/>
      <c r="CR62" s="243" t="s">
        <v>3594</v>
      </c>
      <c r="CS62" s="175"/>
      <c r="CT62" s="262"/>
      <c r="CU62" s="262"/>
      <c r="CV62" s="262"/>
      <c r="CW62" s="262"/>
      <c r="CX62" s="262"/>
      <c r="CY62" s="246" t="s">
        <v>3138</v>
      </c>
      <c r="CZ62" s="206" t="s">
        <v>3595</v>
      </c>
      <c r="DA62" s="262"/>
      <c r="DB62" s="332" t="s">
        <v>516</v>
      </c>
      <c r="DC62" s="246"/>
      <c r="DD62" s="246" t="s">
        <v>247</v>
      </c>
      <c r="DE62" s="206" t="s">
        <v>3596</v>
      </c>
      <c r="DF62" s="206"/>
      <c r="DG62" s="296"/>
      <c r="DH62" s="296"/>
      <c r="DI62" s="296"/>
      <c r="DJ62" s="296"/>
      <c r="DK62" s="249" t="s">
        <v>420</v>
      </c>
      <c r="DL62" s="296"/>
      <c r="DM62" s="249" t="s">
        <v>3597</v>
      </c>
      <c r="DN62" s="249" t="s">
        <v>3598</v>
      </c>
      <c r="DO62" s="263"/>
      <c r="DP62" s="263"/>
      <c r="DQ62" s="207" t="s">
        <v>3138</v>
      </c>
      <c r="DR62" s="263"/>
      <c r="DS62" s="263"/>
      <c r="DT62" s="249" t="s">
        <v>2694</v>
      </c>
      <c r="DU62" s="263"/>
      <c r="DV62" s="263"/>
      <c r="DW62" s="249" t="s">
        <v>3599</v>
      </c>
      <c r="DX62" s="167" t="s">
        <v>2720</v>
      </c>
      <c r="DY62" s="167" t="str">
        <f>HYPERLINK("https://youtu.be/cSRvv7G0qWk","25.28")</f>
        <v>25.28</v>
      </c>
      <c r="DZ62" s="249" t="s">
        <v>3600</v>
      </c>
      <c r="EA62" s="249" t="s">
        <v>3601</v>
      </c>
      <c r="EB62" s="293"/>
    </row>
    <row r="63" ht="15.75" customHeight="1">
      <c r="A63" s="168" t="s">
        <v>3602</v>
      </c>
      <c r="B63" s="79" t="s">
        <v>3603</v>
      </c>
      <c r="C63" s="80" t="s">
        <v>1286</v>
      </c>
      <c r="D63" s="81" t="s">
        <v>1286</v>
      </c>
      <c r="E63" s="82" t="s">
        <v>1286</v>
      </c>
      <c r="F63" s="83" t="s">
        <v>1498</v>
      </c>
      <c r="G63" s="79" t="s">
        <v>1889</v>
      </c>
      <c r="H63" s="230" t="s">
        <v>3604</v>
      </c>
      <c r="I63" s="169" t="s">
        <v>3605</v>
      </c>
      <c r="J63" s="230" t="s">
        <v>3606</v>
      </c>
      <c r="K63" s="230" t="s">
        <v>2138</v>
      </c>
      <c r="L63" s="169" t="s">
        <v>3607</v>
      </c>
      <c r="M63" s="230" t="s">
        <v>3608</v>
      </c>
      <c r="N63" s="169" t="s">
        <v>3609</v>
      </c>
      <c r="O63" s="169" t="s">
        <v>1860</v>
      </c>
      <c r="P63" s="169" t="s">
        <v>2406</v>
      </c>
      <c r="Q63" s="213"/>
      <c r="R63" s="213"/>
      <c r="S63" s="87" t="s">
        <v>3610</v>
      </c>
      <c r="T63" s="213"/>
      <c r="U63" s="169" t="s">
        <v>3611</v>
      </c>
      <c r="V63" s="213"/>
      <c r="W63" s="170"/>
      <c r="X63" s="169" t="s">
        <v>2557</v>
      </c>
      <c r="Y63" s="230" t="s">
        <v>3612</v>
      </c>
      <c r="Z63" s="230" t="s">
        <v>2036</v>
      </c>
      <c r="AA63" s="169" t="s">
        <v>3613</v>
      </c>
      <c r="AB63" s="169" t="s">
        <v>3614</v>
      </c>
      <c r="AC63" s="169" t="s">
        <v>3333</v>
      </c>
      <c r="AD63" s="213"/>
      <c r="AE63" s="169" t="s">
        <v>1008</v>
      </c>
      <c r="AF63" s="169" t="s">
        <v>3615</v>
      </c>
      <c r="AG63" s="213"/>
      <c r="AH63" s="230"/>
      <c r="AI63" s="230" t="s">
        <v>2163</v>
      </c>
      <c r="AJ63" s="213"/>
      <c r="AK63" s="170"/>
      <c r="AL63" s="230" t="s">
        <v>1463</v>
      </c>
      <c r="AM63" s="169" t="s">
        <v>2230</v>
      </c>
      <c r="AN63" s="213"/>
      <c r="AO63" s="213"/>
      <c r="AP63" s="213"/>
      <c r="AQ63" s="213"/>
      <c r="AR63" s="213"/>
      <c r="AS63" s="213"/>
      <c r="AT63" s="268" t="s">
        <v>2994</v>
      </c>
      <c r="AU63" s="169" t="s">
        <v>1389</v>
      </c>
      <c r="AV63" s="230" t="s">
        <v>1010</v>
      </c>
      <c r="AW63" s="213"/>
      <c r="AX63" s="230" t="s">
        <v>2298</v>
      </c>
      <c r="AY63" s="213"/>
      <c r="AZ63" s="213"/>
      <c r="BA63" s="213"/>
      <c r="BB63" s="169" t="s">
        <v>614</v>
      </c>
      <c r="BC63" s="169" t="s">
        <v>1518</v>
      </c>
      <c r="BD63" s="169" t="s">
        <v>3223</v>
      </c>
      <c r="BE63" s="230" t="s">
        <v>3472</v>
      </c>
      <c r="BF63" s="230" t="s">
        <v>1197</v>
      </c>
      <c r="BG63" s="213"/>
      <c r="BH63" s="230" t="s">
        <v>3616</v>
      </c>
      <c r="BI63" s="173"/>
      <c r="BJ63" s="230" t="s">
        <v>1353</v>
      </c>
      <c r="BK63" s="230" t="s">
        <v>2366</v>
      </c>
      <c r="BL63" s="213"/>
      <c r="BM63" s="87" t="s">
        <v>3617</v>
      </c>
      <c r="BN63" s="230" t="s">
        <v>3618</v>
      </c>
      <c r="BO63" s="213"/>
      <c r="BP63" s="213"/>
      <c r="BQ63" s="169"/>
      <c r="BR63" s="230" t="s">
        <v>3619</v>
      </c>
      <c r="BS63" s="169" t="s">
        <v>3620</v>
      </c>
      <c r="BT63" s="169" t="s">
        <v>1616</v>
      </c>
      <c r="BU63" s="230" t="s">
        <v>2410</v>
      </c>
      <c r="BV63" s="230" t="s">
        <v>3621</v>
      </c>
      <c r="BW63" s="213"/>
      <c r="BX63" s="213"/>
      <c r="BY63" s="169" t="s">
        <v>1458</v>
      </c>
      <c r="BZ63" s="169" t="s">
        <v>953</v>
      </c>
      <c r="CA63" s="230" t="s">
        <v>3622</v>
      </c>
      <c r="CB63" s="169" t="s">
        <v>3623</v>
      </c>
      <c r="CC63" s="230" t="s">
        <v>551</v>
      </c>
      <c r="CD63" s="213"/>
      <c r="CE63" s="213"/>
      <c r="CF63" s="169" t="s">
        <v>3624</v>
      </c>
      <c r="CG63" s="169" t="s">
        <v>3202</v>
      </c>
      <c r="CH63" s="169" t="s">
        <v>3625</v>
      </c>
      <c r="CI63" s="213"/>
      <c r="CJ63" s="213"/>
      <c r="CK63" s="169" t="s">
        <v>3626</v>
      </c>
      <c r="CL63" s="230" t="s">
        <v>2932</v>
      </c>
      <c r="CM63" s="169" t="s">
        <v>3168</v>
      </c>
      <c r="CN63" s="213"/>
      <c r="CO63" s="213"/>
      <c r="CP63" s="169"/>
      <c r="CQ63" s="169" t="s">
        <v>1859</v>
      </c>
      <c r="CR63" s="213"/>
      <c r="CS63" s="175"/>
      <c r="CT63" s="169" t="s">
        <v>3627</v>
      </c>
      <c r="CU63" s="230" t="s">
        <v>2848</v>
      </c>
      <c r="CV63" s="230" t="s">
        <v>2035</v>
      </c>
      <c r="CW63" s="169" t="s">
        <v>3628</v>
      </c>
      <c r="CX63" s="169" t="s">
        <v>3629</v>
      </c>
      <c r="CY63" s="230" t="s">
        <v>3630</v>
      </c>
      <c r="CZ63" s="169" t="s">
        <v>3631</v>
      </c>
      <c r="DA63" s="169" t="s">
        <v>2305</v>
      </c>
      <c r="DB63" s="213"/>
      <c r="DC63" s="213"/>
      <c r="DD63" s="213"/>
      <c r="DE63" s="213"/>
      <c r="DF63" s="213"/>
      <c r="DG63" s="230" t="s">
        <v>2472</v>
      </c>
      <c r="DH63" s="213"/>
      <c r="DI63" s="213"/>
      <c r="DJ63" s="169"/>
      <c r="DK63" s="213"/>
      <c r="DL63" s="169" t="s">
        <v>2972</v>
      </c>
      <c r="DM63" s="213"/>
      <c r="DN63" s="213"/>
      <c r="DO63" s="213"/>
      <c r="DP63" s="230" t="s">
        <v>3632</v>
      </c>
      <c r="DQ63" s="230"/>
      <c r="DR63" s="213"/>
      <c r="DS63" s="213"/>
      <c r="DT63" s="169" t="s">
        <v>3633</v>
      </c>
      <c r="DU63" s="213"/>
      <c r="DV63" s="213"/>
      <c r="DW63" s="213"/>
      <c r="DX63" s="213"/>
      <c r="DY63" s="169" t="s">
        <v>3634</v>
      </c>
      <c r="DZ63" s="213"/>
      <c r="EA63" s="213"/>
      <c r="EB63" s="252" t="s">
        <v>3635</v>
      </c>
    </row>
    <row r="64" ht="15.75" customHeight="1">
      <c r="A64" s="176" t="s">
        <v>3636</v>
      </c>
      <c r="B64" s="99" t="s">
        <v>3637</v>
      </c>
      <c r="C64" s="100" t="s">
        <v>1286</v>
      </c>
      <c r="D64" s="101" t="s">
        <v>1286</v>
      </c>
      <c r="E64" s="102" t="s">
        <v>1286</v>
      </c>
      <c r="F64" s="103" t="s">
        <v>330</v>
      </c>
      <c r="G64" s="99" t="s">
        <v>3119</v>
      </c>
      <c r="H64" s="178"/>
      <c r="I64" s="233" t="s">
        <v>3638</v>
      </c>
      <c r="J64" s="274" t="s">
        <v>3639</v>
      </c>
      <c r="K64" s="270" t="s">
        <v>3640</v>
      </c>
      <c r="L64" s="177" t="s">
        <v>937</v>
      </c>
      <c r="M64" s="346" t="s">
        <v>1817</v>
      </c>
      <c r="N64" s="274"/>
      <c r="O64" s="338" t="s">
        <v>1634</v>
      </c>
      <c r="P64" s="177" t="s">
        <v>2406</v>
      </c>
      <c r="Q64" s="274"/>
      <c r="R64" s="178"/>
      <c r="S64" s="178"/>
      <c r="T64" s="274"/>
      <c r="U64" s="274"/>
      <c r="V64" s="274"/>
      <c r="W64" s="170"/>
      <c r="X64" s="111" t="s">
        <v>3641</v>
      </c>
      <c r="Y64" s="237" t="s">
        <v>1516</v>
      </c>
      <c r="Z64" s="111" t="s">
        <v>1126</v>
      </c>
      <c r="AA64" s="237" t="s">
        <v>624</v>
      </c>
      <c r="AB64" s="111" t="s">
        <v>2606</v>
      </c>
      <c r="AC64" s="237" t="s">
        <v>2117</v>
      </c>
      <c r="AD64" s="277"/>
      <c r="AE64" s="183"/>
      <c r="AF64" s="277"/>
      <c r="AG64" s="277"/>
      <c r="AH64" s="277"/>
      <c r="AI64" s="277"/>
      <c r="AJ64" s="277"/>
      <c r="AK64" s="170"/>
      <c r="AL64" s="257"/>
      <c r="AM64" s="257"/>
      <c r="AN64" s="190" t="s">
        <v>3642</v>
      </c>
      <c r="AO64" s="257"/>
      <c r="AP64" s="257"/>
      <c r="AQ64" s="257"/>
      <c r="AR64" s="257"/>
      <c r="AS64" s="190" t="s">
        <v>3643</v>
      </c>
      <c r="AT64" s="517" t="s">
        <v>3644</v>
      </c>
      <c r="AU64" s="257"/>
      <c r="AV64" s="257"/>
      <c r="AW64" s="257"/>
      <c r="AX64" s="257"/>
      <c r="AY64" s="257"/>
      <c r="AZ64" s="257"/>
      <c r="BA64" s="258"/>
      <c r="BB64" s="258"/>
      <c r="BC64" s="220" t="s">
        <v>690</v>
      </c>
      <c r="BD64" s="220" t="s">
        <v>1036</v>
      </c>
      <c r="BE64" s="220" t="s">
        <v>3645</v>
      </c>
      <c r="BF64" s="258"/>
      <c r="BG64" s="258"/>
      <c r="BH64" s="220" t="s">
        <v>1362</v>
      </c>
      <c r="BI64" s="220" t="s">
        <v>3646</v>
      </c>
      <c r="BJ64" s="194"/>
      <c r="BK64" s="258"/>
      <c r="BL64" s="258"/>
      <c r="BM64" s="258"/>
      <c r="BN64" s="258"/>
      <c r="BO64" s="258"/>
      <c r="BP64" s="258"/>
      <c r="BQ64" s="221" t="s">
        <v>3647</v>
      </c>
      <c r="BR64" s="414" t="s">
        <v>3648</v>
      </c>
      <c r="BS64" s="199" t="s">
        <v>2172</v>
      </c>
      <c r="BT64" s="134" t="s">
        <v>2807</v>
      </c>
      <c r="BU64" s="259"/>
      <c r="BV64" s="134" t="s">
        <v>619</v>
      </c>
      <c r="BW64" s="259"/>
      <c r="BX64" s="199" t="s">
        <v>3649</v>
      </c>
      <c r="BY64" s="259"/>
      <c r="BZ64" s="259"/>
      <c r="CA64" s="259"/>
      <c r="CB64" s="259"/>
      <c r="CC64" s="259"/>
      <c r="CD64" s="259"/>
      <c r="CE64" s="259"/>
      <c r="CF64" s="222" t="s">
        <v>651</v>
      </c>
      <c r="CG64" s="244" t="str">
        <f>HYPERLINK("https://www.youtube.com/watch?v=UbZGpsQP5wY","28.32")</f>
        <v>28.32</v>
      </c>
      <c r="CH64" s="243" t="s">
        <v>3650</v>
      </c>
      <c r="CI64" s="261"/>
      <c r="CJ64" s="261"/>
      <c r="CK64" s="222" t="s">
        <v>595</v>
      </c>
      <c r="CL64" s="222" t="s">
        <v>803</v>
      </c>
      <c r="CM64" s="142" t="s">
        <v>3651</v>
      </c>
      <c r="CN64" s="261"/>
      <c r="CO64" s="261"/>
      <c r="CP64" s="261"/>
      <c r="CQ64" s="261"/>
      <c r="CR64" s="261"/>
      <c r="CS64" s="175"/>
      <c r="CT64" s="246" t="s">
        <v>3652</v>
      </c>
      <c r="CU64" s="262"/>
      <c r="CV64" s="247" t="s">
        <v>821</v>
      </c>
      <c r="CW64" s="246" t="s">
        <v>3653</v>
      </c>
      <c r="CX64" s="246" t="s">
        <v>1466</v>
      </c>
      <c r="CY64" s="246" t="s">
        <v>368</v>
      </c>
      <c r="CZ64" s="153" t="s">
        <v>3654</v>
      </c>
      <c r="DA64" s="262"/>
      <c r="DB64" s="262"/>
      <c r="DC64" s="262"/>
      <c r="DD64" s="262"/>
      <c r="DE64" s="262"/>
      <c r="DF64" s="262"/>
      <c r="DG64" s="263"/>
      <c r="DH64" s="263"/>
      <c r="DI64" s="263"/>
      <c r="DJ64" s="263"/>
      <c r="DK64" s="296"/>
      <c r="DL64" s="263"/>
      <c r="DM64" s="263"/>
      <c r="DN64" s="263"/>
      <c r="DO64" s="263"/>
      <c r="DP64" s="265" t="s">
        <v>3655</v>
      </c>
      <c r="DQ64" s="265"/>
      <c r="DR64" s="296"/>
      <c r="DS64" s="296"/>
      <c r="DT64" s="263"/>
      <c r="DU64" s="263"/>
      <c r="DV64" s="263"/>
      <c r="DW64" s="263"/>
      <c r="DX64" s="263"/>
      <c r="DY64" s="263"/>
      <c r="DZ64" s="263"/>
      <c r="EA64" s="263"/>
      <c r="EB64" s="293"/>
    </row>
    <row r="65" ht="15.75" customHeight="1">
      <c r="A65" s="168" t="s">
        <v>3656</v>
      </c>
      <c r="B65" s="79" t="s">
        <v>3657</v>
      </c>
      <c r="C65" s="80" t="s">
        <v>1286</v>
      </c>
      <c r="D65" s="81" t="s">
        <v>1286</v>
      </c>
      <c r="E65" s="82" t="s">
        <v>1286</v>
      </c>
      <c r="F65" s="83" t="s">
        <v>1286</v>
      </c>
      <c r="G65" s="79" t="s">
        <v>967</v>
      </c>
      <c r="H65" s="169" t="s">
        <v>3658</v>
      </c>
      <c r="I65" s="169" t="s">
        <v>3659</v>
      </c>
      <c r="J65" s="169" t="s">
        <v>3660</v>
      </c>
      <c r="K65" s="169" t="s">
        <v>3661</v>
      </c>
      <c r="L65" s="169" t="s">
        <v>3662</v>
      </c>
      <c r="M65" s="169" t="s">
        <v>3663</v>
      </c>
      <c r="N65" s="169" t="s">
        <v>3664</v>
      </c>
      <c r="O65" s="169" t="s">
        <v>259</v>
      </c>
      <c r="P65" s="169" t="s">
        <v>2765</v>
      </c>
      <c r="Q65" s="213"/>
      <c r="R65" s="169" t="s">
        <v>517</v>
      </c>
      <c r="S65" s="169" t="s">
        <v>3665</v>
      </c>
      <c r="T65" s="213"/>
      <c r="U65" s="213"/>
      <c r="V65" s="169" t="s">
        <v>3666</v>
      </c>
      <c r="W65" s="170"/>
      <c r="X65" s="169" t="s">
        <v>3667</v>
      </c>
      <c r="Y65" s="169" t="s">
        <v>3668</v>
      </c>
      <c r="Z65" s="169" t="s">
        <v>3669</v>
      </c>
      <c r="AA65" s="169" t="s">
        <v>3670</v>
      </c>
      <c r="AB65" s="169" t="s">
        <v>528</v>
      </c>
      <c r="AC65" s="169" t="s">
        <v>3671</v>
      </c>
      <c r="AD65" s="169" t="s">
        <v>3672</v>
      </c>
      <c r="AE65" s="169" t="s">
        <v>3673</v>
      </c>
      <c r="AF65" s="169" t="s">
        <v>3674</v>
      </c>
      <c r="AG65" s="169" t="s">
        <v>3675</v>
      </c>
      <c r="AH65" s="169"/>
      <c r="AI65" s="169" t="s">
        <v>1998</v>
      </c>
      <c r="AJ65" s="169" t="s">
        <v>3676</v>
      </c>
      <c r="AK65" s="170"/>
      <c r="AL65" s="169" t="s">
        <v>2761</v>
      </c>
      <c r="AM65" s="169" t="s">
        <v>3677</v>
      </c>
      <c r="AN65" s="169" t="s">
        <v>3678</v>
      </c>
      <c r="AO65" s="169" t="s">
        <v>3679</v>
      </c>
      <c r="AP65" s="169" t="s">
        <v>3680</v>
      </c>
      <c r="AQ65" s="169"/>
      <c r="AR65" s="169" t="s">
        <v>2158</v>
      </c>
      <c r="AS65" s="169" t="s">
        <v>3681</v>
      </c>
      <c r="AT65" s="169" t="s">
        <v>534</v>
      </c>
      <c r="AU65" s="169" t="s">
        <v>3682</v>
      </c>
      <c r="AV65" s="169" t="s">
        <v>3683</v>
      </c>
      <c r="AW65" s="169" t="s">
        <v>3684</v>
      </c>
      <c r="AX65" s="169" t="s">
        <v>3639</v>
      </c>
      <c r="AY65" s="169" t="s">
        <v>3685</v>
      </c>
      <c r="AZ65" s="169"/>
      <c r="BA65" s="169" t="s">
        <v>157</v>
      </c>
      <c r="BB65" s="169" t="s">
        <v>290</v>
      </c>
      <c r="BC65" s="169" t="s">
        <v>2681</v>
      </c>
      <c r="BD65" s="169" t="s">
        <v>575</v>
      </c>
      <c r="BE65" s="169" t="s">
        <v>3633</v>
      </c>
      <c r="BF65" s="169" t="s">
        <v>1987</v>
      </c>
      <c r="BG65" s="169" t="s">
        <v>2530</v>
      </c>
      <c r="BH65" s="169" t="s">
        <v>409</v>
      </c>
      <c r="BI65" s="173"/>
      <c r="BJ65" s="169" t="s">
        <v>3686</v>
      </c>
      <c r="BK65" s="169" t="s">
        <v>3687</v>
      </c>
      <c r="BL65" s="213"/>
      <c r="BM65" s="169" t="s">
        <v>3272</v>
      </c>
      <c r="BN65" s="169" t="s">
        <v>3503</v>
      </c>
      <c r="BO65" s="169" t="s">
        <v>3688</v>
      </c>
      <c r="BP65" s="169"/>
      <c r="BQ65" s="169"/>
      <c r="BR65" s="169" t="s">
        <v>3689</v>
      </c>
      <c r="BS65" s="169" t="s">
        <v>2544</v>
      </c>
      <c r="BT65" s="169" t="s">
        <v>3690</v>
      </c>
      <c r="BU65" s="169" t="s">
        <v>3691</v>
      </c>
      <c r="BV65" s="169" t="s">
        <v>3692</v>
      </c>
      <c r="BW65" s="169" t="s">
        <v>3693</v>
      </c>
      <c r="BX65" s="213"/>
      <c r="BY65" s="169" t="s">
        <v>3694</v>
      </c>
      <c r="BZ65" s="169" t="s">
        <v>3695</v>
      </c>
      <c r="CA65" s="169" t="s">
        <v>3696</v>
      </c>
      <c r="CB65" s="169" t="s">
        <v>3697</v>
      </c>
      <c r="CC65" s="169" t="s">
        <v>971</v>
      </c>
      <c r="CD65" s="169" t="s">
        <v>3698</v>
      </c>
      <c r="CE65" s="169"/>
      <c r="CF65" s="169" t="s">
        <v>3699</v>
      </c>
      <c r="CG65" s="169" t="s">
        <v>3700</v>
      </c>
      <c r="CH65" s="169" t="s">
        <v>3701</v>
      </c>
      <c r="CI65" s="169" t="s">
        <v>3702</v>
      </c>
      <c r="CJ65" s="169" t="s">
        <v>556</v>
      </c>
      <c r="CK65" s="213"/>
      <c r="CL65" s="169" t="s">
        <v>193</v>
      </c>
      <c r="CM65" s="169" t="s">
        <v>1834</v>
      </c>
      <c r="CN65" s="213"/>
      <c r="CO65" s="169" t="s">
        <v>158</v>
      </c>
      <c r="CP65" s="169"/>
      <c r="CQ65" s="169" t="s">
        <v>3703</v>
      </c>
      <c r="CR65" s="169" t="s">
        <v>3704</v>
      </c>
      <c r="CS65" s="175"/>
      <c r="CT65" s="169" t="s">
        <v>2708</v>
      </c>
      <c r="CU65" s="169" t="s">
        <v>3705</v>
      </c>
      <c r="CV65" s="169" t="s">
        <v>3706</v>
      </c>
      <c r="CW65" s="169" t="s">
        <v>1221</v>
      </c>
      <c r="CX65" s="169" t="s">
        <v>3707</v>
      </c>
      <c r="CY65" s="169" t="s">
        <v>3708</v>
      </c>
      <c r="CZ65" s="169" t="s">
        <v>3709</v>
      </c>
      <c r="DA65" s="169" t="s">
        <v>3710</v>
      </c>
      <c r="DB65" s="169" t="s">
        <v>704</v>
      </c>
      <c r="DC65" s="169" t="s">
        <v>2459</v>
      </c>
      <c r="DD65" s="169" t="s">
        <v>183</v>
      </c>
      <c r="DE65" s="169" t="s">
        <v>3711</v>
      </c>
      <c r="DF65" s="169"/>
      <c r="DG65" s="169" t="s">
        <v>3712</v>
      </c>
      <c r="DH65" s="169" t="s">
        <v>307</v>
      </c>
      <c r="DI65" s="169" t="s">
        <v>3713</v>
      </c>
      <c r="DJ65" s="169"/>
      <c r="DK65" s="169" t="s">
        <v>3291</v>
      </c>
      <c r="DL65" s="169" t="s">
        <v>1750</v>
      </c>
      <c r="DM65" s="169" t="s">
        <v>284</v>
      </c>
      <c r="DN65" s="169" t="s">
        <v>3714</v>
      </c>
      <c r="DO65" s="213"/>
      <c r="DP65" s="169" t="s">
        <v>3715</v>
      </c>
      <c r="DQ65" s="169"/>
      <c r="DR65" s="213"/>
      <c r="DS65" s="169" t="s">
        <v>3716</v>
      </c>
      <c r="DT65" s="169" t="s">
        <v>3717</v>
      </c>
      <c r="DU65" s="169" t="s">
        <v>953</v>
      </c>
      <c r="DV65" s="213"/>
      <c r="DW65" s="169" t="s">
        <v>661</v>
      </c>
      <c r="DX65" s="169" t="s">
        <v>2213</v>
      </c>
      <c r="DY65" s="169" t="s">
        <v>2425</v>
      </c>
      <c r="DZ65" s="169" t="s">
        <v>3718</v>
      </c>
      <c r="EA65" s="169" t="s">
        <v>3508</v>
      </c>
      <c r="EB65" s="252" t="s">
        <v>3719</v>
      </c>
    </row>
    <row r="66" ht="15.75" customHeight="1">
      <c r="A66" s="518" t="s">
        <v>3720</v>
      </c>
      <c r="B66" s="99" t="s">
        <v>3721</v>
      </c>
      <c r="C66" s="100" t="s">
        <v>1286</v>
      </c>
      <c r="D66" s="101" t="s">
        <v>1286</v>
      </c>
      <c r="E66" s="102" t="s">
        <v>1286</v>
      </c>
      <c r="F66" s="103" t="s">
        <v>720</v>
      </c>
      <c r="G66" s="99" t="s">
        <v>3722</v>
      </c>
      <c r="H66" s="177" t="s">
        <v>3723</v>
      </c>
      <c r="I66" s="178" t="s">
        <v>3724</v>
      </c>
      <c r="J66" s="178" t="s">
        <v>3725</v>
      </c>
      <c r="K66" s="178" t="s">
        <v>3726</v>
      </c>
      <c r="L66" s="178" t="s">
        <v>3727</v>
      </c>
      <c r="M66" s="178" t="s">
        <v>3728</v>
      </c>
      <c r="N66" s="233" t="s">
        <v>3729</v>
      </c>
      <c r="O66" s="178" t="s">
        <v>3730</v>
      </c>
      <c r="P66" s="178" t="s">
        <v>2340</v>
      </c>
      <c r="Q66" s="178" t="s">
        <v>3287</v>
      </c>
      <c r="R66" s="177" t="s">
        <v>3411</v>
      </c>
      <c r="S66" s="177" t="s">
        <v>3639</v>
      </c>
      <c r="T66" s="274"/>
      <c r="U66" s="233" t="s">
        <v>3731</v>
      </c>
      <c r="V66" s="233" t="s">
        <v>3732</v>
      </c>
      <c r="W66" s="170"/>
      <c r="X66" s="183" t="s">
        <v>3492</v>
      </c>
      <c r="Y66" s="183" t="s">
        <v>3733</v>
      </c>
      <c r="Z66" s="183" t="s">
        <v>3734</v>
      </c>
      <c r="AA66" s="237" t="s">
        <v>3735</v>
      </c>
      <c r="AB66" s="183" t="s">
        <v>2896</v>
      </c>
      <c r="AC66" s="183" t="s">
        <v>3736</v>
      </c>
      <c r="AD66" s="277"/>
      <c r="AE66" s="183" t="s">
        <v>3737</v>
      </c>
      <c r="AF66" s="237" t="s">
        <v>1129</v>
      </c>
      <c r="AG66" s="277"/>
      <c r="AH66" s="237"/>
      <c r="AI66" s="237" t="s">
        <v>3738</v>
      </c>
      <c r="AJ66" s="277"/>
      <c r="AK66" s="170"/>
      <c r="AL66" s="190" t="s">
        <v>3739</v>
      </c>
      <c r="AM66" s="239" t="s">
        <v>617</v>
      </c>
      <c r="AN66" s="190" t="s">
        <v>3740</v>
      </c>
      <c r="AO66" s="239" t="s">
        <v>3741</v>
      </c>
      <c r="AP66" s="257"/>
      <c r="AQ66" s="257"/>
      <c r="AR66" s="257"/>
      <c r="AS66" s="257"/>
      <c r="AT66" s="190" t="s">
        <v>3742</v>
      </c>
      <c r="AU66" s="190" t="s">
        <v>3743</v>
      </c>
      <c r="AV66" s="190" t="s">
        <v>3744</v>
      </c>
      <c r="AW66" s="257"/>
      <c r="AX66" s="239" t="s">
        <v>1054</v>
      </c>
      <c r="AY66" s="257"/>
      <c r="AZ66" s="257"/>
      <c r="BA66" s="194" t="s">
        <v>1436</v>
      </c>
      <c r="BB66" s="194" t="s">
        <v>1391</v>
      </c>
      <c r="BC66" s="194" t="s">
        <v>212</v>
      </c>
      <c r="BD66" s="413" t="s">
        <v>3682</v>
      </c>
      <c r="BE66" s="220" t="s">
        <v>3745</v>
      </c>
      <c r="BF66" s="194" t="s">
        <v>3746</v>
      </c>
      <c r="BG66" s="194"/>
      <c r="BH66" s="194" t="s">
        <v>1650</v>
      </c>
      <c r="BI66" s="194" t="s">
        <v>3747</v>
      </c>
      <c r="BJ66" s="194"/>
      <c r="BK66" s="194" t="s">
        <v>1927</v>
      </c>
      <c r="BL66" s="194" t="s">
        <v>1203</v>
      </c>
      <c r="BM66" s="220" t="s">
        <v>2509</v>
      </c>
      <c r="BN66" s="194" t="s">
        <v>3748</v>
      </c>
      <c r="BO66" s="194" t="s">
        <v>337</v>
      </c>
      <c r="BP66" s="194"/>
      <c r="BQ66" s="221"/>
      <c r="BR66" s="134" t="s">
        <v>3749</v>
      </c>
      <c r="BS66" s="221" t="s">
        <v>3750</v>
      </c>
      <c r="BT66" s="199" t="s">
        <v>3751</v>
      </c>
      <c r="BU66" s="199" t="s">
        <v>983</v>
      </c>
      <c r="BV66" s="199" t="s">
        <v>3752</v>
      </c>
      <c r="BW66" s="199" t="s">
        <v>3753</v>
      </c>
      <c r="BX66" s="199" t="s">
        <v>3754</v>
      </c>
      <c r="BY66" s="259"/>
      <c r="BZ66" s="199" t="s">
        <v>2739</v>
      </c>
      <c r="CA66" s="199" t="s">
        <v>3755</v>
      </c>
      <c r="CB66" s="199" t="s">
        <v>904</v>
      </c>
      <c r="CC66" s="221" t="s">
        <v>2341</v>
      </c>
      <c r="CD66" s="259"/>
      <c r="CE66" s="259"/>
      <c r="CF66" s="244" t="str">
        <f>HYPERLINK("https://www.youtube.com/watch?v=3HfPcnPS_pk","56.84")</f>
        <v>56.84</v>
      </c>
      <c r="CG66" s="243" t="s">
        <v>257</v>
      </c>
      <c r="CH66" s="222" t="s">
        <v>3756</v>
      </c>
      <c r="CI66" s="243" t="s">
        <v>3757</v>
      </c>
      <c r="CJ66" s="261"/>
      <c r="CK66" s="222" t="s">
        <v>3758</v>
      </c>
      <c r="CL66" s="243" t="s">
        <v>1965</v>
      </c>
      <c r="CM66" s="416" t="s">
        <v>3759</v>
      </c>
      <c r="CN66" s="261"/>
      <c r="CO66" s="243" t="s">
        <v>3760</v>
      </c>
      <c r="CP66" s="261"/>
      <c r="CQ66" s="261"/>
      <c r="CR66" s="261"/>
      <c r="CS66" s="175"/>
      <c r="CT66" s="246" t="s">
        <v>3761</v>
      </c>
      <c r="CU66" s="246" t="s">
        <v>3762</v>
      </c>
      <c r="CV66" s="248" t="str">
        <f>HYPERLINK("https://youtu.be/1NiHXh4G_7o","31.54")</f>
        <v>31.54</v>
      </c>
      <c r="CW66" s="246" t="s">
        <v>3763</v>
      </c>
      <c r="CX66" s="206" t="s">
        <v>3764</v>
      </c>
      <c r="CY66" s="206" t="s">
        <v>3765</v>
      </c>
      <c r="CZ66" s="206" t="s">
        <v>3766</v>
      </c>
      <c r="DA66" s="206" t="s">
        <v>465</v>
      </c>
      <c r="DB66" s="262"/>
      <c r="DC66" s="262"/>
      <c r="DD66" s="206" t="s">
        <v>3767</v>
      </c>
      <c r="DE66" s="262"/>
      <c r="DF66" s="262"/>
      <c r="DG66" s="263"/>
      <c r="DH66" s="249"/>
      <c r="DI66" s="265" t="s">
        <v>1486</v>
      </c>
      <c r="DJ66" s="265"/>
      <c r="DK66" s="265" t="s">
        <v>3768</v>
      </c>
      <c r="DL66" s="265" t="s">
        <v>2396</v>
      </c>
      <c r="DM66" s="265" t="s">
        <v>708</v>
      </c>
      <c r="DN66" s="265" t="s">
        <v>1767</v>
      </c>
      <c r="DO66" s="265" t="s">
        <v>2833</v>
      </c>
      <c r="DP66" s="249" t="s">
        <v>3769</v>
      </c>
      <c r="DQ66" s="265"/>
      <c r="DR66" s="265" t="s">
        <v>336</v>
      </c>
      <c r="DS66" s="265" t="s">
        <v>3770</v>
      </c>
      <c r="DT66" s="265" t="s">
        <v>3771</v>
      </c>
      <c r="DU66" s="265" t="s">
        <v>3059</v>
      </c>
      <c r="DV66" s="265" t="s">
        <v>3772</v>
      </c>
      <c r="DW66" s="265" t="s">
        <v>3773</v>
      </c>
      <c r="DX66" s="265" t="s">
        <v>3774</v>
      </c>
      <c r="DY66" s="265" t="s">
        <v>3775</v>
      </c>
      <c r="DZ66" s="265" t="s">
        <v>955</v>
      </c>
      <c r="EA66" s="265" t="s">
        <v>2823</v>
      </c>
      <c r="EB66" s="293" t="s">
        <v>3776</v>
      </c>
    </row>
    <row r="67" ht="15.75" customHeight="1">
      <c r="A67" s="168" t="s">
        <v>3777</v>
      </c>
      <c r="B67" s="79" t="s">
        <v>3778</v>
      </c>
      <c r="C67" s="80" t="s">
        <v>1286</v>
      </c>
      <c r="D67" s="81" t="s">
        <v>1286</v>
      </c>
      <c r="E67" s="82" t="s">
        <v>1286</v>
      </c>
      <c r="F67" s="83" t="s">
        <v>3120</v>
      </c>
      <c r="G67" s="79" t="s">
        <v>542</v>
      </c>
      <c r="H67" s="87" t="s">
        <v>3779</v>
      </c>
      <c r="I67" s="87" t="s">
        <v>3632</v>
      </c>
      <c r="J67" s="268" t="s">
        <v>814</v>
      </c>
      <c r="K67" s="87" t="s">
        <v>3780</v>
      </c>
      <c r="L67" s="87" t="s">
        <v>607</v>
      </c>
      <c r="M67" s="87" t="s">
        <v>3781</v>
      </c>
      <c r="N67" s="87" t="s">
        <v>3782</v>
      </c>
      <c r="O67" s="87" t="s">
        <v>3783</v>
      </c>
      <c r="P67" s="87" t="s">
        <v>2624</v>
      </c>
      <c r="Q67" s="87" t="s">
        <v>3784</v>
      </c>
      <c r="R67" s="169" t="s">
        <v>3785</v>
      </c>
      <c r="S67" s="169" t="s">
        <v>3391</v>
      </c>
      <c r="T67" s="169" t="s">
        <v>775</v>
      </c>
      <c r="U67" s="169" t="s">
        <v>3786</v>
      </c>
      <c r="V67" s="169" t="s">
        <v>3787</v>
      </c>
      <c r="W67" s="170"/>
      <c r="X67" s="87" t="s">
        <v>1153</v>
      </c>
      <c r="Y67" s="87" t="s">
        <v>128</v>
      </c>
      <c r="Z67" s="87" t="s">
        <v>3788</v>
      </c>
      <c r="AA67" s="169" t="s">
        <v>3756</v>
      </c>
      <c r="AB67" s="169" t="s">
        <v>2357</v>
      </c>
      <c r="AC67" s="87" t="s">
        <v>2193</v>
      </c>
      <c r="AD67" s="87" t="s">
        <v>3789</v>
      </c>
      <c r="AE67" s="87" t="s">
        <v>3790</v>
      </c>
      <c r="AF67" s="87" t="s">
        <v>1345</v>
      </c>
      <c r="AG67" s="169" t="s">
        <v>3791</v>
      </c>
      <c r="AH67" s="169" t="s">
        <v>3792</v>
      </c>
      <c r="AI67" s="169" t="s">
        <v>3418</v>
      </c>
      <c r="AJ67" s="169" t="s">
        <v>3793</v>
      </c>
      <c r="AK67" s="170"/>
      <c r="AL67" s="169" t="s">
        <v>694</v>
      </c>
      <c r="AM67" s="169" t="s">
        <v>3794</v>
      </c>
      <c r="AN67" s="169" t="s">
        <v>3795</v>
      </c>
      <c r="AO67" s="169" t="s">
        <v>3796</v>
      </c>
      <c r="AP67" s="169" t="s">
        <v>3797</v>
      </c>
      <c r="AQ67" s="169"/>
      <c r="AR67" s="169" t="s">
        <v>3422</v>
      </c>
      <c r="AS67" s="169" t="s">
        <v>2691</v>
      </c>
      <c r="AT67" s="87" t="s">
        <v>2191</v>
      </c>
      <c r="AU67" s="87" t="s">
        <v>941</v>
      </c>
      <c r="AV67" s="87" t="s">
        <v>528</v>
      </c>
      <c r="AW67" s="169" t="s">
        <v>3798</v>
      </c>
      <c r="AX67" s="169" t="s">
        <v>1731</v>
      </c>
      <c r="AY67" s="169" t="s">
        <v>3799</v>
      </c>
      <c r="AZ67" s="169"/>
      <c r="BA67" s="87" t="s">
        <v>595</v>
      </c>
      <c r="BB67" s="87" t="s">
        <v>290</v>
      </c>
      <c r="BC67" s="87" t="s">
        <v>1247</v>
      </c>
      <c r="BD67" s="87" t="s">
        <v>3800</v>
      </c>
      <c r="BE67" s="169" t="s">
        <v>3801</v>
      </c>
      <c r="BF67" s="169" t="s">
        <v>3802</v>
      </c>
      <c r="BG67" s="169" t="s">
        <v>3803</v>
      </c>
      <c r="BH67" s="87" t="s">
        <v>473</v>
      </c>
      <c r="BI67" s="169" t="s">
        <v>3804</v>
      </c>
      <c r="BJ67" s="169"/>
      <c r="BK67" s="87" t="s">
        <v>3805</v>
      </c>
      <c r="BL67" s="169" t="s">
        <v>3806</v>
      </c>
      <c r="BM67" s="169" t="s">
        <v>3311</v>
      </c>
      <c r="BN67" s="87" t="s">
        <v>3807</v>
      </c>
      <c r="BO67" s="169" t="s">
        <v>3808</v>
      </c>
      <c r="BP67" s="169"/>
      <c r="BQ67" s="253"/>
      <c r="BR67" s="169" t="s">
        <v>1532</v>
      </c>
      <c r="BS67" s="87" t="s">
        <v>3809</v>
      </c>
      <c r="BT67" s="87" t="s">
        <v>2513</v>
      </c>
      <c r="BU67" s="87" t="s">
        <v>3810</v>
      </c>
      <c r="BV67" s="87" t="s">
        <v>3811</v>
      </c>
      <c r="BW67" s="169" t="s">
        <v>3532</v>
      </c>
      <c r="BX67" s="169" t="s">
        <v>3812</v>
      </c>
      <c r="BY67" s="213"/>
      <c r="BZ67" s="87" t="s">
        <v>3813</v>
      </c>
      <c r="CA67" s="87" t="s">
        <v>3814</v>
      </c>
      <c r="CB67" s="87" t="s">
        <v>1056</v>
      </c>
      <c r="CC67" s="169" t="s">
        <v>110</v>
      </c>
      <c r="CD67" s="169" t="s">
        <v>3815</v>
      </c>
      <c r="CE67" s="169"/>
      <c r="CF67" s="268" t="s">
        <v>3816</v>
      </c>
      <c r="CG67" s="87" t="s">
        <v>3817</v>
      </c>
      <c r="CH67" s="87" t="s">
        <v>3818</v>
      </c>
      <c r="CI67" s="169" t="s">
        <v>3819</v>
      </c>
      <c r="CJ67" s="87" t="s">
        <v>3359</v>
      </c>
      <c r="CK67" s="87" t="s">
        <v>3820</v>
      </c>
      <c r="CL67" s="87" t="s">
        <v>3110</v>
      </c>
      <c r="CM67" s="87" t="s">
        <v>1468</v>
      </c>
      <c r="CN67" s="169" t="s">
        <v>3821</v>
      </c>
      <c r="CO67" s="169" t="s">
        <v>839</v>
      </c>
      <c r="CP67" s="169" t="s">
        <v>1893</v>
      </c>
      <c r="CQ67" s="169" t="s">
        <v>3822</v>
      </c>
      <c r="CR67" s="169" t="s">
        <v>929</v>
      </c>
      <c r="CS67" s="175"/>
      <c r="CT67" s="268" t="s">
        <v>3823</v>
      </c>
      <c r="CU67" s="87" t="s">
        <v>1944</v>
      </c>
      <c r="CV67" s="169" t="s">
        <v>1694</v>
      </c>
      <c r="CW67" s="169" t="s">
        <v>3824</v>
      </c>
      <c r="CX67" s="169" t="s">
        <v>439</v>
      </c>
      <c r="CY67" s="169" t="s">
        <v>3309</v>
      </c>
      <c r="CZ67" s="87" t="s">
        <v>3825</v>
      </c>
      <c r="DA67" s="169" t="s">
        <v>248</v>
      </c>
      <c r="DB67" s="169" t="s">
        <v>3826</v>
      </c>
      <c r="DC67" s="169" t="s">
        <v>559</v>
      </c>
      <c r="DD67" s="169" t="s">
        <v>1541</v>
      </c>
      <c r="DE67" s="169" t="s">
        <v>3827</v>
      </c>
      <c r="DF67" s="169"/>
      <c r="DG67" s="169" t="s">
        <v>3828</v>
      </c>
      <c r="DH67" s="169" t="s">
        <v>3829</v>
      </c>
      <c r="DI67" s="169" t="s">
        <v>3830</v>
      </c>
      <c r="DJ67" s="87" t="s">
        <v>1151</v>
      </c>
      <c r="DK67" s="87" t="s">
        <v>3291</v>
      </c>
      <c r="DL67" s="169" t="s">
        <v>3831</v>
      </c>
      <c r="DM67" s="169" t="s">
        <v>3832</v>
      </c>
      <c r="DN67" s="169" t="s">
        <v>2327</v>
      </c>
      <c r="DO67" s="169" t="s">
        <v>3369</v>
      </c>
      <c r="DP67" s="87" t="s">
        <v>3833</v>
      </c>
      <c r="DQ67" s="87" t="s">
        <v>2689</v>
      </c>
      <c r="DR67" s="87" t="s">
        <v>3018</v>
      </c>
      <c r="DS67" s="169" t="s">
        <v>3081</v>
      </c>
      <c r="DT67" s="169" t="s">
        <v>3834</v>
      </c>
      <c r="DU67" s="87" t="s">
        <v>2199</v>
      </c>
      <c r="DV67" s="169" t="s">
        <v>2022</v>
      </c>
      <c r="DW67" s="169" t="s">
        <v>1298</v>
      </c>
      <c r="DX67" s="169" t="s">
        <v>1919</v>
      </c>
      <c r="DY67" s="169" t="s">
        <v>756</v>
      </c>
      <c r="DZ67" s="169" t="s">
        <v>3835</v>
      </c>
      <c r="EA67" s="169" t="s">
        <v>3836</v>
      </c>
      <c r="EB67" s="252" t="s">
        <v>3837</v>
      </c>
    </row>
    <row r="68">
      <c r="A68" s="176" t="s">
        <v>3838</v>
      </c>
      <c r="B68" s="99" t="s">
        <v>3839</v>
      </c>
      <c r="C68" s="100" t="s">
        <v>1286</v>
      </c>
      <c r="D68" s="101" t="s">
        <v>1286</v>
      </c>
      <c r="E68" s="102" t="s">
        <v>1286</v>
      </c>
      <c r="F68" s="103" t="s">
        <v>330</v>
      </c>
      <c r="G68" s="99" t="s">
        <v>3840</v>
      </c>
      <c r="H68" s="233" t="s">
        <v>1672</v>
      </c>
      <c r="I68" s="233" t="s">
        <v>3841</v>
      </c>
      <c r="J68" s="177" t="s">
        <v>3842</v>
      </c>
      <c r="K68" s="270" t="s">
        <v>3843</v>
      </c>
      <c r="L68" s="233" t="s">
        <v>2300</v>
      </c>
      <c r="M68" s="233" t="s">
        <v>3844</v>
      </c>
      <c r="N68" s="233" t="s">
        <v>3524</v>
      </c>
      <c r="O68" s="233" t="s">
        <v>551</v>
      </c>
      <c r="P68" s="177" t="s">
        <v>2340</v>
      </c>
      <c r="Q68" s="274"/>
      <c r="R68" s="274"/>
      <c r="S68" s="233" t="s">
        <v>3798</v>
      </c>
      <c r="T68" s="274"/>
      <c r="U68" s="233" t="s">
        <v>3845</v>
      </c>
      <c r="V68" s="274"/>
      <c r="W68" s="170"/>
      <c r="X68" s="111" t="s">
        <v>3846</v>
      </c>
      <c r="Y68" s="237" t="s">
        <v>3847</v>
      </c>
      <c r="Z68" s="111" t="s">
        <v>340</v>
      </c>
      <c r="AA68" s="111" t="s">
        <v>287</v>
      </c>
      <c r="AB68" s="111" t="s">
        <v>2887</v>
      </c>
      <c r="AC68" s="237" t="s">
        <v>3738</v>
      </c>
      <c r="AD68" s="277"/>
      <c r="AE68" s="237" t="s">
        <v>3848</v>
      </c>
      <c r="AF68" s="237" t="s">
        <v>3849</v>
      </c>
      <c r="AG68" s="277"/>
      <c r="AH68" s="277"/>
      <c r="AI68" s="277"/>
      <c r="AJ68" s="277"/>
      <c r="AK68" s="170"/>
      <c r="AL68" s="257"/>
      <c r="AM68" s="239" t="s">
        <v>3850</v>
      </c>
      <c r="AN68" s="257"/>
      <c r="AO68" s="257"/>
      <c r="AP68" s="257"/>
      <c r="AQ68" s="257"/>
      <c r="AR68" s="257"/>
      <c r="AS68" s="257"/>
      <c r="AT68" s="239" t="s">
        <v>2783</v>
      </c>
      <c r="AU68" s="186" t="s">
        <v>1387</v>
      </c>
      <c r="AV68" s="257"/>
      <c r="AW68" s="257"/>
      <c r="AX68" s="257"/>
      <c r="AY68" s="257"/>
      <c r="AZ68" s="257"/>
      <c r="BA68" s="220" t="s">
        <v>3851</v>
      </c>
      <c r="BB68" s="220" t="s">
        <v>1801</v>
      </c>
      <c r="BC68" s="220" t="s">
        <v>2751</v>
      </c>
      <c r="BD68" s="220" t="s">
        <v>2018</v>
      </c>
      <c r="BE68" s="220" t="s">
        <v>3852</v>
      </c>
      <c r="BF68" s="258"/>
      <c r="BG68" s="258"/>
      <c r="BH68" s="220" t="s">
        <v>3853</v>
      </c>
      <c r="BI68" s="258"/>
      <c r="BJ68" s="220" t="s">
        <v>3854</v>
      </c>
      <c r="BK68" s="220" t="s">
        <v>3855</v>
      </c>
      <c r="BL68" s="258"/>
      <c r="BM68" s="258"/>
      <c r="BN68" s="258"/>
      <c r="BO68" s="258"/>
      <c r="BP68" s="258"/>
      <c r="BQ68" s="259"/>
      <c r="BR68" s="221" t="s">
        <v>2023</v>
      </c>
      <c r="BS68" s="221" t="s">
        <v>2980</v>
      </c>
      <c r="BT68" s="221" t="s">
        <v>3856</v>
      </c>
      <c r="BU68" s="221" t="s">
        <v>2747</v>
      </c>
      <c r="BV68" s="221" t="s">
        <v>1854</v>
      </c>
      <c r="BW68" s="221" t="s">
        <v>3857</v>
      </c>
      <c r="BX68" s="259"/>
      <c r="BY68" s="221" t="s">
        <v>3858</v>
      </c>
      <c r="BZ68" s="221" t="s">
        <v>3859</v>
      </c>
      <c r="CA68" s="259"/>
      <c r="CB68" s="259"/>
      <c r="CC68" s="259"/>
      <c r="CD68" s="259"/>
      <c r="CE68" s="259"/>
      <c r="CF68" s="222" t="s">
        <v>3265</v>
      </c>
      <c r="CG68" s="142" t="s">
        <v>1187</v>
      </c>
      <c r="CH68" s="222" t="s">
        <v>3860</v>
      </c>
      <c r="CI68" s="222" t="s">
        <v>3861</v>
      </c>
      <c r="CJ68" s="222" t="s">
        <v>1349</v>
      </c>
      <c r="CK68" s="142" t="s">
        <v>3862</v>
      </c>
      <c r="CL68" s="222" t="s">
        <v>3700</v>
      </c>
      <c r="CM68" s="222" t="s">
        <v>3863</v>
      </c>
      <c r="CN68" s="261"/>
      <c r="CO68" s="261"/>
      <c r="CP68" s="261"/>
      <c r="CQ68" s="261"/>
      <c r="CR68" s="261"/>
      <c r="CS68" s="175"/>
      <c r="CT68" s="246" t="s">
        <v>3763</v>
      </c>
      <c r="CU68" s="246" t="s">
        <v>3864</v>
      </c>
      <c r="CV68" s="246" t="s">
        <v>2895</v>
      </c>
      <c r="CW68" s="246" t="s">
        <v>3865</v>
      </c>
      <c r="CX68" s="262"/>
      <c r="CY68" s="153" t="s">
        <v>3461</v>
      </c>
      <c r="CZ68" s="246" t="s">
        <v>3866</v>
      </c>
      <c r="DA68" s="246" t="s">
        <v>3710</v>
      </c>
      <c r="DB68" s="262"/>
      <c r="DC68" s="262"/>
      <c r="DD68" s="262"/>
      <c r="DE68" s="262"/>
      <c r="DF68" s="262"/>
      <c r="DG68" s="263"/>
      <c r="DH68" s="263"/>
      <c r="DI68" s="263"/>
      <c r="DJ68" s="263"/>
      <c r="DK68" s="263"/>
      <c r="DL68" s="263"/>
      <c r="DM68" s="263"/>
      <c r="DN68" s="263"/>
      <c r="DO68" s="263"/>
      <c r="DP68" s="249" t="s">
        <v>3867</v>
      </c>
      <c r="DQ68" s="263"/>
      <c r="DR68" s="263"/>
      <c r="DS68" s="263"/>
      <c r="DT68" s="263"/>
      <c r="DU68" s="263"/>
      <c r="DV68" s="263"/>
      <c r="DW68" s="263"/>
      <c r="DX68" s="249" t="s">
        <v>3868</v>
      </c>
      <c r="DY68" s="263"/>
      <c r="DZ68" s="263"/>
      <c r="EA68" s="263"/>
      <c r="EB68" s="519"/>
    </row>
    <row r="69" ht="15.75" customHeight="1">
      <c r="A69" s="168" t="s">
        <v>3869</v>
      </c>
      <c r="B69" s="79" t="s">
        <v>3870</v>
      </c>
      <c r="C69" s="80" t="s">
        <v>1286</v>
      </c>
      <c r="D69" s="81" t="s">
        <v>1286</v>
      </c>
      <c r="E69" s="82" t="s">
        <v>1286</v>
      </c>
      <c r="F69" s="83" t="s">
        <v>1048</v>
      </c>
      <c r="G69" s="79" t="s">
        <v>1775</v>
      </c>
      <c r="H69" s="213"/>
      <c r="I69" s="230" t="s">
        <v>3871</v>
      </c>
      <c r="J69" s="230" t="s">
        <v>3872</v>
      </c>
      <c r="K69" s="230" t="s">
        <v>3873</v>
      </c>
      <c r="L69" s="230" t="s">
        <v>2820</v>
      </c>
      <c r="M69" s="230" t="s">
        <v>3874</v>
      </c>
      <c r="N69" s="230" t="s">
        <v>3875</v>
      </c>
      <c r="O69" s="230" t="s">
        <v>3223</v>
      </c>
      <c r="P69" s="230" t="s">
        <v>3876</v>
      </c>
      <c r="Q69" s="213"/>
      <c r="R69" s="213"/>
      <c r="S69" s="213"/>
      <c r="T69" s="213"/>
      <c r="U69" s="213"/>
      <c r="V69" s="213"/>
      <c r="W69" s="170"/>
      <c r="X69" s="230" t="s">
        <v>840</v>
      </c>
      <c r="Y69" s="230" t="s">
        <v>3877</v>
      </c>
      <c r="Z69" s="230" t="s">
        <v>3878</v>
      </c>
      <c r="AA69" s="230" t="s">
        <v>3879</v>
      </c>
      <c r="AB69" s="230" t="s">
        <v>2044</v>
      </c>
      <c r="AC69" s="230" t="s">
        <v>3880</v>
      </c>
      <c r="AD69" s="213"/>
      <c r="AE69" s="86" t="str">
        <f>HYPERLINK("https://www.youtube.com/watch?v=_LpPl0z5bco&amp;ab_channel=Taggo","1:33.83")</f>
        <v>1:33.83</v>
      </c>
      <c r="AF69" s="230" t="s">
        <v>1626</v>
      </c>
      <c r="AG69" s="213"/>
      <c r="AH69" s="213"/>
      <c r="AI69" s="213"/>
      <c r="AJ69" s="213"/>
      <c r="AK69" s="170"/>
      <c r="AL69" s="213"/>
      <c r="AM69" s="213"/>
      <c r="AN69" s="213"/>
      <c r="AO69" s="213"/>
      <c r="AP69" s="213"/>
      <c r="AQ69" s="213"/>
      <c r="AR69" s="213"/>
      <c r="AS69" s="213"/>
      <c r="AT69" s="230" t="s">
        <v>1223</v>
      </c>
      <c r="AU69" s="230" t="s">
        <v>2258</v>
      </c>
      <c r="AV69" s="213"/>
      <c r="AW69" s="213"/>
      <c r="AX69" s="213"/>
      <c r="AY69" s="213"/>
      <c r="AZ69" s="213"/>
      <c r="BA69" s="232" t="s">
        <v>3146</v>
      </c>
      <c r="BB69" s="230" t="s">
        <v>1758</v>
      </c>
      <c r="BC69" s="230" t="s">
        <v>3881</v>
      </c>
      <c r="BD69" s="230" t="s">
        <v>3882</v>
      </c>
      <c r="BE69" s="230" t="s">
        <v>3495</v>
      </c>
      <c r="BF69" s="213"/>
      <c r="BG69" s="213"/>
      <c r="BH69" s="230" t="s">
        <v>2200</v>
      </c>
      <c r="BI69" s="230" t="s">
        <v>3883</v>
      </c>
      <c r="BJ69" s="230" t="s">
        <v>3884</v>
      </c>
      <c r="BK69" s="230" t="s">
        <v>3005</v>
      </c>
      <c r="BL69" s="213"/>
      <c r="BM69" s="213"/>
      <c r="BN69" s="213"/>
      <c r="BO69" s="213"/>
      <c r="BP69" s="213"/>
      <c r="BQ69" s="169"/>
      <c r="BR69" s="230" t="s">
        <v>1265</v>
      </c>
      <c r="BS69" s="230" t="s">
        <v>2477</v>
      </c>
      <c r="BT69" s="230" t="s">
        <v>3885</v>
      </c>
      <c r="BU69" s="230" t="s">
        <v>3057</v>
      </c>
      <c r="BV69" s="230" t="s">
        <v>3886</v>
      </c>
      <c r="BW69" s="230" t="s">
        <v>3887</v>
      </c>
      <c r="BX69" s="230" t="s">
        <v>3888</v>
      </c>
      <c r="BY69" s="230" t="s">
        <v>3889</v>
      </c>
      <c r="BZ69" s="230" t="s">
        <v>801</v>
      </c>
      <c r="CA69" s="213"/>
      <c r="CB69" s="213"/>
      <c r="CC69" s="213"/>
      <c r="CD69" s="213"/>
      <c r="CE69" s="213"/>
      <c r="CF69" s="230" t="s">
        <v>2722</v>
      </c>
      <c r="CG69" s="230" t="s">
        <v>2394</v>
      </c>
      <c r="CH69" s="230" t="s">
        <v>3890</v>
      </c>
      <c r="CI69" s="230" t="s">
        <v>3891</v>
      </c>
      <c r="CJ69" s="230" t="s">
        <v>3892</v>
      </c>
      <c r="CK69" s="230" t="s">
        <v>3893</v>
      </c>
      <c r="CL69" s="230" t="s">
        <v>3297</v>
      </c>
      <c r="CM69" s="230" t="s">
        <v>2864</v>
      </c>
      <c r="CN69" s="213"/>
      <c r="CO69" s="213"/>
      <c r="CP69" s="213"/>
      <c r="CQ69" s="213"/>
      <c r="CR69" s="213"/>
      <c r="CS69" s="175"/>
      <c r="CT69" s="230" t="s">
        <v>1942</v>
      </c>
      <c r="CU69" s="230" t="s">
        <v>3894</v>
      </c>
      <c r="CV69" s="230" t="s">
        <v>3895</v>
      </c>
      <c r="CW69" s="230" t="s">
        <v>3581</v>
      </c>
      <c r="CX69" s="230" t="s">
        <v>3896</v>
      </c>
      <c r="CY69" s="169"/>
      <c r="CZ69" s="230" t="s">
        <v>3897</v>
      </c>
      <c r="DA69" s="230" t="s">
        <v>3898</v>
      </c>
      <c r="DB69" s="213"/>
      <c r="DC69" s="213"/>
      <c r="DD69" s="213"/>
      <c r="DE69" s="213"/>
      <c r="DF69" s="213"/>
      <c r="DG69" s="213"/>
      <c r="DH69" s="213"/>
      <c r="DI69" s="213"/>
      <c r="DJ69" s="213"/>
      <c r="DK69" s="213"/>
      <c r="DL69" s="213"/>
      <c r="DM69" s="213"/>
      <c r="DN69" s="213"/>
      <c r="DO69" s="213"/>
      <c r="DP69" s="230" t="s">
        <v>3899</v>
      </c>
      <c r="DQ69" s="230"/>
      <c r="DR69" s="253"/>
      <c r="DS69" s="213"/>
      <c r="DT69" s="213"/>
      <c r="DU69" s="213"/>
      <c r="DV69" s="213"/>
      <c r="DW69" s="213"/>
      <c r="DX69" s="213"/>
      <c r="DY69" s="213"/>
      <c r="DZ69" s="213"/>
      <c r="EA69" s="213"/>
      <c r="EB69" s="252"/>
    </row>
    <row r="70" ht="15.75" customHeight="1">
      <c r="A70" s="176" t="s">
        <v>3900</v>
      </c>
      <c r="B70" s="99" t="s">
        <v>3901</v>
      </c>
      <c r="C70" s="100" t="s">
        <v>1286</v>
      </c>
      <c r="D70" s="101" t="s">
        <v>1286</v>
      </c>
      <c r="E70" s="102" t="s">
        <v>1286</v>
      </c>
      <c r="F70" s="103" t="s">
        <v>1498</v>
      </c>
      <c r="G70" s="99" t="s">
        <v>3902</v>
      </c>
      <c r="H70" s="178"/>
      <c r="I70" s="233" t="s">
        <v>3903</v>
      </c>
      <c r="J70" s="178" t="s">
        <v>2137</v>
      </c>
      <c r="K70" s="233" t="s">
        <v>3726</v>
      </c>
      <c r="L70" s="178" t="s">
        <v>3904</v>
      </c>
      <c r="M70" s="274"/>
      <c r="N70" s="233" t="s">
        <v>1310</v>
      </c>
      <c r="O70" s="178" t="s">
        <v>3905</v>
      </c>
      <c r="P70" s="233" t="s">
        <v>2624</v>
      </c>
      <c r="Q70" s="274"/>
      <c r="R70" s="274"/>
      <c r="S70" s="274"/>
      <c r="T70" s="274"/>
      <c r="U70" s="274"/>
      <c r="V70" s="274"/>
      <c r="W70" s="170"/>
      <c r="X70" s="183" t="s">
        <v>3098</v>
      </c>
      <c r="Y70" s="183" t="s">
        <v>471</v>
      </c>
      <c r="Z70" s="237" t="s">
        <v>2036</v>
      </c>
      <c r="AA70" s="237" t="s">
        <v>3906</v>
      </c>
      <c r="AB70" s="183" t="s">
        <v>2774</v>
      </c>
      <c r="AC70" s="183" t="s">
        <v>3907</v>
      </c>
      <c r="AD70" s="277"/>
      <c r="AE70" s="277"/>
      <c r="AF70" s="183" t="s">
        <v>3908</v>
      </c>
      <c r="AG70" s="277"/>
      <c r="AH70" s="277"/>
      <c r="AI70" s="277"/>
      <c r="AJ70" s="277"/>
      <c r="AK70" s="170"/>
      <c r="AL70" s="257"/>
      <c r="AM70" s="257"/>
      <c r="AN70" s="257"/>
      <c r="AO70" s="257"/>
      <c r="AP70" s="257"/>
      <c r="AQ70" s="257"/>
      <c r="AR70" s="257"/>
      <c r="AS70" s="257"/>
      <c r="AT70" s="190" t="s">
        <v>2753</v>
      </c>
      <c r="AU70" s="239" t="s">
        <v>1268</v>
      </c>
      <c r="AV70" s="257"/>
      <c r="AW70" s="257"/>
      <c r="AX70" s="257"/>
      <c r="AY70" s="257"/>
      <c r="AZ70" s="257"/>
      <c r="BA70" s="258"/>
      <c r="BB70" s="194" t="s">
        <v>1234</v>
      </c>
      <c r="BC70" s="194" t="s">
        <v>1139</v>
      </c>
      <c r="BD70" s="194" t="s">
        <v>3909</v>
      </c>
      <c r="BE70" s="194" t="s">
        <v>3910</v>
      </c>
      <c r="BF70" s="258"/>
      <c r="BG70" s="258"/>
      <c r="BH70" s="220" t="s">
        <v>833</v>
      </c>
      <c r="BI70" s="193"/>
      <c r="BJ70" s="220" t="s">
        <v>3911</v>
      </c>
      <c r="BK70" s="220" t="s">
        <v>408</v>
      </c>
      <c r="BL70" s="258"/>
      <c r="BM70" s="258"/>
      <c r="BN70" s="258"/>
      <c r="BO70" s="258"/>
      <c r="BP70" s="258"/>
      <c r="BQ70" s="221"/>
      <c r="BR70" s="259"/>
      <c r="BS70" s="259"/>
      <c r="BT70" s="259"/>
      <c r="BU70" s="259"/>
      <c r="BV70" s="199" t="s">
        <v>592</v>
      </c>
      <c r="BW70" s="259"/>
      <c r="BX70" s="259"/>
      <c r="BY70" s="259"/>
      <c r="BZ70" s="259"/>
      <c r="CA70" s="259"/>
      <c r="CB70" s="259"/>
      <c r="CC70" s="259"/>
      <c r="CD70" s="259"/>
      <c r="CE70" s="259"/>
      <c r="CF70" s="243" t="s">
        <v>559</v>
      </c>
      <c r="CG70" s="243" t="s">
        <v>429</v>
      </c>
      <c r="CH70" s="142" t="s">
        <v>1804</v>
      </c>
      <c r="CI70" s="243" t="s">
        <v>3912</v>
      </c>
      <c r="CJ70" s="261"/>
      <c r="CK70" s="243" t="s">
        <v>3414</v>
      </c>
      <c r="CL70" s="222" t="s">
        <v>3913</v>
      </c>
      <c r="CM70" s="243" t="s">
        <v>3914</v>
      </c>
      <c r="CN70" s="261"/>
      <c r="CO70" s="261"/>
      <c r="CP70" s="261"/>
      <c r="CQ70" s="261"/>
      <c r="CR70" s="261"/>
      <c r="CS70" s="175"/>
      <c r="CT70" s="206" t="s">
        <v>781</v>
      </c>
      <c r="CU70" s="262"/>
      <c r="CV70" s="206" t="s">
        <v>1298</v>
      </c>
      <c r="CW70" s="153" t="s">
        <v>2275</v>
      </c>
      <c r="CX70" s="206" t="s">
        <v>3103</v>
      </c>
      <c r="CY70" s="206" t="s">
        <v>3915</v>
      </c>
      <c r="CZ70" s="206" t="s">
        <v>3916</v>
      </c>
      <c r="DA70" s="206" t="s">
        <v>2191</v>
      </c>
      <c r="DB70" s="262"/>
      <c r="DC70" s="262"/>
      <c r="DD70" s="262"/>
      <c r="DE70" s="262"/>
      <c r="DF70" s="262"/>
      <c r="DG70" s="263"/>
      <c r="DH70" s="263"/>
      <c r="DI70" s="263"/>
      <c r="DJ70" s="263"/>
      <c r="DK70" s="263"/>
      <c r="DL70" s="263"/>
      <c r="DM70" s="263"/>
      <c r="DN70" s="263"/>
      <c r="DO70" s="263"/>
      <c r="DP70" s="249" t="s">
        <v>1580</v>
      </c>
      <c r="DQ70" s="249"/>
      <c r="DR70" s="263"/>
      <c r="DS70" s="263"/>
      <c r="DT70" s="263"/>
      <c r="DU70" s="263"/>
      <c r="DV70" s="263"/>
      <c r="DW70" s="263"/>
      <c r="DX70" s="263"/>
      <c r="DY70" s="263"/>
      <c r="DZ70" s="263"/>
      <c r="EA70" s="263"/>
      <c r="EB70" s="293"/>
    </row>
    <row r="71">
      <c r="A71" s="520" t="s">
        <v>3917</v>
      </c>
      <c r="B71" s="79" t="s">
        <v>3918</v>
      </c>
      <c r="C71" s="80" t="s">
        <v>1048</v>
      </c>
      <c r="D71" s="81" t="s">
        <v>1286</v>
      </c>
      <c r="E71" s="82" t="s">
        <v>1286</v>
      </c>
      <c r="F71" s="83" t="s">
        <v>436</v>
      </c>
      <c r="G71" s="79" t="s">
        <v>3075</v>
      </c>
      <c r="H71" s="169" t="s">
        <v>2525</v>
      </c>
      <c r="I71" s="169" t="s">
        <v>3919</v>
      </c>
      <c r="J71" s="169" t="s">
        <v>3920</v>
      </c>
      <c r="K71" s="87" t="s">
        <v>3921</v>
      </c>
      <c r="L71" s="169" t="s">
        <v>3922</v>
      </c>
      <c r="M71" s="169" t="s">
        <v>3923</v>
      </c>
      <c r="N71" s="169" t="s">
        <v>3924</v>
      </c>
      <c r="O71" s="87" t="s">
        <v>2142</v>
      </c>
      <c r="P71" s="87" t="s">
        <v>107</v>
      </c>
      <c r="Q71" s="213"/>
      <c r="R71" s="213"/>
      <c r="S71" s="213"/>
      <c r="T71" s="213"/>
      <c r="U71" s="213"/>
      <c r="V71" s="213"/>
      <c r="W71" s="170"/>
      <c r="X71" s="87" t="s">
        <v>3925</v>
      </c>
      <c r="Y71" s="169" t="s">
        <v>3926</v>
      </c>
      <c r="Z71" s="169" t="s">
        <v>3908</v>
      </c>
      <c r="AA71" s="169" t="s">
        <v>3927</v>
      </c>
      <c r="AB71" s="87" t="s">
        <v>2428</v>
      </c>
      <c r="AC71" s="169" t="s">
        <v>3928</v>
      </c>
      <c r="AD71" s="213"/>
      <c r="AE71" s="169" t="s">
        <v>2800</v>
      </c>
      <c r="AF71" s="169" t="s">
        <v>3674</v>
      </c>
      <c r="AG71" s="87" t="s">
        <v>3929</v>
      </c>
      <c r="AH71" s="213"/>
      <c r="AI71" s="169" t="s">
        <v>1684</v>
      </c>
      <c r="AJ71" s="213"/>
      <c r="AK71" s="170"/>
      <c r="AL71" s="169" t="s">
        <v>3930</v>
      </c>
      <c r="AM71" s="169" t="s">
        <v>1318</v>
      </c>
      <c r="AN71" s="213"/>
      <c r="AO71" s="213"/>
      <c r="AP71" s="213"/>
      <c r="AQ71" s="213"/>
      <c r="AR71" s="213"/>
      <c r="AS71" s="213"/>
      <c r="AT71" s="87" t="s">
        <v>128</v>
      </c>
      <c r="AU71" s="169" t="s">
        <v>315</v>
      </c>
      <c r="AV71" s="169" t="s">
        <v>3931</v>
      </c>
      <c r="AW71" s="213"/>
      <c r="AX71" s="91" t="s">
        <v>3932</v>
      </c>
      <c r="AY71" s="213"/>
      <c r="AZ71" s="213"/>
      <c r="BA71" s="169" t="s">
        <v>3933</v>
      </c>
      <c r="BB71" s="169" t="s">
        <v>369</v>
      </c>
      <c r="BC71" s="169" t="s">
        <v>2180</v>
      </c>
      <c r="BD71" s="169" t="s">
        <v>3077</v>
      </c>
      <c r="BE71" s="87" t="s">
        <v>3934</v>
      </c>
      <c r="BF71" s="87" t="s">
        <v>3533</v>
      </c>
      <c r="BG71" s="213"/>
      <c r="BH71" s="169" t="s">
        <v>3935</v>
      </c>
      <c r="BI71" s="213"/>
      <c r="BJ71" s="169" t="s">
        <v>3936</v>
      </c>
      <c r="BK71" s="169" t="s">
        <v>3937</v>
      </c>
      <c r="BL71" s="213"/>
      <c r="BM71" s="169" t="s">
        <v>3938</v>
      </c>
      <c r="BN71" s="169" t="s">
        <v>3939</v>
      </c>
      <c r="BO71" s="169" t="s">
        <v>3940</v>
      </c>
      <c r="BP71" s="213"/>
      <c r="BQ71" s="169" t="s">
        <v>3941</v>
      </c>
      <c r="BR71" s="169" t="s">
        <v>3942</v>
      </c>
      <c r="BS71" s="169" t="s">
        <v>2847</v>
      </c>
      <c r="BT71" s="169" t="s">
        <v>3943</v>
      </c>
      <c r="BU71" s="213"/>
      <c r="BV71" s="87" t="s">
        <v>422</v>
      </c>
      <c r="BW71" s="213"/>
      <c r="BX71" s="213"/>
      <c r="BY71" s="169" t="s">
        <v>3944</v>
      </c>
      <c r="BZ71" s="169" t="s">
        <v>3885</v>
      </c>
      <c r="CA71" s="169" t="s">
        <v>3945</v>
      </c>
      <c r="CB71" s="87" t="s">
        <v>3946</v>
      </c>
      <c r="CC71" s="268" t="s">
        <v>2405</v>
      </c>
      <c r="CD71" s="213"/>
      <c r="CE71" s="213"/>
      <c r="CF71" s="169" t="s">
        <v>3947</v>
      </c>
      <c r="CG71" s="169" t="s">
        <v>176</v>
      </c>
      <c r="CH71" s="169" t="s">
        <v>3016</v>
      </c>
      <c r="CI71" s="169" t="s">
        <v>3948</v>
      </c>
      <c r="CJ71" s="169" t="s">
        <v>3949</v>
      </c>
      <c r="CK71" s="213"/>
      <c r="CL71" s="169" t="s">
        <v>3036</v>
      </c>
      <c r="CM71" s="169" t="s">
        <v>3950</v>
      </c>
      <c r="CN71" s="213"/>
      <c r="CO71" s="169" t="s">
        <v>3951</v>
      </c>
      <c r="CP71" s="213"/>
      <c r="CQ71" s="169" t="s">
        <v>245</v>
      </c>
      <c r="CR71" s="213"/>
      <c r="CS71" s="175"/>
      <c r="CT71" s="169" t="s">
        <v>3952</v>
      </c>
      <c r="CU71" s="169" t="s">
        <v>3953</v>
      </c>
      <c r="CV71" s="169" t="s">
        <v>3954</v>
      </c>
      <c r="CW71" s="169" t="s">
        <v>2928</v>
      </c>
      <c r="CX71" s="213"/>
      <c r="CY71" s="169" t="s">
        <v>2321</v>
      </c>
      <c r="CZ71" s="169" t="s">
        <v>3955</v>
      </c>
      <c r="DA71" s="169" t="s">
        <v>3956</v>
      </c>
      <c r="DB71" s="169" t="s">
        <v>3957</v>
      </c>
      <c r="DC71" s="213"/>
      <c r="DD71" s="169" t="s">
        <v>460</v>
      </c>
      <c r="DE71" s="213"/>
      <c r="DF71" s="213"/>
      <c r="DG71" s="213"/>
      <c r="DH71" s="213"/>
      <c r="DI71" s="213"/>
      <c r="DJ71" s="213"/>
      <c r="DK71" s="94" t="s">
        <v>199</v>
      </c>
      <c r="DL71" s="213"/>
      <c r="DM71" s="213"/>
      <c r="DN71" s="213"/>
      <c r="DO71" s="213"/>
      <c r="DP71" s="169" t="s">
        <v>875</v>
      </c>
      <c r="DQ71" s="169" t="s">
        <v>3958</v>
      </c>
      <c r="DR71" s="213"/>
      <c r="DS71" s="213"/>
      <c r="DT71" s="213"/>
      <c r="DU71" s="169" t="s">
        <v>3959</v>
      </c>
      <c r="DV71" s="213"/>
      <c r="DW71" s="213"/>
      <c r="DX71" s="213"/>
      <c r="DY71" s="213"/>
      <c r="DZ71" s="213"/>
      <c r="EA71" s="213"/>
      <c r="EB71" s="86" t="s">
        <v>3719</v>
      </c>
    </row>
    <row r="72" ht="15.75" customHeight="1">
      <c r="A72" s="176" t="s">
        <v>3960</v>
      </c>
      <c r="B72" s="99" t="s">
        <v>3961</v>
      </c>
      <c r="C72" s="100" t="s">
        <v>1286</v>
      </c>
      <c r="D72" s="101" t="s">
        <v>1286</v>
      </c>
      <c r="E72" s="102" t="s">
        <v>1286</v>
      </c>
      <c r="F72" s="103" t="s">
        <v>1286</v>
      </c>
      <c r="G72" s="99" t="s">
        <v>2729</v>
      </c>
      <c r="H72" s="178"/>
      <c r="I72" s="233" t="s">
        <v>3962</v>
      </c>
      <c r="J72" s="178" t="s">
        <v>3963</v>
      </c>
      <c r="K72" s="178" t="s">
        <v>3964</v>
      </c>
      <c r="L72" s="233" t="s">
        <v>3965</v>
      </c>
      <c r="M72" s="274"/>
      <c r="N72" s="178" t="s">
        <v>3966</v>
      </c>
      <c r="O72" s="178" t="s">
        <v>2012</v>
      </c>
      <c r="P72" s="178" t="s">
        <v>3967</v>
      </c>
      <c r="Q72" s="274"/>
      <c r="R72" s="274"/>
      <c r="S72" s="178" t="s">
        <v>1293</v>
      </c>
      <c r="T72" s="274"/>
      <c r="U72" s="178" t="s">
        <v>3968</v>
      </c>
      <c r="V72" s="274"/>
      <c r="W72" s="170"/>
      <c r="X72" s="183" t="s">
        <v>1386</v>
      </c>
      <c r="Y72" s="183" t="s">
        <v>700</v>
      </c>
      <c r="Z72" s="183" t="s">
        <v>3969</v>
      </c>
      <c r="AA72" s="183" t="s">
        <v>3970</v>
      </c>
      <c r="AB72" s="183" t="s">
        <v>1387</v>
      </c>
      <c r="AC72" s="183" t="s">
        <v>3556</v>
      </c>
      <c r="AD72" s="277"/>
      <c r="AE72" s="183" t="s">
        <v>2348</v>
      </c>
      <c r="AF72" s="277"/>
      <c r="AG72" s="277"/>
      <c r="AH72" s="183"/>
      <c r="AI72" s="183" t="s">
        <v>2342</v>
      </c>
      <c r="AJ72" s="277"/>
      <c r="AK72" s="170"/>
      <c r="AL72" s="257"/>
      <c r="AM72" s="190" t="s">
        <v>3386</v>
      </c>
      <c r="AN72" s="257"/>
      <c r="AO72" s="190" t="s">
        <v>3971</v>
      </c>
      <c r="AP72" s="257"/>
      <c r="AQ72" s="257"/>
      <c r="AR72" s="257"/>
      <c r="AS72" s="257"/>
      <c r="AT72" s="190" t="s">
        <v>2491</v>
      </c>
      <c r="AU72" s="239" t="s">
        <v>3931</v>
      </c>
      <c r="AV72" s="257"/>
      <c r="AW72" s="190"/>
      <c r="AX72" s="190" t="s">
        <v>2486</v>
      </c>
      <c r="AY72" s="257"/>
      <c r="AZ72" s="257"/>
      <c r="BA72" s="194" t="s">
        <v>3972</v>
      </c>
      <c r="BB72" s="194" t="s">
        <v>3112</v>
      </c>
      <c r="BC72" s="258"/>
      <c r="BD72" s="220" t="s">
        <v>1122</v>
      </c>
      <c r="BE72" s="194" t="s">
        <v>1180</v>
      </c>
      <c r="BF72" s="258"/>
      <c r="BG72" s="258"/>
      <c r="BH72" s="194" t="s">
        <v>1089</v>
      </c>
      <c r="BI72" s="194" t="s">
        <v>3973</v>
      </c>
      <c r="BJ72" s="194"/>
      <c r="BK72" s="258"/>
      <c r="BL72" s="258"/>
      <c r="BM72" s="194" t="s">
        <v>2768</v>
      </c>
      <c r="BN72" s="258"/>
      <c r="BO72" s="258"/>
      <c r="BP72" s="258"/>
      <c r="BQ72" s="221" t="s">
        <v>3974</v>
      </c>
      <c r="BR72" s="199" t="s">
        <v>2759</v>
      </c>
      <c r="BS72" s="199" t="s">
        <v>3975</v>
      </c>
      <c r="BT72" s="199" t="s">
        <v>3976</v>
      </c>
      <c r="BU72" s="199" t="s">
        <v>2097</v>
      </c>
      <c r="BV72" s="199" t="s">
        <v>3059</v>
      </c>
      <c r="BW72" s="259"/>
      <c r="BX72" s="199" t="s">
        <v>1800</v>
      </c>
      <c r="BY72" s="199" t="s">
        <v>3977</v>
      </c>
      <c r="BZ72" s="199"/>
      <c r="CA72" s="259"/>
      <c r="CB72" s="199" t="s">
        <v>3978</v>
      </c>
      <c r="CC72" s="199" t="s">
        <v>551</v>
      </c>
      <c r="CD72" s="259"/>
      <c r="CE72" s="259"/>
      <c r="CF72" s="243" t="s">
        <v>2219</v>
      </c>
      <c r="CG72" s="222" t="s">
        <v>401</v>
      </c>
      <c r="CH72" s="243" t="s">
        <v>3979</v>
      </c>
      <c r="CI72" s="243" t="s">
        <v>3980</v>
      </c>
      <c r="CJ72" s="261"/>
      <c r="CK72" s="243" t="s">
        <v>3981</v>
      </c>
      <c r="CL72" s="243" t="s">
        <v>798</v>
      </c>
      <c r="CM72" s="261"/>
      <c r="CN72" s="261"/>
      <c r="CO72" s="261"/>
      <c r="CP72" s="243"/>
      <c r="CQ72" s="243" t="s">
        <v>3982</v>
      </c>
      <c r="CR72" s="261"/>
      <c r="CS72" s="175"/>
      <c r="CT72" s="206" t="s">
        <v>3064</v>
      </c>
      <c r="CU72" s="262"/>
      <c r="CV72" s="206" t="s">
        <v>3983</v>
      </c>
      <c r="CW72" s="246" t="s">
        <v>3865</v>
      </c>
      <c r="CX72" s="246" t="s">
        <v>3495</v>
      </c>
      <c r="CY72" s="262"/>
      <c r="CZ72" s="206" t="s">
        <v>3984</v>
      </c>
      <c r="DA72" s="246" t="s">
        <v>3985</v>
      </c>
      <c r="DB72" s="262"/>
      <c r="DC72" s="206" t="s">
        <v>3567</v>
      </c>
      <c r="DD72" s="262"/>
      <c r="DE72" s="262"/>
      <c r="DF72" s="262"/>
      <c r="DG72" s="263"/>
      <c r="DH72" s="263"/>
      <c r="DI72" s="263"/>
      <c r="DJ72" s="263"/>
      <c r="DK72" s="265" t="s">
        <v>1959</v>
      </c>
      <c r="DL72" s="263"/>
      <c r="DM72" s="263"/>
      <c r="DN72" s="263"/>
      <c r="DO72" s="263"/>
      <c r="DP72" s="263"/>
      <c r="DQ72" s="263"/>
      <c r="DR72" s="265" t="s">
        <v>1296</v>
      </c>
      <c r="DS72" s="263"/>
      <c r="DT72" s="263"/>
      <c r="DU72" s="265" t="s">
        <v>3986</v>
      </c>
      <c r="DV72" s="263"/>
      <c r="DW72" s="263"/>
      <c r="DX72" s="265" t="s">
        <v>3987</v>
      </c>
      <c r="DY72" s="265" t="s">
        <v>3988</v>
      </c>
      <c r="DZ72" s="263"/>
      <c r="EA72" s="263"/>
      <c r="EB72" s="293"/>
    </row>
    <row r="73" ht="15.75" customHeight="1">
      <c r="A73" s="168" t="s">
        <v>3989</v>
      </c>
      <c r="B73" s="79" t="s">
        <v>3990</v>
      </c>
      <c r="C73" s="80" t="s">
        <v>1286</v>
      </c>
      <c r="D73" s="81" t="s">
        <v>1286</v>
      </c>
      <c r="E73" s="82" t="s">
        <v>1286</v>
      </c>
      <c r="F73" s="83" t="s">
        <v>3119</v>
      </c>
      <c r="G73" s="79" t="s">
        <v>3379</v>
      </c>
      <c r="H73" s="230" t="s">
        <v>3991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3750</v>
      </c>
      <c r="BE73" s="86" t="str">
        <f>HYPERLINK("https://www.twitch.tv/videos/212002831","53.30")</f>
        <v>53.30</v>
      </c>
      <c r="BF73" s="213"/>
      <c r="BG73" s="213"/>
      <c r="BH73" s="86" t="str">
        <f>HYPERLINK("https://clips.twitch.tv/ImpossibleLitigiousElephantSpicyBoy","28.85")</f>
        <v>28.85</v>
      </c>
      <c r="BI73" s="173"/>
      <c r="BJ73" s="174" t="s">
        <v>3992</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3993</v>
      </c>
      <c r="CG73" s="174" t="s">
        <v>3994</v>
      </c>
      <c r="CH73" s="86" t="str">
        <f>HYPERLINK("https://clips.twitch.tv/VenomousSavoryOtterPeteZaroll","48.70")</f>
        <v>48.70</v>
      </c>
      <c r="CI73" s="514" t="str">
        <f>HYPERLINK("https://www.twitch.tv/videos/203127903","1:35.90")</f>
        <v>1:35.90</v>
      </c>
      <c r="CJ73" s="213"/>
      <c r="CK73" s="174" t="s">
        <v>1382</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3995</v>
      </c>
      <c r="B74" s="99" t="s">
        <v>3996</v>
      </c>
      <c r="C74" s="100" t="s">
        <v>1286</v>
      </c>
      <c r="D74" s="101" t="s">
        <v>1286</v>
      </c>
      <c r="E74" s="102" t="s">
        <v>1286</v>
      </c>
      <c r="F74" s="103" t="s">
        <v>1286</v>
      </c>
      <c r="G74" s="99" t="s">
        <v>3840</v>
      </c>
      <c r="H74" s="274"/>
      <c r="I74" s="233" t="s">
        <v>3997</v>
      </c>
      <c r="J74" s="233" t="s">
        <v>3521</v>
      </c>
      <c r="K74" s="178" t="s">
        <v>3998</v>
      </c>
      <c r="L74" s="233" t="s">
        <v>1893</v>
      </c>
      <c r="M74" s="233" t="s">
        <v>3999</v>
      </c>
      <c r="N74" s="178" t="s">
        <v>4000</v>
      </c>
      <c r="O74" s="233" t="s">
        <v>4001</v>
      </c>
      <c r="P74" s="178" t="s">
        <v>4002</v>
      </c>
      <c r="Q74" s="274"/>
      <c r="R74" s="233" t="s">
        <v>2980</v>
      </c>
      <c r="S74" s="233" t="s">
        <v>1174</v>
      </c>
      <c r="T74" s="274"/>
      <c r="U74" s="274"/>
      <c r="V74" s="274"/>
      <c r="W74" s="170"/>
      <c r="X74" s="237" t="s">
        <v>4003</v>
      </c>
      <c r="Y74" s="183" t="s">
        <v>248</v>
      </c>
      <c r="Z74" s="183" t="s">
        <v>2406</v>
      </c>
      <c r="AA74" s="521" t="s">
        <v>4004</v>
      </c>
      <c r="AB74" s="522" t="s">
        <v>3445</v>
      </c>
      <c r="AC74" s="237" t="s">
        <v>4005</v>
      </c>
      <c r="AD74" s="237"/>
      <c r="AE74" s="183" t="s">
        <v>4006</v>
      </c>
      <c r="AF74" s="183" t="s">
        <v>4007</v>
      </c>
      <c r="AG74" s="277"/>
      <c r="AH74" s="277"/>
      <c r="AI74" s="277"/>
      <c r="AJ74" s="237" t="s">
        <v>4008</v>
      </c>
      <c r="AK74" s="170"/>
      <c r="AL74" s="190"/>
      <c r="AM74" s="190" t="s">
        <v>1529</v>
      </c>
      <c r="AN74" s="257"/>
      <c r="AO74" s="190" t="s">
        <v>1042</v>
      </c>
      <c r="AP74" s="257"/>
      <c r="AQ74" s="257"/>
      <c r="AR74" s="257"/>
      <c r="AS74" s="257"/>
      <c r="AT74" s="257"/>
      <c r="AU74" s="190" t="s">
        <v>409</v>
      </c>
      <c r="AV74" s="257"/>
      <c r="AW74" s="257"/>
      <c r="AX74" s="190" t="s">
        <v>1584</v>
      </c>
      <c r="AY74" s="257"/>
      <c r="AZ74" s="257"/>
      <c r="BA74" s="258"/>
      <c r="BB74" s="258"/>
      <c r="BC74" s="194" t="s">
        <v>2681</v>
      </c>
      <c r="BD74" s="523" t="s">
        <v>4009</v>
      </c>
      <c r="BE74" s="220" t="s">
        <v>4010</v>
      </c>
      <c r="BF74" s="258"/>
      <c r="BG74" s="258"/>
      <c r="BH74" s="194" t="s">
        <v>2095</v>
      </c>
      <c r="BI74" s="194" t="s">
        <v>4011</v>
      </c>
      <c r="BJ74" s="194"/>
      <c r="BK74" s="258"/>
      <c r="BL74" s="258"/>
      <c r="BM74" s="194" t="s">
        <v>4012</v>
      </c>
      <c r="BN74" s="258"/>
      <c r="BO74" s="258"/>
      <c r="BP74" s="258"/>
      <c r="BQ74" s="221" t="s">
        <v>4013</v>
      </c>
      <c r="BR74" s="221" t="s">
        <v>2759</v>
      </c>
      <c r="BS74" s="199" t="s">
        <v>2477</v>
      </c>
      <c r="BT74" s="221" t="s">
        <v>3601</v>
      </c>
      <c r="BU74" s="199" t="s">
        <v>2671</v>
      </c>
      <c r="BV74" s="199" t="s">
        <v>2370</v>
      </c>
      <c r="BW74" s="259"/>
      <c r="BX74" s="199" t="s">
        <v>4014</v>
      </c>
      <c r="BY74" s="199"/>
      <c r="BZ74" s="199" t="s">
        <v>4015</v>
      </c>
      <c r="CA74" s="259"/>
      <c r="CB74" s="259"/>
      <c r="CC74" s="259"/>
      <c r="CD74" s="420" t="s">
        <v>4016</v>
      </c>
      <c r="CE74" s="420"/>
      <c r="CF74" s="222" t="s">
        <v>4017</v>
      </c>
      <c r="CG74" s="243" t="s">
        <v>3983</v>
      </c>
      <c r="CH74" s="261"/>
      <c r="CI74" s="222" t="s">
        <v>4018</v>
      </c>
      <c r="CJ74" s="261"/>
      <c r="CK74" s="222" t="s">
        <v>4019</v>
      </c>
      <c r="CL74" s="222" t="s">
        <v>3700</v>
      </c>
      <c r="CM74" s="243" t="s">
        <v>324</v>
      </c>
      <c r="CN74" s="261"/>
      <c r="CO74" s="261"/>
      <c r="CP74" s="261"/>
      <c r="CQ74" s="261"/>
      <c r="CR74" s="222" t="s">
        <v>4020</v>
      </c>
      <c r="CS74" s="175"/>
      <c r="CT74" s="246" t="s">
        <v>4021</v>
      </c>
      <c r="CU74" s="262"/>
      <c r="CV74" s="206" t="s">
        <v>3261</v>
      </c>
      <c r="CW74" s="246" t="s">
        <v>4022</v>
      </c>
      <c r="CX74" s="206" t="s">
        <v>4023</v>
      </c>
      <c r="CY74" s="206" t="s">
        <v>916</v>
      </c>
      <c r="CZ74" s="246" t="s">
        <v>4024</v>
      </c>
      <c r="DA74" s="246" t="s">
        <v>3565</v>
      </c>
      <c r="DB74" s="262"/>
      <c r="DC74" s="262"/>
      <c r="DD74" s="262"/>
      <c r="DE74" s="246" t="s">
        <v>4025</v>
      </c>
      <c r="DF74" s="246"/>
      <c r="DG74" s="249" t="s">
        <v>4026</v>
      </c>
      <c r="DH74" s="263"/>
      <c r="DI74" s="263"/>
      <c r="DJ74" s="263"/>
      <c r="DK74" s="263"/>
      <c r="DL74" s="263"/>
      <c r="DM74" s="263"/>
      <c r="DN74" s="263"/>
      <c r="DO74" s="263"/>
      <c r="DP74" s="249" t="s">
        <v>4027</v>
      </c>
      <c r="DQ74" s="249"/>
      <c r="DR74" s="296"/>
      <c r="DS74" s="263"/>
      <c r="DT74" s="263"/>
      <c r="DU74" s="263"/>
      <c r="DV74" s="263"/>
      <c r="DW74" s="263"/>
      <c r="DX74" s="263"/>
      <c r="DY74" s="263"/>
      <c r="DZ74" s="263"/>
      <c r="EA74" s="263"/>
      <c r="EB74" s="293"/>
    </row>
    <row r="75" ht="15.75" customHeight="1">
      <c r="A75" s="524" t="s">
        <v>4028</v>
      </c>
      <c r="B75" s="525" t="s">
        <v>4029</v>
      </c>
      <c r="C75" s="526" t="s">
        <v>1286</v>
      </c>
      <c r="D75" s="527" t="s">
        <v>1286</v>
      </c>
      <c r="E75" s="528" t="s">
        <v>1048</v>
      </c>
      <c r="F75" s="529" t="s">
        <v>4030</v>
      </c>
      <c r="G75" s="525" t="s">
        <v>4031</v>
      </c>
      <c r="H75" s="530" t="s">
        <v>4032</v>
      </c>
      <c r="I75" s="531" t="s">
        <v>4033</v>
      </c>
      <c r="J75" s="530" t="s">
        <v>4034</v>
      </c>
      <c r="K75" s="530" t="s">
        <v>2520</v>
      </c>
      <c r="L75" s="530" t="s">
        <v>2500</v>
      </c>
      <c r="M75" s="532" t="s">
        <v>4035</v>
      </c>
      <c r="N75" s="531" t="s">
        <v>4036</v>
      </c>
      <c r="O75" s="532" t="s">
        <v>259</v>
      </c>
      <c r="P75" s="533" t="s">
        <v>4037</v>
      </c>
      <c r="Q75" s="533" t="s">
        <v>4038</v>
      </c>
      <c r="R75" s="533" t="s">
        <v>1606</v>
      </c>
      <c r="S75" s="533" t="s">
        <v>3114</v>
      </c>
      <c r="T75" s="533" t="s">
        <v>108</v>
      </c>
      <c r="U75" s="533" t="s">
        <v>4039</v>
      </c>
      <c r="V75" s="532" t="s">
        <v>4040</v>
      </c>
      <c r="W75" s="534"/>
      <c r="X75" s="530" t="s">
        <v>2386</v>
      </c>
      <c r="Y75" s="532" t="s">
        <v>4041</v>
      </c>
      <c r="Z75" s="531" t="s">
        <v>402</v>
      </c>
      <c r="AA75" s="531" t="s">
        <v>522</v>
      </c>
      <c r="AB75" s="530" t="s">
        <v>1072</v>
      </c>
      <c r="AC75" s="531" t="s">
        <v>4042</v>
      </c>
      <c r="AD75" s="532"/>
      <c r="AE75" s="532" t="s">
        <v>4043</v>
      </c>
      <c r="AF75" s="251" t="s">
        <v>4044</v>
      </c>
      <c r="AG75" s="530" t="s">
        <v>1642</v>
      </c>
      <c r="AH75" s="533" t="s">
        <v>4045</v>
      </c>
      <c r="AI75" s="87" t="s">
        <v>2532</v>
      </c>
      <c r="AJ75" s="533" t="s">
        <v>4046</v>
      </c>
      <c r="AK75" s="534"/>
      <c r="AL75" s="530" t="s">
        <v>3169</v>
      </c>
      <c r="AM75" s="530" t="s">
        <v>1378</v>
      </c>
      <c r="AN75" s="532" t="s">
        <v>4047</v>
      </c>
      <c r="AO75" s="533" t="s">
        <v>130</v>
      </c>
      <c r="AP75" s="533" t="s">
        <v>4048</v>
      </c>
      <c r="AQ75" s="533" t="s">
        <v>2242</v>
      </c>
      <c r="AR75" s="530" t="s">
        <v>4049</v>
      </c>
      <c r="AS75" s="533" t="s">
        <v>4050</v>
      </c>
      <c r="AT75" s="533" t="s">
        <v>2279</v>
      </c>
      <c r="AU75" s="251" t="s">
        <v>1967</v>
      </c>
      <c r="AV75" s="530" t="s">
        <v>3370</v>
      </c>
      <c r="AW75" s="533" t="s">
        <v>572</v>
      </c>
      <c r="AX75" s="533" t="s">
        <v>816</v>
      </c>
      <c r="AY75" s="533" t="s">
        <v>4051</v>
      </c>
      <c r="AZ75" s="535"/>
      <c r="BA75" s="530" t="s">
        <v>4052</v>
      </c>
      <c r="BB75" s="251" t="s">
        <v>308</v>
      </c>
      <c r="BC75" s="530" t="s">
        <v>510</v>
      </c>
      <c r="BD75" s="536" t="s">
        <v>258</v>
      </c>
      <c r="BE75" s="530" t="s">
        <v>4053</v>
      </c>
      <c r="BF75" s="530" t="s">
        <v>4054</v>
      </c>
      <c r="BG75" s="530" t="s">
        <v>4055</v>
      </c>
      <c r="BH75" s="530" t="s">
        <v>1902</v>
      </c>
      <c r="BI75" s="532" t="s">
        <v>4056</v>
      </c>
      <c r="BJ75" s="169"/>
      <c r="BK75" s="531" t="s">
        <v>1927</v>
      </c>
      <c r="BL75" s="537"/>
      <c r="BM75" s="537"/>
      <c r="BN75" s="537"/>
      <c r="BO75" s="537"/>
      <c r="BP75" s="537"/>
      <c r="BQ75" s="537"/>
      <c r="BR75" s="251" t="s">
        <v>4057</v>
      </c>
      <c r="BS75" s="530" t="s">
        <v>4058</v>
      </c>
      <c r="BT75" s="251" t="s">
        <v>4059</v>
      </c>
      <c r="BU75" s="530" t="s">
        <v>4055</v>
      </c>
      <c r="BV75" s="530" t="s">
        <v>3473</v>
      </c>
      <c r="BW75" s="530" t="s">
        <v>4060</v>
      </c>
      <c r="BX75" s="538" t="s">
        <v>4061</v>
      </c>
      <c r="BY75" s="537"/>
      <c r="BZ75" s="533" t="s">
        <v>4062</v>
      </c>
      <c r="CA75" s="537"/>
      <c r="CB75" s="537"/>
      <c r="CC75" s="537"/>
      <c r="CD75" s="537"/>
      <c r="CE75" s="537"/>
      <c r="CF75" s="531" t="s">
        <v>4063</v>
      </c>
      <c r="CG75" s="530" t="s">
        <v>882</v>
      </c>
      <c r="CH75" s="533" t="s">
        <v>4064</v>
      </c>
      <c r="CI75" s="530" t="s">
        <v>4065</v>
      </c>
      <c r="CJ75" s="531" t="s">
        <v>4066</v>
      </c>
      <c r="CK75" s="530" t="s">
        <v>4067</v>
      </c>
      <c r="CL75" s="530" t="s">
        <v>4068</v>
      </c>
      <c r="CM75" s="533" t="s">
        <v>3863</v>
      </c>
      <c r="CN75" s="532"/>
      <c r="CO75" s="533" t="s">
        <v>4069</v>
      </c>
      <c r="CP75" s="539" t="s">
        <v>180</v>
      </c>
      <c r="CQ75" s="537"/>
      <c r="CR75" s="537"/>
      <c r="CS75" s="540"/>
      <c r="CT75" s="532" t="s">
        <v>3802</v>
      </c>
      <c r="CU75" s="531" t="s">
        <v>4070</v>
      </c>
      <c r="CV75" s="533" t="s">
        <v>4071</v>
      </c>
      <c r="CW75" s="531" t="s">
        <v>4072</v>
      </c>
      <c r="CX75" s="533" t="s">
        <v>4073</v>
      </c>
      <c r="CY75" s="530" t="s">
        <v>4074</v>
      </c>
      <c r="CZ75" s="541" t="s">
        <v>4075</v>
      </c>
      <c r="DA75" s="251" t="s">
        <v>4076</v>
      </c>
      <c r="DB75" s="537"/>
      <c r="DC75" s="537"/>
      <c r="DD75" s="537"/>
      <c r="DE75" s="537"/>
      <c r="DF75" s="537"/>
      <c r="DG75" s="530" t="s">
        <v>3727</v>
      </c>
      <c r="DH75" s="537"/>
      <c r="DI75" s="530" t="s">
        <v>4077</v>
      </c>
      <c r="DJ75" s="530"/>
      <c r="DK75" s="531" t="s">
        <v>4078</v>
      </c>
      <c r="DL75" s="530" t="s">
        <v>4079</v>
      </c>
      <c r="DM75" s="530" t="s">
        <v>1644</v>
      </c>
      <c r="DN75" s="530" t="s">
        <v>1485</v>
      </c>
      <c r="DO75" s="530" t="s">
        <v>4080</v>
      </c>
      <c r="DP75" s="530" t="s">
        <v>4081</v>
      </c>
      <c r="DQ75" s="533" t="s">
        <v>4082</v>
      </c>
      <c r="DR75" s="532" t="s">
        <v>4083</v>
      </c>
      <c r="DS75" s="530" t="s">
        <v>760</v>
      </c>
      <c r="DT75" s="542"/>
      <c r="DU75" s="531" t="s">
        <v>1857</v>
      </c>
      <c r="DV75" s="537"/>
      <c r="DW75" s="531" t="s">
        <v>2387</v>
      </c>
      <c r="DX75" s="530" t="s">
        <v>4084</v>
      </c>
      <c r="DY75" s="542"/>
      <c r="DZ75" s="530" t="s">
        <v>1012</v>
      </c>
      <c r="EA75" s="542"/>
      <c r="EB75" s="86" t="s">
        <v>4085</v>
      </c>
    </row>
    <row r="76" ht="15.75" customHeight="1">
      <c r="A76" s="543" t="s">
        <v>4086</v>
      </c>
      <c r="B76" s="99" t="s">
        <v>4087</v>
      </c>
      <c r="C76" s="100" t="s">
        <v>1286</v>
      </c>
      <c r="D76" s="101" t="s">
        <v>1286</v>
      </c>
      <c r="E76" s="102" t="s">
        <v>1286</v>
      </c>
      <c r="F76" s="103" t="s">
        <v>539</v>
      </c>
      <c r="G76" s="99" t="s">
        <v>1776</v>
      </c>
      <c r="H76" s="275"/>
      <c r="I76" s="274"/>
      <c r="J76" s="233" t="s">
        <v>4088</v>
      </c>
      <c r="K76" s="233" t="s">
        <v>1238</v>
      </c>
      <c r="L76" s="233" t="s">
        <v>4089</v>
      </c>
      <c r="M76" s="233" t="s">
        <v>4090</v>
      </c>
      <c r="N76" s="233" t="s">
        <v>4091</v>
      </c>
      <c r="O76" s="233" t="s">
        <v>4092</v>
      </c>
      <c r="P76" s="177" t="s">
        <v>2340</v>
      </c>
      <c r="Q76" s="274"/>
      <c r="R76" s="274"/>
      <c r="S76" s="274"/>
      <c r="T76" s="274"/>
      <c r="U76" s="274"/>
      <c r="V76" s="233" t="s">
        <v>4093</v>
      </c>
      <c r="W76" s="170"/>
      <c r="X76" s="256" t="s">
        <v>4094</v>
      </c>
      <c r="Y76" s="237" t="s">
        <v>1243</v>
      </c>
      <c r="Z76" s="111" t="s">
        <v>4095</v>
      </c>
      <c r="AA76" s="111" t="s">
        <v>4096</v>
      </c>
      <c r="AB76" s="111" t="s">
        <v>1389</v>
      </c>
      <c r="AC76" s="256" t="s">
        <v>2459</v>
      </c>
      <c r="AD76" s="237"/>
      <c r="AE76" s="340" t="s">
        <v>2874</v>
      </c>
      <c r="AF76" s="111" t="s">
        <v>2948</v>
      </c>
      <c r="AG76" s="277"/>
      <c r="AH76" s="277"/>
      <c r="AI76" s="237" t="s">
        <v>119</v>
      </c>
      <c r="AJ76" s="237" t="s">
        <v>4097</v>
      </c>
      <c r="AK76" s="170"/>
      <c r="AL76" s="279"/>
      <c r="AM76" s="279"/>
      <c r="AN76" s="279"/>
      <c r="AO76" s="279"/>
      <c r="AP76" s="239" t="s">
        <v>552</v>
      </c>
      <c r="AQ76" s="239"/>
      <c r="AR76" s="257"/>
      <c r="AS76" s="257"/>
      <c r="AT76" s="239" t="s">
        <v>962</v>
      </c>
      <c r="AU76" s="280" t="s">
        <v>4098</v>
      </c>
      <c r="AV76" s="257"/>
      <c r="AW76" s="257"/>
      <c r="AX76" s="186" t="s">
        <v>229</v>
      </c>
      <c r="AY76" s="239" t="s">
        <v>4099</v>
      </c>
      <c r="AZ76" s="239"/>
      <c r="BA76" s="220" t="s">
        <v>4100</v>
      </c>
      <c r="BB76" s="220" t="s">
        <v>1484</v>
      </c>
      <c r="BC76" s="220" t="s">
        <v>1609</v>
      </c>
      <c r="BD76" s="191" t="s">
        <v>266</v>
      </c>
      <c r="BE76" s="220" t="s">
        <v>1313</v>
      </c>
      <c r="BF76" s="258"/>
      <c r="BG76" s="258"/>
      <c r="BH76" s="425" t="s">
        <v>600</v>
      </c>
      <c r="BI76" s="258"/>
      <c r="BJ76" s="220" t="s">
        <v>4101</v>
      </c>
      <c r="BK76" s="258"/>
      <c r="BL76" s="220"/>
      <c r="BM76" s="220" t="s">
        <v>4069</v>
      </c>
      <c r="BN76" s="220" t="s">
        <v>3867</v>
      </c>
      <c r="BO76" s="258"/>
      <c r="BP76" s="258"/>
      <c r="BQ76" s="259"/>
      <c r="BR76" s="221" t="s">
        <v>4102</v>
      </c>
      <c r="BS76" s="195" t="s">
        <v>3162</v>
      </c>
      <c r="BT76" s="221" t="s">
        <v>4103</v>
      </c>
      <c r="BU76" s="221" t="s">
        <v>4104</v>
      </c>
      <c r="BV76" s="221" t="s">
        <v>2565</v>
      </c>
      <c r="BW76" s="259"/>
      <c r="BX76" s="259"/>
      <c r="BY76" s="259"/>
      <c r="BZ76" s="134" t="s">
        <v>4062</v>
      </c>
      <c r="CA76" s="134" t="s">
        <v>4105</v>
      </c>
      <c r="CB76" s="259"/>
      <c r="CC76" s="134" t="s">
        <v>2375</v>
      </c>
      <c r="CD76" s="221" t="s">
        <v>4106</v>
      </c>
      <c r="CE76" s="221"/>
      <c r="CF76" s="222" t="s">
        <v>4107</v>
      </c>
      <c r="CG76" s="142" t="s">
        <v>4108</v>
      </c>
      <c r="CH76" s="222" t="s">
        <v>4109</v>
      </c>
      <c r="CI76" s="222" t="s">
        <v>4110</v>
      </c>
      <c r="CJ76" s="261"/>
      <c r="CK76" s="261"/>
      <c r="CL76" s="222" t="s">
        <v>1726</v>
      </c>
      <c r="CM76" s="142" t="s">
        <v>3168</v>
      </c>
      <c r="CN76" s="261"/>
      <c r="CO76" s="222"/>
      <c r="CP76" s="261"/>
      <c r="CQ76" s="261"/>
      <c r="CR76" s="222" t="s">
        <v>4111</v>
      </c>
      <c r="CS76" s="175"/>
      <c r="CT76" s="246" t="s">
        <v>4039</v>
      </c>
      <c r="CU76" s="262"/>
      <c r="CV76" s="333" t="s">
        <v>4112</v>
      </c>
      <c r="CW76" s="246" t="s">
        <v>3879</v>
      </c>
      <c r="CX76" s="246" t="s">
        <v>4113</v>
      </c>
      <c r="CY76" s="246" t="s">
        <v>4114</v>
      </c>
      <c r="CZ76" s="333" t="s">
        <v>3984</v>
      </c>
      <c r="DA76" s="246" t="s">
        <v>3565</v>
      </c>
      <c r="DB76" s="333" t="s">
        <v>4115</v>
      </c>
      <c r="DC76" s="262"/>
      <c r="DD76" s="262"/>
      <c r="DE76" s="153" t="s">
        <v>4116</v>
      </c>
      <c r="DF76" s="153"/>
      <c r="DG76" s="263"/>
      <c r="DH76" s="263"/>
      <c r="DI76" s="263"/>
      <c r="DJ76" s="249"/>
      <c r="DK76" s="263"/>
      <c r="DL76" s="249" t="s">
        <v>4117</v>
      </c>
      <c r="DM76" s="263"/>
      <c r="DN76" s="263"/>
      <c r="DO76" s="263"/>
      <c r="DP76" s="249" t="s">
        <v>4118</v>
      </c>
      <c r="DQ76" s="263"/>
      <c r="DR76" s="249" t="s">
        <v>4119</v>
      </c>
      <c r="DS76" s="263"/>
      <c r="DT76" s="263"/>
      <c r="DU76" s="263"/>
      <c r="DV76" s="263"/>
      <c r="DW76" s="263"/>
      <c r="DX76" s="263"/>
      <c r="DY76" s="249" t="s">
        <v>278</v>
      </c>
      <c r="DZ76" s="263"/>
      <c r="EA76" s="263"/>
      <c r="EB76" s="293" t="s">
        <v>4120</v>
      </c>
    </row>
    <row r="77" ht="15.75" customHeight="1">
      <c r="A77" s="421" t="s">
        <v>4121</v>
      </c>
      <c r="B77" s="504" t="s">
        <v>4122</v>
      </c>
      <c r="C77" s="505" t="s">
        <v>1286</v>
      </c>
      <c r="D77" s="506" t="s">
        <v>1048</v>
      </c>
      <c r="E77" s="507" t="s">
        <v>1048</v>
      </c>
      <c r="F77" s="508" t="s">
        <v>540</v>
      </c>
      <c r="G77" s="504" t="s">
        <v>4123</v>
      </c>
      <c r="H77" s="544"/>
      <c r="I77" s="544"/>
      <c r="J77" s="544"/>
      <c r="K77" s="545" t="s">
        <v>1816</v>
      </c>
      <c r="L77" s="407"/>
      <c r="M77" s="544"/>
      <c r="N77" s="546" t="s">
        <v>4124</v>
      </c>
      <c r="O77" s="93" t="str">
        <f>HYPERLINK("https://youtu.be/4C3xQ7A4UhU","38.19")</f>
        <v>38.19</v>
      </c>
      <c r="P77" s="93" t="str">
        <f>HYPERLINK("https://www.youtube.com/watch?v=-VtDfPtntro&amp;feature=youtu.be","16.00")</f>
        <v>16.00</v>
      </c>
      <c r="Q77" s="544"/>
      <c r="R77" s="544"/>
      <c r="S77" s="544"/>
      <c r="T77" s="544"/>
      <c r="U77" s="544"/>
      <c r="V77" s="544"/>
      <c r="W77" s="110"/>
      <c r="X77" s="544"/>
      <c r="Y77" s="93" t="str">
        <f>HYPERLINK("https://clips.twitch.tv/AdventurousTawdryOxDoggo","16.51")</f>
        <v>16.51</v>
      </c>
      <c r="Z77" s="407" t="s">
        <v>116</v>
      </c>
      <c r="AA77" s="407" t="s">
        <v>3890</v>
      </c>
      <c r="AB77" s="547" t="s">
        <v>2749</v>
      </c>
      <c r="AC77" s="544"/>
      <c r="AD77" s="544"/>
      <c r="AE77" s="546" t="s">
        <v>739</v>
      </c>
      <c r="AF77" s="547" t="s">
        <v>740</v>
      </c>
      <c r="AG77" s="544"/>
      <c r="AH77" s="544"/>
      <c r="AI77" s="544"/>
      <c r="AJ77" s="544"/>
      <c r="AK77" s="110"/>
      <c r="AL77" s="544"/>
      <c r="AM77" s="544"/>
      <c r="AN77" s="544"/>
      <c r="AO77" s="544"/>
      <c r="AP77" s="544"/>
      <c r="AQ77" s="544"/>
      <c r="AR77" s="544"/>
      <c r="AS77" s="544"/>
      <c r="AT77" s="407" t="s">
        <v>2091</v>
      </c>
      <c r="AU77" s="407" t="s">
        <v>1633</v>
      </c>
      <c r="AV77" s="544"/>
      <c r="AW77" s="544"/>
      <c r="AX77" s="544"/>
      <c r="AY77" s="544"/>
      <c r="AZ77" s="544"/>
      <c r="BA77" s="544"/>
      <c r="BB77" s="407"/>
      <c r="BC77" s="407"/>
      <c r="BD77" s="407"/>
      <c r="BE77" s="547" t="s">
        <v>1684</v>
      </c>
      <c r="BF77" s="544"/>
      <c r="BG77" s="544"/>
      <c r="BH77" s="547" t="s">
        <v>1551</v>
      </c>
      <c r="BI77" s="544"/>
      <c r="BJ77" s="544"/>
      <c r="BK77" s="93" t="str">
        <f>HYPERLINK("https://clips.twitch.tv/LitigiousAlluringClintPeoplesChamp","12.27")</f>
        <v>12.27</v>
      </c>
      <c r="BL77" s="544"/>
      <c r="BM77" s="544"/>
      <c r="BN77" s="544"/>
      <c r="BO77" s="544"/>
      <c r="BP77" s="544"/>
      <c r="BQ77" s="544"/>
      <c r="BR77" s="544"/>
      <c r="BS77" s="544"/>
      <c r="BT77" s="407"/>
      <c r="BU77" s="544"/>
      <c r="BV77" s="548" t="str">
        <f>HYPERLINK("https://www.youtube.com/watch?v=M4YsVEbtlSY&amp;feature=youtu.be","20.70")</f>
        <v>20.70</v>
      </c>
      <c r="BW77" s="544"/>
      <c r="BX77" s="407"/>
      <c r="BY77" s="544"/>
      <c r="BZ77" s="544"/>
      <c r="CA77" s="544"/>
      <c r="CB77" s="544"/>
      <c r="CC77" s="544"/>
      <c r="CD77" s="544"/>
      <c r="CE77" s="544"/>
      <c r="CF77" s="407"/>
      <c r="CG77" s="93" t="str">
        <f>HYPERLINK("https://youtu.be/WrtP8ZKcFfA","27.54")</f>
        <v>27.54</v>
      </c>
      <c r="CH77" s="544"/>
      <c r="CI77" s="544"/>
      <c r="CJ77" s="544"/>
      <c r="CK77" s="544"/>
      <c r="CL77" s="546" t="s">
        <v>1518</v>
      </c>
      <c r="CM77" s="549" t="str">
        <f>HYPERLINK("https://www.youtube.com/watch?v=7vxyeq3ZJvE&amp;feature=youtu.be","15.49")</f>
        <v>15.49</v>
      </c>
      <c r="CN77" s="544"/>
      <c r="CO77" s="544"/>
      <c r="CP77" s="544"/>
      <c r="CQ77" s="544"/>
      <c r="CR77" s="544"/>
      <c r="CS77" s="150"/>
      <c r="CT77" s="544"/>
      <c r="CU77" s="544"/>
      <c r="CV77" s="544"/>
      <c r="CW77" s="544"/>
      <c r="CX77" s="544"/>
      <c r="CY77" s="544"/>
      <c r="CZ77" s="544"/>
      <c r="DA77" s="546" t="s">
        <v>609</v>
      </c>
      <c r="DB77" s="544"/>
      <c r="DC77" s="544"/>
      <c r="DD77" s="544"/>
      <c r="DE77" s="544"/>
      <c r="DF77" s="544"/>
      <c r="DG77" s="550"/>
      <c r="DH77" s="544"/>
      <c r="DI77" s="544"/>
      <c r="DJ77" s="544"/>
      <c r="DK77" s="544"/>
      <c r="DL77" s="544"/>
      <c r="DM77" s="544"/>
      <c r="DN77" s="544"/>
      <c r="DO77" s="544"/>
      <c r="DP77" s="544"/>
      <c r="DQ77" s="544"/>
      <c r="DR77" s="544"/>
      <c r="DS77" s="544"/>
      <c r="DT77" s="544"/>
      <c r="DU77" s="544"/>
      <c r="DV77" s="544"/>
      <c r="DW77" s="544"/>
      <c r="DX77" s="544"/>
      <c r="DY77" s="544"/>
      <c r="DZ77" s="544"/>
      <c r="EA77" s="544"/>
      <c r="EB77" s="551"/>
    </row>
    <row r="78" ht="15.75" customHeight="1">
      <c r="A78" s="176" t="s">
        <v>4125</v>
      </c>
      <c r="B78" s="99" t="s">
        <v>4126</v>
      </c>
      <c r="C78" s="100" t="s">
        <v>1286</v>
      </c>
      <c r="D78" s="101" t="s">
        <v>1286</v>
      </c>
      <c r="E78" s="102" t="s">
        <v>1286</v>
      </c>
      <c r="F78" s="103" t="s">
        <v>541</v>
      </c>
      <c r="G78" s="99" t="s">
        <v>4127</v>
      </c>
      <c r="H78" s="274"/>
      <c r="I78" s="178" t="s">
        <v>2518</v>
      </c>
      <c r="J78" s="178" t="s">
        <v>729</v>
      </c>
      <c r="K78" s="178" t="s">
        <v>1978</v>
      </c>
      <c r="L78" s="552" t="s">
        <v>4128</v>
      </c>
      <c r="M78" s="274"/>
      <c r="N78" s="178" t="s">
        <v>4129</v>
      </c>
      <c r="O78" s="178" t="s">
        <v>4130</v>
      </c>
      <c r="P78" s="178" t="s">
        <v>2340</v>
      </c>
      <c r="Q78" s="274"/>
      <c r="R78" s="274"/>
      <c r="S78" s="274"/>
      <c r="T78" s="274"/>
      <c r="U78" s="274"/>
      <c r="V78" s="274"/>
      <c r="W78" s="170"/>
      <c r="X78" s="183" t="s">
        <v>4131</v>
      </c>
      <c r="Y78" s="183" t="s">
        <v>2454</v>
      </c>
      <c r="Z78" s="183" t="s">
        <v>3949</v>
      </c>
      <c r="AA78" s="183" t="s">
        <v>1350</v>
      </c>
      <c r="AB78" s="111" t="s">
        <v>118</v>
      </c>
      <c r="AC78" s="183" t="s">
        <v>4132</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489</v>
      </c>
      <c r="BE78" s="258"/>
      <c r="BF78" s="191" t="s">
        <v>1871</v>
      </c>
      <c r="BG78" s="258"/>
      <c r="BH78" s="191" t="s">
        <v>2880</v>
      </c>
      <c r="BI78" s="258"/>
      <c r="BJ78" s="258"/>
      <c r="BK78" s="258"/>
      <c r="BL78" s="258"/>
      <c r="BM78" s="258"/>
      <c r="BN78" s="258"/>
      <c r="BO78" s="258"/>
      <c r="BP78" s="258"/>
      <c r="BQ78" s="259"/>
      <c r="BR78" s="199" t="s">
        <v>2183</v>
      </c>
      <c r="BS78" s="199" t="s">
        <v>4133</v>
      </c>
      <c r="BT78" s="199" t="s">
        <v>4134</v>
      </c>
      <c r="BU78" s="199" t="s">
        <v>4135</v>
      </c>
      <c r="BV78" s="199" t="s">
        <v>3164</v>
      </c>
      <c r="BW78" s="259"/>
      <c r="BX78" s="259"/>
      <c r="BY78" s="199" t="s">
        <v>4136</v>
      </c>
      <c r="BZ78" s="259"/>
      <c r="CA78" s="259"/>
      <c r="CB78" s="259"/>
      <c r="CC78" s="259"/>
      <c r="CD78" s="259"/>
      <c r="CE78" s="259"/>
      <c r="CF78" s="243" t="s">
        <v>2410</v>
      </c>
      <c r="CG78" s="142" t="s">
        <v>1383</v>
      </c>
      <c r="CH78" s="261"/>
      <c r="CI78" s="261"/>
      <c r="CJ78" s="261"/>
      <c r="CK78" s="261"/>
      <c r="CL78" s="553" t="s">
        <v>4137</v>
      </c>
      <c r="CM78" s="261"/>
      <c r="CN78" s="261"/>
      <c r="CO78" s="261"/>
      <c r="CP78" s="261"/>
      <c r="CQ78" s="261"/>
      <c r="CR78" s="261"/>
      <c r="CS78" s="175"/>
      <c r="CT78" s="206" t="s">
        <v>1011</v>
      </c>
      <c r="CU78" s="262"/>
      <c r="CV78" s="262"/>
      <c r="CW78" s="262"/>
      <c r="CX78" s="206" t="s">
        <v>3928</v>
      </c>
      <c r="CY78" s="262"/>
      <c r="CZ78" s="153" t="s">
        <v>4138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4" t="s">
        <v>4139</v>
      </c>
      <c r="B79" s="79" t="s">
        <v>4140</v>
      </c>
      <c r="C79" s="80" t="s">
        <v>1286</v>
      </c>
      <c r="D79" s="81" t="s">
        <v>1286</v>
      </c>
      <c r="E79" s="82" t="s">
        <v>1286</v>
      </c>
      <c r="F79" s="83" t="s">
        <v>720</v>
      </c>
      <c r="G79" s="79" t="s">
        <v>1619</v>
      </c>
      <c r="H79" s="213"/>
      <c r="I79" s="169" t="s">
        <v>4141</v>
      </c>
      <c r="J79" s="169" t="s">
        <v>1344</v>
      </c>
      <c r="K79" s="230" t="s">
        <v>649</v>
      </c>
      <c r="L79" s="169" t="s">
        <v>2240</v>
      </c>
      <c r="M79" s="213"/>
      <c r="N79" s="87" t="s">
        <v>4142</v>
      </c>
      <c r="O79" s="169" t="s">
        <v>4143</v>
      </c>
      <c r="P79" s="230" t="s">
        <v>4144</v>
      </c>
      <c r="Q79" s="213"/>
      <c r="R79" s="87" t="s">
        <v>4145</v>
      </c>
      <c r="S79" s="213"/>
      <c r="T79" s="213"/>
      <c r="U79" s="213"/>
      <c r="V79" s="213"/>
      <c r="W79" s="170"/>
      <c r="X79" s="169" t="s">
        <v>2645</v>
      </c>
      <c r="Y79" s="169" t="s">
        <v>4146</v>
      </c>
      <c r="Z79" s="169" t="s">
        <v>1348</v>
      </c>
      <c r="AA79" s="169" t="s">
        <v>4147</v>
      </c>
      <c r="AB79" s="169" t="s">
        <v>1044</v>
      </c>
      <c r="AC79" s="169" t="s">
        <v>4148</v>
      </c>
      <c r="AD79" s="213"/>
      <c r="AE79" s="169" t="s">
        <v>3225</v>
      </c>
      <c r="AF79" s="230" t="s">
        <v>2080</v>
      </c>
      <c r="AG79" s="213"/>
      <c r="AH79" s="213"/>
      <c r="AI79" s="213"/>
      <c r="AJ79" s="213"/>
      <c r="AK79" s="170"/>
      <c r="AL79" s="213"/>
      <c r="AM79" s="169" t="s">
        <v>962</v>
      </c>
      <c r="AN79" s="213"/>
      <c r="AO79" s="213"/>
      <c r="AP79" s="213"/>
      <c r="AQ79" s="213"/>
      <c r="AR79" s="213"/>
      <c r="AS79" s="213"/>
      <c r="AT79" s="230" t="s">
        <v>3127</v>
      </c>
      <c r="AU79" s="169" t="s">
        <v>798</v>
      </c>
      <c r="AV79" s="213"/>
      <c r="AW79" s="213"/>
      <c r="AX79" s="213"/>
      <c r="AY79" s="213"/>
      <c r="AZ79" s="213"/>
      <c r="BA79" s="230" t="s">
        <v>1706</v>
      </c>
      <c r="BB79" s="230" t="s">
        <v>290</v>
      </c>
      <c r="BC79" s="230" t="s">
        <v>690</v>
      </c>
      <c r="BD79" s="169" t="s">
        <v>4149</v>
      </c>
      <c r="BE79" s="230" t="s">
        <v>3034</v>
      </c>
      <c r="BF79" s="213"/>
      <c r="BG79" s="213"/>
      <c r="BH79" s="169" t="s">
        <v>2592</v>
      </c>
      <c r="BI79" s="230" t="s">
        <v>2986</v>
      </c>
      <c r="BJ79" s="230"/>
      <c r="BK79" s="230" t="s">
        <v>4150</v>
      </c>
      <c r="BL79" s="213"/>
      <c r="BM79" s="213"/>
      <c r="BN79" s="213"/>
      <c r="BO79" s="213"/>
      <c r="BP79" s="213"/>
      <c r="BQ79" s="169"/>
      <c r="BR79" s="230" t="s">
        <v>4151</v>
      </c>
      <c r="BS79" s="169" t="s">
        <v>4152</v>
      </c>
      <c r="BT79" s="230" t="s">
        <v>4153</v>
      </c>
      <c r="BU79" s="169" t="s">
        <v>4154</v>
      </c>
      <c r="BV79" s="169" t="s">
        <v>4155</v>
      </c>
      <c r="BW79" s="213"/>
      <c r="BX79" s="230" t="s">
        <v>4156</v>
      </c>
      <c r="BY79" s="169" t="s">
        <v>4157</v>
      </c>
      <c r="BZ79" s="213"/>
      <c r="CA79" s="213"/>
      <c r="CB79" s="213"/>
      <c r="CC79" s="213"/>
      <c r="CD79" s="213"/>
      <c r="CE79" s="213"/>
      <c r="CF79" s="169" t="s">
        <v>4158</v>
      </c>
      <c r="CG79" s="169" t="s">
        <v>2579</v>
      </c>
      <c r="CH79" s="230" t="s">
        <v>2093</v>
      </c>
      <c r="CI79" s="230" t="s">
        <v>4159</v>
      </c>
      <c r="CJ79" s="213"/>
      <c r="CK79" s="169" t="s">
        <v>2117</v>
      </c>
      <c r="CL79" s="169" t="s">
        <v>4160</v>
      </c>
      <c r="CM79" s="169" t="s">
        <v>324</v>
      </c>
      <c r="CN79" s="213"/>
      <c r="CO79" s="213"/>
      <c r="CP79" s="213"/>
      <c r="CQ79" s="213"/>
      <c r="CR79" s="213"/>
      <c r="CS79" s="175"/>
      <c r="CT79" s="230" t="s">
        <v>4161</v>
      </c>
      <c r="CU79" s="213"/>
      <c r="CV79" s="169" t="s">
        <v>1876</v>
      </c>
      <c r="CW79" s="169" t="s">
        <v>1359</v>
      </c>
      <c r="CX79" s="230" t="s">
        <v>1176</v>
      </c>
      <c r="CY79" s="230" t="s">
        <v>3309</v>
      </c>
      <c r="CZ79" s="87" t="s">
        <v>4162</v>
      </c>
      <c r="DA79" s="230" t="s">
        <v>1223</v>
      </c>
      <c r="DB79" s="213"/>
      <c r="DC79" s="213"/>
      <c r="DD79" s="213"/>
      <c r="DE79" s="213"/>
      <c r="DF79" s="213"/>
      <c r="DG79" s="230" t="s">
        <v>1367</v>
      </c>
      <c r="DH79" s="213"/>
      <c r="DI79" s="213"/>
      <c r="DJ79" s="213"/>
      <c r="DK79" s="213"/>
      <c r="DL79" s="213"/>
      <c r="DM79" s="87" t="s">
        <v>2859</v>
      </c>
      <c r="DN79" s="87" t="s">
        <v>4163</v>
      </c>
      <c r="DO79" s="213"/>
      <c r="DP79" s="169" t="s">
        <v>4164</v>
      </c>
      <c r="DQ79" s="230"/>
      <c r="DR79" s="213"/>
      <c r="DS79" s="213"/>
      <c r="DT79" s="213"/>
      <c r="DU79" s="213"/>
      <c r="DV79" s="87" t="s">
        <v>4165</v>
      </c>
      <c r="DW79" s="213"/>
      <c r="DX79" s="213"/>
      <c r="DY79" s="213"/>
      <c r="DZ79" s="213"/>
      <c r="EA79" s="213"/>
      <c r="EB79" s="252"/>
    </row>
    <row r="80" ht="15.75" customHeight="1">
      <c r="A80" s="555" t="s">
        <v>4166</v>
      </c>
      <c r="B80" s="99" t="s">
        <v>4167</v>
      </c>
      <c r="C80" s="100" t="s">
        <v>1286</v>
      </c>
      <c r="D80" s="101" t="s">
        <v>1286</v>
      </c>
      <c r="E80" s="102" t="s">
        <v>1048</v>
      </c>
      <c r="F80" s="103" t="s">
        <v>891</v>
      </c>
      <c r="G80" s="99" t="s">
        <v>4168</v>
      </c>
      <c r="H80" s="274"/>
      <c r="I80" s="233" t="s">
        <v>3871</v>
      </c>
      <c r="J80" s="424" t="s">
        <v>4169</v>
      </c>
      <c r="K80" s="177" t="s">
        <v>1415</v>
      </c>
      <c r="L80" s="233" t="s">
        <v>4170</v>
      </c>
      <c r="M80" s="233" t="s">
        <v>4171</v>
      </c>
      <c r="N80" s="233" t="s">
        <v>4172</v>
      </c>
      <c r="O80" s="233" t="s">
        <v>1747</v>
      </c>
      <c r="P80" s="178" t="s">
        <v>4173</v>
      </c>
      <c r="Q80" s="274"/>
      <c r="R80" s="274"/>
      <c r="S80" s="274"/>
      <c r="T80" s="274"/>
      <c r="U80" s="274"/>
      <c r="V80" s="274"/>
      <c r="W80" s="170"/>
      <c r="X80" s="418" t="s">
        <v>2359</v>
      </c>
      <c r="Y80" s="277"/>
      <c r="Z80" s="111" t="s">
        <v>2458</v>
      </c>
      <c r="AA80" s="237" t="s">
        <v>3328</v>
      </c>
      <c r="AB80" s="237" t="s">
        <v>2005</v>
      </c>
      <c r="AC80" s="237" t="s">
        <v>4174</v>
      </c>
      <c r="AD80" s="277"/>
      <c r="AE80" s="256" t="s">
        <v>584</v>
      </c>
      <c r="AF80" s="183" t="s">
        <v>4175</v>
      </c>
      <c r="AG80" s="277"/>
      <c r="AH80" s="277"/>
      <c r="AI80" s="277"/>
      <c r="AJ80" s="277"/>
      <c r="AK80" s="170"/>
      <c r="AL80" s="257"/>
      <c r="AM80" s="239" t="s">
        <v>280</v>
      </c>
      <c r="AN80" s="257"/>
      <c r="AO80" s="257"/>
      <c r="AP80" s="257"/>
      <c r="AQ80" s="257"/>
      <c r="AR80" s="257"/>
      <c r="AS80" s="257"/>
      <c r="AT80" s="239" t="s">
        <v>907</v>
      </c>
      <c r="AU80" s="190" t="s">
        <v>1366</v>
      </c>
      <c r="AV80" s="257"/>
      <c r="AW80" s="257"/>
      <c r="AX80" s="257"/>
      <c r="AY80" s="257"/>
      <c r="AZ80" s="257"/>
      <c r="BA80" s="194"/>
      <c r="BB80" s="220" t="s">
        <v>195</v>
      </c>
      <c r="BC80" s="220" t="s">
        <v>690</v>
      </c>
      <c r="BD80" s="258"/>
      <c r="BE80" s="220" t="s">
        <v>3738</v>
      </c>
      <c r="BF80" s="258"/>
      <c r="BG80" s="258"/>
      <c r="BH80" s="129" t="s">
        <v>1333</v>
      </c>
      <c r="BI80" s="220" t="s">
        <v>4176</v>
      </c>
      <c r="BJ80" s="194"/>
      <c r="BK80" s="220" t="s">
        <v>1927</v>
      </c>
      <c r="BL80" s="258"/>
      <c r="BM80" s="258"/>
      <c r="BN80" s="258"/>
      <c r="BO80" s="258"/>
      <c r="BP80" s="258"/>
      <c r="BQ80" s="221" t="s">
        <v>4177</v>
      </c>
      <c r="BR80" s="221" t="s">
        <v>4178</v>
      </c>
      <c r="BS80" s="426" t="s">
        <v>3620</v>
      </c>
      <c r="BT80" s="426" t="s">
        <v>4179</v>
      </c>
      <c r="BU80" s="221" t="s">
        <v>728</v>
      </c>
      <c r="BV80" s="556" t="s">
        <v>4117</v>
      </c>
      <c r="BW80" s="259"/>
      <c r="BX80" s="426" t="s">
        <v>4180</v>
      </c>
      <c r="BY80" s="259"/>
      <c r="BZ80" s="221" t="s">
        <v>3751</v>
      </c>
      <c r="CA80" s="259"/>
      <c r="CB80" s="259"/>
      <c r="CC80" s="221" t="s">
        <v>2541</v>
      </c>
      <c r="CD80" s="259"/>
      <c r="CE80" s="259"/>
      <c r="CF80" s="222" t="s">
        <v>4181</v>
      </c>
      <c r="CG80" s="222" t="s">
        <v>2608</v>
      </c>
      <c r="CH80" s="243" t="s">
        <v>4182</v>
      </c>
      <c r="CI80" s="261"/>
      <c r="CJ80" s="261"/>
      <c r="CK80" s="261"/>
      <c r="CL80" s="222" t="s">
        <v>2540</v>
      </c>
      <c r="CM80" s="222" t="s">
        <v>2664</v>
      </c>
      <c r="CN80" s="261"/>
      <c r="CO80" s="261"/>
      <c r="CP80" s="261"/>
      <c r="CQ80" s="261"/>
      <c r="CR80" s="261"/>
      <c r="CS80" s="175"/>
      <c r="CT80" s="246" t="s">
        <v>187</v>
      </c>
      <c r="CU80" s="246" t="s">
        <v>3780</v>
      </c>
      <c r="CV80" s="246" t="s">
        <v>4183</v>
      </c>
      <c r="CW80" s="262"/>
      <c r="CX80" s="262"/>
      <c r="CY80" s="262"/>
      <c r="CZ80" s="246" t="s">
        <v>4184</v>
      </c>
      <c r="DA80" s="223" t="s">
        <v>4185</v>
      </c>
      <c r="DB80" s="262"/>
      <c r="DC80" s="262"/>
      <c r="DD80" s="262"/>
      <c r="DE80" s="262"/>
      <c r="DF80" s="262"/>
      <c r="DG80" s="263"/>
      <c r="DH80" s="263"/>
      <c r="DI80" s="263"/>
      <c r="DJ80" s="263"/>
      <c r="DK80" s="263"/>
      <c r="DL80" s="263"/>
      <c r="DM80" s="263"/>
      <c r="DN80" s="263"/>
      <c r="DO80" s="263"/>
      <c r="DP80" s="336" t="s">
        <v>4186</v>
      </c>
      <c r="DQ80" s="557"/>
      <c r="DR80" s="296"/>
      <c r="DS80" s="263"/>
      <c r="DT80" s="263"/>
      <c r="DU80" s="263"/>
      <c r="DV80" s="263"/>
      <c r="DW80" s="263"/>
      <c r="DX80" s="263"/>
      <c r="DY80" s="263"/>
      <c r="DZ80" s="263"/>
      <c r="EA80" s="263"/>
      <c r="EB80" s="293"/>
    </row>
    <row r="81" ht="15.75" customHeight="1">
      <c r="A81" s="168" t="s">
        <v>4187</v>
      </c>
      <c r="B81" s="79" t="s">
        <v>4188</v>
      </c>
      <c r="C81" s="80" t="s">
        <v>1286</v>
      </c>
      <c r="D81" s="81" t="s">
        <v>1286</v>
      </c>
      <c r="E81" s="82" t="s">
        <v>1286</v>
      </c>
      <c r="F81" s="83" t="s">
        <v>1498</v>
      </c>
      <c r="G81" s="79" t="s">
        <v>3119</v>
      </c>
      <c r="H81" s="230" t="s">
        <v>4189</v>
      </c>
      <c r="I81" s="213"/>
      <c r="J81" s="230" t="s">
        <v>2798</v>
      </c>
      <c r="K81" s="230" t="s">
        <v>3843</v>
      </c>
      <c r="L81" s="230" t="s">
        <v>4190</v>
      </c>
      <c r="M81" s="230" t="s">
        <v>4191</v>
      </c>
      <c r="N81" s="230" t="s">
        <v>4192</v>
      </c>
      <c r="O81" s="230" t="s">
        <v>4193</v>
      </c>
      <c r="P81" s="230" t="s">
        <v>1631</v>
      </c>
      <c r="Q81" s="213"/>
      <c r="R81" s="213"/>
      <c r="S81" s="213"/>
      <c r="T81" s="213"/>
      <c r="U81" s="213"/>
      <c r="V81" s="213"/>
      <c r="W81" s="170"/>
      <c r="X81" s="213"/>
      <c r="Y81" s="230" t="s">
        <v>3926</v>
      </c>
      <c r="Z81" s="230" t="s">
        <v>1468</v>
      </c>
      <c r="AA81" s="174" t="s">
        <v>4194</v>
      </c>
      <c r="AB81" s="230" t="s">
        <v>3086</v>
      </c>
      <c r="AC81" s="230" t="s">
        <v>4195</v>
      </c>
      <c r="AD81" s="213"/>
      <c r="AE81" s="213"/>
      <c r="AF81" s="230" t="s">
        <v>2778</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1982</v>
      </c>
      <c r="AV81" s="213"/>
      <c r="AW81" s="213"/>
      <c r="AX81" s="213"/>
      <c r="AY81" s="213"/>
      <c r="AZ81" s="213"/>
      <c r="BA81" s="213"/>
      <c r="BB81" s="230" t="s">
        <v>3047</v>
      </c>
      <c r="BC81" s="230" t="s">
        <v>1363</v>
      </c>
      <c r="BD81" s="230" t="s">
        <v>1188</v>
      </c>
      <c r="BE81" s="230"/>
      <c r="BF81" s="230" t="s">
        <v>1736</v>
      </c>
      <c r="BG81" s="213"/>
      <c r="BH81" s="86" t="str">
        <f>HYPERLINK("https://www.youtube.com/watch?v=D3qit_yrtB8&amp;feature=youtu.be","27.76")</f>
        <v>27.76</v>
      </c>
      <c r="BI81" s="230" t="s">
        <v>4196</v>
      </c>
      <c r="BJ81" s="230"/>
      <c r="BK81" s="230" t="s">
        <v>3855</v>
      </c>
      <c r="BL81" s="213"/>
      <c r="BM81" s="230" t="s">
        <v>4197</v>
      </c>
      <c r="BN81" s="213"/>
      <c r="BO81" s="213"/>
      <c r="BP81" s="213"/>
      <c r="BQ81" s="213"/>
      <c r="BR81" s="230" t="s">
        <v>4198</v>
      </c>
      <c r="BS81" s="230" t="s">
        <v>2214</v>
      </c>
      <c r="BT81" s="230" t="s">
        <v>3886</v>
      </c>
      <c r="BU81" s="213"/>
      <c r="BV81" s="230" t="s">
        <v>2314</v>
      </c>
      <c r="BW81" s="213"/>
      <c r="BX81" s="230" t="s">
        <v>4199</v>
      </c>
      <c r="BY81" s="213"/>
      <c r="BZ81" s="230" t="s">
        <v>4200</v>
      </c>
      <c r="CA81" s="230" t="s">
        <v>4201</v>
      </c>
      <c r="CB81" s="213"/>
      <c r="CC81" s="213"/>
      <c r="CD81" s="213"/>
      <c r="CE81" s="213"/>
      <c r="CF81" s="230" t="s">
        <v>4202</v>
      </c>
      <c r="CG81" s="174" t="s">
        <v>1394</v>
      </c>
      <c r="CH81" s="230"/>
      <c r="CI81" s="213"/>
      <c r="CJ81" s="230" t="s">
        <v>441</v>
      </c>
      <c r="CK81" s="213"/>
      <c r="CL81" s="174" t="s">
        <v>3445</v>
      </c>
      <c r="CM81" s="230" t="s">
        <v>4203</v>
      </c>
      <c r="CN81" s="213"/>
      <c r="CO81" s="213"/>
      <c r="CP81" s="213"/>
      <c r="CQ81" s="213"/>
      <c r="CR81" s="213"/>
      <c r="CS81" s="175"/>
      <c r="CT81" s="230" t="s">
        <v>4204</v>
      </c>
      <c r="CU81" s="230"/>
      <c r="CV81" s="230" t="s">
        <v>3561</v>
      </c>
      <c r="CW81" s="213"/>
      <c r="CX81" s="213"/>
      <c r="CY81" s="213"/>
      <c r="CZ81" s="230" t="s">
        <v>4205</v>
      </c>
      <c r="DA81" s="230" t="s">
        <v>658</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58" t="s">
        <v>4206</v>
      </c>
      <c r="B82" s="99" t="s">
        <v>4207</v>
      </c>
      <c r="C82" s="100" t="s">
        <v>1286</v>
      </c>
      <c r="D82" s="101" t="s">
        <v>1286</v>
      </c>
      <c r="E82" s="102" t="s">
        <v>1286</v>
      </c>
      <c r="F82" s="103" t="s">
        <v>4127</v>
      </c>
      <c r="G82" s="99" t="s">
        <v>3120</v>
      </c>
      <c r="H82" s="429"/>
      <c r="I82" s="559" t="s">
        <v>4208</v>
      </c>
      <c r="J82" s="178" t="s">
        <v>2713</v>
      </c>
      <c r="K82" s="178"/>
      <c r="L82" s="180" t="s">
        <v>1979</v>
      </c>
      <c r="M82" s="274"/>
      <c r="N82" s="274"/>
      <c r="O82" s="177" t="s">
        <v>4209</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4210</v>
      </c>
      <c r="Z82" s="236" t="str">
        <f>HYPERLINK("https://clips.twitch.tv/ConsiderateInterestingFlamingoDancingBaby","15.36")</f>
        <v>15.36</v>
      </c>
      <c r="AA82" s="183" t="s">
        <v>851</v>
      </c>
      <c r="AB82" s="277"/>
      <c r="AC82" s="183" t="s">
        <v>4211</v>
      </c>
      <c r="AD82" s="236" t="str">
        <f>HYPERLINK("https://www.youtube.com/watch?v=NI_eFWO8vcE","1:37.58")</f>
        <v>1:37.58</v>
      </c>
      <c r="AE82" s="277"/>
      <c r="AF82" s="277"/>
      <c r="AG82" s="277"/>
      <c r="AH82" s="184"/>
      <c r="AI82" s="236" t="s">
        <v>3491</v>
      </c>
      <c r="AJ82" s="277"/>
      <c r="AK82" s="170"/>
      <c r="AL82" s="257"/>
      <c r="AM82" s="257"/>
      <c r="AN82" s="257"/>
      <c r="AO82" s="257"/>
      <c r="AP82" s="257"/>
      <c r="AQ82" s="257"/>
      <c r="AR82" s="560" t="s">
        <v>2383</v>
      </c>
      <c r="AS82" s="257"/>
      <c r="AT82" s="257"/>
      <c r="AU82" s="190" t="s">
        <v>2787</v>
      </c>
      <c r="AV82" s="257"/>
      <c r="AW82" s="240" t="str">
        <f>HYPERLINK("https://www.youtube.com/watch?v=ZrfhNe_zSDk","41.12")</f>
        <v>41.12</v>
      </c>
      <c r="AX82" s="303"/>
      <c r="AY82" s="257"/>
      <c r="AZ82" s="257"/>
      <c r="BA82" s="258"/>
      <c r="BB82" s="258"/>
      <c r="BC82" s="258"/>
      <c r="BD82" s="194" t="s">
        <v>4212</v>
      </c>
      <c r="BE82" s="258"/>
      <c r="BF82" s="561"/>
      <c r="BG82" s="193"/>
      <c r="BH82" s="258"/>
      <c r="BI82" s="194" t="s">
        <v>4213</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4214</v>
      </c>
      <c r="BU82" s="259"/>
      <c r="BV82" s="199" t="s">
        <v>2837</v>
      </c>
      <c r="BW82" s="259"/>
      <c r="BX82" s="195" t="s">
        <v>4215</v>
      </c>
      <c r="BY82" s="414" t="s">
        <v>4216</v>
      </c>
      <c r="BZ82" s="259"/>
      <c r="CA82" s="414" t="s">
        <v>4217</v>
      </c>
      <c r="CB82" s="195" t="str">
        <f>HYPERLINK("https://www.youtube.com/watch?v=kKfeqwrHHg8","1:09.15")</f>
        <v>1:09.15</v>
      </c>
      <c r="CC82" s="195" t="str">
        <f>HYPERLINK("https://www.youtube.com/watch?v=FJKfE_oi77Q","44.53")</f>
        <v>44.53</v>
      </c>
      <c r="CD82" s="259"/>
      <c r="CE82" s="259"/>
      <c r="CF82" s="562" t="s">
        <v>2852</v>
      </c>
      <c r="CG82" s="142" t="s">
        <v>2095</v>
      </c>
      <c r="CH82" s="261"/>
      <c r="CI82" s="261"/>
      <c r="CJ82" s="261"/>
      <c r="CK82" s="142" t="s">
        <v>3068</v>
      </c>
      <c r="CL82" s="142" t="s">
        <v>803</v>
      </c>
      <c r="CM82" s="261"/>
      <c r="CN82" s="243"/>
      <c r="CO82" s="261"/>
      <c r="CP82" s="563"/>
      <c r="CQ82" s="244" t="str">
        <f>HYPERLINK("https://www.youtube.com/watch?v=QxWPg7mdDfE","1:06.99")</f>
        <v>1:06.99</v>
      </c>
      <c r="CR82" s="261"/>
      <c r="CS82" s="175"/>
      <c r="CT82" s="153" t="s">
        <v>4218</v>
      </c>
      <c r="CU82" s="206"/>
      <c r="CV82" s="206" t="s">
        <v>4219</v>
      </c>
      <c r="CW82" s="262"/>
      <c r="CX82" s="153" t="s">
        <v>2580</v>
      </c>
      <c r="CY82" s="153" t="s">
        <v>1840</v>
      </c>
      <c r="CZ82" s="248" t="s">
        <v>4220</v>
      </c>
      <c r="DA82" s="262"/>
      <c r="DB82" s="262"/>
      <c r="DC82" s="248" t="str">
        <f>HYPERLINK("https://www.youtube.com/watch?v=bLjbsRbEWJo","1:01.28")</f>
        <v>1:01.28</v>
      </c>
      <c r="DD82" s="262"/>
      <c r="DE82" s="262"/>
      <c r="DF82" s="262"/>
      <c r="DG82" s="353"/>
      <c r="DH82" s="564" t="s">
        <v>3385</v>
      </c>
      <c r="DI82" s="263"/>
      <c r="DJ82" s="263"/>
      <c r="DK82" s="263"/>
      <c r="DL82" s="263"/>
      <c r="DM82" s="564" t="s">
        <v>386</v>
      </c>
      <c r="DN82" s="167" t="str">
        <f>HYPERLINK("https://clips.twitch.tv/TemperedFaintAppleTwitchRaid","20.13")</f>
        <v>20.13</v>
      </c>
      <c r="DO82" s="265" t="s">
        <v>1223</v>
      </c>
      <c r="DP82" s="265" t="s">
        <v>1692</v>
      </c>
      <c r="DQ82" s="265"/>
      <c r="DR82" s="263"/>
      <c r="DS82" s="263"/>
      <c r="DT82" s="263"/>
      <c r="DU82" s="265" t="s">
        <v>2066</v>
      </c>
      <c r="DV82" s="263"/>
      <c r="DW82" s="265"/>
      <c r="DX82" s="265"/>
      <c r="DY82" s="265" t="s">
        <v>278</v>
      </c>
      <c r="DZ82" s="263"/>
      <c r="EA82" s="263"/>
      <c r="EB82" s="293"/>
    </row>
    <row r="83" ht="15.75" customHeight="1">
      <c r="A83" s="565" t="s">
        <v>4221</v>
      </c>
      <c r="B83" s="79" t="s">
        <v>4207</v>
      </c>
      <c r="C83" s="80" t="s">
        <v>1286</v>
      </c>
      <c r="D83" s="81" t="s">
        <v>1286</v>
      </c>
      <c r="E83" s="82" t="s">
        <v>1286</v>
      </c>
      <c r="F83" s="83" t="s">
        <v>436</v>
      </c>
      <c r="G83" s="79" t="s">
        <v>2517</v>
      </c>
      <c r="H83" s="213"/>
      <c r="I83" s="172" t="s">
        <v>1976</v>
      </c>
      <c r="J83" s="344" t="str">
        <f>HYPERLINK("https://clips.twitch.tv/YummyHeadstrongLyrebirdBIRB-7wgQ4d4SumTfs219", "37.97")</f>
        <v>37.97</v>
      </c>
      <c r="K83" s="87" t="str">
        <f>HYPERLINK("https://clips.twitch.tv/WittyEasySquidNomNom-l87X6W7Pw1m43xPS", "13.90")</f>
        <v>13.90</v>
      </c>
      <c r="L83" s="87" t="s">
        <v>4222</v>
      </c>
      <c r="M83" s="213"/>
      <c r="N83" s="213"/>
      <c r="O83" s="87" t="s">
        <v>1482</v>
      </c>
      <c r="P83" s="169" t="s">
        <v>2340</v>
      </c>
      <c r="Q83" s="213"/>
      <c r="R83" s="213"/>
      <c r="S83" s="213"/>
      <c r="T83" s="213"/>
      <c r="U83" s="213"/>
      <c r="V83" s="213"/>
      <c r="W83" s="170"/>
      <c r="X83" s="87" t="s">
        <v>3818</v>
      </c>
      <c r="Y83" s="169" t="s">
        <v>700</v>
      </c>
      <c r="Z83" s="268" t="s">
        <v>4223</v>
      </c>
      <c r="AA83" s="169" t="s">
        <v>3652</v>
      </c>
      <c r="AB83" s="169" t="s">
        <v>1428</v>
      </c>
      <c r="AC83" s="213"/>
      <c r="AD83" s="213"/>
      <c r="AE83" s="213"/>
      <c r="AF83" s="213"/>
      <c r="AG83" s="213"/>
      <c r="AH83" s="213"/>
      <c r="AI83" s="213"/>
      <c r="AJ83" s="213"/>
      <c r="AK83" s="170"/>
      <c r="AL83" s="213"/>
      <c r="AM83" s="87" t="s">
        <v>3534</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2812</v>
      </c>
      <c r="BF83" s="213"/>
      <c r="BG83" s="230"/>
      <c r="BH83" s="87" t="s">
        <v>1843</v>
      </c>
      <c r="BI83" s="213"/>
      <c r="BJ83" s="213"/>
      <c r="BK83" s="213"/>
      <c r="BL83" s="213"/>
      <c r="BM83" s="213"/>
      <c r="BN83" s="213"/>
      <c r="BO83" s="213"/>
      <c r="BP83" s="213"/>
      <c r="BQ83" s="213"/>
      <c r="BR83" s="230" t="s">
        <v>4224</v>
      </c>
      <c r="BS83" s="169" t="s">
        <v>4225</v>
      </c>
      <c r="BT83" s="213"/>
      <c r="BU83" s="213"/>
      <c r="BV83" s="87" t="s">
        <v>4226</v>
      </c>
      <c r="BW83" s="213"/>
      <c r="BX83" s="213"/>
      <c r="BY83" s="213"/>
      <c r="BZ83" s="213"/>
      <c r="CA83" s="213"/>
      <c r="CB83" s="213"/>
      <c r="CC83" s="213"/>
      <c r="CD83" s="213"/>
      <c r="CE83" s="213"/>
      <c r="CF83" s="566"/>
      <c r="CG83" s="87" t="s">
        <v>1187</v>
      </c>
      <c r="CH83" s="213"/>
      <c r="CI83" s="213"/>
      <c r="CJ83" s="213"/>
      <c r="CK83" s="171" t="s">
        <v>4227</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2854</v>
      </c>
      <c r="CZ83" s="567" t="s">
        <v>4228</v>
      </c>
      <c r="DA83" s="213"/>
      <c r="DB83" s="213"/>
      <c r="DC83" s="213"/>
      <c r="DD83" s="213"/>
      <c r="DE83" s="213"/>
      <c r="DF83" s="213"/>
      <c r="DG83" s="213"/>
      <c r="DH83" s="213"/>
      <c r="DI83" s="213"/>
      <c r="DJ83" s="213"/>
      <c r="DK83" s="213"/>
      <c r="DL83" s="213"/>
      <c r="DM83" s="213"/>
      <c r="DN83" s="213"/>
      <c r="DO83" s="213"/>
      <c r="DP83" s="169" t="s">
        <v>1976</v>
      </c>
      <c r="DQ83" s="169" t="s">
        <v>3895</v>
      </c>
      <c r="DR83" s="213"/>
      <c r="DS83" s="213"/>
      <c r="DT83" s="213"/>
      <c r="DU83" s="213"/>
      <c r="DV83" s="213"/>
      <c r="DW83" s="213"/>
      <c r="DX83" s="213"/>
      <c r="DY83" s="213"/>
      <c r="DZ83" s="213"/>
      <c r="EA83" s="213"/>
      <c r="EB83" s="252"/>
    </row>
    <row r="84" ht="15.75" customHeight="1">
      <c r="A84" s="176" t="s">
        <v>4229</v>
      </c>
      <c r="B84" s="99" t="s">
        <v>4230</v>
      </c>
      <c r="C84" s="100" t="s">
        <v>1286</v>
      </c>
      <c r="D84" s="101" t="s">
        <v>1286</v>
      </c>
      <c r="E84" s="102" t="s">
        <v>1286</v>
      </c>
      <c r="F84" s="103" t="s">
        <v>891</v>
      </c>
      <c r="G84" s="99" t="s">
        <v>4231</v>
      </c>
      <c r="H84" s="178" t="s">
        <v>4232</v>
      </c>
      <c r="I84" s="178" t="s">
        <v>3306</v>
      </c>
      <c r="J84" s="178" t="s">
        <v>4233</v>
      </c>
      <c r="K84" s="178" t="s">
        <v>2746</v>
      </c>
      <c r="L84" s="178" t="s">
        <v>3177</v>
      </c>
      <c r="M84" s="178" t="s">
        <v>4234</v>
      </c>
      <c r="N84" s="178" t="s">
        <v>4235</v>
      </c>
      <c r="O84" s="178" t="s">
        <v>4236</v>
      </c>
      <c r="P84" s="178" t="s">
        <v>2574</v>
      </c>
      <c r="Q84" s="274"/>
      <c r="R84" s="274"/>
      <c r="S84" s="274"/>
      <c r="T84" s="274"/>
      <c r="U84" s="274"/>
      <c r="V84" s="274"/>
      <c r="W84" s="170"/>
      <c r="X84" s="183" t="s">
        <v>2822</v>
      </c>
      <c r="Y84" s="183" t="s">
        <v>3051</v>
      </c>
      <c r="Z84" s="183" t="s">
        <v>4237</v>
      </c>
      <c r="AA84" s="236" t="str">
        <f>HYPERLINK("https://youtu.be/qJ6N4MrS6B4","48.05")</f>
        <v>48.05</v>
      </c>
      <c r="AB84" s="183" t="s">
        <v>1902</v>
      </c>
      <c r="AC84" s="236" t="str">
        <f>HYPERLINK("https://www.twitch.tv/videos/230818041","57.20")</f>
        <v>57.20</v>
      </c>
      <c r="AD84" s="277"/>
      <c r="AE84" s="183" t="s">
        <v>3385</v>
      </c>
      <c r="AF84" s="183" t="s">
        <v>4037</v>
      </c>
      <c r="AG84" s="277"/>
      <c r="AH84" s="277"/>
      <c r="AI84" s="277"/>
      <c r="AJ84" s="277"/>
      <c r="AK84" s="170"/>
      <c r="AL84" s="257"/>
      <c r="AM84" s="257"/>
      <c r="AN84" s="257"/>
      <c r="AO84" s="257"/>
      <c r="AP84" s="257"/>
      <c r="AQ84" s="257"/>
      <c r="AR84" s="257"/>
      <c r="AS84" s="257"/>
      <c r="AT84" s="190" t="s">
        <v>4238</v>
      </c>
      <c r="AU84" s="190" t="s">
        <v>2197</v>
      </c>
      <c r="AV84" s="257"/>
      <c r="AW84" s="257"/>
      <c r="AX84" s="257"/>
      <c r="AY84" s="257"/>
      <c r="AZ84" s="257"/>
      <c r="BA84" s="194"/>
      <c r="BB84" s="194" t="s">
        <v>1127</v>
      </c>
      <c r="BC84" s="129" t="str">
        <f>HYPERLINK("https://youtu.be/jzNyA3Lqtt4","28.84")</f>
        <v>28.84</v>
      </c>
      <c r="BD84" s="194" t="s">
        <v>4239</v>
      </c>
      <c r="BE84" s="194" t="s">
        <v>4240</v>
      </c>
      <c r="BF84" s="258"/>
      <c r="BG84" s="258"/>
      <c r="BH84" s="194" t="s">
        <v>1703</v>
      </c>
      <c r="BI84" s="193"/>
      <c r="BJ84" s="194" t="s">
        <v>4241</v>
      </c>
      <c r="BK84" s="194" t="s">
        <v>4242</v>
      </c>
      <c r="BL84" s="258"/>
      <c r="BM84" s="258"/>
      <c r="BN84" s="258"/>
      <c r="BO84" s="258"/>
      <c r="BP84" s="258"/>
      <c r="BQ84" s="242"/>
      <c r="BR84" s="259"/>
      <c r="BS84" s="199" t="s">
        <v>1036</v>
      </c>
      <c r="BT84" s="199" t="s">
        <v>4243</v>
      </c>
      <c r="BU84" s="199" t="s">
        <v>1832</v>
      </c>
      <c r="BV84" s="195" t="str">
        <f>HYPERLINK("https://www.youtube.com/watch?v=HaeMpTna7bY","21.54")</f>
        <v>21.54</v>
      </c>
      <c r="BW84" s="259"/>
      <c r="BX84" s="414"/>
      <c r="BY84" s="414"/>
      <c r="BZ84" s="259"/>
      <c r="CA84" s="259"/>
      <c r="CB84" s="259"/>
      <c r="CC84" s="259"/>
      <c r="CD84" s="259"/>
      <c r="CE84" s="259"/>
      <c r="CF84" s="243" t="s">
        <v>4100</v>
      </c>
      <c r="CG84" s="243" t="s">
        <v>239</v>
      </c>
      <c r="CH84" s="243" t="s">
        <v>4244</v>
      </c>
      <c r="CI84" s="261"/>
      <c r="CJ84" s="261"/>
      <c r="CK84" s="243" t="s">
        <v>3633</v>
      </c>
      <c r="CL84" s="243" t="s">
        <v>2896</v>
      </c>
      <c r="CM84" s="261"/>
      <c r="CN84" s="261"/>
      <c r="CO84" s="261"/>
      <c r="CP84" s="261"/>
      <c r="CQ84" s="261"/>
      <c r="CR84" s="261"/>
      <c r="CS84" s="175"/>
      <c r="CT84" s="206" t="s">
        <v>4245</v>
      </c>
      <c r="CU84" s="262"/>
      <c r="CV84" s="206" t="s">
        <v>1511</v>
      </c>
      <c r="CW84" s="206" t="s">
        <v>2269</v>
      </c>
      <c r="CX84" s="246"/>
      <c r="CY84" s="568"/>
      <c r="CZ84" s="206" t="s">
        <v>4246</v>
      </c>
      <c r="DA84" s="206" t="s">
        <v>4247</v>
      </c>
      <c r="DB84" s="262"/>
      <c r="DC84" s="262"/>
      <c r="DD84" s="262"/>
      <c r="DE84" s="262"/>
      <c r="DF84" s="262"/>
      <c r="DG84" s="263"/>
      <c r="DH84" s="263"/>
      <c r="DI84" s="263"/>
      <c r="DJ84" s="263"/>
      <c r="DK84" s="296"/>
      <c r="DL84" s="263"/>
      <c r="DM84" s="263"/>
      <c r="DN84" s="263"/>
      <c r="DO84" s="263"/>
      <c r="DP84" s="265" t="s">
        <v>4248</v>
      </c>
      <c r="DQ84" s="265"/>
      <c r="DR84" s="296"/>
      <c r="DS84" s="263"/>
      <c r="DT84" s="263"/>
      <c r="DU84" s="263"/>
      <c r="DV84" s="263"/>
      <c r="DW84" s="263"/>
      <c r="DX84" s="263"/>
      <c r="DY84" s="263"/>
      <c r="DZ84" s="263"/>
      <c r="EA84" s="263"/>
      <c r="EB84" s="293"/>
    </row>
    <row r="85" ht="15.75" customHeight="1">
      <c r="A85" s="168" t="s">
        <v>4249</v>
      </c>
      <c r="B85" s="79" t="s">
        <v>4250</v>
      </c>
      <c r="C85" s="80" t="s">
        <v>1286</v>
      </c>
      <c r="D85" s="81" t="s">
        <v>1286</v>
      </c>
      <c r="E85" s="82" t="s">
        <v>1286</v>
      </c>
      <c r="F85" s="83" t="s">
        <v>1048</v>
      </c>
      <c r="G85" s="79" t="s">
        <v>4251</v>
      </c>
      <c r="H85" s="230" t="s">
        <v>4252</v>
      </c>
      <c r="I85" s="230" t="s">
        <v>3356</v>
      </c>
      <c r="J85" s="230" t="s">
        <v>1898</v>
      </c>
      <c r="K85" s="174" t="s">
        <v>3892</v>
      </c>
      <c r="L85" s="230" t="s">
        <v>606</v>
      </c>
      <c r="M85" s="213"/>
      <c r="N85" s="230" t="s">
        <v>3044</v>
      </c>
      <c r="O85" s="230" t="s">
        <v>3045</v>
      </c>
      <c r="P85" s="230" t="s">
        <v>3493</v>
      </c>
      <c r="Q85" s="230" t="s">
        <v>4253</v>
      </c>
      <c r="R85" s="230"/>
      <c r="S85" s="230" t="s">
        <v>4254</v>
      </c>
      <c r="T85" s="213"/>
      <c r="U85" s="230" t="s">
        <v>2107</v>
      </c>
      <c r="V85" s="230" t="s">
        <v>4255</v>
      </c>
      <c r="W85" s="170"/>
      <c r="X85" s="230" t="s">
        <v>4256</v>
      </c>
      <c r="Y85" s="174" t="s">
        <v>2576</v>
      </c>
      <c r="Z85" s="230" t="s">
        <v>2055</v>
      </c>
      <c r="AA85" s="230" t="s">
        <v>4257</v>
      </c>
      <c r="AB85" s="230" t="s">
        <v>1104</v>
      </c>
      <c r="AC85" s="230" t="s">
        <v>3500</v>
      </c>
      <c r="AD85" s="230" t="s">
        <v>3095</v>
      </c>
      <c r="AE85" s="230" t="s">
        <v>1527</v>
      </c>
      <c r="AF85" s="174" t="s">
        <v>4258</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370</v>
      </c>
      <c r="AY85" s="213"/>
      <c r="AZ85" s="213"/>
      <c r="BA85" s="230" t="s">
        <v>4259</v>
      </c>
      <c r="BB85" s="230" t="s">
        <v>2094</v>
      </c>
      <c r="BC85" s="230" t="s">
        <v>3038</v>
      </c>
      <c r="BD85" s="230" t="s">
        <v>4260</v>
      </c>
      <c r="BE85" s="213"/>
      <c r="BF85" s="213"/>
      <c r="BG85" s="213"/>
      <c r="BH85" s="230" t="s">
        <v>4261</v>
      </c>
      <c r="BI85" s="173"/>
      <c r="BJ85" s="213"/>
      <c r="BK85" s="213"/>
      <c r="BL85" s="213"/>
      <c r="BM85" s="230" t="s">
        <v>4262</v>
      </c>
      <c r="BN85" s="230" t="s">
        <v>2328</v>
      </c>
      <c r="BO85" s="213"/>
      <c r="BP85" s="213"/>
      <c r="BQ85" s="213"/>
      <c r="BR85" s="230"/>
      <c r="BS85" s="230" t="s">
        <v>4263</v>
      </c>
      <c r="BT85" s="230" t="s">
        <v>4264</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4265</v>
      </c>
      <c r="CW85" s="213"/>
      <c r="CX85" s="213"/>
      <c r="CY85" s="213"/>
      <c r="CZ85" s="230" t="s">
        <v>4266</v>
      </c>
      <c r="DA85" s="213"/>
      <c r="DB85" s="213"/>
      <c r="DC85" s="213"/>
      <c r="DD85" s="213"/>
      <c r="DE85" s="213"/>
      <c r="DF85" s="213"/>
      <c r="DG85" s="213"/>
      <c r="DH85" s="213"/>
      <c r="DI85" s="213"/>
      <c r="DJ85" s="213"/>
      <c r="DK85" s="213"/>
      <c r="DL85" s="213"/>
      <c r="DM85" s="230" t="s">
        <v>4267</v>
      </c>
      <c r="DN85" s="230" t="s">
        <v>1963</v>
      </c>
      <c r="DO85" s="174"/>
      <c r="DP85" s="213"/>
      <c r="DQ85" s="213"/>
      <c r="DR85" s="213"/>
      <c r="DS85" s="213"/>
      <c r="DT85" s="213"/>
      <c r="DU85" s="213"/>
      <c r="DV85" s="213"/>
      <c r="DW85" s="213"/>
      <c r="DX85" s="213"/>
      <c r="DY85" s="213"/>
      <c r="DZ85" s="213"/>
      <c r="EA85" s="213"/>
      <c r="EB85" s="252"/>
    </row>
    <row r="86" ht="15.75" customHeight="1">
      <c r="A86" s="569" t="s">
        <v>4268</v>
      </c>
      <c r="B86" s="99" t="s">
        <v>4269</v>
      </c>
      <c r="C86" s="100" t="s">
        <v>1286</v>
      </c>
      <c r="D86" s="101" t="s">
        <v>1286</v>
      </c>
      <c r="E86" s="102" t="s">
        <v>1286</v>
      </c>
      <c r="F86" s="103" t="s">
        <v>1048</v>
      </c>
      <c r="G86" s="99" t="s">
        <v>3456</v>
      </c>
      <c r="H86" s="178" t="s">
        <v>670</v>
      </c>
      <c r="I86" s="178" t="s">
        <v>4270</v>
      </c>
      <c r="J86" s="178" t="s">
        <v>4271</v>
      </c>
      <c r="K86" s="178" t="s">
        <v>3843</v>
      </c>
      <c r="L86" s="178" t="s">
        <v>2531</v>
      </c>
      <c r="M86" s="178" t="s">
        <v>4272</v>
      </c>
      <c r="N86" s="178" t="s">
        <v>4273</v>
      </c>
      <c r="O86" s="178" t="s">
        <v>1431</v>
      </c>
      <c r="P86" s="178" t="s">
        <v>4274</v>
      </c>
      <c r="Q86" s="274"/>
      <c r="R86" s="274"/>
      <c r="S86" s="178" t="s">
        <v>4275</v>
      </c>
      <c r="T86" s="274"/>
      <c r="U86" s="178" t="s">
        <v>1304</v>
      </c>
      <c r="V86" s="274"/>
      <c r="W86" s="170"/>
      <c r="X86" s="183" t="s">
        <v>2060</v>
      </c>
      <c r="Y86" s="183" t="s">
        <v>1432</v>
      </c>
      <c r="Z86" s="183" t="s">
        <v>4276</v>
      </c>
      <c r="AA86" s="183" t="s">
        <v>2488</v>
      </c>
      <c r="AB86" s="570" t="s">
        <v>3593</v>
      </c>
      <c r="AC86" s="237" t="s">
        <v>4277</v>
      </c>
      <c r="AD86" s="277"/>
      <c r="AE86" s="277"/>
      <c r="AF86" s="237" t="s">
        <v>4278</v>
      </c>
      <c r="AG86" s="277"/>
      <c r="AH86" s="277"/>
      <c r="AI86" s="277"/>
      <c r="AJ86" s="277"/>
      <c r="AK86" s="170"/>
      <c r="AL86" s="190" t="s">
        <v>1741</v>
      </c>
      <c r="AM86" s="239" t="s">
        <v>4279</v>
      </c>
      <c r="AN86" s="257"/>
      <c r="AO86" s="257"/>
      <c r="AP86" s="257"/>
      <c r="AQ86" s="257"/>
      <c r="AR86" s="239" t="s">
        <v>4280</v>
      </c>
      <c r="AS86" s="257"/>
      <c r="AT86" s="190" t="s">
        <v>2465</v>
      </c>
      <c r="AU86" s="190" t="s">
        <v>3140</v>
      </c>
      <c r="AV86" s="239" t="s">
        <v>3357</v>
      </c>
      <c r="AW86" s="257"/>
      <c r="AX86" s="190" t="s">
        <v>4281</v>
      </c>
      <c r="AY86" s="190" t="s">
        <v>4282</v>
      </c>
      <c r="AZ86" s="190"/>
      <c r="BA86" s="220" t="s">
        <v>4283</v>
      </c>
      <c r="BB86" s="194" t="s">
        <v>1768</v>
      </c>
      <c r="BC86" s="194" t="s">
        <v>1363</v>
      </c>
      <c r="BD86" s="220" t="s">
        <v>1117</v>
      </c>
      <c r="BE86" s="194" t="s">
        <v>2709</v>
      </c>
      <c r="BF86" s="220" t="s">
        <v>4284</v>
      </c>
      <c r="BG86" s="220" t="s">
        <v>4285</v>
      </c>
      <c r="BH86" s="194" t="s">
        <v>4286</v>
      </c>
      <c r="BI86" s="193"/>
      <c r="BJ86" s="220" t="s">
        <v>4287</v>
      </c>
      <c r="BK86" s="220" t="s">
        <v>4288</v>
      </c>
      <c r="BL86" s="258"/>
      <c r="BM86" s="258"/>
      <c r="BN86" s="194"/>
      <c r="BO86" s="258"/>
      <c r="BP86" s="258"/>
      <c r="BQ86" s="259"/>
      <c r="BR86" s="259"/>
      <c r="BS86" s="199" t="s">
        <v>4289</v>
      </c>
      <c r="BT86" s="221" t="s">
        <v>4290</v>
      </c>
      <c r="BU86" s="259"/>
      <c r="BV86" s="221" t="s">
        <v>3035</v>
      </c>
      <c r="BW86" s="259"/>
      <c r="BX86" s="259"/>
      <c r="BY86" s="259"/>
      <c r="BZ86" s="221" t="s">
        <v>2512</v>
      </c>
      <c r="CA86" s="259"/>
      <c r="CB86" s="199" t="s">
        <v>2040</v>
      </c>
      <c r="CC86" s="259"/>
      <c r="CD86" s="259"/>
      <c r="CE86" s="259"/>
      <c r="CF86" s="243" t="s">
        <v>4291</v>
      </c>
      <c r="CG86" s="243" t="s">
        <v>4292</v>
      </c>
      <c r="CH86" s="243" t="s">
        <v>1078</v>
      </c>
      <c r="CI86" s="243"/>
      <c r="CJ86" s="243" t="s">
        <v>4293</v>
      </c>
      <c r="CK86" s="243" t="s">
        <v>4023</v>
      </c>
      <c r="CL86" s="449" t="s">
        <v>4286</v>
      </c>
      <c r="CM86" s="222" t="s">
        <v>2352</v>
      </c>
      <c r="CN86" s="261"/>
      <c r="CO86" s="261"/>
      <c r="CP86" s="243"/>
      <c r="CQ86" s="243" t="s">
        <v>4294</v>
      </c>
      <c r="CR86" s="261"/>
      <c r="CS86" s="175"/>
      <c r="CT86" s="246" t="s">
        <v>587</v>
      </c>
      <c r="CU86" s="206" t="s">
        <v>2848</v>
      </c>
      <c r="CV86" s="206" t="s">
        <v>4295</v>
      </c>
      <c r="CW86" s="262"/>
      <c r="CX86" s="262"/>
      <c r="CY86" s="206" t="s">
        <v>278</v>
      </c>
      <c r="CZ86" s="246" t="s">
        <v>4296</v>
      </c>
      <c r="DA86" s="206" t="s">
        <v>3584</v>
      </c>
      <c r="DB86" s="262"/>
      <c r="DC86" s="262"/>
      <c r="DD86" s="246" t="s">
        <v>4297</v>
      </c>
      <c r="DE86" s="206" t="s">
        <v>1211</v>
      </c>
      <c r="DF86" s="206"/>
      <c r="DG86" s="263"/>
      <c r="DH86" s="263"/>
      <c r="DI86" s="263"/>
      <c r="DJ86" s="265"/>
      <c r="DK86" s="265" t="s">
        <v>1767</v>
      </c>
      <c r="DL86" s="265" t="s">
        <v>4298</v>
      </c>
      <c r="DM86" s="263"/>
      <c r="DN86" s="263"/>
      <c r="DO86" s="263"/>
      <c r="DP86" s="263"/>
      <c r="DQ86" s="263"/>
      <c r="DR86" s="265" t="s">
        <v>4299</v>
      </c>
      <c r="DS86" s="249" t="s">
        <v>4300</v>
      </c>
      <c r="DT86" s="263"/>
      <c r="DU86" s="263"/>
      <c r="DV86" s="263"/>
      <c r="DW86" s="263"/>
      <c r="DX86" s="263"/>
      <c r="DY86" s="263"/>
      <c r="DZ86" s="263"/>
      <c r="EA86" s="263"/>
      <c r="EB86" s="293"/>
    </row>
    <row r="87">
      <c r="A87" s="168" t="s">
        <v>4301</v>
      </c>
      <c r="B87" s="79" t="s">
        <v>4302</v>
      </c>
      <c r="C87" s="80" t="s">
        <v>1286</v>
      </c>
      <c r="D87" s="81" t="s">
        <v>1286</v>
      </c>
      <c r="E87" s="82" t="s">
        <v>1286</v>
      </c>
      <c r="F87" s="83" t="s">
        <v>4123</v>
      </c>
      <c r="G87" s="79" t="s">
        <v>2620</v>
      </c>
      <c r="H87" s="87" t="s">
        <v>2822</v>
      </c>
      <c r="I87" s="268" t="s">
        <v>4303</v>
      </c>
      <c r="J87" s="268" t="s">
        <v>4304</v>
      </c>
      <c r="K87" s="87" t="s">
        <v>4305</v>
      </c>
      <c r="L87" s="268" t="s">
        <v>4048</v>
      </c>
      <c r="M87" s="169" t="s">
        <v>4306</v>
      </c>
      <c r="N87" s="268" t="s">
        <v>4307</v>
      </c>
      <c r="O87" s="268" t="s">
        <v>666</v>
      </c>
      <c r="P87" s="87" t="s">
        <v>1516</v>
      </c>
      <c r="Q87" s="213"/>
      <c r="R87" s="213"/>
      <c r="S87" s="213"/>
      <c r="T87" s="213"/>
      <c r="U87" s="213"/>
      <c r="V87" s="213"/>
      <c r="W87" s="170"/>
      <c r="X87" s="268" t="s">
        <v>1627</v>
      </c>
      <c r="Y87" s="268" t="s">
        <v>1516</v>
      </c>
      <c r="Z87" s="268" t="s">
        <v>454</v>
      </c>
      <c r="AA87" s="268" t="s">
        <v>4308</v>
      </c>
      <c r="AB87" s="87" t="s">
        <v>2035</v>
      </c>
      <c r="AC87" s="87" t="s">
        <v>4309</v>
      </c>
      <c r="AD87" s="213"/>
      <c r="AE87" s="169" t="s">
        <v>3790</v>
      </c>
      <c r="AF87" s="87" t="s">
        <v>4310</v>
      </c>
      <c r="AG87" s="213"/>
      <c r="AH87" s="213"/>
      <c r="AI87" s="213"/>
      <c r="AJ87" s="213"/>
      <c r="AK87" s="170"/>
      <c r="AL87" s="169" t="s">
        <v>4308</v>
      </c>
      <c r="AM87" s="87" t="s">
        <v>4311</v>
      </c>
      <c r="AN87" s="213"/>
      <c r="AO87" s="213"/>
      <c r="AP87" s="213"/>
      <c r="AQ87" s="213"/>
      <c r="AR87" s="213"/>
      <c r="AS87" s="213"/>
      <c r="AT87" s="87" t="s">
        <v>2225</v>
      </c>
      <c r="AU87" s="169" t="s">
        <v>4312</v>
      </c>
      <c r="AV87" s="213"/>
      <c r="AW87" s="213"/>
      <c r="AX87" s="213"/>
      <c r="AY87" s="213"/>
      <c r="AZ87" s="213"/>
      <c r="BA87" s="169" t="s">
        <v>2364</v>
      </c>
      <c r="BB87" s="169" t="s">
        <v>3712</v>
      </c>
      <c r="BC87" s="268" t="s">
        <v>3988</v>
      </c>
      <c r="BD87" s="268" t="s">
        <v>4313</v>
      </c>
      <c r="BE87" s="87" t="s">
        <v>4314</v>
      </c>
      <c r="BF87" s="268" t="s">
        <v>4315</v>
      </c>
      <c r="BG87" s="87" t="s">
        <v>4316</v>
      </c>
      <c r="BH87" s="87" t="s">
        <v>505</v>
      </c>
      <c r="BI87" s="169" t="s">
        <v>4317</v>
      </c>
      <c r="BJ87" s="213"/>
      <c r="BK87" s="169" t="s">
        <v>2449</v>
      </c>
      <c r="BL87" s="213"/>
      <c r="BM87" s="213"/>
      <c r="BN87" s="213"/>
      <c r="BO87" s="213"/>
      <c r="BP87" s="213"/>
      <c r="BQ87" s="169" t="s">
        <v>4318</v>
      </c>
      <c r="BR87" s="169" t="s">
        <v>4319</v>
      </c>
      <c r="BS87" s="169" t="s">
        <v>4320</v>
      </c>
      <c r="BT87" s="169" t="s">
        <v>4117</v>
      </c>
      <c r="BU87" s="87" t="s">
        <v>3893</v>
      </c>
      <c r="BV87" s="169" t="s">
        <v>4321</v>
      </c>
      <c r="BW87" s="87" t="s">
        <v>4322</v>
      </c>
      <c r="BX87" s="169" t="s">
        <v>413</v>
      </c>
      <c r="BY87" s="213"/>
      <c r="BZ87" s="87" t="s">
        <v>2173</v>
      </c>
      <c r="CA87" s="213"/>
      <c r="CB87" s="213"/>
      <c r="CC87" s="213"/>
      <c r="CD87" s="213"/>
      <c r="CE87" s="213"/>
      <c r="CF87" s="169" t="s">
        <v>4323</v>
      </c>
      <c r="CG87" s="87" t="s">
        <v>4324</v>
      </c>
      <c r="CH87" s="87" t="s">
        <v>4244</v>
      </c>
      <c r="CI87" s="87" t="s">
        <v>4325</v>
      </c>
      <c r="CJ87" s="169" t="s">
        <v>4326</v>
      </c>
      <c r="CK87" s="169" t="s">
        <v>4327</v>
      </c>
      <c r="CL87" s="169" t="s">
        <v>4328</v>
      </c>
      <c r="CM87" s="87" t="s">
        <v>2155</v>
      </c>
      <c r="CN87" s="213"/>
      <c r="CO87" s="213"/>
      <c r="CP87" s="213"/>
      <c r="CQ87" s="213"/>
      <c r="CR87" s="213"/>
      <c r="CS87" s="175"/>
      <c r="CT87" s="268" t="s">
        <v>4329</v>
      </c>
      <c r="CU87" s="169" t="s">
        <v>2383</v>
      </c>
      <c r="CV87" s="268" t="s">
        <v>2308</v>
      </c>
      <c r="CW87" s="268" t="s">
        <v>4330</v>
      </c>
      <c r="CX87" s="169" t="s">
        <v>2809</v>
      </c>
      <c r="CY87" s="169" t="s">
        <v>3563</v>
      </c>
      <c r="CZ87" s="268" t="s">
        <v>4331</v>
      </c>
      <c r="DA87" s="87" t="s">
        <v>1678</v>
      </c>
      <c r="DB87" s="213"/>
      <c r="DC87" s="213"/>
      <c r="DD87" s="213"/>
      <c r="DE87" s="213"/>
      <c r="DF87" s="213"/>
      <c r="DG87" s="213"/>
      <c r="DH87" s="213"/>
      <c r="DI87" s="213"/>
      <c r="DJ87" s="213"/>
      <c r="DK87" s="213"/>
      <c r="DL87" s="169" t="s">
        <v>2370</v>
      </c>
      <c r="DM87" s="213"/>
      <c r="DN87" s="213"/>
      <c r="DO87" s="213"/>
      <c r="DP87" s="169" t="s">
        <v>1324</v>
      </c>
      <c r="DQ87" s="87" t="s">
        <v>4332</v>
      </c>
      <c r="DR87" s="213"/>
      <c r="DS87" s="213"/>
      <c r="DT87" s="213"/>
      <c r="DU87" s="213"/>
      <c r="DV87" s="213"/>
      <c r="DW87" s="213"/>
      <c r="DX87" s="213"/>
      <c r="DY87" s="213"/>
      <c r="DZ87" s="213"/>
      <c r="EA87" s="213"/>
      <c r="EB87" s="571"/>
    </row>
    <row r="88" ht="15.75" customHeight="1">
      <c r="A88" s="176" t="s">
        <v>4333</v>
      </c>
      <c r="B88" s="99" t="s">
        <v>4334</v>
      </c>
      <c r="C88" s="100" t="s">
        <v>1286</v>
      </c>
      <c r="D88" s="101" t="s">
        <v>1048</v>
      </c>
      <c r="E88" s="102" t="s">
        <v>1286</v>
      </c>
      <c r="F88" s="103" t="s">
        <v>4335</v>
      </c>
      <c r="G88" s="99" t="s">
        <v>2400</v>
      </c>
      <c r="H88" s="233" t="s">
        <v>858</v>
      </c>
      <c r="I88" s="177" t="s">
        <v>3632</v>
      </c>
      <c r="J88" s="177" t="s">
        <v>2573</v>
      </c>
      <c r="K88" s="177" t="s">
        <v>3726</v>
      </c>
      <c r="L88" s="177" t="s">
        <v>2531</v>
      </c>
      <c r="M88" s="177" t="s">
        <v>4336</v>
      </c>
      <c r="N88" s="177" t="s">
        <v>4337</v>
      </c>
      <c r="O88" s="177" t="s">
        <v>2012</v>
      </c>
      <c r="P88" s="177" t="s">
        <v>4338</v>
      </c>
      <c r="Q88" s="177" t="s">
        <v>4339</v>
      </c>
      <c r="R88" s="274"/>
      <c r="S88" s="177" t="s">
        <v>2308</v>
      </c>
      <c r="T88" s="177" t="s">
        <v>4340</v>
      </c>
      <c r="U88" s="274"/>
      <c r="V88" s="233" t="s">
        <v>4341</v>
      </c>
      <c r="W88" s="170"/>
      <c r="X88" s="111" t="s">
        <v>4342</v>
      </c>
      <c r="Y88" s="277"/>
      <c r="Z88" s="111" t="s">
        <v>4343</v>
      </c>
      <c r="AA88" s="111" t="s">
        <v>4344</v>
      </c>
      <c r="AB88" s="111" t="s">
        <v>2285</v>
      </c>
      <c r="AC88" s="237" t="s">
        <v>2143</v>
      </c>
      <c r="AD88" s="277"/>
      <c r="AE88" s="111" t="s">
        <v>2874</v>
      </c>
      <c r="AF88" s="111" t="s">
        <v>4237</v>
      </c>
      <c r="AG88" s="277"/>
      <c r="AH88" s="237" t="s">
        <v>2198</v>
      </c>
      <c r="AI88" s="237" t="s">
        <v>822</v>
      </c>
      <c r="AJ88" s="277"/>
      <c r="AK88" s="170"/>
      <c r="AL88" s="239" t="s">
        <v>4345</v>
      </c>
      <c r="AM88" s="239" t="s">
        <v>4346</v>
      </c>
      <c r="AN88" s="257"/>
      <c r="AO88" s="239" t="s">
        <v>4347</v>
      </c>
      <c r="AP88" s="257"/>
      <c r="AQ88" s="257"/>
      <c r="AR88" s="257"/>
      <c r="AS88" s="239" t="s">
        <v>2168</v>
      </c>
      <c r="AT88" s="186" t="s">
        <v>4348</v>
      </c>
      <c r="AU88" s="186" t="s">
        <v>2384</v>
      </c>
      <c r="AV88" s="186" t="s">
        <v>1993</v>
      </c>
      <c r="AW88" s="257"/>
      <c r="AX88" s="186" t="s">
        <v>3665</v>
      </c>
      <c r="AY88" s="257"/>
      <c r="AZ88" s="257"/>
      <c r="BA88" s="220" t="s">
        <v>4349</v>
      </c>
      <c r="BB88" s="258"/>
      <c r="BC88" s="258"/>
      <c r="BD88" s="191" t="s">
        <v>4350</v>
      </c>
      <c r="BE88" s="191" t="s">
        <v>4351</v>
      </c>
      <c r="BF88" s="258"/>
      <c r="BG88" s="258"/>
      <c r="BH88" s="258"/>
      <c r="BI88" s="193"/>
      <c r="BJ88" s="191" t="s">
        <v>4352</v>
      </c>
      <c r="BK88" s="191" t="s">
        <v>4353</v>
      </c>
      <c r="BL88" s="258"/>
      <c r="BM88" s="191" t="s">
        <v>1919</v>
      </c>
      <c r="BN88" s="258"/>
      <c r="BO88" s="258"/>
      <c r="BP88" s="258"/>
      <c r="BQ88" s="259"/>
      <c r="BR88" s="259"/>
      <c r="BS88" s="221" t="s">
        <v>4354</v>
      </c>
      <c r="BT88" s="134" t="s">
        <v>4355</v>
      </c>
      <c r="BU88" s="259"/>
      <c r="BV88" s="259"/>
      <c r="BW88" s="259"/>
      <c r="BX88" s="221" t="s">
        <v>4356</v>
      </c>
      <c r="BY88" s="132" t="s">
        <v>868</v>
      </c>
      <c r="BZ88" s="134" t="s">
        <v>3277</v>
      </c>
      <c r="CA88" s="134" t="s">
        <v>4357</v>
      </c>
      <c r="CB88" s="221" t="s">
        <v>3201</v>
      </c>
      <c r="CC88" s="134" t="s">
        <v>3538</v>
      </c>
      <c r="CD88" s="259"/>
      <c r="CE88" s="259"/>
      <c r="CF88" s="142" t="s">
        <v>4358</v>
      </c>
      <c r="CG88" s="142" t="s">
        <v>1537</v>
      </c>
      <c r="CH88" s="261"/>
      <c r="CI88" s="142" t="s">
        <v>4359</v>
      </c>
      <c r="CJ88" s="142" t="s">
        <v>4360</v>
      </c>
      <c r="CK88" s="142" t="s">
        <v>3645</v>
      </c>
      <c r="CL88" s="261"/>
      <c r="CM88" s="261"/>
      <c r="CN88" s="261"/>
      <c r="CO88" s="261"/>
      <c r="CP88" s="202"/>
      <c r="CQ88" s="142" t="s">
        <v>108</v>
      </c>
      <c r="CR88" s="261"/>
      <c r="CS88" s="175"/>
      <c r="CT88" s="153" t="s">
        <v>822</v>
      </c>
      <c r="CU88" s="262"/>
      <c r="CV88" s="262"/>
      <c r="CW88" s="153" t="s">
        <v>4361</v>
      </c>
      <c r="CX88" s="262"/>
      <c r="CY88" s="262"/>
      <c r="CZ88" s="206" t="s">
        <v>4362</v>
      </c>
      <c r="DA88" s="153" t="s">
        <v>1738</v>
      </c>
      <c r="DB88" s="262"/>
      <c r="DC88" s="246" t="s">
        <v>4363</v>
      </c>
      <c r="DD88" s="153" t="s">
        <v>4364</v>
      </c>
      <c r="DE88" s="262"/>
      <c r="DF88" s="262"/>
      <c r="DG88" s="296"/>
      <c r="DH88" s="296"/>
      <c r="DI88" s="263"/>
      <c r="DJ88" s="263"/>
      <c r="DK88" s="263"/>
      <c r="DL88" s="263"/>
      <c r="DM88" s="207" t="s">
        <v>1102</v>
      </c>
      <c r="DN88" s="249" t="s">
        <v>3213</v>
      </c>
      <c r="DO88" s="249" t="s">
        <v>4365</v>
      </c>
      <c r="DP88" s="263"/>
      <c r="DQ88" s="263"/>
      <c r="DR88" s="263"/>
      <c r="DS88" s="263"/>
      <c r="DT88" s="263"/>
      <c r="DU88" s="263"/>
      <c r="DV88" s="263"/>
      <c r="DW88" s="263"/>
      <c r="DX88" s="263"/>
      <c r="DY88" s="210" t="s">
        <v>4366</v>
      </c>
      <c r="DZ88" s="263"/>
      <c r="EA88" s="263"/>
      <c r="EB88" s="293"/>
    </row>
    <row r="89">
      <c r="A89" s="168" t="s">
        <v>4367</v>
      </c>
      <c r="B89" s="79" t="s">
        <v>4368</v>
      </c>
      <c r="C89" s="80" t="s">
        <v>1286</v>
      </c>
      <c r="D89" s="81" t="s">
        <v>1286</v>
      </c>
      <c r="E89" s="82" t="s">
        <v>1286</v>
      </c>
      <c r="F89" s="83" t="s">
        <v>1286</v>
      </c>
      <c r="G89" s="79" t="s">
        <v>4168</v>
      </c>
      <c r="H89" s="213"/>
      <c r="I89" s="169" t="s">
        <v>1928</v>
      </c>
      <c r="J89" s="169" t="s">
        <v>4369</v>
      </c>
      <c r="K89" s="169" t="s">
        <v>1238</v>
      </c>
      <c r="L89" s="169" t="s">
        <v>4370</v>
      </c>
      <c r="M89" s="213"/>
      <c r="N89" s="169" t="s">
        <v>4371</v>
      </c>
      <c r="O89" s="169" t="s">
        <v>4350</v>
      </c>
      <c r="P89" s="169" t="s">
        <v>348</v>
      </c>
      <c r="Q89" s="213"/>
      <c r="R89" s="213"/>
      <c r="S89" s="213"/>
      <c r="T89" s="213"/>
      <c r="U89" s="213"/>
      <c r="V89" s="213"/>
      <c r="W89" s="170"/>
      <c r="X89" s="169" t="s">
        <v>3057</v>
      </c>
      <c r="Y89" s="169" t="s">
        <v>1516</v>
      </c>
      <c r="Z89" s="169" t="s">
        <v>1991</v>
      </c>
      <c r="AA89" s="169" t="s">
        <v>4372</v>
      </c>
      <c r="AB89" s="169" t="s">
        <v>4373</v>
      </c>
      <c r="AC89" s="169" t="s">
        <v>4374</v>
      </c>
      <c r="AD89" s="213"/>
      <c r="AE89" s="169" t="s">
        <v>2151</v>
      </c>
      <c r="AF89" s="169" t="s">
        <v>4375</v>
      </c>
      <c r="AG89" s="213"/>
      <c r="AH89" s="213"/>
      <c r="AI89" s="213"/>
      <c r="AJ89" s="213"/>
      <c r="AK89" s="170"/>
      <c r="AL89" s="213"/>
      <c r="AM89" s="213"/>
      <c r="AN89" s="213"/>
      <c r="AO89" s="213"/>
      <c r="AP89" s="213"/>
      <c r="AQ89" s="213"/>
      <c r="AR89" s="213"/>
      <c r="AS89" s="213"/>
      <c r="AT89" s="169" t="s">
        <v>3496</v>
      </c>
      <c r="AU89" s="169" t="s">
        <v>3913</v>
      </c>
      <c r="AV89" s="213"/>
      <c r="AW89" s="213"/>
      <c r="AX89" s="213"/>
      <c r="AY89" s="213"/>
      <c r="AZ89" s="213"/>
      <c r="BA89" s="169" t="s">
        <v>2557</v>
      </c>
      <c r="BB89" s="169" t="s">
        <v>4376</v>
      </c>
      <c r="BC89" s="213"/>
      <c r="BD89" s="169" t="s">
        <v>4313</v>
      </c>
      <c r="BE89" s="169" t="s">
        <v>4377</v>
      </c>
      <c r="BF89" s="213"/>
      <c r="BG89" s="213"/>
      <c r="BH89" s="169" t="s">
        <v>2579</v>
      </c>
      <c r="BI89" s="169" t="s">
        <v>4378</v>
      </c>
      <c r="BJ89" s="213"/>
      <c r="BK89" s="169" t="s">
        <v>4379</v>
      </c>
      <c r="BL89" s="213"/>
      <c r="BM89" s="213"/>
      <c r="BN89" s="213"/>
      <c r="BO89" s="213"/>
      <c r="BP89" s="213"/>
      <c r="BQ89" s="169" t="s">
        <v>4380</v>
      </c>
      <c r="BR89" s="169" t="s">
        <v>3671</v>
      </c>
      <c r="BS89" s="169" t="s">
        <v>1293</v>
      </c>
      <c r="BT89" s="169" t="s">
        <v>4381</v>
      </c>
      <c r="BU89" s="169" t="s">
        <v>4382</v>
      </c>
      <c r="BV89" s="169" t="s">
        <v>4383</v>
      </c>
      <c r="BW89" s="213"/>
      <c r="BX89" s="169" t="s">
        <v>4384</v>
      </c>
      <c r="BY89" s="213"/>
      <c r="BZ89" s="213"/>
      <c r="CA89" s="213"/>
      <c r="CB89" s="213"/>
      <c r="CC89" s="213"/>
      <c r="CD89" s="213"/>
      <c r="CE89" s="213"/>
      <c r="CF89" s="169" t="s">
        <v>4385</v>
      </c>
      <c r="CG89" s="169" t="s">
        <v>1187</v>
      </c>
      <c r="CH89" s="169" t="s">
        <v>593</v>
      </c>
      <c r="CI89" s="169" t="s">
        <v>4386</v>
      </c>
      <c r="CJ89" s="213"/>
      <c r="CK89" s="169" t="s">
        <v>2875</v>
      </c>
      <c r="CL89" s="169" t="s">
        <v>1010</v>
      </c>
      <c r="CM89" s="169" t="s">
        <v>4387</v>
      </c>
      <c r="CN89" s="213"/>
      <c r="CO89" s="213"/>
      <c r="CP89" s="213"/>
      <c r="CQ89" s="213"/>
      <c r="CR89" s="213"/>
      <c r="CS89" s="175"/>
      <c r="CT89" s="169" t="s">
        <v>4388</v>
      </c>
      <c r="CU89" s="213"/>
      <c r="CV89" s="169" t="s">
        <v>4389</v>
      </c>
      <c r="CW89" s="169" t="s">
        <v>568</v>
      </c>
      <c r="CX89" s="169" t="s">
        <v>4390</v>
      </c>
      <c r="CY89" s="213"/>
      <c r="CZ89" s="169" t="s">
        <v>4391</v>
      </c>
      <c r="DA89" s="169" t="s">
        <v>4392</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4393</v>
      </c>
      <c r="B90" s="99" t="s">
        <v>4394</v>
      </c>
      <c r="C90" s="100" t="s">
        <v>1286</v>
      </c>
      <c r="D90" s="101" t="s">
        <v>1286</v>
      </c>
      <c r="E90" s="102" t="s">
        <v>1286</v>
      </c>
      <c r="F90" s="103" t="s">
        <v>891</v>
      </c>
      <c r="G90" s="99" t="s">
        <v>1049</v>
      </c>
      <c r="H90" s="233" t="s">
        <v>1674</v>
      </c>
      <c r="I90" s="178" t="s">
        <v>4395</v>
      </c>
      <c r="J90" s="233" t="s">
        <v>3283</v>
      </c>
      <c r="K90" s="233" t="s">
        <v>556</v>
      </c>
      <c r="L90" s="233" t="s">
        <v>4396</v>
      </c>
      <c r="M90" s="274"/>
      <c r="N90" s="233" t="s">
        <v>1814</v>
      </c>
      <c r="O90" s="233" t="s">
        <v>3800</v>
      </c>
      <c r="P90" s="178" t="s">
        <v>4397</v>
      </c>
      <c r="Q90" s="233" t="s">
        <v>4398</v>
      </c>
      <c r="R90" s="274"/>
      <c r="S90" s="178" t="s">
        <v>4399</v>
      </c>
      <c r="T90" s="274"/>
      <c r="U90" s="274"/>
      <c r="V90" s="233" t="s">
        <v>4400</v>
      </c>
      <c r="W90" s="170"/>
      <c r="X90" s="237" t="s">
        <v>4401</v>
      </c>
      <c r="Y90" s="237" t="s">
        <v>4402</v>
      </c>
      <c r="Z90" s="183" t="s">
        <v>2624</v>
      </c>
      <c r="AA90" s="237" t="s">
        <v>4403</v>
      </c>
      <c r="AB90" s="237" t="s">
        <v>4404</v>
      </c>
      <c r="AC90" s="183" t="s">
        <v>3562</v>
      </c>
      <c r="AD90" s="237" t="s">
        <v>3028</v>
      </c>
      <c r="AE90" s="237" t="s">
        <v>2986</v>
      </c>
      <c r="AF90" s="183" t="s">
        <v>4405</v>
      </c>
      <c r="AG90" s="183" t="s">
        <v>543</v>
      </c>
      <c r="AH90" s="237"/>
      <c r="AI90" s="237" t="s">
        <v>112</v>
      </c>
      <c r="AJ90" s="237" t="s">
        <v>4406</v>
      </c>
      <c r="AK90" s="170"/>
      <c r="AL90" s="257"/>
      <c r="AM90" s="190" t="s">
        <v>280</v>
      </c>
      <c r="AN90" s="239" t="s">
        <v>4407</v>
      </c>
      <c r="AO90" s="239" t="s">
        <v>3356</v>
      </c>
      <c r="AP90" s="239" t="s">
        <v>4408</v>
      </c>
      <c r="AQ90" s="239"/>
      <c r="AR90" s="239" t="s">
        <v>1204</v>
      </c>
      <c r="AS90" s="239" t="s">
        <v>1717</v>
      </c>
      <c r="AT90" s="239" t="s">
        <v>4409</v>
      </c>
      <c r="AU90" s="239" t="s">
        <v>4410</v>
      </c>
      <c r="AV90" s="239" t="s">
        <v>4411</v>
      </c>
      <c r="AW90" s="257"/>
      <c r="AX90" s="239" t="s">
        <v>4412</v>
      </c>
      <c r="AY90" s="239" t="s">
        <v>4413</v>
      </c>
      <c r="AZ90" s="239"/>
      <c r="BA90" s="258"/>
      <c r="BB90" s="220" t="s">
        <v>1744</v>
      </c>
      <c r="BC90" s="220" t="s">
        <v>1363</v>
      </c>
      <c r="BD90" s="220" t="s">
        <v>3298</v>
      </c>
      <c r="BE90" s="220" t="s">
        <v>1393</v>
      </c>
      <c r="BF90" s="220" t="s">
        <v>4414</v>
      </c>
      <c r="BG90" s="258"/>
      <c r="BH90" s="220" t="s">
        <v>3478</v>
      </c>
      <c r="BI90" s="220" t="s">
        <v>4415</v>
      </c>
      <c r="BJ90" s="220"/>
      <c r="BK90" s="194" t="s">
        <v>225</v>
      </c>
      <c r="BL90" s="258"/>
      <c r="BM90" s="194" t="s">
        <v>3058</v>
      </c>
      <c r="BN90" s="194" t="s">
        <v>4416</v>
      </c>
      <c r="BO90" s="220" t="s">
        <v>4417</v>
      </c>
      <c r="BP90" s="220"/>
      <c r="BQ90" s="259"/>
      <c r="BR90" s="259"/>
      <c r="BS90" s="199" t="s">
        <v>4332</v>
      </c>
      <c r="BT90" s="221" t="s">
        <v>4418</v>
      </c>
      <c r="BU90" s="259"/>
      <c r="BV90" s="221" t="s">
        <v>2064</v>
      </c>
      <c r="BW90" s="259"/>
      <c r="BX90" s="221" t="s">
        <v>4419</v>
      </c>
      <c r="BY90" s="259"/>
      <c r="BZ90" s="199" t="s">
        <v>1703</v>
      </c>
      <c r="CA90" s="199" t="s">
        <v>4420</v>
      </c>
      <c r="CB90" s="221" t="s">
        <v>124</v>
      </c>
      <c r="CC90" s="259"/>
      <c r="CD90" s="134" t="s">
        <v>4421</v>
      </c>
      <c r="CE90" s="199"/>
      <c r="CF90" s="222" t="s">
        <v>4422</v>
      </c>
      <c r="CG90" s="222" t="s">
        <v>623</v>
      </c>
      <c r="CH90" s="261"/>
      <c r="CI90" s="261"/>
      <c r="CJ90" s="222" t="s">
        <v>2848</v>
      </c>
      <c r="CK90" s="261"/>
      <c r="CL90" s="243" t="s">
        <v>4271</v>
      </c>
      <c r="CM90" s="243" t="s">
        <v>4346</v>
      </c>
      <c r="CN90" s="261"/>
      <c r="CO90" s="243" t="s">
        <v>3543</v>
      </c>
      <c r="CP90" s="261"/>
      <c r="CQ90" s="261"/>
      <c r="CR90" s="142" t="s">
        <v>4423</v>
      </c>
      <c r="CS90" s="175"/>
      <c r="CT90" s="246" t="s">
        <v>2495</v>
      </c>
      <c r="CU90" s="246" t="s">
        <v>225</v>
      </c>
      <c r="CV90" s="246" t="s">
        <v>2510</v>
      </c>
      <c r="CW90" s="246" t="s">
        <v>347</v>
      </c>
      <c r="CX90" s="246" t="s">
        <v>4424</v>
      </c>
      <c r="CY90" s="262"/>
      <c r="CZ90" s="262"/>
      <c r="DA90" s="206" t="s">
        <v>4425</v>
      </c>
      <c r="DB90" s="153" t="s">
        <v>4426</v>
      </c>
      <c r="DC90" s="246" t="s">
        <v>549</v>
      </c>
      <c r="DD90" s="262"/>
      <c r="DE90" s="246" t="s">
        <v>4427</v>
      </c>
      <c r="DF90" s="246"/>
      <c r="DG90" s="263"/>
      <c r="DH90" s="249" t="s">
        <v>2799</v>
      </c>
      <c r="DI90" s="263"/>
      <c r="DJ90" s="265"/>
      <c r="DK90" s="249" t="s">
        <v>4007</v>
      </c>
      <c r="DL90" s="265" t="s">
        <v>4428</v>
      </c>
      <c r="DM90" s="207" t="s">
        <v>4267</v>
      </c>
      <c r="DN90" s="265" t="s">
        <v>1963</v>
      </c>
      <c r="DO90" s="265" t="s">
        <v>4429</v>
      </c>
      <c r="DP90" s="263"/>
      <c r="DQ90" s="263"/>
      <c r="DR90" s="249" t="s">
        <v>1091</v>
      </c>
      <c r="DS90" s="249" t="s">
        <v>2501</v>
      </c>
      <c r="DT90" s="265" t="s">
        <v>4430</v>
      </c>
      <c r="DU90" s="265" t="s">
        <v>4431</v>
      </c>
      <c r="DV90" s="249" t="s">
        <v>2548</v>
      </c>
      <c r="DW90" s="265" t="s">
        <v>1158</v>
      </c>
      <c r="DX90" s="249" t="s">
        <v>4432</v>
      </c>
      <c r="DY90" s="249" t="s">
        <v>1189</v>
      </c>
      <c r="DZ90" s="265" t="s">
        <v>4433</v>
      </c>
      <c r="EA90" s="265" t="s">
        <v>1703</v>
      </c>
      <c r="EB90" s="293" t="s">
        <v>4434</v>
      </c>
    </row>
    <row r="91">
      <c r="A91" s="572" t="s">
        <v>4435</v>
      </c>
      <c r="B91" s="79" t="s">
        <v>4436</v>
      </c>
      <c r="C91" s="80" t="s">
        <v>1048</v>
      </c>
      <c r="D91" s="81" t="s">
        <v>1048</v>
      </c>
      <c r="E91" s="82" t="s">
        <v>1286</v>
      </c>
      <c r="F91" s="83" t="s">
        <v>2517</v>
      </c>
      <c r="G91" s="79" t="s">
        <v>2517</v>
      </c>
      <c r="H91" s="213"/>
      <c r="I91" s="213"/>
      <c r="J91" s="213"/>
      <c r="K91" s="344" t="str">
        <f>HYPERLINK("https://youtu.be/EB5pfKBkgP0", "14.33")</f>
        <v>14.33</v>
      </c>
      <c r="L91" s="213"/>
      <c r="M91" s="213"/>
      <c r="N91" s="213"/>
      <c r="O91" s="344" t="str">
        <f>HYPERLINK("https://twitter.com/slimetoon/status/1498245742724796417?t=KoX4uiB9IPQulQVMASlAKQ&amp;s=19", "39.59")</f>
        <v>39.59</v>
      </c>
      <c r="P91" s="344" t="str">
        <f>HYPERLINK("https://youtu.be/o2oK7_9FlpI", "16.02")</f>
        <v>16.02</v>
      </c>
      <c r="Q91" s="213"/>
      <c r="R91" s="213"/>
      <c r="S91" s="344" t="str">
        <f>HYPERLINK("https://youtu.be/5bePzbPRA_s", "38.09")</f>
        <v>38.09</v>
      </c>
      <c r="T91" s="213"/>
      <c r="U91" s="344" t="str">
        <f>HYPERLINK("https://youtu.be/Z-CRc33EMbg", "49.20")</f>
        <v>49.20</v>
      </c>
      <c r="V91" s="213"/>
      <c r="W91" s="170"/>
      <c r="X91" s="344" t="str">
        <f>HYPERLINK("https://youtu.be/NdQNDrbu9Gs", "52.36")</f>
        <v>52.36</v>
      </c>
      <c r="Y91" s="344" t="str">
        <f>HYPERLINK("https://youtu.be/vWSkR7cyQD0", "16.98")</f>
        <v>16.98</v>
      </c>
      <c r="Z91" s="87" t="str">
        <f>HYPERLINK("https://youtu.be/XO5APBUjKU8", "15.48")</f>
        <v>15.48</v>
      </c>
      <c r="AA91" s="87" t="str">
        <f>HYPERLINK("https://youtu.be/bmCCxdIf-tY", "44.89")</f>
        <v>44.89</v>
      </c>
      <c r="AB91" s="344" t="str">
        <f>HYPERLINK("https://youtu.be/4qHEwMNsaC4", "30.46")</f>
        <v>30.46</v>
      </c>
      <c r="AC91" s="573" t="str">
        <f>HYPERLINK("https://youtu.be/6UUG14m8RBE", "56.04")</f>
        <v>56.04</v>
      </c>
      <c r="AD91" s="213"/>
      <c r="AE91" s="344" t="str">
        <f>HYPERLINK("https://youtu.be/NafcicrQ_Y4", "1:33.45")</f>
        <v>1:33.45</v>
      </c>
      <c r="AF91" s="344" t="str">
        <f>HYPERLINK("https://youtu.be/m4fWBT1npzg", "15.64")</f>
        <v>15.64</v>
      </c>
      <c r="AG91" s="213"/>
      <c r="AH91" s="213"/>
      <c r="AI91" s="344" t="str">
        <f>HYPERLINK("https://youtu.be/SxETIJsg_5k", "59.78")</f>
        <v>59.78</v>
      </c>
      <c r="AJ91" s="344"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44" t="str">
        <f>HYPERLINK("https://youtu.be/ISBjnBSfw9g", "28.72")</f>
        <v>28.72</v>
      </c>
      <c r="BD91" s="213"/>
      <c r="BE91" s="213"/>
      <c r="BF91" s="213"/>
      <c r="BG91" s="213"/>
      <c r="BH91" s="344" t="str">
        <f>HYPERLINK("https://youtu.be/B3mnDy8ysOM", "28.38")</f>
        <v>28.38</v>
      </c>
      <c r="BI91" s="213"/>
      <c r="BJ91" s="213"/>
      <c r="BK91" s="213"/>
      <c r="BL91" s="213"/>
      <c r="BM91" s="344" t="str">
        <f>HYPERLINK("https://youtu.be/sez0OMnBphE", "35.45")</f>
        <v>35.45</v>
      </c>
      <c r="BN91" s="344" t="str">
        <f>HYPERLINK("https://youtu.be/j7YnJS-7oEk", "1:25.17")</f>
        <v>1:25.17</v>
      </c>
      <c r="BO91" s="213"/>
      <c r="BP91" s="213"/>
      <c r="BQ91" s="213"/>
      <c r="BR91" s="213"/>
      <c r="BS91" s="344" t="str">
        <f>HYPERLINK("https://youtu.be/wCjTjeTfy28", "35.26")</f>
        <v>35.26</v>
      </c>
      <c r="BT91" s="213"/>
      <c r="BU91" s="213"/>
      <c r="BV91" s="344" t="str">
        <f>HYPERLINK("https://youtu.be/RY16i7jgLAo", "22.14")</f>
        <v>22.14</v>
      </c>
      <c r="BW91" s="213"/>
      <c r="BX91" s="213"/>
      <c r="BY91" s="213"/>
      <c r="BZ91" s="213"/>
      <c r="CA91" s="213"/>
      <c r="CB91" s="213"/>
      <c r="CC91" s="213"/>
      <c r="CD91" s="213"/>
      <c r="CE91" s="213"/>
      <c r="CF91" s="213"/>
      <c r="CG91" s="213"/>
      <c r="CH91" s="213"/>
      <c r="CI91" s="213"/>
      <c r="CJ91" s="169"/>
      <c r="CK91" s="213"/>
      <c r="CL91" s="344" t="str">
        <f>HYPERLINK("https://youtu.be/ovo9mzVpiyE", "31.11")</f>
        <v>31.11</v>
      </c>
      <c r="CM91" s="213"/>
      <c r="CN91" s="213"/>
      <c r="CO91" s="213"/>
      <c r="CP91" s="213"/>
      <c r="CQ91" s="213"/>
      <c r="CR91" s="213"/>
      <c r="CS91" s="175"/>
      <c r="CT91" s="213"/>
      <c r="CU91" s="213"/>
      <c r="CV91" s="344" t="str">
        <f>HYPERLINK("https://youtu.be/1auX68RJB1A", "30.26")</f>
        <v>30.26</v>
      </c>
      <c r="CW91" s="213"/>
      <c r="CX91" s="213"/>
      <c r="CY91" s="344" t="str">
        <f>HYPERLINK("https://youtu.be/SoVoVff_zAc", "28.55")</f>
        <v>28.55</v>
      </c>
      <c r="CZ91" s="344" t="str">
        <f>HYPERLINK("https://youtu.be/tNf6mRH4hsI", "2:14.16")</f>
        <v>2:14.16</v>
      </c>
      <c r="DA91" s="213"/>
      <c r="DB91" s="213"/>
      <c r="DC91" s="213"/>
      <c r="DD91" s="213"/>
      <c r="DE91" s="213"/>
      <c r="DF91" s="213"/>
      <c r="DG91" s="213"/>
      <c r="DH91" s="213"/>
      <c r="DI91" s="213"/>
      <c r="DJ91" s="213"/>
      <c r="DK91" s="574" t="str">
        <f>HYPERLINK("https://youtu.be/xBxcZCbjszY", "15.59")</f>
        <v>15.59</v>
      </c>
      <c r="DL91" s="213"/>
      <c r="DM91" s="213"/>
      <c r="DN91" s="213"/>
      <c r="DO91" s="213"/>
      <c r="DP91" s="213"/>
      <c r="DQ91" s="213"/>
      <c r="DR91" s="575" t="str">
        <f>HYPERLINK("https://youtu.be/st160yUA7Cg", "10.38")</f>
        <v>10.38</v>
      </c>
      <c r="DS91" s="213"/>
      <c r="DT91" s="213"/>
      <c r="DU91" s="213"/>
      <c r="DV91" s="213"/>
      <c r="DW91" s="213"/>
      <c r="DX91" s="213"/>
      <c r="DY91" s="213"/>
      <c r="DZ91" s="213"/>
      <c r="EA91" s="213"/>
      <c r="EB91" s="571"/>
    </row>
    <row r="92" ht="15.75" customHeight="1">
      <c r="A92" s="176" t="s">
        <v>4437</v>
      </c>
      <c r="B92" s="99" t="s">
        <v>4438</v>
      </c>
      <c r="C92" s="100" t="s">
        <v>1286</v>
      </c>
      <c r="D92" s="101" t="s">
        <v>1286</v>
      </c>
      <c r="E92" s="102" t="s">
        <v>1286</v>
      </c>
      <c r="F92" s="103" t="s">
        <v>1048</v>
      </c>
      <c r="G92" s="99" t="s">
        <v>4439</v>
      </c>
      <c r="H92" s="274"/>
      <c r="I92" s="178" t="s">
        <v>1745</v>
      </c>
      <c r="J92" s="177" t="s">
        <v>4440</v>
      </c>
      <c r="K92" s="178" t="s">
        <v>3640</v>
      </c>
      <c r="L92" s="424" t="s">
        <v>456</v>
      </c>
      <c r="M92" s="274"/>
      <c r="N92" s="178" t="s">
        <v>4441</v>
      </c>
      <c r="O92" s="233" t="s">
        <v>1117</v>
      </c>
      <c r="P92" s="178" t="s">
        <v>2036</v>
      </c>
      <c r="Q92" s="274"/>
      <c r="R92" s="274"/>
      <c r="S92" s="274"/>
      <c r="T92" s="274"/>
      <c r="U92" s="274"/>
      <c r="V92" s="274"/>
      <c r="W92" s="170"/>
      <c r="X92" s="183" t="s">
        <v>2504</v>
      </c>
      <c r="Y92" s="237" t="s">
        <v>1243</v>
      </c>
      <c r="Z92" s="237" t="s">
        <v>3908</v>
      </c>
      <c r="AA92" s="237" t="s">
        <v>4442</v>
      </c>
      <c r="AB92" s="237" t="s">
        <v>315</v>
      </c>
      <c r="AC92" s="183" t="s">
        <v>4443</v>
      </c>
      <c r="AD92" s="277"/>
      <c r="AE92" s="277"/>
      <c r="AF92" s="237" t="s">
        <v>4338</v>
      </c>
      <c r="AG92" s="277"/>
      <c r="AH92" s="277"/>
      <c r="AI92" s="277"/>
      <c r="AJ92" s="277"/>
      <c r="AK92" s="170"/>
      <c r="AL92" s="257"/>
      <c r="AM92" s="257"/>
      <c r="AN92" s="257"/>
      <c r="AO92" s="257"/>
      <c r="AP92" s="257"/>
      <c r="AQ92" s="257"/>
      <c r="AR92" s="257"/>
      <c r="AS92" s="257"/>
      <c r="AT92" s="239" t="s">
        <v>3154</v>
      </c>
      <c r="AU92" s="239" t="s">
        <v>4444</v>
      </c>
      <c r="AV92" s="257"/>
      <c r="AW92" s="257"/>
      <c r="AX92" s="257"/>
      <c r="AY92" s="257"/>
      <c r="AZ92" s="257"/>
      <c r="BA92" s="220" t="s">
        <v>1289</v>
      </c>
      <c r="BB92" s="220" t="s">
        <v>259</v>
      </c>
      <c r="BC92" s="220" t="s">
        <v>3988</v>
      </c>
      <c r="BD92" s="220" t="s">
        <v>4350</v>
      </c>
      <c r="BE92" s="194" t="s">
        <v>3330</v>
      </c>
      <c r="BF92" s="258"/>
      <c r="BG92" s="258"/>
      <c r="BH92" s="194" t="s">
        <v>3055</v>
      </c>
      <c r="BI92" s="194" t="s">
        <v>4445</v>
      </c>
      <c r="BJ92" s="220" t="s">
        <v>677</v>
      </c>
      <c r="BK92" s="194" t="s">
        <v>3805</v>
      </c>
      <c r="BL92" s="258"/>
      <c r="BM92" s="258"/>
      <c r="BN92" s="258"/>
      <c r="BO92" s="258"/>
      <c r="BP92" s="258"/>
      <c r="BQ92" s="259"/>
      <c r="BR92" s="259"/>
      <c r="BS92" s="199" t="s">
        <v>4446</v>
      </c>
      <c r="BT92" s="221" t="s">
        <v>4447</v>
      </c>
      <c r="BU92" s="259"/>
      <c r="BV92" s="221" t="s">
        <v>4448</v>
      </c>
      <c r="BW92" s="259"/>
      <c r="BX92" s="259"/>
      <c r="BY92" s="259"/>
      <c r="BZ92" s="259"/>
      <c r="CA92" s="259"/>
      <c r="CB92" s="259"/>
      <c r="CC92" s="259"/>
      <c r="CD92" s="259"/>
      <c r="CE92" s="259"/>
      <c r="CF92" s="222" t="s">
        <v>4449</v>
      </c>
      <c r="CG92" s="222" t="s">
        <v>2180</v>
      </c>
      <c r="CH92" s="261"/>
      <c r="CI92" s="261"/>
      <c r="CJ92" s="261"/>
      <c r="CK92" s="243" t="s">
        <v>4450</v>
      </c>
      <c r="CL92" s="222" t="s">
        <v>2428</v>
      </c>
      <c r="CM92" s="261"/>
      <c r="CN92" s="261"/>
      <c r="CO92" s="261"/>
      <c r="CP92" s="261"/>
      <c r="CQ92" s="261"/>
      <c r="CR92" s="261"/>
      <c r="CS92" s="175"/>
      <c r="CT92" s="262"/>
      <c r="CU92" s="262"/>
      <c r="CV92" s="246" t="s">
        <v>2005</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293"/>
    </row>
    <row r="93" ht="15.75" customHeight="1">
      <c r="A93" s="576" t="s">
        <v>4451</v>
      </c>
      <c r="B93" s="79" t="s">
        <v>4452</v>
      </c>
      <c r="C93" s="80" t="s">
        <v>1048</v>
      </c>
      <c r="D93" s="81" t="s">
        <v>1286</v>
      </c>
      <c r="E93" s="82" t="s">
        <v>1286</v>
      </c>
      <c r="F93" s="83" t="s">
        <v>2400</v>
      </c>
      <c r="G93" s="79" t="s">
        <v>4453</v>
      </c>
      <c r="H93" s="87" t="s">
        <v>2802</v>
      </c>
      <c r="I93" s="268" t="s">
        <v>4454</v>
      </c>
      <c r="J93" s="87" t="s">
        <v>4455</v>
      </c>
      <c r="K93" s="268" t="s">
        <v>3921</v>
      </c>
      <c r="L93" s="87" t="s">
        <v>3298</v>
      </c>
      <c r="M93" s="87" t="s">
        <v>4456</v>
      </c>
      <c r="N93" s="268" t="s">
        <v>4457</v>
      </c>
      <c r="O93" s="268" t="s">
        <v>3064</v>
      </c>
      <c r="P93" s="87" t="s">
        <v>4458</v>
      </c>
      <c r="Q93" s="268" t="s">
        <v>4459</v>
      </c>
      <c r="R93" s="87" t="s">
        <v>3575</v>
      </c>
      <c r="S93" s="87" t="s">
        <v>4460</v>
      </c>
      <c r="T93" s="213"/>
      <c r="U93" s="87" t="s">
        <v>666</v>
      </c>
      <c r="V93" s="87" t="s">
        <v>4461</v>
      </c>
      <c r="W93" s="170"/>
      <c r="X93" s="87" t="s">
        <v>772</v>
      </c>
      <c r="Y93" s="268" t="s">
        <v>4462</v>
      </c>
      <c r="Z93" s="87" t="s">
        <v>4463</v>
      </c>
      <c r="AA93" s="268" t="s">
        <v>4464</v>
      </c>
      <c r="AB93" s="268" t="s">
        <v>2232</v>
      </c>
      <c r="AC93" s="87" t="s">
        <v>3465</v>
      </c>
      <c r="AD93" s="169"/>
      <c r="AE93" s="87" t="s">
        <v>944</v>
      </c>
      <c r="AF93" s="87" t="s">
        <v>4465</v>
      </c>
      <c r="AG93" s="87" t="s">
        <v>4466</v>
      </c>
      <c r="AH93" s="230"/>
      <c r="AI93" s="87" t="s">
        <v>3972</v>
      </c>
      <c r="AJ93" s="87" t="s">
        <v>4467</v>
      </c>
      <c r="AK93" s="170"/>
      <c r="AL93" s="87" t="s">
        <v>4468</v>
      </c>
      <c r="AM93" s="87" t="s">
        <v>4469</v>
      </c>
      <c r="AN93" s="213"/>
      <c r="AO93" s="213"/>
      <c r="AP93" s="213"/>
      <c r="AQ93" s="213"/>
      <c r="AR93" s="213"/>
      <c r="AS93" s="213"/>
      <c r="AT93" s="268" t="s">
        <v>3534</v>
      </c>
      <c r="AU93" s="87" t="s">
        <v>4470</v>
      </c>
      <c r="AV93" s="87" t="s">
        <v>4328</v>
      </c>
      <c r="AW93" s="87" t="s">
        <v>2419</v>
      </c>
      <c r="AX93" s="87" t="s">
        <v>1171</v>
      </c>
      <c r="AY93" s="213"/>
      <c r="AZ93" s="213"/>
      <c r="BA93" s="87" t="s">
        <v>4471</v>
      </c>
      <c r="BB93" s="87" t="s">
        <v>4472</v>
      </c>
      <c r="BC93" s="87" t="s">
        <v>1843</v>
      </c>
      <c r="BD93" s="87" t="s">
        <v>4109</v>
      </c>
      <c r="BE93" s="87" t="s">
        <v>4473</v>
      </c>
      <c r="BF93" s="87" t="s">
        <v>4474</v>
      </c>
      <c r="BG93" s="87" t="s">
        <v>1903</v>
      </c>
      <c r="BH93" s="268" t="s">
        <v>1187</v>
      </c>
      <c r="BI93" s="169" t="s">
        <v>4475</v>
      </c>
      <c r="BJ93" s="213"/>
      <c r="BK93" s="87" t="s">
        <v>1816</v>
      </c>
      <c r="BL93" s="213"/>
      <c r="BM93" s="87" t="s">
        <v>3958</v>
      </c>
      <c r="BN93" s="213"/>
      <c r="BO93" s="169" t="s">
        <v>4476</v>
      </c>
      <c r="BP93" s="213"/>
      <c r="BQ93" s="87" t="s">
        <v>4477</v>
      </c>
      <c r="BR93" s="87" t="s">
        <v>4478</v>
      </c>
      <c r="BS93" s="87" t="s">
        <v>4236</v>
      </c>
      <c r="BT93" s="87" t="s">
        <v>4479</v>
      </c>
      <c r="BU93" s="87" t="s">
        <v>4480</v>
      </c>
      <c r="BV93" s="268" t="s">
        <v>3508</v>
      </c>
      <c r="BW93" s="87" t="s">
        <v>4481</v>
      </c>
      <c r="BX93" s="268" t="s">
        <v>4482</v>
      </c>
      <c r="BY93" s="213"/>
      <c r="BZ93" s="268" t="s">
        <v>4483</v>
      </c>
      <c r="CA93" s="87" t="s">
        <v>4484</v>
      </c>
      <c r="CB93" s="213"/>
      <c r="CC93" s="213"/>
      <c r="CD93" s="213"/>
      <c r="CE93" s="213"/>
      <c r="CF93" s="87" t="s">
        <v>2818</v>
      </c>
      <c r="CG93" s="87" t="s">
        <v>623</v>
      </c>
      <c r="CH93" s="87" t="s">
        <v>1777</v>
      </c>
      <c r="CI93" s="213"/>
      <c r="CJ93" s="87" t="s">
        <v>2268</v>
      </c>
      <c r="CK93" s="213"/>
      <c r="CL93" s="87" t="s">
        <v>1131</v>
      </c>
      <c r="CM93" s="87" t="s">
        <v>3863</v>
      </c>
      <c r="CN93" s="213"/>
      <c r="CO93" s="213"/>
      <c r="CP93" s="213"/>
      <c r="CQ93" s="213"/>
      <c r="CR93" s="87" t="s">
        <v>4485</v>
      </c>
      <c r="CS93" s="175"/>
      <c r="CT93" s="87" t="s">
        <v>4486</v>
      </c>
      <c r="CU93" s="87" t="s">
        <v>4487</v>
      </c>
      <c r="CV93" s="87" t="s">
        <v>3563</v>
      </c>
      <c r="CW93" s="87" t="s">
        <v>4488</v>
      </c>
      <c r="CX93" s="87" t="s">
        <v>4489</v>
      </c>
      <c r="CY93" s="87" t="s">
        <v>2884</v>
      </c>
      <c r="CZ93" s="87" t="s">
        <v>4490</v>
      </c>
      <c r="DA93" s="87" t="s">
        <v>1406</v>
      </c>
      <c r="DB93" s="213"/>
      <c r="DC93" s="213"/>
      <c r="DD93" s="213"/>
      <c r="DE93" s="87" t="s">
        <v>371</v>
      </c>
      <c r="DF93" s="87"/>
      <c r="DG93" s="213"/>
      <c r="DH93" s="213"/>
      <c r="DI93" s="213"/>
      <c r="DJ93" s="213"/>
      <c r="DK93" s="94" t="s">
        <v>199</v>
      </c>
      <c r="DL93" s="87" t="s">
        <v>3367</v>
      </c>
      <c r="DM93" s="213"/>
      <c r="DN93" s="213"/>
      <c r="DO93" s="213"/>
      <c r="DP93" s="230"/>
      <c r="DQ93" s="230"/>
      <c r="DR93" s="213"/>
      <c r="DS93" s="87" t="s">
        <v>2051</v>
      </c>
      <c r="DT93" s="213"/>
      <c r="DU93" s="169" t="s">
        <v>3588</v>
      </c>
      <c r="DV93" s="213"/>
      <c r="DW93" s="87" t="s">
        <v>2394</v>
      </c>
      <c r="DX93" s="169" t="s">
        <v>4312</v>
      </c>
      <c r="DY93" s="213"/>
      <c r="DZ93" s="213"/>
      <c r="EA93" s="213"/>
      <c r="EB93" s="86" t="s">
        <v>1973</v>
      </c>
    </row>
    <row r="94" ht="15.75" customHeight="1">
      <c r="A94" s="176" t="s">
        <v>4491</v>
      </c>
      <c r="B94" s="99" t="s">
        <v>4492</v>
      </c>
      <c r="C94" s="100" t="s">
        <v>1286</v>
      </c>
      <c r="D94" s="101" t="s">
        <v>1286</v>
      </c>
      <c r="E94" s="102" t="s">
        <v>1286</v>
      </c>
      <c r="F94" s="103" t="s">
        <v>4251</v>
      </c>
      <c r="G94" s="99" t="s">
        <v>4168</v>
      </c>
      <c r="H94" s="274"/>
      <c r="I94" s="428" t="s">
        <v>4493</v>
      </c>
      <c r="J94" s="428" t="s">
        <v>4494</v>
      </c>
      <c r="K94" s="428" t="s">
        <v>649</v>
      </c>
      <c r="L94" s="428" t="s">
        <v>3177</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2001</v>
      </c>
      <c r="AU94" s="303"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7"/>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78" t="s">
        <v>4218</v>
      </c>
      <c r="CU94" s="262"/>
      <c r="CV94" s="248" t="str">
        <f>HYPERLINK("https://youtu.be/2KJZjpdxuJ4","34.36")</f>
        <v>34.36</v>
      </c>
      <c r="CW94" s="248" t="str">
        <f>HYPERLINK("https://youtu.be/cSzurkVRqKk","47.30")</f>
        <v>47.30</v>
      </c>
      <c r="CX94" s="568"/>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4495</v>
      </c>
      <c r="B95" s="79" t="s">
        <v>4496</v>
      </c>
      <c r="C95" s="80" t="s">
        <v>1286</v>
      </c>
      <c r="D95" s="81" t="s">
        <v>1286</v>
      </c>
      <c r="E95" s="82" t="s">
        <v>1286</v>
      </c>
      <c r="F95" s="83" t="s">
        <v>1048</v>
      </c>
      <c r="G95" s="79" t="s">
        <v>4335</v>
      </c>
      <c r="H95" s="230"/>
      <c r="I95" s="230" t="s">
        <v>4497</v>
      </c>
      <c r="J95" s="230" t="s">
        <v>3725</v>
      </c>
      <c r="K95" s="230" t="s">
        <v>2496</v>
      </c>
      <c r="L95" s="230" t="s">
        <v>4498</v>
      </c>
      <c r="M95" s="86" t="str">
        <f>HYPERLINK("https://www.twitch.tv/videos/204820156","2:20.22")</f>
        <v>2:20.22</v>
      </c>
      <c r="N95" s="230" t="s">
        <v>4499</v>
      </c>
      <c r="O95" s="230" t="s">
        <v>1074</v>
      </c>
      <c r="P95" s="530" t="s">
        <v>2080</v>
      </c>
      <c r="Q95" s="230"/>
      <c r="R95" s="230"/>
      <c r="S95" s="230"/>
      <c r="T95" s="230"/>
      <c r="U95" s="230"/>
      <c r="V95" s="213"/>
      <c r="W95" s="170"/>
      <c r="X95" s="230" t="s">
        <v>842</v>
      </c>
      <c r="Y95" s="232" t="s">
        <v>4500</v>
      </c>
      <c r="Z95" s="230" t="s">
        <v>402</v>
      </c>
      <c r="AA95" s="230" t="s">
        <v>4257</v>
      </c>
      <c r="AB95" s="230" t="s">
        <v>4373</v>
      </c>
      <c r="AC95" s="230" t="s">
        <v>4501</v>
      </c>
      <c r="AD95" s="230"/>
      <c r="AE95" s="230" t="s">
        <v>4502</v>
      </c>
      <c r="AF95" s="230" t="s">
        <v>4237</v>
      </c>
      <c r="AG95" s="230"/>
      <c r="AH95" s="230"/>
      <c r="AI95" s="230"/>
      <c r="AJ95" s="213"/>
      <c r="AK95" s="170"/>
      <c r="AL95" s="213"/>
      <c r="AM95" s="230"/>
      <c r="AN95" s="213"/>
      <c r="AO95" s="230"/>
      <c r="AP95" s="213"/>
      <c r="AQ95" s="213"/>
      <c r="AR95" s="213"/>
      <c r="AS95" s="230"/>
      <c r="AT95" s="230" t="s">
        <v>2279</v>
      </c>
      <c r="AU95" s="230" t="s">
        <v>2873</v>
      </c>
      <c r="AV95" s="213"/>
      <c r="AW95" s="230"/>
      <c r="AX95" s="230"/>
      <c r="AY95" s="230"/>
      <c r="AZ95" s="230"/>
      <c r="BA95" s="230" t="s">
        <v>4340</v>
      </c>
      <c r="BB95" s="230" t="s">
        <v>4503</v>
      </c>
      <c r="BC95" s="230" t="s">
        <v>605</v>
      </c>
      <c r="BD95" s="230" t="s">
        <v>1634</v>
      </c>
      <c r="BE95" s="230" t="s">
        <v>3852</v>
      </c>
      <c r="BF95" s="230"/>
      <c r="BG95" s="230"/>
      <c r="BH95" s="230" t="s">
        <v>1383</v>
      </c>
      <c r="BI95" s="173"/>
      <c r="BJ95" s="230" t="s">
        <v>4504</v>
      </c>
      <c r="BK95" s="230"/>
      <c r="BL95" s="230"/>
      <c r="BM95" s="230"/>
      <c r="BN95" s="230"/>
      <c r="BO95" s="230"/>
      <c r="BP95" s="230"/>
      <c r="BQ95" s="169"/>
      <c r="BR95" s="230"/>
      <c r="BS95" s="230" t="s">
        <v>4505</v>
      </c>
      <c r="BT95" s="230"/>
      <c r="BU95" s="230" t="s">
        <v>4506</v>
      </c>
      <c r="BV95" s="230" t="s">
        <v>4507</v>
      </c>
      <c r="BW95" s="230"/>
      <c r="BX95" s="230"/>
      <c r="BY95" s="230" t="s">
        <v>1057</v>
      </c>
      <c r="BZ95" s="230" t="s">
        <v>4508</v>
      </c>
      <c r="CA95" s="230"/>
      <c r="CB95" s="230"/>
      <c r="CC95" s="230"/>
      <c r="CD95" s="230"/>
      <c r="CE95" s="230"/>
      <c r="CF95" s="230" t="s">
        <v>1481</v>
      </c>
      <c r="CG95" s="230" t="s">
        <v>2392</v>
      </c>
      <c r="CH95" s="230"/>
      <c r="CI95" s="230"/>
      <c r="CJ95" s="230"/>
      <c r="CK95" s="230" t="s">
        <v>3491</v>
      </c>
      <c r="CL95" s="230" t="s">
        <v>4509</v>
      </c>
      <c r="CM95" s="230" t="s">
        <v>2789</v>
      </c>
      <c r="CN95" s="230"/>
      <c r="CO95" s="230"/>
      <c r="CP95" s="230"/>
      <c r="CQ95" s="230"/>
      <c r="CR95" s="230"/>
      <c r="CS95" s="175"/>
      <c r="CT95" s="230" t="s">
        <v>4510</v>
      </c>
      <c r="CU95" s="230" t="s">
        <v>2664</v>
      </c>
      <c r="CV95" s="230" t="s">
        <v>4511</v>
      </c>
      <c r="CW95" s="230" t="s">
        <v>1063</v>
      </c>
      <c r="CX95" s="230" t="s">
        <v>4512</v>
      </c>
      <c r="CY95" s="230"/>
      <c r="CZ95" s="230" t="s">
        <v>4513</v>
      </c>
      <c r="DA95" s="230" t="s">
        <v>2272</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4514</v>
      </c>
      <c r="B96" s="99" t="s">
        <v>4515</v>
      </c>
      <c r="C96" s="100" t="s">
        <v>1286</v>
      </c>
      <c r="D96" s="101" t="s">
        <v>1286</v>
      </c>
      <c r="E96" s="102" t="s">
        <v>1286</v>
      </c>
      <c r="F96" s="103" t="s">
        <v>891</v>
      </c>
      <c r="G96" s="99" t="s">
        <v>2070</v>
      </c>
      <c r="H96" s="178" t="s">
        <v>842</v>
      </c>
      <c r="I96" s="428" t="s">
        <v>1003</v>
      </c>
      <c r="J96" s="178" t="s">
        <v>3772</v>
      </c>
      <c r="K96" s="177" t="s">
        <v>2138</v>
      </c>
      <c r="L96" s="233" t="s">
        <v>4516</v>
      </c>
      <c r="M96" s="274"/>
      <c r="N96" s="274"/>
      <c r="O96" s="178" t="s">
        <v>572</v>
      </c>
      <c r="P96" s="233" t="s">
        <v>107</v>
      </c>
      <c r="Q96" s="274"/>
      <c r="R96" s="274"/>
      <c r="S96" s="178" t="s">
        <v>2509</v>
      </c>
      <c r="T96" s="274"/>
      <c r="U96" s="274"/>
      <c r="V96" s="274"/>
      <c r="W96" s="170"/>
      <c r="X96" s="111" t="s">
        <v>2318</v>
      </c>
      <c r="Y96" s="276" t="s">
        <v>4517</v>
      </c>
      <c r="Z96" s="276" t="s">
        <v>1991</v>
      </c>
      <c r="AA96" s="276" t="s">
        <v>1565</v>
      </c>
      <c r="AB96" s="183" t="s">
        <v>2038</v>
      </c>
      <c r="AC96" s="183" t="s">
        <v>4518</v>
      </c>
      <c r="AD96" s="277"/>
      <c r="AE96" s="183" t="s">
        <v>3737</v>
      </c>
      <c r="AF96" s="183" t="s">
        <v>4519</v>
      </c>
      <c r="AG96" s="277"/>
      <c r="AH96" s="277"/>
      <c r="AI96" s="277"/>
      <c r="AJ96" s="277"/>
      <c r="AK96" s="170"/>
      <c r="AL96" s="257"/>
      <c r="AM96" s="257"/>
      <c r="AN96" s="257"/>
      <c r="AO96" s="257"/>
      <c r="AP96" s="257"/>
      <c r="AQ96" s="257"/>
      <c r="AR96" s="257"/>
      <c r="AS96" s="257"/>
      <c r="AT96" s="190" t="s">
        <v>2225</v>
      </c>
      <c r="AU96" s="240" t="str">
        <f>HYPERLINK("https://clips.twitch.tv/RepleteObedientChickenPicoMause","29.05")</f>
        <v>29.05</v>
      </c>
      <c r="AV96" s="257"/>
      <c r="AW96" s="257"/>
      <c r="AX96" s="257"/>
      <c r="AY96" s="257"/>
      <c r="AZ96" s="257"/>
      <c r="BA96" s="258"/>
      <c r="BB96" s="258"/>
      <c r="BC96" s="194" t="s">
        <v>3137</v>
      </c>
      <c r="BD96" s="194" t="s">
        <v>824</v>
      </c>
      <c r="BE96" s="194" t="s">
        <v>4450</v>
      </c>
      <c r="BF96" s="258"/>
      <c r="BG96" s="258"/>
      <c r="BH96" s="523" t="s">
        <v>2189</v>
      </c>
      <c r="BI96" s="258"/>
      <c r="BJ96" s="258"/>
      <c r="BK96" s="258"/>
      <c r="BL96" s="258"/>
      <c r="BM96" s="258"/>
      <c r="BN96" s="258"/>
      <c r="BO96" s="258"/>
      <c r="BP96" s="258"/>
      <c r="BQ96" s="199"/>
      <c r="BR96" s="259"/>
      <c r="BS96" s="199" t="s">
        <v>2511</v>
      </c>
      <c r="BT96" s="199" t="s">
        <v>531</v>
      </c>
      <c r="BU96" s="259"/>
      <c r="BV96" s="134" t="s">
        <v>4520</v>
      </c>
      <c r="BW96" s="259"/>
      <c r="BX96" s="259"/>
      <c r="BY96" s="259"/>
      <c r="BZ96" s="259"/>
      <c r="CA96" s="259"/>
      <c r="CB96" s="199" t="s">
        <v>4521</v>
      </c>
      <c r="CC96" s="199"/>
      <c r="CD96" s="259"/>
      <c r="CE96" s="259"/>
      <c r="CF96" s="243" t="s">
        <v>4522</v>
      </c>
      <c r="CG96" s="261"/>
      <c r="CH96" s="261"/>
      <c r="CI96" s="261"/>
      <c r="CJ96" s="261"/>
      <c r="CK96" s="261"/>
      <c r="CL96" s="562" t="s">
        <v>2092</v>
      </c>
      <c r="CM96" s="243"/>
      <c r="CN96" s="261"/>
      <c r="CO96" s="261"/>
      <c r="CP96" s="261"/>
      <c r="CQ96" s="261"/>
      <c r="CR96" s="261"/>
      <c r="CS96" s="175"/>
      <c r="CT96" s="206" t="s">
        <v>3054</v>
      </c>
      <c r="CU96" s="206" t="s">
        <v>3892</v>
      </c>
      <c r="CV96" s="247" t="s">
        <v>626</v>
      </c>
      <c r="CW96" s="206" t="s">
        <v>4523</v>
      </c>
      <c r="CX96" s="206" t="s">
        <v>2136</v>
      </c>
      <c r="CY96" s="262"/>
      <c r="CZ96" s="206" t="s">
        <v>4524</v>
      </c>
      <c r="DA96" s="206" t="s">
        <v>4525</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79" t="s">
        <v>4526</v>
      </c>
      <c r="B97" s="79" t="s">
        <v>4527</v>
      </c>
      <c r="C97" s="80" t="s">
        <v>1286</v>
      </c>
      <c r="D97" s="81" t="s">
        <v>1286</v>
      </c>
      <c r="E97" s="82" t="s">
        <v>1286</v>
      </c>
      <c r="F97" s="83" t="s">
        <v>891</v>
      </c>
      <c r="G97" s="79" t="s">
        <v>4528</v>
      </c>
      <c r="H97" s="230" t="s">
        <v>2386</v>
      </c>
      <c r="I97" s="230" t="s">
        <v>4529</v>
      </c>
      <c r="J97" s="230" t="s">
        <v>1911</v>
      </c>
      <c r="K97" s="169" t="s">
        <v>1349</v>
      </c>
      <c r="L97" s="230" t="s">
        <v>4530</v>
      </c>
      <c r="M97" s="169" t="s">
        <v>4531</v>
      </c>
      <c r="N97" s="230"/>
      <c r="O97" s="169" t="s">
        <v>778</v>
      </c>
      <c r="P97" s="169" t="s">
        <v>4532</v>
      </c>
      <c r="Q97" s="230" t="s">
        <v>4533</v>
      </c>
      <c r="R97" s="213"/>
      <c r="S97" s="169" t="s">
        <v>955</v>
      </c>
      <c r="T97" s="213"/>
      <c r="U97" s="169" t="s">
        <v>550</v>
      </c>
      <c r="V97" s="252" t="s">
        <v>4534</v>
      </c>
      <c r="W97" s="235"/>
      <c r="X97" s="169" t="s">
        <v>170</v>
      </c>
      <c r="Y97" s="171" t="s">
        <v>1834</v>
      </c>
      <c r="Z97" s="230" t="s">
        <v>4535</v>
      </c>
      <c r="AA97" s="230" t="s">
        <v>4536</v>
      </c>
      <c r="AB97" s="169" t="s">
        <v>2058</v>
      </c>
      <c r="AC97" s="169" t="s">
        <v>4537</v>
      </c>
      <c r="AD97" s="213"/>
      <c r="AE97" s="169" t="s">
        <v>4538</v>
      </c>
      <c r="AF97" s="169" t="s">
        <v>4539</v>
      </c>
      <c r="AG97" s="169" t="s">
        <v>4540</v>
      </c>
      <c r="AH97" s="230"/>
      <c r="AI97" s="169" t="s">
        <v>4541</v>
      </c>
      <c r="AJ97" s="252" t="s">
        <v>4542</v>
      </c>
      <c r="AK97" s="170"/>
      <c r="AL97" s="230" t="s">
        <v>4543</v>
      </c>
      <c r="AM97" s="169" t="s">
        <v>4544</v>
      </c>
      <c r="AN97" s="213"/>
      <c r="AO97" s="169" t="s">
        <v>1170</v>
      </c>
      <c r="AP97" s="169" t="s">
        <v>2992</v>
      </c>
      <c r="AQ97" s="213"/>
      <c r="AR97" s="213"/>
      <c r="AS97" s="169" t="s">
        <v>4545</v>
      </c>
      <c r="AT97" s="169" t="s">
        <v>2789</v>
      </c>
      <c r="AU97" s="169" t="s">
        <v>4546</v>
      </c>
      <c r="AV97" s="169" t="s">
        <v>2563</v>
      </c>
      <c r="AW97" s="213"/>
      <c r="AX97" s="86" t="str">
        <f>HYPERLINK("https://clips.twitch.tv/PeppyAbstruseSmoothieCurseLit","39.09")</f>
        <v>39.09</v>
      </c>
      <c r="AY97" s="230" t="s">
        <v>4547</v>
      </c>
      <c r="AZ97" s="230"/>
      <c r="BA97" s="169" t="s">
        <v>4548</v>
      </c>
      <c r="BB97" s="213"/>
      <c r="BC97" s="213"/>
      <c r="BD97" s="213"/>
      <c r="BE97" s="169" t="s">
        <v>4549</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4550</v>
      </c>
      <c r="BP97" s="213"/>
      <c r="BQ97" s="169" t="s">
        <v>2247</v>
      </c>
      <c r="BR97" s="230"/>
      <c r="BS97" s="230" t="s">
        <v>4551</v>
      </c>
      <c r="BT97" s="230" t="s">
        <v>2258</v>
      </c>
      <c r="BU97" s="213"/>
      <c r="BV97" s="174" t="s">
        <v>4552</v>
      </c>
      <c r="BW97" s="213"/>
      <c r="BX97" s="213"/>
      <c r="BY97" s="169" t="s">
        <v>2945</v>
      </c>
      <c r="BZ97" s="169" t="s">
        <v>531</v>
      </c>
      <c r="CA97" s="169" t="s">
        <v>4553</v>
      </c>
      <c r="CB97" s="230" t="s">
        <v>4554</v>
      </c>
      <c r="CC97" s="230" t="s">
        <v>3438</v>
      </c>
      <c r="CD97" s="230" t="s">
        <v>4555</v>
      </c>
      <c r="CE97" s="230"/>
      <c r="CF97" s="169" t="s">
        <v>4556</v>
      </c>
      <c r="CG97" s="169" t="s">
        <v>4399</v>
      </c>
      <c r="CH97" s="169" t="s">
        <v>4557</v>
      </c>
      <c r="CI97" s="169" t="s">
        <v>4558</v>
      </c>
      <c r="CJ97" s="213"/>
      <c r="CK97" s="213"/>
      <c r="CL97" s="230" t="s">
        <v>4559</v>
      </c>
      <c r="CM97" s="169" t="s">
        <v>4560</v>
      </c>
      <c r="CN97" s="213"/>
      <c r="CO97" s="169" t="s">
        <v>3770</v>
      </c>
      <c r="CP97" s="230"/>
      <c r="CQ97" s="230" t="s">
        <v>4561</v>
      </c>
      <c r="CR97" s="230" t="s">
        <v>4562</v>
      </c>
      <c r="CS97" s="175"/>
      <c r="CT97" s="169" t="s">
        <v>4563</v>
      </c>
      <c r="CU97" s="169" t="s">
        <v>446</v>
      </c>
      <c r="CV97" s="169" t="s">
        <v>2956</v>
      </c>
      <c r="CW97" s="169" t="s">
        <v>4564</v>
      </c>
      <c r="CX97" s="213"/>
      <c r="CY97" s="169" t="s">
        <v>4412</v>
      </c>
      <c r="CZ97" s="230" t="s">
        <v>4565</v>
      </c>
      <c r="DA97" s="169" t="s">
        <v>3863</v>
      </c>
      <c r="DB97" s="169" t="s">
        <v>4566</v>
      </c>
      <c r="DC97" s="213"/>
      <c r="DD97" s="169" t="s">
        <v>2997</v>
      </c>
      <c r="DE97" s="169" t="s">
        <v>4567</v>
      </c>
      <c r="DF97" s="230"/>
      <c r="DG97" s="213"/>
      <c r="DH97" s="213"/>
      <c r="DI97" s="213"/>
      <c r="DJ97" s="213"/>
      <c r="DK97" s="169" t="s">
        <v>4568</v>
      </c>
      <c r="DL97" s="169" t="s">
        <v>4569</v>
      </c>
      <c r="DM97" s="86" t="str">
        <f>HYPERLINK("https://clips.twitch.tv/CutePoliteCiderSwiftRage","21.16")</f>
        <v>21.16</v>
      </c>
      <c r="DN97" s="169" t="s">
        <v>4570</v>
      </c>
      <c r="DO97" s="253"/>
      <c r="DP97" s="213"/>
      <c r="DQ97" s="213"/>
      <c r="DR97" s="169" t="s">
        <v>3985</v>
      </c>
      <c r="DS97" s="169" t="s">
        <v>4571</v>
      </c>
      <c r="DT97" s="169" t="s">
        <v>4572</v>
      </c>
      <c r="DU97" s="169" t="s">
        <v>4573</v>
      </c>
      <c r="DV97" s="169" t="s">
        <v>1742</v>
      </c>
      <c r="DW97" s="169" t="s">
        <v>2998</v>
      </c>
      <c r="DX97" s="169" t="s">
        <v>4574</v>
      </c>
      <c r="DY97" s="169" t="s">
        <v>1633</v>
      </c>
      <c r="DZ97" s="169" t="s">
        <v>531</v>
      </c>
      <c r="EA97" s="169" t="s">
        <v>2189</v>
      </c>
      <c r="EB97" s="252" t="s">
        <v>4575</v>
      </c>
    </row>
    <row r="98" ht="15.75" customHeight="1">
      <c r="A98" s="580" t="s">
        <v>4576</v>
      </c>
      <c r="B98" s="99" t="s">
        <v>4577</v>
      </c>
      <c r="C98" s="100" t="s">
        <v>1286</v>
      </c>
      <c r="D98" s="101" t="s">
        <v>1286</v>
      </c>
      <c r="E98" s="102" t="s">
        <v>1286</v>
      </c>
      <c r="F98" s="103" t="s">
        <v>220</v>
      </c>
      <c r="G98" s="99" t="s">
        <v>1812</v>
      </c>
      <c r="H98" s="233" t="s">
        <v>4578</v>
      </c>
      <c r="I98" s="178" t="s">
        <v>4579</v>
      </c>
      <c r="J98" s="178" t="s">
        <v>4580</v>
      </c>
      <c r="K98" s="178" t="s">
        <v>4581</v>
      </c>
      <c r="L98" s="178" t="s">
        <v>1579</v>
      </c>
      <c r="M98" s="274"/>
      <c r="N98" s="233" t="s">
        <v>4582</v>
      </c>
      <c r="O98" s="233" t="s">
        <v>873</v>
      </c>
      <c r="P98" s="177" t="s">
        <v>446</v>
      </c>
      <c r="Q98" s="178" t="s">
        <v>1788</v>
      </c>
      <c r="R98" s="274"/>
      <c r="S98" s="177" t="s">
        <v>3234</v>
      </c>
      <c r="T98" s="274"/>
      <c r="U98" s="233" t="s">
        <v>4583</v>
      </c>
      <c r="V98" s="177" t="s">
        <v>4584</v>
      </c>
      <c r="W98" s="170"/>
      <c r="X98" s="183" t="s">
        <v>4585</v>
      </c>
      <c r="Y98" s="237" t="s">
        <v>2677</v>
      </c>
      <c r="Z98" s="183" t="s">
        <v>1183</v>
      </c>
      <c r="AA98" s="237" t="s">
        <v>504</v>
      </c>
      <c r="AB98" s="237" t="s">
        <v>2956</v>
      </c>
      <c r="AC98" s="237" t="s">
        <v>3624</v>
      </c>
      <c r="AD98" s="237"/>
      <c r="AE98" s="183" t="s">
        <v>3270</v>
      </c>
      <c r="AF98" s="111" t="s">
        <v>1947</v>
      </c>
      <c r="AG98" s="183" t="s">
        <v>4586</v>
      </c>
      <c r="AH98" s="217"/>
      <c r="AI98" s="111" t="s">
        <v>2302</v>
      </c>
      <c r="AJ98" s="237" t="s">
        <v>4587</v>
      </c>
      <c r="AK98" s="170"/>
      <c r="AL98" s="190" t="s">
        <v>2779</v>
      </c>
      <c r="AM98" s="239" t="s">
        <v>1378</v>
      </c>
      <c r="AN98" s="257"/>
      <c r="AO98" s="186" t="s">
        <v>4588</v>
      </c>
      <c r="AP98" s="190" t="s">
        <v>4589</v>
      </c>
      <c r="AQ98" s="190"/>
      <c r="AR98" s="190" t="s">
        <v>4590</v>
      </c>
      <c r="AS98" s="190" t="s">
        <v>2756</v>
      </c>
      <c r="AT98" s="186" t="s">
        <v>4591</v>
      </c>
      <c r="AU98" s="190" t="s">
        <v>4592</v>
      </c>
      <c r="AV98" s="190" t="s">
        <v>2096</v>
      </c>
      <c r="AW98" s="257"/>
      <c r="AX98" s="186" t="s">
        <v>3684</v>
      </c>
      <c r="AY98" s="239" t="s">
        <v>4593</v>
      </c>
      <c r="AZ98" s="239"/>
      <c r="BA98" s="258"/>
      <c r="BB98" s="194" t="s">
        <v>4594</v>
      </c>
      <c r="BC98" s="194" t="s">
        <v>2873</v>
      </c>
      <c r="BD98" s="194" t="s">
        <v>660</v>
      </c>
      <c r="BE98" s="220" t="s">
        <v>2473</v>
      </c>
      <c r="BF98" s="194" t="s">
        <v>2580</v>
      </c>
      <c r="BG98" s="258"/>
      <c r="BH98" s="194" t="s">
        <v>207</v>
      </c>
      <c r="BI98" s="220" t="s">
        <v>1062</v>
      </c>
      <c r="BJ98" s="258"/>
      <c r="BK98" s="419" t="s">
        <v>4595</v>
      </c>
      <c r="BL98" s="194" t="s">
        <v>4596</v>
      </c>
      <c r="BM98" s="194" t="s">
        <v>3543</v>
      </c>
      <c r="BN98" s="258"/>
      <c r="BO98" s="220" t="s">
        <v>4597</v>
      </c>
      <c r="BP98" s="220"/>
      <c r="BQ98" s="259"/>
      <c r="BR98" s="221" t="s">
        <v>4598</v>
      </c>
      <c r="BS98" s="221" t="s">
        <v>4254</v>
      </c>
      <c r="BT98" s="221" t="s">
        <v>472</v>
      </c>
      <c r="BU98" s="199" t="s">
        <v>4599</v>
      </c>
      <c r="BV98" s="199" t="s">
        <v>4600</v>
      </c>
      <c r="BW98" s="259"/>
      <c r="BX98" s="134" t="s">
        <v>2806</v>
      </c>
      <c r="BY98" s="259"/>
      <c r="BZ98" s="134" t="s">
        <v>2961</v>
      </c>
      <c r="CA98" s="134" t="s">
        <v>4601</v>
      </c>
      <c r="CB98" s="134" t="s">
        <v>4602</v>
      </c>
      <c r="CC98" s="221" t="s">
        <v>2172</v>
      </c>
      <c r="CD98" s="221" t="s">
        <v>4603</v>
      </c>
      <c r="CE98" s="221"/>
      <c r="CF98" s="222" t="s">
        <v>4604</v>
      </c>
      <c r="CG98" s="222" t="s">
        <v>4605</v>
      </c>
      <c r="CH98" s="222" t="s">
        <v>1205</v>
      </c>
      <c r="CI98" s="243" t="s">
        <v>4606</v>
      </c>
      <c r="CJ98" s="243"/>
      <c r="CK98" s="222" t="s">
        <v>4607</v>
      </c>
      <c r="CL98" s="427" t="s">
        <v>2817</v>
      </c>
      <c r="CM98" s="142" t="s">
        <v>2036</v>
      </c>
      <c r="CN98" s="261"/>
      <c r="CO98" s="222" t="s">
        <v>4608</v>
      </c>
      <c r="CP98" s="261"/>
      <c r="CQ98" s="261"/>
      <c r="CR98" s="243" t="s">
        <v>732</v>
      </c>
      <c r="CS98" s="175"/>
      <c r="CT98" s="206" t="s">
        <v>721</v>
      </c>
      <c r="CU98" s="206" t="s">
        <v>4609</v>
      </c>
      <c r="CV98" s="206" t="s">
        <v>2735</v>
      </c>
      <c r="CW98" s="206" t="s">
        <v>645</v>
      </c>
      <c r="CX98" s="262"/>
      <c r="CY98" s="262"/>
      <c r="CZ98" s="153" t="s">
        <v>4610</v>
      </c>
      <c r="DA98" s="153" t="s">
        <v>2124</v>
      </c>
      <c r="DB98" s="206" t="s">
        <v>4611</v>
      </c>
      <c r="DC98" s="206" t="s">
        <v>4498</v>
      </c>
      <c r="DD98" s="206" t="s">
        <v>4612</v>
      </c>
      <c r="DE98" s="246" t="s">
        <v>4613</v>
      </c>
      <c r="DF98" s="246"/>
      <c r="DG98" s="265" t="s">
        <v>4614</v>
      </c>
      <c r="DH98" s="249"/>
      <c r="DI98" s="265" t="s">
        <v>4615</v>
      </c>
      <c r="DJ98" s="265"/>
      <c r="DK98" s="265" t="s">
        <v>4616</v>
      </c>
      <c r="DL98" s="265" t="s">
        <v>2189</v>
      </c>
      <c r="DM98" s="292" t="s">
        <v>4617</v>
      </c>
      <c r="DN98" s="265" t="s">
        <v>3083</v>
      </c>
      <c r="DO98" s="263"/>
      <c r="DP98" s="265" t="s">
        <v>4618</v>
      </c>
      <c r="DQ98" s="249" t="s">
        <v>4619</v>
      </c>
      <c r="DR98" s="265" t="s">
        <v>2994</v>
      </c>
      <c r="DS98" s="249" t="s">
        <v>2871</v>
      </c>
      <c r="DT98" s="265" t="s">
        <v>4620</v>
      </c>
      <c r="DU98" s="265" t="s">
        <v>1405</v>
      </c>
      <c r="DV98" s="249" t="s">
        <v>741</v>
      </c>
      <c r="DW98" s="265" t="s">
        <v>4621</v>
      </c>
      <c r="DX98" s="265" t="s">
        <v>4622</v>
      </c>
      <c r="DY98" s="249" t="s">
        <v>2660</v>
      </c>
      <c r="DZ98" s="265" t="s">
        <v>3137</v>
      </c>
      <c r="EA98" s="249" t="s">
        <v>2092</v>
      </c>
      <c r="EB98" s="293" t="s">
        <v>4623</v>
      </c>
    </row>
    <row r="99" ht="15.75" customHeight="1">
      <c r="A99" s="168" t="s">
        <v>4624</v>
      </c>
      <c r="B99" s="79" t="s">
        <v>4625</v>
      </c>
      <c r="C99" s="80" t="s">
        <v>1286</v>
      </c>
      <c r="D99" s="81" t="s">
        <v>1286</v>
      </c>
      <c r="E99" s="82" t="s">
        <v>1286</v>
      </c>
      <c r="F99" s="83" t="s">
        <v>1286</v>
      </c>
      <c r="G99" s="79" t="s">
        <v>1620</v>
      </c>
      <c r="H99" s="230" t="s">
        <v>4057</v>
      </c>
      <c r="I99" s="230" t="s">
        <v>4164</v>
      </c>
      <c r="J99" s="230" t="s">
        <v>1418</v>
      </c>
      <c r="K99" s="230" t="s">
        <v>4280</v>
      </c>
      <c r="L99" s="230" t="s">
        <v>721</v>
      </c>
      <c r="M99" s="230" t="s">
        <v>4626</v>
      </c>
      <c r="N99" s="230" t="s">
        <v>4627</v>
      </c>
      <c r="O99" s="230" t="s">
        <v>226</v>
      </c>
      <c r="P99" s="230" t="s">
        <v>1678</v>
      </c>
      <c r="Q99" s="213"/>
      <c r="R99" s="213"/>
      <c r="S99" s="230" t="s">
        <v>185</v>
      </c>
      <c r="T99" s="213"/>
      <c r="U99" s="230" t="s">
        <v>1689</v>
      </c>
      <c r="V99" s="213"/>
      <c r="W99" s="170"/>
      <c r="X99" s="230" t="s">
        <v>1702</v>
      </c>
      <c r="Y99" s="230" t="s">
        <v>4628</v>
      </c>
      <c r="Z99" s="230" t="s">
        <v>4629</v>
      </c>
      <c r="AA99" s="230" t="s">
        <v>4630</v>
      </c>
      <c r="AB99" s="230" t="s">
        <v>4631</v>
      </c>
      <c r="AC99" s="230" t="s">
        <v>4182</v>
      </c>
      <c r="AD99" s="230" t="s">
        <v>4632</v>
      </c>
      <c r="AE99" s="230" t="s">
        <v>156</v>
      </c>
      <c r="AF99" s="230" t="s">
        <v>3876</v>
      </c>
      <c r="AG99" s="230" t="s">
        <v>4633</v>
      </c>
      <c r="AH99" s="230"/>
      <c r="AI99" s="230" t="s">
        <v>3717</v>
      </c>
      <c r="AJ99" s="230" t="s">
        <v>4634</v>
      </c>
      <c r="AK99" s="170"/>
      <c r="AL99" s="230" t="s">
        <v>1747</v>
      </c>
      <c r="AM99" s="230" t="s">
        <v>3598</v>
      </c>
      <c r="AN99" s="213"/>
      <c r="AO99" s="213"/>
      <c r="AP99" s="213"/>
      <c r="AQ99" s="213"/>
      <c r="AR99" s="230" t="s">
        <v>1626</v>
      </c>
      <c r="AS99" s="213"/>
      <c r="AT99" s="230" t="s">
        <v>4635</v>
      </c>
      <c r="AU99" s="230" t="s">
        <v>4636</v>
      </c>
      <c r="AV99" s="213"/>
      <c r="AW99" s="213"/>
      <c r="AX99" s="213"/>
      <c r="AY99" s="213"/>
      <c r="AZ99" s="213"/>
      <c r="BA99" s="230" t="s">
        <v>4637</v>
      </c>
      <c r="BB99" s="230" t="s">
        <v>4638</v>
      </c>
      <c r="BC99" s="230" t="s">
        <v>1363</v>
      </c>
      <c r="BD99" s="230" t="s">
        <v>1907</v>
      </c>
      <c r="BE99" s="230" t="s">
        <v>4639</v>
      </c>
      <c r="BF99" s="230" t="s">
        <v>3392</v>
      </c>
      <c r="BG99" s="230" t="s">
        <v>3801</v>
      </c>
      <c r="BH99" s="230" t="s">
        <v>4183</v>
      </c>
      <c r="BI99" s="230" t="s">
        <v>951</v>
      </c>
      <c r="BJ99" s="230"/>
      <c r="BK99" s="230" t="s">
        <v>4640</v>
      </c>
      <c r="BL99" s="213"/>
      <c r="BM99" s="230" t="s">
        <v>3036</v>
      </c>
      <c r="BN99" s="230" t="s">
        <v>2246</v>
      </c>
      <c r="BO99" s="213"/>
      <c r="BP99" s="213"/>
      <c r="BQ99" s="169"/>
      <c r="BR99" s="230" t="s">
        <v>4641</v>
      </c>
      <c r="BS99" s="230" t="s">
        <v>1581</v>
      </c>
      <c r="BT99" s="230" t="s">
        <v>1807</v>
      </c>
      <c r="BU99" s="230" t="s">
        <v>4642</v>
      </c>
      <c r="BV99" s="230" t="s">
        <v>716</v>
      </c>
      <c r="BW99" s="230" t="s">
        <v>4643</v>
      </c>
      <c r="BX99" s="213"/>
      <c r="BY99" s="230" t="s">
        <v>4644</v>
      </c>
      <c r="BZ99" s="230" t="s">
        <v>4645</v>
      </c>
      <c r="CA99" s="213"/>
      <c r="CB99" s="230" t="s">
        <v>639</v>
      </c>
      <c r="CC99" s="230" t="s">
        <v>1171</v>
      </c>
      <c r="CD99" s="213"/>
      <c r="CE99" s="213"/>
      <c r="CF99" s="230" t="s">
        <v>4107</v>
      </c>
      <c r="CG99" s="230" t="s">
        <v>1428</v>
      </c>
      <c r="CH99" s="230" t="s">
        <v>4536</v>
      </c>
      <c r="CI99" s="230" t="s">
        <v>4646</v>
      </c>
      <c r="CJ99" s="230" t="s">
        <v>4647</v>
      </c>
      <c r="CK99" s="230" t="s">
        <v>4648</v>
      </c>
      <c r="CL99" s="230" t="s">
        <v>4649</v>
      </c>
      <c r="CM99" s="230" t="s">
        <v>3534</v>
      </c>
      <c r="CN99" s="230" t="s">
        <v>3452</v>
      </c>
      <c r="CO99" s="230" t="s">
        <v>440</v>
      </c>
      <c r="CP99" s="230"/>
      <c r="CQ99" s="230" t="s">
        <v>4650</v>
      </c>
      <c r="CR99" s="213"/>
      <c r="CS99" s="175"/>
      <c r="CT99" s="230" t="s">
        <v>1968</v>
      </c>
      <c r="CU99" s="230" t="s">
        <v>4651</v>
      </c>
      <c r="CV99" s="230" t="s">
        <v>4652</v>
      </c>
      <c r="CW99" s="230" t="s">
        <v>2239</v>
      </c>
      <c r="CX99" s="230" t="s">
        <v>4653</v>
      </c>
      <c r="CY99" s="230" t="s">
        <v>4654</v>
      </c>
      <c r="CZ99" s="230" t="s">
        <v>4655</v>
      </c>
      <c r="DA99" s="230" t="s">
        <v>2465</v>
      </c>
      <c r="DB99" s="230" t="s">
        <v>4656</v>
      </c>
      <c r="DC99" s="230"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4657</v>
      </c>
      <c r="B100" s="99" t="s">
        <v>4658</v>
      </c>
      <c r="C100" s="100" t="s">
        <v>1286</v>
      </c>
      <c r="D100" s="101" t="s">
        <v>1286</v>
      </c>
      <c r="E100" s="102" t="s">
        <v>1286</v>
      </c>
      <c r="F100" s="103" t="s">
        <v>435</v>
      </c>
      <c r="G100" s="99" t="s">
        <v>1557</v>
      </c>
      <c r="H100" s="233" t="s">
        <v>651</v>
      </c>
      <c r="I100" s="233" t="s">
        <v>1929</v>
      </c>
      <c r="J100" s="178" t="s">
        <v>4659</v>
      </c>
      <c r="K100" s="178" t="s">
        <v>4660</v>
      </c>
      <c r="L100" s="233" t="s">
        <v>4021</v>
      </c>
      <c r="M100" s="233" t="s">
        <v>4661</v>
      </c>
      <c r="N100" s="233" t="s">
        <v>4662</v>
      </c>
      <c r="O100" s="233" t="s">
        <v>393</v>
      </c>
      <c r="P100" s="233" t="s">
        <v>565</v>
      </c>
      <c r="Q100" s="274"/>
      <c r="R100" s="274"/>
      <c r="S100" s="274"/>
      <c r="T100" s="274"/>
      <c r="U100" s="274"/>
      <c r="V100" s="274"/>
      <c r="W100" s="170"/>
      <c r="X100" s="237" t="s">
        <v>4663</v>
      </c>
      <c r="Y100" s="236" t="str">
        <f>HYPERLINK("https://clips.twitch.tv/RudeLuckyBananaSMOrc","17.25")</f>
        <v>17.25</v>
      </c>
      <c r="Z100" s="237" t="s">
        <v>3926</v>
      </c>
      <c r="AA100" s="237" t="s">
        <v>4664</v>
      </c>
      <c r="AB100" s="236" t="str">
        <f>HYPERLINK("https://www.youtube.com/watch?v=2hvItIHk4rM&amp;feature=youtu.be","30.45")</f>
        <v>30.45</v>
      </c>
      <c r="AC100" s="237" t="s">
        <v>4665</v>
      </c>
      <c r="AD100" s="237" t="s">
        <v>4666</v>
      </c>
      <c r="AE100" s="237" t="s">
        <v>4667</v>
      </c>
      <c r="AF100" s="237" t="s">
        <v>4668</v>
      </c>
      <c r="AG100" s="277"/>
      <c r="AH100" s="277"/>
      <c r="AI100" s="277"/>
      <c r="AJ100" s="277"/>
      <c r="AK100" s="170"/>
      <c r="AL100" s="279"/>
      <c r="AM100" s="257"/>
      <c r="AN100" s="257"/>
      <c r="AO100" s="257"/>
      <c r="AP100" s="257"/>
      <c r="AQ100" s="257"/>
      <c r="AR100" s="257"/>
      <c r="AS100" s="257"/>
      <c r="AT100" s="239" t="s">
        <v>4469</v>
      </c>
      <c r="AU100" s="239" t="s">
        <v>4669</v>
      </c>
      <c r="AV100" s="257"/>
      <c r="AW100" s="257"/>
      <c r="AX100" s="257"/>
      <c r="AY100" s="257"/>
      <c r="AZ100" s="257"/>
      <c r="BA100" s="220" t="s">
        <v>4670</v>
      </c>
      <c r="BB100" s="220" t="s">
        <v>4503</v>
      </c>
      <c r="BC100" s="220" t="s">
        <v>4671</v>
      </c>
      <c r="BD100" s="258"/>
      <c r="BE100" s="258"/>
      <c r="BF100" s="258"/>
      <c r="BG100" s="258"/>
      <c r="BH100" s="258"/>
      <c r="BI100" s="193"/>
      <c r="BJ100" s="194" t="s">
        <v>4672</v>
      </c>
      <c r="BK100" s="258"/>
      <c r="BL100" s="258"/>
      <c r="BM100" s="258"/>
      <c r="BN100" s="258"/>
      <c r="BO100" s="258"/>
      <c r="BP100" s="258"/>
      <c r="BQ100" s="221" t="s">
        <v>4673</v>
      </c>
      <c r="BR100" s="199" t="s">
        <v>4674</v>
      </c>
      <c r="BS100" s="199" t="s">
        <v>2078</v>
      </c>
      <c r="BT100" s="221" t="s">
        <v>4675</v>
      </c>
      <c r="BU100" s="199" t="s">
        <v>3816</v>
      </c>
      <c r="BV100" s="195" t="str">
        <f>HYPERLINK("https://www.youtube.com/watch?v=9KMv5u5AP-g&amp;feature=youtu.be","24.60")</f>
        <v>24.60</v>
      </c>
      <c r="BW100" s="221" t="s">
        <v>4676</v>
      </c>
      <c r="BX100" s="259"/>
      <c r="BY100" s="221" t="s">
        <v>4677</v>
      </c>
      <c r="BZ100" s="221" t="s">
        <v>625</v>
      </c>
      <c r="CA100" s="259"/>
      <c r="CB100" s="259"/>
      <c r="CC100" s="259"/>
      <c r="CD100" s="259"/>
      <c r="CE100" s="259"/>
      <c r="CF100" s="222" t="s">
        <v>4678</v>
      </c>
      <c r="CG100" s="222" t="s">
        <v>4679</v>
      </c>
      <c r="CH100" s="222" t="s">
        <v>4680</v>
      </c>
      <c r="CI100" s="222" t="s">
        <v>4681</v>
      </c>
      <c r="CJ100" s="222" t="s">
        <v>2577</v>
      </c>
      <c r="CK100" s="222" t="s">
        <v>4682</v>
      </c>
      <c r="CL100" s="243" t="s">
        <v>1791</v>
      </c>
      <c r="CM100" s="222" t="s">
        <v>2225</v>
      </c>
      <c r="CN100" s="261"/>
      <c r="CO100" s="261"/>
      <c r="CP100" s="261"/>
      <c r="CQ100" s="261"/>
      <c r="CR100" s="261"/>
      <c r="CS100" s="175"/>
      <c r="CT100" s="246" t="s">
        <v>4563</v>
      </c>
      <c r="CU100" s="246" t="s">
        <v>2703</v>
      </c>
      <c r="CV100" s="246" t="s">
        <v>144</v>
      </c>
      <c r="CW100" s="246" t="s">
        <v>4498</v>
      </c>
      <c r="CX100" s="246" t="s">
        <v>4291</v>
      </c>
      <c r="CY100" s="246" t="s">
        <v>4683</v>
      </c>
      <c r="CZ100" s="246" t="s">
        <v>4684</v>
      </c>
      <c r="DA100" s="246"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4685</v>
      </c>
      <c r="B101" s="79" t="s">
        <v>4686</v>
      </c>
      <c r="C101" s="80" t="s">
        <v>1286</v>
      </c>
      <c r="D101" s="81" t="s">
        <v>1286</v>
      </c>
      <c r="E101" s="82" t="s">
        <v>1286</v>
      </c>
      <c r="F101" s="83" t="s">
        <v>330</v>
      </c>
      <c r="G101" s="79" t="s">
        <v>220</v>
      </c>
      <c r="H101" s="213"/>
      <c r="I101" s="230" t="s">
        <v>3042</v>
      </c>
      <c r="J101" s="213"/>
      <c r="K101" s="86" t="str">
        <f>HYPERLINK("https://www.youtube.com/watch?v=fhmkEG98u50","13.86")</f>
        <v>13.86</v>
      </c>
      <c r="L101" s="213" t="s">
        <v>2209</v>
      </c>
      <c r="M101" s="213"/>
      <c r="N101" s="213"/>
      <c r="O101" s="86" t="s">
        <v>4687</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4688</v>
      </c>
      <c r="BE101" s="230" t="s">
        <v>4689</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4690</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81" t="s">
        <v>4691</v>
      </c>
      <c r="B102" s="99" t="s">
        <v>4692</v>
      </c>
      <c r="C102" s="100" t="s">
        <v>1286</v>
      </c>
      <c r="D102" s="101" t="s">
        <v>1286</v>
      </c>
      <c r="E102" s="102" t="s">
        <v>1286</v>
      </c>
      <c r="F102" s="103" t="s">
        <v>1286</v>
      </c>
      <c r="G102" s="99" t="s">
        <v>1227</v>
      </c>
      <c r="H102" s="233" t="s">
        <v>1945</v>
      </c>
      <c r="I102" s="233" t="s">
        <v>4693</v>
      </c>
      <c r="J102" s="233" t="s">
        <v>4694</v>
      </c>
      <c r="K102" s="233" t="s">
        <v>4695</v>
      </c>
      <c r="L102" s="233" t="s">
        <v>849</v>
      </c>
      <c r="M102" s="274"/>
      <c r="N102" s="233" t="s">
        <v>4696</v>
      </c>
      <c r="O102" s="233" t="s">
        <v>373</v>
      </c>
      <c r="P102" s="233" t="s">
        <v>4175</v>
      </c>
      <c r="Q102" s="274"/>
      <c r="R102" s="274"/>
      <c r="S102" s="233" t="s">
        <v>2706</v>
      </c>
      <c r="T102" s="274"/>
      <c r="U102" s="274"/>
      <c r="V102" s="274"/>
      <c r="W102" s="170"/>
      <c r="X102" s="237" t="s">
        <v>4697</v>
      </c>
      <c r="Y102" s="237" t="s">
        <v>706</v>
      </c>
      <c r="Z102" s="237" t="s">
        <v>3849</v>
      </c>
      <c r="AA102" s="237" t="s">
        <v>1146</v>
      </c>
      <c r="AB102" s="237" t="s">
        <v>2896</v>
      </c>
      <c r="AC102" s="237" t="s">
        <v>4698</v>
      </c>
      <c r="AD102" s="277"/>
      <c r="AE102" s="237" t="s">
        <v>598</v>
      </c>
      <c r="AF102" s="237" t="s">
        <v>4699</v>
      </c>
      <c r="AG102" s="277"/>
      <c r="AH102" s="277"/>
      <c r="AI102" s="237" t="s">
        <v>4700</v>
      </c>
      <c r="AJ102" s="277"/>
      <c r="AK102" s="170"/>
      <c r="AL102" s="239" t="s">
        <v>4701</v>
      </c>
      <c r="AM102" s="239" t="s">
        <v>2840</v>
      </c>
      <c r="AN102" s="257"/>
      <c r="AO102" s="257"/>
      <c r="AP102" s="257"/>
      <c r="AQ102" s="257"/>
      <c r="AR102" s="239" t="s">
        <v>4702</v>
      </c>
      <c r="AS102" s="257"/>
      <c r="AT102" s="239" t="s">
        <v>4703</v>
      </c>
      <c r="AU102" s="239" t="s">
        <v>3081</v>
      </c>
      <c r="AV102" s="239" t="s">
        <v>2731</v>
      </c>
      <c r="AW102" s="257"/>
      <c r="AX102" s="239" t="s">
        <v>1044</v>
      </c>
      <c r="AY102" s="257"/>
      <c r="AZ102" s="257"/>
      <c r="BA102" s="220" t="s">
        <v>4704</v>
      </c>
      <c r="BB102" s="220" t="s">
        <v>2429</v>
      </c>
      <c r="BC102" s="220" t="s">
        <v>3191</v>
      </c>
      <c r="BD102" s="220" t="s">
        <v>4705</v>
      </c>
      <c r="BE102" s="220" t="s">
        <v>4706</v>
      </c>
      <c r="BF102" s="220" t="s">
        <v>4707</v>
      </c>
      <c r="BG102" s="220" t="s">
        <v>4708</v>
      </c>
      <c r="BH102" s="220" t="s">
        <v>4709</v>
      </c>
      <c r="BI102" s="220" t="s">
        <v>4710</v>
      </c>
      <c r="BJ102" s="220" t="s">
        <v>4711</v>
      </c>
      <c r="BK102" s="220" t="s">
        <v>4712</v>
      </c>
      <c r="BL102" s="258"/>
      <c r="BM102" s="220" t="s">
        <v>2095</v>
      </c>
      <c r="BN102" s="220" t="s">
        <v>4713</v>
      </c>
      <c r="BO102" s="258"/>
      <c r="BP102" s="258"/>
      <c r="BQ102" s="221" t="s">
        <v>4714</v>
      </c>
      <c r="BR102" s="259"/>
      <c r="BS102" s="221" t="s">
        <v>4551</v>
      </c>
      <c r="BT102" s="221" t="s">
        <v>3563</v>
      </c>
      <c r="BU102" s="221" t="s">
        <v>3444</v>
      </c>
      <c r="BV102" s="221" t="s">
        <v>4715</v>
      </c>
      <c r="BW102" s="259"/>
      <c r="BX102" s="221" t="s">
        <v>3070</v>
      </c>
      <c r="BY102" s="221" t="s">
        <v>4716</v>
      </c>
      <c r="BZ102" s="221" t="s">
        <v>4717</v>
      </c>
      <c r="CA102" s="259"/>
      <c r="CB102" s="259"/>
      <c r="CC102" s="259"/>
      <c r="CD102" s="259"/>
      <c r="CE102" s="259"/>
      <c r="CF102" s="222" t="s">
        <v>4718</v>
      </c>
      <c r="CG102" s="222" t="s">
        <v>4719</v>
      </c>
      <c r="CH102" s="222" t="s">
        <v>2269</v>
      </c>
      <c r="CI102" s="222" t="s">
        <v>4720</v>
      </c>
      <c r="CJ102" s="222" t="s">
        <v>3324</v>
      </c>
      <c r="CK102" s="222" t="s">
        <v>4721</v>
      </c>
      <c r="CL102" s="222" t="s">
        <v>4722</v>
      </c>
      <c r="CM102" s="222" t="s">
        <v>3956</v>
      </c>
      <c r="CN102" s="261"/>
      <c r="CO102" s="222" t="s">
        <v>4723</v>
      </c>
      <c r="CP102" s="261"/>
      <c r="CQ102" s="261"/>
      <c r="CR102" s="261"/>
      <c r="CS102" s="175"/>
      <c r="CT102" s="246" t="s">
        <v>3209</v>
      </c>
      <c r="CU102" s="246" t="s">
        <v>4223</v>
      </c>
      <c r="CV102" s="246" t="s">
        <v>4724</v>
      </c>
      <c r="CW102" s="246" t="s">
        <v>2822</v>
      </c>
      <c r="CX102" s="246" t="s">
        <v>4725</v>
      </c>
      <c r="CY102" s="246" t="s">
        <v>1443</v>
      </c>
      <c r="CZ102" s="246" t="s">
        <v>4726</v>
      </c>
      <c r="DA102" s="246" t="s">
        <v>2048</v>
      </c>
      <c r="DB102" s="262"/>
      <c r="DC102" s="262"/>
      <c r="DD102" s="246" t="s">
        <v>240</v>
      </c>
      <c r="DE102" s="262"/>
      <c r="DF102" s="262"/>
      <c r="DG102" s="249" t="s">
        <v>1923</v>
      </c>
      <c r="DH102" s="263"/>
      <c r="DI102" s="249" t="s">
        <v>4727</v>
      </c>
      <c r="DJ102" s="249"/>
      <c r="DK102" s="249" t="s">
        <v>402</v>
      </c>
      <c r="DL102" s="249" t="s">
        <v>753</v>
      </c>
      <c r="DM102" s="249" t="s">
        <v>4728</v>
      </c>
      <c r="DN102" s="249" t="s">
        <v>4173</v>
      </c>
      <c r="DO102" s="249" t="s">
        <v>4729</v>
      </c>
      <c r="DP102" s="249" t="s">
        <v>4730</v>
      </c>
      <c r="DQ102" s="249" t="s">
        <v>1849</v>
      </c>
      <c r="DR102" s="249" t="s">
        <v>2225</v>
      </c>
      <c r="DS102" s="263"/>
      <c r="DT102" s="263"/>
      <c r="DU102" s="249" t="s">
        <v>4264</v>
      </c>
      <c r="DV102" s="263"/>
      <c r="DW102" s="249" t="s">
        <v>4731</v>
      </c>
      <c r="DX102" s="249" t="s">
        <v>676</v>
      </c>
      <c r="DY102" s="249" t="s">
        <v>4732</v>
      </c>
      <c r="DZ102" s="263"/>
      <c r="EA102" s="249" t="s">
        <v>4733</v>
      </c>
      <c r="EB102" s="582" t="s">
        <v>4734</v>
      </c>
    </row>
    <row r="103" ht="15.75" customHeight="1">
      <c r="A103" s="168" t="s">
        <v>4735</v>
      </c>
      <c r="B103" s="79" t="s">
        <v>4736</v>
      </c>
      <c r="C103" s="80" t="s">
        <v>1286</v>
      </c>
      <c r="D103" s="81" t="s">
        <v>1286</v>
      </c>
      <c r="E103" s="82" t="s">
        <v>1286</v>
      </c>
      <c r="F103" s="83" t="s">
        <v>1048</v>
      </c>
      <c r="G103" s="79" t="s">
        <v>4737</v>
      </c>
      <c r="H103" s="213"/>
      <c r="I103" s="230"/>
      <c r="J103" s="230" t="s">
        <v>4738</v>
      </c>
      <c r="K103" s="230" t="s">
        <v>3661</v>
      </c>
      <c r="L103" s="230" t="s">
        <v>4190</v>
      </c>
      <c r="M103" s="213"/>
      <c r="N103" s="169" t="s">
        <v>3488</v>
      </c>
      <c r="O103" s="230" t="s">
        <v>4739</v>
      </c>
      <c r="P103" s="169" t="s">
        <v>4002</v>
      </c>
      <c r="Q103" s="213"/>
      <c r="R103" s="213"/>
      <c r="S103" s="213"/>
      <c r="T103" s="213"/>
      <c r="U103" s="213"/>
      <c r="V103" s="213"/>
      <c r="W103" s="170"/>
      <c r="X103" s="213"/>
      <c r="Y103" s="169" t="s">
        <v>3188</v>
      </c>
      <c r="Z103" s="230" t="s">
        <v>4740</v>
      </c>
      <c r="AA103" s="230" t="s">
        <v>4741</v>
      </c>
      <c r="AB103" s="213"/>
      <c r="AC103" s="230" t="s">
        <v>3333</v>
      </c>
      <c r="AD103" s="213"/>
      <c r="AE103" s="230" t="s">
        <v>2800</v>
      </c>
      <c r="AF103" s="213"/>
      <c r="AG103" s="213"/>
      <c r="AH103" s="213"/>
      <c r="AI103" s="213"/>
      <c r="AJ103" s="213"/>
      <c r="AK103" s="170"/>
      <c r="AL103" s="213"/>
      <c r="AM103" s="213"/>
      <c r="AN103" s="213"/>
      <c r="AO103" s="213"/>
      <c r="AP103" s="213"/>
      <c r="AQ103" s="213"/>
      <c r="AR103" s="213"/>
      <c r="AS103" s="213"/>
      <c r="AT103" s="213"/>
      <c r="AU103" s="169" t="s">
        <v>4742</v>
      </c>
      <c r="AV103" s="213"/>
      <c r="AW103" s="213"/>
      <c r="AX103" s="213"/>
      <c r="AY103" s="213"/>
      <c r="AZ103" s="213"/>
      <c r="BA103" s="213"/>
      <c r="BB103" s="213"/>
      <c r="BC103" s="169" t="s">
        <v>1866</v>
      </c>
      <c r="BD103" s="169" t="s">
        <v>4743</v>
      </c>
      <c r="BE103" s="213"/>
      <c r="BF103" s="213"/>
      <c r="BG103" s="213"/>
      <c r="BH103" s="213"/>
      <c r="BI103" s="169" t="s">
        <v>4744</v>
      </c>
      <c r="BJ103" s="230"/>
      <c r="BK103" s="213"/>
      <c r="BL103" s="213"/>
      <c r="BM103" s="213"/>
      <c r="BN103" s="213"/>
      <c r="BO103" s="213"/>
      <c r="BP103" s="213"/>
      <c r="BQ103" s="213"/>
      <c r="BR103" s="213"/>
      <c r="BS103" s="230" t="s">
        <v>4745</v>
      </c>
      <c r="BT103" s="169" t="s">
        <v>4746</v>
      </c>
      <c r="BU103" s="213"/>
      <c r="BV103" s="230" t="s">
        <v>4747</v>
      </c>
      <c r="BW103" s="213"/>
      <c r="BX103" s="213"/>
      <c r="BY103" s="230" t="s">
        <v>2945</v>
      </c>
      <c r="BZ103" s="213"/>
      <c r="CA103" s="213"/>
      <c r="CB103" s="213"/>
      <c r="CC103" s="213"/>
      <c r="CD103" s="213"/>
      <c r="CE103" s="213"/>
      <c r="CF103" s="230" t="s">
        <v>1630</v>
      </c>
      <c r="CG103" s="230" t="s">
        <v>4748</v>
      </c>
      <c r="CH103" s="213"/>
      <c r="CI103" s="230" t="s">
        <v>4749</v>
      </c>
      <c r="CJ103" s="213"/>
      <c r="CK103" s="230" t="s">
        <v>4750</v>
      </c>
      <c r="CL103" s="87" t="s">
        <v>2159</v>
      </c>
      <c r="CM103" s="213"/>
      <c r="CN103" s="213"/>
      <c r="CO103" s="213"/>
      <c r="CP103" s="213"/>
      <c r="CQ103" s="213"/>
      <c r="CR103" s="213"/>
      <c r="CS103" s="175"/>
      <c r="CT103" s="230" t="s">
        <v>4751</v>
      </c>
      <c r="CU103" s="213"/>
      <c r="CV103" s="230" t="s">
        <v>2896</v>
      </c>
      <c r="CW103" s="230" t="s">
        <v>2531</v>
      </c>
      <c r="CX103" s="213"/>
      <c r="CY103" s="213"/>
      <c r="CZ103" s="230" t="s">
        <v>4752</v>
      </c>
      <c r="DA103" s="230" t="s">
        <v>1790</v>
      </c>
      <c r="DB103" s="213"/>
      <c r="DC103" s="213"/>
      <c r="DD103" s="213"/>
      <c r="DE103" s="213"/>
      <c r="DF103" s="213"/>
      <c r="DG103" s="213"/>
      <c r="DH103" s="213"/>
      <c r="DI103" s="213"/>
      <c r="DJ103" s="213"/>
      <c r="DK103" s="213"/>
      <c r="DL103" s="213"/>
      <c r="DM103" s="213"/>
      <c r="DN103" s="213"/>
      <c r="DO103" s="213"/>
      <c r="DP103" s="230" t="s">
        <v>4753</v>
      </c>
      <c r="DQ103" s="230"/>
      <c r="DR103" s="253"/>
      <c r="DS103" s="213"/>
      <c r="DT103" s="213"/>
      <c r="DU103" s="213"/>
      <c r="DV103" s="213"/>
      <c r="DW103" s="213"/>
      <c r="DX103" s="213"/>
      <c r="DY103" s="213"/>
      <c r="DZ103" s="213"/>
      <c r="EA103" s="213"/>
      <c r="EB103" s="252"/>
    </row>
    <row r="104" ht="15.75" customHeight="1">
      <c r="A104" s="176" t="s">
        <v>4754</v>
      </c>
      <c r="B104" s="99" t="s">
        <v>4755</v>
      </c>
      <c r="C104" s="100" t="s">
        <v>1286</v>
      </c>
      <c r="D104" s="101" t="s">
        <v>1286</v>
      </c>
      <c r="E104" s="102" t="s">
        <v>1286</v>
      </c>
      <c r="F104" s="103" t="s">
        <v>435</v>
      </c>
      <c r="G104" s="99" t="s">
        <v>3075</v>
      </c>
      <c r="H104" s="424" t="s">
        <v>1386</v>
      </c>
      <c r="I104" s="424" t="s">
        <v>4756</v>
      </c>
      <c r="J104" s="424" t="s">
        <v>4757</v>
      </c>
      <c r="K104" s="424" t="s">
        <v>1719</v>
      </c>
      <c r="L104" s="424" t="s">
        <v>4758</v>
      </c>
      <c r="M104" s="424" t="s">
        <v>4759</v>
      </c>
      <c r="N104" s="424" t="s">
        <v>1434</v>
      </c>
      <c r="O104" s="424" t="s">
        <v>756</v>
      </c>
      <c r="P104" s="177" t="s">
        <v>1243</v>
      </c>
      <c r="Q104" s="177" t="s">
        <v>4760</v>
      </c>
      <c r="R104" s="274"/>
      <c r="S104" s="274"/>
      <c r="T104" s="274"/>
      <c r="U104" s="274"/>
      <c r="V104" s="274"/>
      <c r="W104" s="170"/>
      <c r="X104" s="256" t="s">
        <v>2750</v>
      </c>
      <c r="Y104" s="583" t="s">
        <v>4761</v>
      </c>
      <c r="Z104" s="256" t="s">
        <v>4425</v>
      </c>
      <c r="AA104" s="256" t="s">
        <v>3933</v>
      </c>
      <c r="AB104" s="583" t="s">
        <v>4399</v>
      </c>
      <c r="AC104" s="256" t="s">
        <v>4762</v>
      </c>
      <c r="AD104" s="237"/>
      <c r="AE104" s="237" t="s">
        <v>705</v>
      </c>
      <c r="AF104" s="111" t="s">
        <v>4763</v>
      </c>
      <c r="AG104" s="183" t="s">
        <v>4764</v>
      </c>
      <c r="AH104" s="183"/>
      <c r="AI104" s="183" t="s">
        <v>4765</v>
      </c>
      <c r="AJ104" s="277"/>
      <c r="AK104" s="170"/>
      <c r="AL104" s="257"/>
      <c r="AM104" s="239" t="s">
        <v>4766</v>
      </c>
      <c r="AN104" s="257"/>
      <c r="AO104" s="257"/>
      <c r="AP104" s="257"/>
      <c r="AQ104" s="257"/>
      <c r="AR104" s="239" t="s">
        <v>4767</v>
      </c>
      <c r="AS104" s="257"/>
      <c r="AT104" s="239" t="s">
        <v>4768</v>
      </c>
      <c r="AU104" s="239" t="s">
        <v>4389</v>
      </c>
      <c r="AV104" s="257"/>
      <c r="AW104" s="257"/>
      <c r="AX104" s="257"/>
      <c r="AY104" s="257"/>
      <c r="AZ104" s="257"/>
      <c r="BA104" s="220" t="s">
        <v>4769</v>
      </c>
      <c r="BB104" s="425" t="s">
        <v>912</v>
      </c>
      <c r="BC104" s="425" t="s">
        <v>510</v>
      </c>
      <c r="BD104" s="220" t="s">
        <v>645</v>
      </c>
      <c r="BE104" s="220" t="s">
        <v>2675</v>
      </c>
      <c r="BF104" s="220" t="s">
        <v>4770</v>
      </c>
      <c r="BG104" s="220" t="s">
        <v>4771</v>
      </c>
      <c r="BH104" s="194" t="s">
        <v>2238</v>
      </c>
      <c r="BI104" s="193"/>
      <c r="BJ104" s="220" t="s">
        <v>4772</v>
      </c>
      <c r="BK104" s="194" t="s">
        <v>3759</v>
      </c>
      <c r="BL104" s="258"/>
      <c r="BM104" s="220" t="s">
        <v>4724</v>
      </c>
      <c r="BN104" s="220" t="s">
        <v>4773</v>
      </c>
      <c r="BO104" s="220" t="s">
        <v>4774</v>
      </c>
      <c r="BP104" s="220"/>
      <c r="BQ104" s="221"/>
      <c r="BR104" s="221" t="s">
        <v>3633</v>
      </c>
      <c r="BS104" s="221" t="s">
        <v>3037</v>
      </c>
      <c r="BT104" s="221" t="s">
        <v>4775</v>
      </c>
      <c r="BU104" s="221" t="s">
        <v>4113</v>
      </c>
      <c r="BV104" s="199" t="s">
        <v>2287</v>
      </c>
      <c r="BW104" s="259"/>
      <c r="BX104" s="199" t="s">
        <v>4776</v>
      </c>
      <c r="BY104" s="221" t="s">
        <v>4777</v>
      </c>
      <c r="BZ104" s="199" t="s">
        <v>4778</v>
      </c>
      <c r="CA104" s="259"/>
      <c r="CB104" s="259"/>
      <c r="CC104" s="259"/>
      <c r="CD104" s="259"/>
      <c r="CE104" s="259"/>
      <c r="CF104" s="222" t="s">
        <v>4779</v>
      </c>
      <c r="CG104" s="222" t="s">
        <v>4780</v>
      </c>
      <c r="CH104" s="222" t="s">
        <v>3134</v>
      </c>
      <c r="CI104" s="222" t="s">
        <v>4781</v>
      </c>
      <c r="CJ104" s="243" t="s">
        <v>3324</v>
      </c>
      <c r="CK104" s="222" t="s">
        <v>4782</v>
      </c>
      <c r="CL104" s="222" t="s">
        <v>4783</v>
      </c>
      <c r="CM104" s="222" t="s">
        <v>4784</v>
      </c>
      <c r="CN104" s="261"/>
      <c r="CO104" s="261"/>
      <c r="CP104" s="261"/>
      <c r="CQ104" s="261"/>
      <c r="CR104" s="261"/>
      <c r="CS104" s="175"/>
      <c r="CT104" s="246" t="s">
        <v>4785</v>
      </c>
      <c r="CU104" s="246" t="s">
        <v>2383</v>
      </c>
      <c r="CV104" s="246" t="s">
        <v>723</v>
      </c>
      <c r="CW104" s="246" t="s">
        <v>4786</v>
      </c>
      <c r="CX104" s="246" t="s">
        <v>4787</v>
      </c>
      <c r="CY104" s="246" t="s">
        <v>1428</v>
      </c>
      <c r="CZ104" s="246" t="s">
        <v>4788</v>
      </c>
      <c r="DA104" s="206" t="s">
        <v>3228</v>
      </c>
      <c r="DB104" s="262"/>
      <c r="DC104" s="262"/>
      <c r="DD104" s="262"/>
      <c r="DE104" s="206" t="s">
        <v>4789</v>
      </c>
      <c r="DF104" s="206"/>
      <c r="DG104" s="265" t="s">
        <v>2120</v>
      </c>
      <c r="DH104" s="263"/>
      <c r="DI104" s="263"/>
      <c r="DJ104" s="249"/>
      <c r="DK104" s="263"/>
      <c r="DL104" s="249" t="s">
        <v>3547</v>
      </c>
      <c r="DM104" s="249" t="s">
        <v>3030</v>
      </c>
      <c r="DN104" s="249" t="s">
        <v>1097</v>
      </c>
      <c r="DO104" s="263"/>
      <c r="DP104" s="249" t="s">
        <v>4790</v>
      </c>
      <c r="DQ104" s="249"/>
      <c r="DR104" s="263"/>
      <c r="DS104" s="263"/>
      <c r="DT104" s="249" t="s">
        <v>2322</v>
      </c>
      <c r="DU104" s="263"/>
      <c r="DV104" s="263"/>
      <c r="DW104" s="263"/>
      <c r="DX104" s="249" t="s">
        <v>1841</v>
      </c>
      <c r="DY104" s="263"/>
      <c r="DZ104" s="263"/>
      <c r="EA104" s="263"/>
      <c r="EB104" s="293" t="s">
        <v>4791</v>
      </c>
    </row>
    <row r="105" ht="15.75" customHeight="1">
      <c r="A105" s="584" t="s">
        <v>4792</v>
      </c>
      <c r="B105" s="79" t="s">
        <v>4793</v>
      </c>
      <c r="C105" s="80" t="s">
        <v>1048</v>
      </c>
      <c r="D105" s="81" t="s">
        <v>1286</v>
      </c>
      <c r="E105" s="82" t="s">
        <v>1286</v>
      </c>
      <c r="F105" s="83" t="s">
        <v>436</v>
      </c>
      <c r="G105" s="79" t="s">
        <v>2070</v>
      </c>
      <c r="H105" s="169" t="s">
        <v>1684</v>
      </c>
      <c r="I105" s="169" t="s">
        <v>4794</v>
      </c>
      <c r="J105" s="169" t="s">
        <v>2405</v>
      </c>
      <c r="K105" s="268" t="s">
        <v>2138</v>
      </c>
      <c r="L105" s="169" t="s">
        <v>4701</v>
      </c>
      <c r="M105" s="213"/>
      <c r="N105" s="213"/>
      <c r="O105" s="213"/>
      <c r="P105" s="230" t="s">
        <v>4795</v>
      </c>
      <c r="Q105" s="213"/>
      <c r="R105" s="213"/>
      <c r="S105" s="87" t="s">
        <v>2030</v>
      </c>
      <c r="T105" s="213"/>
      <c r="U105" s="213"/>
      <c r="V105" s="213"/>
      <c r="W105" s="170"/>
      <c r="X105" s="213"/>
      <c r="Y105" s="87" t="s">
        <v>1990</v>
      </c>
      <c r="Z105" s="87" t="s">
        <v>3878</v>
      </c>
      <c r="AA105" s="169" t="s">
        <v>4796</v>
      </c>
      <c r="AB105" s="230" t="s">
        <v>4797</v>
      </c>
      <c r="AC105" s="213"/>
      <c r="AD105" s="213"/>
      <c r="AE105" s="213"/>
      <c r="AF105" s="230" t="s">
        <v>2626</v>
      </c>
      <c r="AG105" s="213"/>
      <c r="AH105" s="213"/>
      <c r="AI105" s="213"/>
      <c r="AJ105" s="213"/>
      <c r="AK105" s="170"/>
      <c r="AL105" s="253"/>
      <c r="AM105" s="253"/>
      <c r="AN105" s="253"/>
      <c r="AO105" s="87" t="s">
        <v>4798</v>
      </c>
      <c r="AP105" s="213"/>
      <c r="AQ105" s="87" t="s">
        <v>363</v>
      </c>
      <c r="AR105" s="213"/>
      <c r="AS105" s="213"/>
      <c r="AT105" s="213"/>
      <c r="AU105" s="213"/>
      <c r="AV105" s="87" t="s">
        <v>4799</v>
      </c>
      <c r="AW105" s="213"/>
      <c r="AX105" s="213"/>
      <c r="AY105" s="213"/>
      <c r="AZ105" s="213"/>
      <c r="BA105" s="213"/>
      <c r="BB105" s="169" t="s">
        <v>501</v>
      </c>
      <c r="BC105" s="87" t="s">
        <v>2011</v>
      </c>
      <c r="BD105" s="213"/>
      <c r="BE105" s="213"/>
      <c r="BF105" s="213"/>
      <c r="BG105" s="213"/>
      <c r="BH105" s="87" t="s">
        <v>1445</v>
      </c>
      <c r="BI105" s="169" t="s">
        <v>4800</v>
      </c>
      <c r="BJ105" s="213"/>
      <c r="BK105" s="213"/>
      <c r="BL105" s="213"/>
      <c r="BM105" s="213"/>
      <c r="BN105" s="213"/>
      <c r="BO105" s="213"/>
      <c r="BP105" s="213"/>
      <c r="BQ105" s="87" t="s">
        <v>2692</v>
      </c>
      <c r="BR105" s="213"/>
      <c r="BS105" s="213"/>
      <c r="BT105" s="87" t="s">
        <v>4801</v>
      </c>
      <c r="BU105" s="213"/>
      <c r="BV105" s="169" t="s">
        <v>4802</v>
      </c>
      <c r="BW105" s="213"/>
      <c r="BX105" s="169" t="s">
        <v>4803</v>
      </c>
      <c r="BY105" s="213"/>
      <c r="BZ105" s="213"/>
      <c r="CA105" s="169" t="s">
        <v>4804</v>
      </c>
      <c r="CB105" s="213"/>
      <c r="CC105" s="213"/>
      <c r="CD105" s="213"/>
      <c r="CE105" s="213"/>
      <c r="CF105" s="213"/>
      <c r="CG105" s="268" t="s">
        <v>4805</v>
      </c>
      <c r="CH105" s="213"/>
      <c r="CI105" s="213"/>
      <c r="CJ105" s="213"/>
      <c r="CK105" s="213"/>
      <c r="CL105" s="213"/>
      <c r="CM105" s="230" t="s">
        <v>2994</v>
      </c>
      <c r="CN105" s="213"/>
      <c r="CO105" s="213"/>
      <c r="CP105" s="213"/>
      <c r="CQ105" s="213"/>
      <c r="CR105" s="213"/>
      <c r="CS105" s="175"/>
      <c r="CT105" s="169" t="s">
        <v>265</v>
      </c>
      <c r="CU105" s="169" t="s">
        <v>3762</v>
      </c>
      <c r="CV105" s="169" t="s">
        <v>4806</v>
      </c>
      <c r="CW105" s="213"/>
      <c r="CX105" s="169" t="s">
        <v>4807</v>
      </c>
      <c r="CY105" s="213"/>
      <c r="CZ105" s="87" t="s">
        <v>4808</v>
      </c>
      <c r="DA105" s="213"/>
      <c r="DB105" s="213"/>
      <c r="DC105" s="213"/>
      <c r="DD105" s="169" t="s">
        <v>259</v>
      </c>
      <c r="DE105" s="213"/>
      <c r="DF105" s="213"/>
      <c r="DG105" s="213"/>
      <c r="DH105" s="213"/>
      <c r="DI105" s="213"/>
      <c r="DJ105" s="87" t="s">
        <v>3792</v>
      </c>
      <c r="DK105" s="84" t="s">
        <v>199</v>
      </c>
      <c r="DL105" s="213"/>
      <c r="DM105" s="213"/>
      <c r="DN105" s="213"/>
      <c r="DO105" s="213"/>
      <c r="DP105" s="213"/>
      <c r="DQ105" s="213"/>
      <c r="DR105" s="213"/>
      <c r="DS105" s="169" t="s">
        <v>4551</v>
      </c>
      <c r="DT105" s="213"/>
      <c r="DU105" s="169" t="s">
        <v>1660</v>
      </c>
      <c r="DV105" s="213"/>
      <c r="DW105" s="213"/>
      <c r="DX105" s="213"/>
      <c r="DY105" s="213"/>
      <c r="DZ105" s="213"/>
      <c r="EA105" s="213"/>
      <c r="EB105" s="252"/>
    </row>
    <row r="106" ht="15.75" customHeight="1">
      <c r="A106" s="176" t="s">
        <v>4809</v>
      </c>
      <c r="B106" s="99" t="s">
        <v>4810</v>
      </c>
      <c r="C106" s="100" t="s">
        <v>1286</v>
      </c>
      <c r="D106" s="101" t="s">
        <v>1286</v>
      </c>
      <c r="E106" s="102" t="s">
        <v>1286</v>
      </c>
      <c r="F106" s="103" t="s">
        <v>541</v>
      </c>
      <c r="G106" s="99" t="s">
        <v>4811</v>
      </c>
      <c r="H106" s="233" t="s">
        <v>2283</v>
      </c>
      <c r="I106" s="233" t="s">
        <v>4043</v>
      </c>
      <c r="J106" s="233" t="s">
        <v>4812</v>
      </c>
      <c r="K106" s="233" t="s">
        <v>4813</v>
      </c>
      <c r="L106" s="233" t="s">
        <v>2363</v>
      </c>
      <c r="M106" s="233" t="s">
        <v>4814</v>
      </c>
      <c r="N106" s="233" t="s">
        <v>4815</v>
      </c>
      <c r="O106" s="233" t="s">
        <v>4816</v>
      </c>
      <c r="P106" s="233" t="s">
        <v>3669</v>
      </c>
      <c r="Q106" s="233" t="s">
        <v>4817</v>
      </c>
      <c r="R106" s="274"/>
      <c r="S106" s="177" t="s">
        <v>4818</v>
      </c>
      <c r="T106" s="233" t="s">
        <v>3163</v>
      </c>
      <c r="U106" s="233" t="s">
        <v>4819</v>
      </c>
      <c r="V106" s="233" t="s">
        <v>4820</v>
      </c>
      <c r="W106" s="170"/>
      <c r="X106" s="237" t="s">
        <v>4821</v>
      </c>
      <c r="Y106" s="237" t="s">
        <v>1553</v>
      </c>
      <c r="Z106" s="237" t="s">
        <v>306</v>
      </c>
      <c r="AA106" s="237" t="s">
        <v>4822</v>
      </c>
      <c r="AB106" s="237" t="s">
        <v>2509</v>
      </c>
      <c r="AC106" s="237" t="s">
        <v>2342</v>
      </c>
      <c r="AD106" s="277"/>
      <c r="AE106" s="237" t="s">
        <v>944</v>
      </c>
      <c r="AF106" s="237" t="s">
        <v>4823</v>
      </c>
      <c r="AG106" s="237" t="s">
        <v>4824</v>
      </c>
      <c r="AH106" s="277"/>
      <c r="AI106" s="237" t="s">
        <v>840</v>
      </c>
      <c r="AJ106" s="237" t="s">
        <v>4825</v>
      </c>
      <c r="AK106" s="170"/>
      <c r="AL106" s="239" t="s">
        <v>1827</v>
      </c>
      <c r="AM106" s="239" t="s">
        <v>4826</v>
      </c>
      <c r="AN106" s="257"/>
      <c r="AO106" s="239" t="s">
        <v>4827</v>
      </c>
      <c r="AP106" s="257"/>
      <c r="AQ106" s="257"/>
      <c r="AR106" s="257"/>
      <c r="AS106" s="257"/>
      <c r="AT106" s="239" t="s">
        <v>1661</v>
      </c>
      <c r="AU106" s="239" t="s">
        <v>2005</v>
      </c>
      <c r="AV106" s="239" t="s">
        <v>839</v>
      </c>
      <c r="AW106" s="257"/>
      <c r="AX106" s="239" t="s">
        <v>4828</v>
      </c>
      <c r="AY106" s="239" t="s">
        <v>4829</v>
      </c>
      <c r="AZ106" s="239"/>
      <c r="BA106" s="220" t="s">
        <v>3048</v>
      </c>
      <c r="BB106" s="220" t="s">
        <v>1443</v>
      </c>
      <c r="BC106" s="191" t="s">
        <v>1922</v>
      </c>
      <c r="BD106" s="220" t="s">
        <v>2761</v>
      </c>
      <c r="BE106" s="220" t="s">
        <v>4830</v>
      </c>
      <c r="BF106" s="220" t="s">
        <v>1684</v>
      </c>
      <c r="BG106" s="220" t="s">
        <v>4831</v>
      </c>
      <c r="BH106" s="220" t="s">
        <v>558</v>
      </c>
      <c r="BI106" s="220" t="s">
        <v>4832</v>
      </c>
      <c r="BJ106" s="220" t="s">
        <v>4833</v>
      </c>
      <c r="BK106" s="220" t="s">
        <v>545</v>
      </c>
      <c r="BL106" s="220" t="s">
        <v>4834</v>
      </c>
      <c r="BM106" s="585" t="s">
        <v>4835</v>
      </c>
      <c r="BN106" s="220" t="s">
        <v>4836</v>
      </c>
      <c r="BO106" s="220" t="s">
        <v>4837</v>
      </c>
      <c r="BP106" s="220"/>
      <c r="BQ106" s="221" t="s">
        <v>4838</v>
      </c>
      <c r="BR106" s="221" t="s">
        <v>3481</v>
      </c>
      <c r="BS106" s="221" t="s">
        <v>4839</v>
      </c>
      <c r="BT106" s="221" t="s">
        <v>1917</v>
      </c>
      <c r="BU106" s="221" t="s">
        <v>4840</v>
      </c>
      <c r="BV106" s="221" t="s">
        <v>628</v>
      </c>
      <c r="BW106" s="259"/>
      <c r="BX106" s="259"/>
      <c r="BY106" s="221" t="s">
        <v>4841</v>
      </c>
      <c r="BZ106" s="221" t="s">
        <v>2189</v>
      </c>
      <c r="CA106" s="221" t="s">
        <v>4842</v>
      </c>
      <c r="CB106" s="221" t="s">
        <v>822</v>
      </c>
      <c r="CC106" s="221" t="s">
        <v>2233</v>
      </c>
      <c r="CD106" s="221" t="s">
        <v>4843</v>
      </c>
      <c r="CE106" s="259"/>
      <c r="CF106" s="222" t="s">
        <v>4844</v>
      </c>
      <c r="CG106" s="222" t="s">
        <v>4845</v>
      </c>
      <c r="CH106" s="222" t="s">
        <v>4846</v>
      </c>
      <c r="CI106" s="222" t="s">
        <v>4847</v>
      </c>
      <c r="CJ106" s="222" t="s">
        <v>1126</v>
      </c>
      <c r="CK106" s="222" t="s">
        <v>4848</v>
      </c>
      <c r="CL106" s="261"/>
      <c r="CM106" s="222" t="s">
        <v>4849</v>
      </c>
      <c r="CN106" s="222" t="s">
        <v>4850</v>
      </c>
      <c r="CO106" s="222" t="s">
        <v>2250</v>
      </c>
      <c r="CP106" s="222"/>
      <c r="CQ106" s="222" t="s">
        <v>4851</v>
      </c>
      <c r="CR106" s="222" t="s">
        <v>4852</v>
      </c>
      <c r="CS106" s="175"/>
      <c r="CT106" s="246" t="s">
        <v>222</v>
      </c>
      <c r="CU106" s="246" t="s">
        <v>1991</v>
      </c>
      <c r="CV106" s="246" t="s">
        <v>2803</v>
      </c>
      <c r="CW106" s="246" t="s">
        <v>4853</v>
      </c>
      <c r="CX106" s="246" t="s">
        <v>4854</v>
      </c>
      <c r="CY106" s="246" t="s">
        <v>4855</v>
      </c>
      <c r="CZ106" s="153" t="s">
        <v>4856</v>
      </c>
      <c r="DA106" s="246" t="s">
        <v>3197</v>
      </c>
      <c r="DB106" s="246" t="s">
        <v>4857</v>
      </c>
      <c r="DC106" s="246" t="s">
        <v>4858</v>
      </c>
      <c r="DD106" s="246" t="s">
        <v>4443</v>
      </c>
      <c r="DE106" s="153" t="s">
        <v>4859</v>
      </c>
      <c r="DF106" s="246"/>
      <c r="DG106" s="296"/>
      <c r="DH106" s="296"/>
      <c r="DI106" s="249" t="s">
        <v>3867</v>
      </c>
      <c r="DJ106" s="263"/>
      <c r="DK106" s="207" t="s">
        <v>2935</v>
      </c>
      <c r="DL106" s="249" t="s">
        <v>1462</v>
      </c>
      <c r="DM106" s="249" t="s">
        <v>4860</v>
      </c>
      <c r="DN106" s="249" t="s">
        <v>4861</v>
      </c>
      <c r="DO106" s="249" t="s">
        <v>4862</v>
      </c>
      <c r="DP106" s="249" t="s">
        <v>3583</v>
      </c>
      <c r="DQ106" s="249" t="s">
        <v>4722</v>
      </c>
      <c r="DR106" s="263"/>
      <c r="DS106" s="249" t="s">
        <v>4863</v>
      </c>
      <c r="DT106" s="249" t="s">
        <v>4864</v>
      </c>
      <c r="DU106" s="263"/>
      <c r="DV106" s="263"/>
      <c r="DW106" s="249" t="s">
        <v>4865</v>
      </c>
      <c r="DX106" s="249" t="s">
        <v>1519</v>
      </c>
      <c r="DY106" s="249" t="s">
        <v>4297</v>
      </c>
      <c r="DZ106" s="263"/>
      <c r="EA106" s="263"/>
      <c r="EB106" s="293"/>
    </row>
    <row r="107" ht="15.75" customHeight="1">
      <c r="A107" s="168" t="s">
        <v>4866</v>
      </c>
      <c r="B107" s="79" t="s">
        <v>4867</v>
      </c>
      <c r="C107" s="80" t="s">
        <v>1286</v>
      </c>
      <c r="D107" s="81" t="s">
        <v>1286</v>
      </c>
      <c r="E107" s="82" t="s">
        <v>1286</v>
      </c>
      <c r="F107" s="83" t="s">
        <v>1286</v>
      </c>
      <c r="G107" s="79" t="s">
        <v>2620</v>
      </c>
      <c r="H107" s="230" t="s">
        <v>3862</v>
      </c>
      <c r="I107" s="230" t="s">
        <v>4868</v>
      </c>
      <c r="J107" s="230" t="s">
        <v>4869</v>
      </c>
      <c r="K107" s="230" t="s">
        <v>4660</v>
      </c>
      <c r="L107" s="169" t="s">
        <v>347</v>
      </c>
      <c r="M107" s="169" t="s">
        <v>4870</v>
      </c>
      <c r="N107" s="169" t="s">
        <v>4871</v>
      </c>
      <c r="O107" s="169" t="s">
        <v>2770</v>
      </c>
      <c r="P107" s="230" t="s">
        <v>4872</v>
      </c>
      <c r="Q107" s="213"/>
      <c r="R107" s="213"/>
      <c r="S107" s="213"/>
      <c r="T107" s="213"/>
      <c r="U107" s="213"/>
      <c r="V107" s="213"/>
      <c r="W107" s="170"/>
      <c r="X107" s="230" t="s">
        <v>4873</v>
      </c>
      <c r="Y107" s="230" t="s">
        <v>3733</v>
      </c>
      <c r="Z107" s="169" t="s">
        <v>4823</v>
      </c>
      <c r="AA107" s="230" t="s">
        <v>4874</v>
      </c>
      <c r="AB107" s="230" t="s">
        <v>2632</v>
      </c>
      <c r="AC107" s="230" t="s">
        <v>1908</v>
      </c>
      <c r="AD107" s="169"/>
      <c r="AE107" s="230" t="s">
        <v>598</v>
      </c>
      <c r="AF107" s="230" t="s">
        <v>3876</v>
      </c>
      <c r="AG107" s="213"/>
      <c r="AH107" s="213"/>
      <c r="AI107" s="213"/>
      <c r="AJ107" s="213"/>
      <c r="AK107" s="170"/>
      <c r="AL107" s="213"/>
      <c r="AM107" s="230" t="s">
        <v>4875</v>
      </c>
      <c r="AN107" s="213"/>
      <c r="AO107" s="213"/>
      <c r="AP107" s="213"/>
      <c r="AQ107" s="213"/>
      <c r="AR107" s="213"/>
      <c r="AS107" s="213"/>
      <c r="AT107" s="230" t="s">
        <v>1834</v>
      </c>
      <c r="AU107" s="169" t="s">
        <v>4876</v>
      </c>
      <c r="AV107" s="213"/>
      <c r="AW107" s="213"/>
      <c r="AX107" s="213"/>
      <c r="AY107" s="213"/>
      <c r="AZ107" s="213"/>
      <c r="BA107" s="230" t="s">
        <v>4877</v>
      </c>
      <c r="BB107" s="230" t="s">
        <v>4878</v>
      </c>
      <c r="BC107" s="169" t="s">
        <v>368</v>
      </c>
      <c r="BD107" s="230" t="s">
        <v>4879</v>
      </c>
      <c r="BE107" s="230" t="s">
        <v>4880</v>
      </c>
      <c r="BF107" s="230"/>
      <c r="BG107" s="213"/>
      <c r="BH107" s="169" t="s">
        <v>4881</v>
      </c>
      <c r="BI107" s="230" t="s">
        <v>4882</v>
      </c>
      <c r="BJ107" s="230"/>
      <c r="BK107" s="230" t="s">
        <v>4883</v>
      </c>
      <c r="BL107" s="213"/>
      <c r="BM107" s="230" t="s">
        <v>2213</v>
      </c>
      <c r="BN107" s="213"/>
      <c r="BO107" s="213"/>
      <c r="BP107" s="213"/>
      <c r="BQ107" s="169"/>
      <c r="BR107" s="230" t="s">
        <v>2007</v>
      </c>
      <c r="BS107" s="230" t="s">
        <v>3684</v>
      </c>
      <c r="BT107" s="230" t="s">
        <v>412</v>
      </c>
      <c r="BU107" s="230"/>
      <c r="BV107" s="230" t="s">
        <v>4884</v>
      </c>
      <c r="BW107" s="230" t="s">
        <v>4885</v>
      </c>
      <c r="BX107" s="169" t="s">
        <v>4886</v>
      </c>
      <c r="BY107" s="213"/>
      <c r="BZ107" s="230" t="s">
        <v>802</v>
      </c>
      <c r="CA107" s="230" t="s">
        <v>4484</v>
      </c>
      <c r="CB107" s="213"/>
      <c r="CC107" s="230" t="s">
        <v>1731</v>
      </c>
      <c r="CD107" s="213"/>
      <c r="CE107" s="213"/>
      <c r="CF107" s="230" t="s">
        <v>4588</v>
      </c>
      <c r="CG107" s="230" t="s">
        <v>2159</v>
      </c>
      <c r="CH107" s="230" t="s">
        <v>4887</v>
      </c>
      <c r="CI107" s="230" t="s">
        <v>4888</v>
      </c>
      <c r="CJ107" s="213"/>
      <c r="CK107" s="230" t="s">
        <v>4889</v>
      </c>
      <c r="CL107" s="169" t="s">
        <v>4332</v>
      </c>
      <c r="CM107" s="169" t="s">
        <v>1378</v>
      </c>
      <c r="CN107" s="213"/>
      <c r="CO107" s="213"/>
      <c r="CP107" s="213"/>
      <c r="CQ107" s="213"/>
      <c r="CR107" s="213"/>
      <c r="CS107" s="175"/>
      <c r="CT107" s="230" t="s">
        <v>3184</v>
      </c>
      <c r="CU107" s="230" t="s">
        <v>4609</v>
      </c>
      <c r="CV107" s="230" t="s">
        <v>3234</v>
      </c>
      <c r="CW107" s="169" t="s">
        <v>400</v>
      </c>
      <c r="CX107" s="230" t="s">
        <v>4890</v>
      </c>
      <c r="CY107" s="230" t="s">
        <v>3087</v>
      </c>
      <c r="CZ107" s="230" t="s">
        <v>4891</v>
      </c>
      <c r="DA107" s="230" t="s">
        <v>2263</v>
      </c>
      <c r="DB107" s="213"/>
      <c r="DC107" s="213"/>
      <c r="DD107" s="213"/>
      <c r="DE107" s="213"/>
      <c r="DF107" s="213"/>
      <c r="DG107" s="213"/>
      <c r="DH107" s="213"/>
      <c r="DI107" s="213"/>
      <c r="DJ107" s="213"/>
      <c r="DK107" s="230" t="s">
        <v>4616</v>
      </c>
      <c r="DL107" s="213"/>
      <c r="DM107" s="213"/>
      <c r="DN107" s="213"/>
      <c r="DO107" s="213"/>
      <c r="DP107" s="230" t="s">
        <v>4892</v>
      </c>
      <c r="DQ107" s="230"/>
      <c r="DR107" s="213"/>
      <c r="DS107" s="230" t="s">
        <v>4893</v>
      </c>
      <c r="DT107" s="230" t="s">
        <v>4894</v>
      </c>
      <c r="DU107" s="230" t="s">
        <v>3164</v>
      </c>
      <c r="DV107" s="213"/>
      <c r="DW107" s="213"/>
      <c r="DX107" s="230" t="s">
        <v>873</v>
      </c>
      <c r="DY107" s="213"/>
      <c r="DZ107" s="213"/>
      <c r="EA107" s="213"/>
      <c r="EB107" s="252"/>
    </row>
    <row r="108" ht="15.75" customHeight="1">
      <c r="A108" s="586" t="s">
        <v>4895</v>
      </c>
      <c r="B108" s="99" t="s">
        <v>4896</v>
      </c>
      <c r="C108" s="100" t="s">
        <v>1286</v>
      </c>
      <c r="D108" s="101" t="s">
        <v>1286</v>
      </c>
      <c r="E108" s="102" t="s">
        <v>1286</v>
      </c>
      <c r="F108" s="103" t="s">
        <v>1048</v>
      </c>
      <c r="G108" s="99" t="s">
        <v>4897</v>
      </c>
      <c r="H108" s="178"/>
      <c r="I108" s="233" t="s">
        <v>4898</v>
      </c>
      <c r="J108" s="233" t="s">
        <v>4899</v>
      </c>
      <c r="K108" s="177" t="s">
        <v>237</v>
      </c>
      <c r="L108" s="233" t="s">
        <v>4900</v>
      </c>
      <c r="M108" s="274"/>
      <c r="N108" s="233" t="s">
        <v>4901</v>
      </c>
      <c r="O108" s="233" t="s">
        <v>2113</v>
      </c>
      <c r="P108" s="233" t="s">
        <v>979</v>
      </c>
      <c r="Q108" s="274"/>
      <c r="R108" s="274"/>
      <c r="S108" s="274"/>
      <c r="T108" s="274"/>
      <c r="U108" s="274"/>
      <c r="V108" s="274"/>
      <c r="W108" s="170"/>
      <c r="X108" s="237" t="s">
        <v>2671</v>
      </c>
      <c r="Y108" s="237" t="s">
        <v>4902</v>
      </c>
      <c r="Z108" s="237" t="s">
        <v>4041</v>
      </c>
      <c r="AA108" s="237" t="s">
        <v>4903</v>
      </c>
      <c r="AB108" s="237" t="s">
        <v>2357</v>
      </c>
      <c r="AC108" s="237" t="s">
        <v>4904</v>
      </c>
      <c r="AD108" s="183"/>
      <c r="AE108" s="587" t="s">
        <v>4905</v>
      </c>
      <c r="AF108" s="237" t="s">
        <v>4906</v>
      </c>
      <c r="AG108" s="277"/>
      <c r="AH108" s="277"/>
      <c r="AI108" s="277"/>
      <c r="AJ108" s="277"/>
      <c r="AK108" s="170"/>
      <c r="AL108" s="257"/>
      <c r="AM108" s="257"/>
      <c r="AN108" s="257"/>
      <c r="AO108" s="257"/>
      <c r="AP108" s="257"/>
      <c r="AQ108" s="257"/>
      <c r="AR108" s="257"/>
      <c r="AS108" s="257"/>
      <c r="AT108" s="239" t="s">
        <v>1039</v>
      </c>
      <c r="AU108" s="239" t="s">
        <v>4621</v>
      </c>
      <c r="AV108" s="257"/>
      <c r="AW108" s="257"/>
      <c r="AX108" s="257"/>
      <c r="AY108" s="257"/>
      <c r="AZ108" s="257"/>
      <c r="BA108" s="220" t="s">
        <v>4349</v>
      </c>
      <c r="BB108" s="220" t="s">
        <v>597</v>
      </c>
      <c r="BC108" s="194" t="s">
        <v>780</v>
      </c>
      <c r="BD108" s="220" t="s">
        <v>4161</v>
      </c>
      <c r="BE108" s="220" t="s">
        <v>4907</v>
      </c>
      <c r="BF108" s="194" t="s">
        <v>4316</v>
      </c>
      <c r="BG108" s="258"/>
      <c r="BH108" s="425" t="s">
        <v>505</v>
      </c>
      <c r="BI108" s="220" t="s">
        <v>4908</v>
      </c>
      <c r="BJ108" s="220" t="s">
        <v>4909</v>
      </c>
      <c r="BK108" s="194" t="s">
        <v>4910</v>
      </c>
      <c r="BL108" s="258"/>
      <c r="BM108" s="258"/>
      <c r="BN108" s="258"/>
      <c r="BO108" s="258"/>
      <c r="BP108" s="258"/>
      <c r="BQ108" s="221" t="s">
        <v>4911</v>
      </c>
      <c r="BR108" s="221" t="s">
        <v>1351</v>
      </c>
      <c r="BS108" s="221" t="s">
        <v>4354</v>
      </c>
      <c r="BT108" s="221" t="s">
        <v>4912</v>
      </c>
      <c r="BU108" s="221" t="s">
        <v>4913</v>
      </c>
      <c r="BV108" s="221" t="s">
        <v>888</v>
      </c>
      <c r="BW108" s="259"/>
      <c r="BX108" s="221" t="s">
        <v>699</v>
      </c>
      <c r="BY108" s="221" t="s">
        <v>4914</v>
      </c>
      <c r="BZ108" s="259"/>
      <c r="CA108" s="259"/>
      <c r="CB108" s="259"/>
      <c r="CC108" s="259"/>
      <c r="CD108" s="259"/>
      <c r="CE108" s="259"/>
      <c r="CF108" s="222" t="s">
        <v>4915</v>
      </c>
      <c r="CG108" s="222" t="s">
        <v>4286</v>
      </c>
      <c r="CH108" s="222" t="s">
        <v>1347</v>
      </c>
      <c r="CI108" s="222" t="s">
        <v>4916</v>
      </c>
      <c r="CJ108" s="261"/>
      <c r="CK108" s="222" t="s">
        <v>4917</v>
      </c>
      <c r="CL108" s="222" t="s">
        <v>4082</v>
      </c>
      <c r="CM108" s="222" t="s">
        <v>4918</v>
      </c>
      <c r="CN108" s="261"/>
      <c r="CO108" s="261"/>
      <c r="CP108" s="261"/>
      <c r="CQ108" s="261"/>
      <c r="CR108" s="261"/>
      <c r="CS108" s="175"/>
      <c r="CT108" s="246" t="s">
        <v>714</v>
      </c>
      <c r="CU108" s="246" t="s">
        <v>1991</v>
      </c>
      <c r="CV108" s="246" t="s">
        <v>4069</v>
      </c>
      <c r="CW108" s="246" t="s">
        <v>4919</v>
      </c>
      <c r="CX108" s="246" t="s">
        <v>4920</v>
      </c>
      <c r="CY108" s="246" t="s">
        <v>4921</v>
      </c>
      <c r="CZ108" s="246" t="s">
        <v>4922</v>
      </c>
      <c r="DA108" s="246" t="s">
        <v>2263</v>
      </c>
      <c r="DB108" s="262"/>
      <c r="DC108" s="262"/>
      <c r="DD108" s="262"/>
      <c r="DE108" s="262"/>
      <c r="DF108" s="262"/>
      <c r="DG108" s="296"/>
      <c r="DH108" s="296"/>
      <c r="DI108" s="263"/>
      <c r="DJ108" s="263"/>
      <c r="DK108" s="263"/>
      <c r="DL108" s="263"/>
      <c r="DM108" s="263"/>
      <c r="DN108" s="263"/>
      <c r="DO108" s="263"/>
      <c r="DP108" s="249" t="s">
        <v>4923</v>
      </c>
      <c r="DQ108" s="263"/>
      <c r="DR108" s="263"/>
      <c r="DS108" s="263"/>
      <c r="DT108" s="263"/>
      <c r="DU108" s="263"/>
      <c r="DV108" s="263"/>
      <c r="DW108" s="263"/>
      <c r="DX108" s="263"/>
      <c r="DY108" s="263"/>
      <c r="DZ108" s="263"/>
      <c r="EA108" s="263"/>
      <c r="EB108" s="293"/>
    </row>
    <row r="109" ht="15.75" customHeight="1">
      <c r="A109" s="588" t="s">
        <v>4924</v>
      </c>
      <c r="B109" s="79" t="s">
        <v>4925</v>
      </c>
      <c r="C109" s="80" t="s">
        <v>1286</v>
      </c>
      <c r="D109" s="81" t="s">
        <v>1286</v>
      </c>
      <c r="E109" s="82" t="s">
        <v>1286</v>
      </c>
      <c r="F109" s="83" t="s">
        <v>541</v>
      </c>
      <c r="G109" s="79" t="s">
        <v>3074</v>
      </c>
      <c r="H109" s="169" t="s">
        <v>935</v>
      </c>
      <c r="I109" s="268" t="s">
        <v>1872</v>
      </c>
      <c r="J109" s="268" t="s">
        <v>4926</v>
      </c>
      <c r="K109" s="268" t="s">
        <v>4927</v>
      </c>
      <c r="L109" s="268" t="s">
        <v>3219</v>
      </c>
      <c r="M109" s="169" t="s">
        <v>163</v>
      </c>
      <c r="N109" s="169" t="s">
        <v>4928</v>
      </c>
      <c r="O109" s="169" t="s">
        <v>2699</v>
      </c>
      <c r="P109" s="169" t="s">
        <v>4532</v>
      </c>
      <c r="Q109" s="213"/>
      <c r="R109" s="213"/>
      <c r="S109" s="169" t="s">
        <v>4929</v>
      </c>
      <c r="T109" s="213"/>
      <c r="U109" s="169" t="s">
        <v>756</v>
      </c>
      <c r="V109" s="213"/>
      <c r="W109" s="170"/>
      <c r="X109" s="268" t="s">
        <v>4930</v>
      </c>
      <c r="Y109" s="87" t="s">
        <v>3334</v>
      </c>
      <c r="Z109" s="268" t="s">
        <v>2449</v>
      </c>
      <c r="AA109" s="169" t="s">
        <v>4931</v>
      </c>
      <c r="AB109" s="87" t="s">
        <v>2149</v>
      </c>
      <c r="AC109" s="268" t="s">
        <v>2050</v>
      </c>
      <c r="AD109" s="213"/>
      <c r="AE109" s="169" t="s">
        <v>4932</v>
      </c>
      <c r="AF109" s="268" t="s">
        <v>4258</v>
      </c>
      <c r="AG109" s="169" t="s">
        <v>4933</v>
      </c>
      <c r="AH109" s="213"/>
      <c r="AI109" s="213"/>
      <c r="AJ109" s="213"/>
      <c r="AK109" s="170"/>
      <c r="AL109" s="169" t="s">
        <v>501</v>
      </c>
      <c r="AM109" s="169" t="s">
        <v>3794</v>
      </c>
      <c r="AN109" s="213"/>
      <c r="AO109" s="169" t="s">
        <v>4934</v>
      </c>
      <c r="AP109" s="169" t="s">
        <v>4935</v>
      </c>
      <c r="AQ109" s="213"/>
      <c r="AR109" s="213"/>
      <c r="AS109" s="213"/>
      <c r="AT109" s="252" t="s">
        <v>887</v>
      </c>
      <c r="AU109" s="268" t="s">
        <v>449</v>
      </c>
      <c r="AV109" s="213"/>
      <c r="AW109" s="213"/>
      <c r="AX109" s="213"/>
      <c r="AY109" s="213"/>
      <c r="AZ109" s="213"/>
      <c r="BA109" s="169" t="s">
        <v>4936</v>
      </c>
      <c r="BB109" s="169" t="s">
        <v>195</v>
      </c>
      <c r="BC109" s="87" t="s">
        <v>3988</v>
      </c>
      <c r="BD109" s="169" t="s">
        <v>4937</v>
      </c>
      <c r="BE109" s="169" t="s">
        <v>4938</v>
      </c>
      <c r="BF109" s="169" t="s">
        <v>1452</v>
      </c>
      <c r="BG109" s="169" t="s">
        <v>4939</v>
      </c>
      <c r="BH109" s="169" t="s">
        <v>4940</v>
      </c>
      <c r="BI109" s="169" t="s">
        <v>4941</v>
      </c>
      <c r="BJ109" s="213"/>
      <c r="BK109" s="169" t="s">
        <v>2036</v>
      </c>
      <c r="BL109" s="213"/>
      <c r="BM109" s="169" t="s">
        <v>2250</v>
      </c>
      <c r="BN109" s="213"/>
      <c r="BO109" s="169" t="s">
        <v>4942</v>
      </c>
      <c r="BP109" s="213"/>
      <c r="BQ109" s="213"/>
      <c r="BR109" s="213"/>
      <c r="BS109" s="169" t="s">
        <v>3223</v>
      </c>
      <c r="BT109" s="169" t="s">
        <v>4912</v>
      </c>
      <c r="BU109" s="169" t="s">
        <v>4943</v>
      </c>
      <c r="BV109" s="169" t="s">
        <v>2586</v>
      </c>
      <c r="BW109" s="213"/>
      <c r="BX109" s="169" t="s">
        <v>4138</v>
      </c>
      <c r="BY109" s="213"/>
      <c r="BZ109" s="169" t="s">
        <v>4944</v>
      </c>
      <c r="CA109" s="230" t="s">
        <v>4945</v>
      </c>
      <c r="CB109" s="213"/>
      <c r="CC109" s="213"/>
      <c r="CD109" s="213"/>
      <c r="CE109" s="213"/>
      <c r="CF109" s="169" t="s">
        <v>4946</v>
      </c>
      <c r="CG109" s="169" t="s">
        <v>1174</v>
      </c>
      <c r="CH109" s="169" t="s">
        <v>4947</v>
      </c>
      <c r="CI109" s="169" t="s">
        <v>4948</v>
      </c>
      <c r="CJ109" s="213"/>
      <c r="CK109" s="213"/>
      <c r="CL109" s="169" t="s">
        <v>756</v>
      </c>
      <c r="CM109" s="213"/>
      <c r="CN109" s="213"/>
      <c r="CO109" s="213"/>
      <c r="CP109" s="213"/>
      <c r="CQ109" s="213"/>
      <c r="CR109" s="213"/>
      <c r="CS109" s="175"/>
      <c r="CT109" s="268" t="s">
        <v>574</v>
      </c>
      <c r="CU109" s="87" t="s">
        <v>4949</v>
      </c>
      <c r="CV109" s="169" t="s">
        <v>4404</v>
      </c>
      <c r="CW109" s="213"/>
      <c r="CX109" s="213"/>
      <c r="CY109" s="213"/>
      <c r="CZ109" s="268" t="s">
        <v>4950</v>
      </c>
      <c r="DA109" s="169" t="s">
        <v>4951</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3097</v>
      </c>
      <c r="DV109" s="213"/>
      <c r="DW109" s="213"/>
      <c r="DX109" s="213"/>
      <c r="DY109" s="213"/>
      <c r="DZ109" s="213"/>
      <c r="EA109" s="213"/>
      <c r="EB109" s="252"/>
    </row>
    <row r="110">
      <c r="A110" s="176" t="s">
        <v>4952</v>
      </c>
      <c r="B110" s="99" t="s">
        <v>4953</v>
      </c>
      <c r="C110" s="100" t="s">
        <v>1286</v>
      </c>
      <c r="D110" s="101" t="s">
        <v>1286</v>
      </c>
      <c r="E110" s="102" t="s">
        <v>1286</v>
      </c>
      <c r="F110" s="103" t="s">
        <v>329</v>
      </c>
      <c r="G110" s="99" t="s">
        <v>2620</v>
      </c>
      <c r="H110" s="233" t="s">
        <v>4954</v>
      </c>
      <c r="I110" s="233" t="s">
        <v>4955</v>
      </c>
      <c r="J110" s="233" t="s">
        <v>4956</v>
      </c>
      <c r="K110" s="233" t="s">
        <v>2733</v>
      </c>
      <c r="L110" s="233" t="s">
        <v>4957</v>
      </c>
      <c r="M110" s="274"/>
      <c r="N110" s="233" t="s">
        <v>4958</v>
      </c>
      <c r="O110" s="233" t="s">
        <v>1367</v>
      </c>
      <c r="P110" s="270" t="s">
        <v>4959</v>
      </c>
      <c r="Q110" s="274"/>
      <c r="R110" s="274"/>
      <c r="S110" s="233" t="s">
        <v>3445</v>
      </c>
      <c r="T110" s="274"/>
      <c r="U110" s="233" t="s">
        <v>4960</v>
      </c>
      <c r="V110" s="274"/>
      <c r="W110" s="170"/>
      <c r="X110" s="237" t="s">
        <v>4961</v>
      </c>
      <c r="Y110" s="277"/>
      <c r="Z110" s="237" t="s">
        <v>1237</v>
      </c>
      <c r="AA110" s="111" t="s">
        <v>4612</v>
      </c>
      <c r="AB110" s="589" t="s">
        <v>4962</v>
      </c>
      <c r="AC110" s="237" t="s">
        <v>4963</v>
      </c>
      <c r="AD110" s="277"/>
      <c r="AE110" s="111" t="s">
        <v>4964</v>
      </c>
      <c r="AF110" s="111" t="s">
        <v>3245</v>
      </c>
      <c r="AG110" s="277"/>
      <c r="AH110" s="277"/>
      <c r="AI110" s="237" t="s">
        <v>3993</v>
      </c>
      <c r="AJ110" s="277"/>
      <c r="AK110" s="170"/>
      <c r="AL110" s="239" t="s">
        <v>3442</v>
      </c>
      <c r="AM110" s="239" t="s">
        <v>4965</v>
      </c>
      <c r="AN110" s="257"/>
      <c r="AO110" s="257"/>
      <c r="AP110" s="257"/>
      <c r="AQ110" s="257"/>
      <c r="AR110" s="257"/>
      <c r="AS110" s="257"/>
      <c r="AT110" s="239" t="s">
        <v>534</v>
      </c>
      <c r="AU110" s="239" t="s">
        <v>4966</v>
      </c>
      <c r="AV110" s="257"/>
      <c r="AW110" s="257"/>
      <c r="AX110" s="239" t="s">
        <v>2022</v>
      </c>
      <c r="AY110" s="257"/>
      <c r="AZ110" s="257"/>
      <c r="BA110" s="258"/>
      <c r="BB110" s="191" t="s">
        <v>1234</v>
      </c>
      <c r="BC110" s="191" t="s">
        <v>1840</v>
      </c>
      <c r="BD110" s="220" t="s">
        <v>4967</v>
      </c>
      <c r="BE110" s="220" t="s">
        <v>461</v>
      </c>
      <c r="BF110" s="220" t="s">
        <v>333</v>
      </c>
      <c r="BG110" s="220" t="s">
        <v>4968</v>
      </c>
      <c r="BH110" s="220" t="s">
        <v>4969</v>
      </c>
      <c r="BI110" s="220"/>
      <c r="BJ110" s="258"/>
      <c r="BK110" s="220" t="s">
        <v>3864</v>
      </c>
      <c r="BL110" s="220"/>
      <c r="BM110" s="258"/>
      <c r="BN110" s="220" t="s">
        <v>4586</v>
      </c>
      <c r="BO110" s="220" t="s">
        <v>4970</v>
      </c>
      <c r="BP110" s="258"/>
      <c r="BQ110" s="221" t="s">
        <v>4971</v>
      </c>
      <c r="BR110" s="259"/>
      <c r="BS110" s="134" t="s">
        <v>4966</v>
      </c>
      <c r="BT110" s="134" t="s">
        <v>4972</v>
      </c>
      <c r="BU110" s="221" t="s">
        <v>4973</v>
      </c>
      <c r="BV110" s="221" t="s">
        <v>753</v>
      </c>
      <c r="BW110" s="221" t="s">
        <v>4974</v>
      </c>
      <c r="BX110" s="221" t="s">
        <v>4975</v>
      </c>
      <c r="BY110" s="259"/>
      <c r="BZ110" s="221" t="s">
        <v>1246</v>
      </c>
      <c r="CA110" s="221" t="s">
        <v>4976</v>
      </c>
      <c r="CB110" s="221" t="s">
        <v>4977</v>
      </c>
      <c r="CC110" s="132" t="s">
        <v>1563</v>
      </c>
      <c r="CD110" s="259"/>
      <c r="CE110" s="259"/>
      <c r="CF110" s="222" t="s">
        <v>4978</v>
      </c>
      <c r="CG110" s="222" t="s">
        <v>4701</v>
      </c>
      <c r="CH110" s="222" t="s">
        <v>4414</v>
      </c>
      <c r="CI110" s="261"/>
      <c r="CJ110" s="261"/>
      <c r="CK110" s="222" t="s">
        <v>4979</v>
      </c>
      <c r="CL110" s="222" t="s">
        <v>1871</v>
      </c>
      <c r="CM110" s="261"/>
      <c r="CN110" s="261"/>
      <c r="CO110" s="222" t="s">
        <v>1482</v>
      </c>
      <c r="CP110" s="261"/>
      <c r="CQ110" s="222" t="s">
        <v>644</v>
      </c>
      <c r="CR110" s="261"/>
      <c r="CS110" s="175"/>
      <c r="CT110" s="246" t="s">
        <v>3480</v>
      </c>
      <c r="CU110" s="262"/>
      <c r="CV110" s="246" t="s">
        <v>4980</v>
      </c>
      <c r="CW110" s="246" t="s">
        <v>4981</v>
      </c>
      <c r="CX110" s="246" t="s">
        <v>4982</v>
      </c>
      <c r="CY110" s="262"/>
      <c r="CZ110" s="262"/>
      <c r="DA110" s="262"/>
      <c r="DB110" s="262"/>
      <c r="DC110" s="262"/>
      <c r="DD110" s="246" t="s">
        <v>4983</v>
      </c>
      <c r="DE110" s="262"/>
      <c r="DF110" s="262"/>
      <c r="DG110" s="263"/>
      <c r="DH110" s="263"/>
      <c r="DI110" s="263"/>
      <c r="DJ110" s="263"/>
      <c r="DK110" s="263"/>
      <c r="DL110" s="263"/>
      <c r="DM110" s="207" t="s">
        <v>1485</v>
      </c>
      <c r="DN110" s="249" t="s">
        <v>949</v>
      </c>
      <c r="DO110" s="263"/>
      <c r="DP110" s="263"/>
      <c r="DQ110" s="263"/>
      <c r="DR110" s="263"/>
      <c r="DS110" s="263"/>
      <c r="DT110" s="263"/>
      <c r="DU110" s="263"/>
      <c r="DV110" s="263"/>
      <c r="DW110" s="263"/>
      <c r="DX110" s="263"/>
      <c r="DY110" s="249" t="s">
        <v>4984</v>
      </c>
      <c r="DZ110" s="263"/>
      <c r="EA110" s="263"/>
      <c r="EB110" s="519"/>
    </row>
    <row r="111">
      <c r="A111" s="590" t="s">
        <v>4985</v>
      </c>
      <c r="B111" s="79" t="s">
        <v>4986</v>
      </c>
      <c r="C111" s="80" t="s">
        <v>1286</v>
      </c>
      <c r="D111" s="81" t="s">
        <v>1286</v>
      </c>
      <c r="E111" s="82" t="s">
        <v>1286</v>
      </c>
      <c r="F111" s="83" t="s">
        <v>1286</v>
      </c>
      <c r="G111" s="79" t="s">
        <v>2899</v>
      </c>
      <c r="H111" s="169" t="s">
        <v>4032</v>
      </c>
      <c r="I111" s="169" t="s">
        <v>4987</v>
      </c>
      <c r="J111" s="169" t="s">
        <v>4988</v>
      </c>
      <c r="K111" s="169" t="s">
        <v>237</v>
      </c>
      <c r="L111" s="169" t="s">
        <v>2442</v>
      </c>
      <c r="M111" s="169" t="s">
        <v>4989</v>
      </c>
      <c r="N111" s="169" t="s">
        <v>4990</v>
      </c>
      <c r="O111" s="169" t="s">
        <v>4991</v>
      </c>
      <c r="P111" s="169" t="s">
        <v>3498</v>
      </c>
      <c r="Q111" s="213"/>
      <c r="R111" s="213"/>
      <c r="S111" s="213"/>
      <c r="T111" s="213"/>
      <c r="U111" s="213"/>
      <c r="V111" s="213"/>
      <c r="W111" s="170"/>
      <c r="X111" s="169" t="s">
        <v>4227</v>
      </c>
      <c r="Y111" s="169" t="s">
        <v>465</v>
      </c>
      <c r="Z111" s="169" t="s">
        <v>4044</v>
      </c>
      <c r="AA111" s="169" t="s">
        <v>4992</v>
      </c>
      <c r="AB111" s="169" t="s">
        <v>4993</v>
      </c>
      <c r="AC111" s="169" t="s">
        <v>4994</v>
      </c>
      <c r="AD111" s="169"/>
      <c r="AE111" s="169" t="s">
        <v>4995</v>
      </c>
      <c r="AF111" s="169" t="s">
        <v>4996</v>
      </c>
      <c r="AG111" s="213"/>
      <c r="AH111" s="213"/>
      <c r="AI111" s="213"/>
      <c r="AJ111" s="213"/>
      <c r="AK111" s="170"/>
      <c r="AL111" s="213"/>
      <c r="AM111" s="213"/>
      <c r="AN111" s="213"/>
      <c r="AO111" s="213"/>
      <c r="AP111" s="213"/>
      <c r="AQ111" s="213"/>
      <c r="AR111" s="213"/>
      <c r="AS111" s="213"/>
      <c r="AT111" s="169" t="s">
        <v>2352</v>
      </c>
      <c r="AU111" s="169" t="s">
        <v>1175</v>
      </c>
      <c r="AV111" s="213"/>
      <c r="AW111" s="213"/>
      <c r="AX111" s="213"/>
      <c r="AY111" s="213"/>
      <c r="AZ111" s="213"/>
      <c r="BA111" s="169" t="s">
        <v>4997</v>
      </c>
      <c r="BB111" s="169" t="s">
        <v>597</v>
      </c>
      <c r="BC111" s="169" t="s">
        <v>1363</v>
      </c>
      <c r="BD111" s="169" t="s">
        <v>4998</v>
      </c>
      <c r="BE111" s="169" t="s">
        <v>4999</v>
      </c>
      <c r="BF111" s="169" t="s">
        <v>5000</v>
      </c>
      <c r="BG111" s="169" t="s">
        <v>5001</v>
      </c>
      <c r="BH111" s="169" t="s">
        <v>2335</v>
      </c>
      <c r="BI111" s="213"/>
      <c r="BJ111" s="169" t="s">
        <v>5002</v>
      </c>
      <c r="BK111" s="169" t="s">
        <v>5003</v>
      </c>
      <c r="BL111" s="213"/>
      <c r="BM111" s="213"/>
      <c r="BN111" s="213"/>
      <c r="BO111" s="213"/>
      <c r="BP111" s="213"/>
      <c r="BQ111" s="169" t="s">
        <v>5004</v>
      </c>
      <c r="BR111" s="169" t="s">
        <v>4240</v>
      </c>
      <c r="BS111" s="169" t="s">
        <v>3798</v>
      </c>
      <c r="BT111" s="169" t="s">
        <v>5005</v>
      </c>
      <c r="BU111" s="169" t="s">
        <v>5006</v>
      </c>
      <c r="BV111" s="169" t="s">
        <v>1362</v>
      </c>
      <c r="BW111" s="169" t="s">
        <v>5007</v>
      </c>
      <c r="BX111" s="213"/>
      <c r="BY111" s="169" t="s">
        <v>5008</v>
      </c>
      <c r="BZ111" s="169" t="s">
        <v>5009</v>
      </c>
      <c r="CA111" s="213"/>
      <c r="CB111" s="213"/>
      <c r="CC111" s="213"/>
      <c r="CD111" s="213"/>
      <c r="CE111" s="213"/>
      <c r="CF111" s="169" t="s">
        <v>5010</v>
      </c>
      <c r="CG111" s="169" t="s">
        <v>2096</v>
      </c>
      <c r="CH111" s="169" t="s">
        <v>2772</v>
      </c>
      <c r="CI111" s="169" t="s">
        <v>5011</v>
      </c>
      <c r="CJ111" s="169" t="s">
        <v>5012</v>
      </c>
      <c r="CK111" s="169" t="s">
        <v>5013</v>
      </c>
      <c r="CL111" s="169" t="s">
        <v>4354</v>
      </c>
      <c r="CM111" s="169" t="s">
        <v>4996</v>
      </c>
      <c r="CN111" s="213"/>
      <c r="CO111" s="213"/>
      <c r="CP111" s="213"/>
      <c r="CQ111" s="213"/>
      <c r="CR111" s="213"/>
      <c r="CS111" s="175"/>
      <c r="CT111" s="169" t="s">
        <v>2393</v>
      </c>
      <c r="CU111" s="169" t="s">
        <v>4276</v>
      </c>
      <c r="CV111" s="169" t="s">
        <v>5014</v>
      </c>
      <c r="CW111" s="169" t="s">
        <v>3786</v>
      </c>
      <c r="CX111" s="169" t="s">
        <v>4445</v>
      </c>
      <c r="CY111" s="169" t="s">
        <v>5015</v>
      </c>
      <c r="CZ111" s="169" t="s">
        <v>5016</v>
      </c>
      <c r="DA111" s="169" t="s">
        <v>2230</v>
      </c>
      <c r="DB111" s="213"/>
      <c r="DC111" s="213"/>
      <c r="DD111" s="213"/>
      <c r="DE111" s="213"/>
      <c r="DF111" s="213"/>
      <c r="DG111" s="169" t="s">
        <v>5017</v>
      </c>
      <c r="DH111" s="213"/>
      <c r="DI111" s="213"/>
      <c r="DJ111" s="213"/>
      <c r="DK111" s="213"/>
      <c r="DL111" s="213"/>
      <c r="DM111" s="213"/>
      <c r="DN111" s="213"/>
      <c r="DO111" s="213"/>
      <c r="DP111" s="169" t="s">
        <v>5018</v>
      </c>
      <c r="DQ111" s="213"/>
      <c r="DR111" s="213"/>
      <c r="DS111" s="213"/>
      <c r="DT111" s="213"/>
      <c r="DU111" s="213"/>
      <c r="DV111" s="213"/>
      <c r="DW111" s="213"/>
      <c r="DX111" s="213"/>
      <c r="DY111" s="213"/>
      <c r="DZ111" s="213"/>
      <c r="EA111" s="213"/>
      <c r="EB111" s="571"/>
    </row>
    <row r="112">
      <c r="A112" s="555" t="s">
        <v>5019</v>
      </c>
      <c r="B112" s="99" t="s">
        <v>5020</v>
      </c>
      <c r="C112" s="100" t="s">
        <v>1286</v>
      </c>
      <c r="D112" s="101" t="s">
        <v>1286</v>
      </c>
      <c r="E112" s="102" t="s">
        <v>1286</v>
      </c>
      <c r="F112" s="103" t="s">
        <v>1048</v>
      </c>
      <c r="G112" s="99" t="s">
        <v>1285</v>
      </c>
      <c r="H112" s="274"/>
      <c r="I112" s="274"/>
      <c r="J112" s="233" t="s">
        <v>5021</v>
      </c>
      <c r="K112" s="233" t="s">
        <v>3998</v>
      </c>
      <c r="L112" s="233" t="s">
        <v>660</v>
      </c>
      <c r="M112" s="274"/>
      <c r="N112" s="274"/>
      <c r="O112" s="233" t="s">
        <v>5022</v>
      </c>
      <c r="P112" s="233" t="s">
        <v>3019</v>
      </c>
      <c r="Q112" s="274"/>
      <c r="R112" s="274"/>
      <c r="S112" s="274"/>
      <c r="T112" s="274"/>
      <c r="U112" s="274"/>
      <c r="V112" s="274"/>
      <c r="W112" s="170"/>
      <c r="X112" s="237" t="s">
        <v>3823</v>
      </c>
      <c r="Y112" s="277"/>
      <c r="Z112" s="237" t="s">
        <v>641</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3985</v>
      </c>
      <c r="AU112" s="239" t="s">
        <v>2180</v>
      </c>
      <c r="AV112" s="257"/>
      <c r="AW112" s="257"/>
      <c r="AX112" s="257"/>
      <c r="AY112" s="257"/>
      <c r="AZ112" s="257"/>
      <c r="BA112" s="258"/>
      <c r="BB112" s="258"/>
      <c r="BC112" s="258"/>
      <c r="BD112" s="258"/>
      <c r="BE112" s="220" t="s">
        <v>5023</v>
      </c>
      <c r="BF112" s="258"/>
      <c r="BG112" s="258"/>
      <c r="BH112" s="220" t="s">
        <v>3915</v>
      </c>
      <c r="BI112" s="258"/>
      <c r="BJ112" s="220" t="s">
        <v>5024</v>
      </c>
      <c r="BK112" s="258"/>
      <c r="BL112" s="258"/>
      <c r="BM112" s="258"/>
      <c r="BN112" s="258"/>
      <c r="BO112" s="258"/>
      <c r="BP112" s="258"/>
      <c r="BQ112" s="221" t="s">
        <v>5025</v>
      </c>
      <c r="BR112" s="259"/>
      <c r="BS112" s="259"/>
      <c r="BT112" s="221" t="s">
        <v>5026</v>
      </c>
      <c r="BU112" s="259"/>
      <c r="BV112" s="259"/>
      <c r="BW112" s="259"/>
      <c r="BX112" s="259"/>
      <c r="BY112" s="259"/>
      <c r="BZ112" s="259"/>
      <c r="CA112" s="259"/>
      <c r="CB112" s="259"/>
      <c r="CC112" s="259"/>
      <c r="CD112" s="259"/>
      <c r="CE112" s="259"/>
      <c r="CF112" s="222" t="s">
        <v>5027</v>
      </c>
      <c r="CG112" s="222" t="s">
        <v>4649</v>
      </c>
      <c r="CH112" s="261"/>
      <c r="CI112" s="261"/>
      <c r="CJ112" s="261"/>
      <c r="CK112" s="261"/>
      <c r="CL112" s="261"/>
      <c r="CM112" s="142" t="s">
        <v>177</v>
      </c>
      <c r="CN112" s="261"/>
      <c r="CO112" s="261"/>
      <c r="CP112" s="261"/>
      <c r="CQ112" s="261"/>
      <c r="CR112" s="261"/>
      <c r="CS112" s="175"/>
      <c r="CT112" s="246" t="s">
        <v>5028</v>
      </c>
      <c r="CU112" s="262"/>
      <c r="CV112" s="262"/>
      <c r="CW112" s="262"/>
      <c r="CX112" s="262"/>
      <c r="CY112" s="246" t="s">
        <v>5029</v>
      </c>
      <c r="CZ112" s="246" t="s">
        <v>5030</v>
      </c>
      <c r="DA112" s="246" t="s">
        <v>907</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9"/>
    </row>
    <row r="113">
      <c r="A113" s="591" t="s">
        <v>5031</v>
      </c>
      <c r="B113" s="79" t="s">
        <v>5032</v>
      </c>
      <c r="C113" s="80" t="s">
        <v>1286</v>
      </c>
      <c r="D113" s="81" t="s">
        <v>1286</v>
      </c>
      <c r="E113" s="82" t="s">
        <v>1286</v>
      </c>
      <c r="F113" s="83" t="s">
        <v>1286</v>
      </c>
      <c r="G113" s="79" t="s">
        <v>5033</v>
      </c>
      <c r="H113" s="169" t="s">
        <v>3851</v>
      </c>
      <c r="I113" s="253" t="s">
        <v>5034</v>
      </c>
      <c r="J113" s="169" t="s">
        <v>5035</v>
      </c>
      <c r="K113" s="169" t="s">
        <v>3661</v>
      </c>
      <c r="L113" s="169" t="s">
        <v>5036</v>
      </c>
      <c r="M113" s="213" t="s">
        <v>5037</v>
      </c>
      <c r="N113" s="169" t="s">
        <v>5038</v>
      </c>
      <c r="O113" s="169" t="s">
        <v>4564</v>
      </c>
      <c r="P113" s="253" t="s">
        <v>3302</v>
      </c>
      <c r="Q113" s="213"/>
      <c r="R113" s="213"/>
      <c r="S113" s="253" t="s">
        <v>2873</v>
      </c>
      <c r="T113" s="213"/>
      <c r="U113" s="169" t="s">
        <v>5039</v>
      </c>
      <c r="V113" s="169" t="s">
        <v>5040</v>
      </c>
      <c r="W113" s="170"/>
      <c r="X113" s="253" t="s">
        <v>5041</v>
      </c>
      <c r="Y113" s="169" t="s">
        <v>5042</v>
      </c>
      <c r="Z113" s="169" t="s">
        <v>641</v>
      </c>
      <c r="AA113" s="169" t="s">
        <v>3412</v>
      </c>
      <c r="AB113" s="253" t="s">
        <v>916</v>
      </c>
      <c r="AC113" s="169" t="s">
        <v>1821</v>
      </c>
      <c r="AD113" s="213"/>
      <c r="AE113" s="169" t="s">
        <v>2986</v>
      </c>
      <c r="AF113" s="253" t="s">
        <v>4500</v>
      </c>
      <c r="AG113" s="253" t="s">
        <v>5043</v>
      </c>
      <c r="AH113" s="213"/>
      <c r="AI113" s="169" t="s">
        <v>2453</v>
      </c>
      <c r="AJ113" s="213"/>
      <c r="AK113" s="170"/>
      <c r="AL113" s="169" t="s">
        <v>4048</v>
      </c>
      <c r="AM113" s="253" t="s">
        <v>5044</v>
      </c>
      <c r="AN113" s="213"/>
      <c r="AO113" s="213"/>
      <c r="AP113" s="253" t="s">
        <v>5045</v>
      </c>
      <c r="AQ113" s="253"/>
      <c r="AR113" s="253" t="s">
        <v>3296</v>
      </c>
      <c r="AS113" s="213"/>
      <c r="AT113" s="253" t="s">
        <v>5046</v>
      </c>
      <c r="AU113" s="253" t="s">
        <v>385</v>
      </c>
      <c r="AV113" s="169" t="s">
        <v>5047</v>
      </c>
      <c r="AW113" s="213"/>
      <c r="AX113" s="213"/>
      <c r="AY113" s="213"/>
      <c r="AZ113" s="213"/>
      <c r="BA113" s="253" t="s">
        <v>2464</v>
      </c>
      <c r="BB113" s="253" t="s">
        <v>5048</v>
      </c>
      <c r="BC113" s="169" t="s">
        <v>5049</v>
      </c>
      <c r="BD113" s="253" t="s">
        <v>1436</v>
      </c>
      <c r="BE113" s="169" t="s">
        <v>181</v>
      </c>
      <c r="BF113" s="253" t="s">
        <v>5050</v>
      </c>
      <c r="BG113" s="253" t="s">
        <v>5051</v>
      </c>
      <c r="BH113" s="253" t="s">
        <v>5052</v>
      </c>
      <c r="BI113" s="213"/>
      <c r="BJ113" s="213" t="s">
        <v>5053</v>
      </c>
      <c r="BK113" s="253" t="s">
        <v>4802</v>
      </c>
      <c r="BL113" s="213"/>
      <c r="BM113" s="169" t="s">
        <v>4275</v>
      </c>
      <c r="BN113" s="169" t="s">
        <v>5054</v>
      </c>
      <c r="BO113" s="169" t="s">
        <v>5055</v>
      </c>
      <c r="BP113" s="213"/>
      <c r="BQ113" s="213"/>
      <c r="BR113" s="169" t="s">
        <v>5056</v>
      </c>
      <c r="BS113" s="253" t="s">
        <v>5057</v>
      </c>
      <c r="BT113" s="169" t="s">
        <v>472</v>
      </c>
      <c r="BU113" s="169" t="s">
        <v>4314</v>
      </c>
      <c r="BV113" s="253" t="s">
        <v>2065</v>
      </c>
      <c r="BW113" s="213"/>
      <c r="BX113" s="213"/>
      <c r="BY113" s="213"/>
      <c r="BZ113" s="253" t="s">
        <v>1807</v>
      </c>
      <c r="CA113" s="213"/>
      <c r="CB113" s="213"/>
      <c r="CC113" s="213"/>
      <c r="CD113" s="213"/>
      <c r="CE113" s="213"/>
      <c r="CF113" s="169" t="s">
        <v>1434</v>
      </c>
      <c r="CG113" s="253" t="s">
        <v>4092</v>
      </c>
      <c r="CH113" s="169" t="s">
        <v>1559</v>
      </c>
      <c r="CI113" s="253" t="s">
        <v>5058</v>
      </c>
      <c r="CJ113" s="213"/>
      <c r="CK113" s="253" t="s">
        <v>4764</v>
      </c>
      <c r="CL113" s="253" t="s">
        <v>5059</v>
      </c>
      <c r="CM113" s="213" t="s">
        <v>5060</v>
      </c>
      <c r="CN113" s="213"/>
      <c r="CO113" s="213"/>
      <c r="CP113" s="213"/>
      <c r="CQ113" s="213"/>
      <c r="CR113" s="213"/>
      <c r="CS113" s="175"/>
      <c r="CT113" s="253" t="s">
        <v>5061</v>
      </c>
      <c r="CU113" s="253" t="s">
        <v>1296</v>
      </c>
      <c r="CV113" s="169" t="s">
        <v>3223</v>
      </c>
      <c r="CW113" s="253" t="s">
        <v>2410</v>
      </c>
      <c r="CX113" s="213"/>
      <c r="CY113" s="253" t="s">
        <v>5062</v>
      </c>
      <c r="CZ113" s="213"/>
      <c r="DA113" s="169" t="s">
        <v>3393</v>
      </c>
      <c r="DB113" s="169" t="s">
        <v>5063</v>
      </c>
      <c r="DC113" s="213"/>
      <c r="DD113" s="169" t="s">
        <v>5064</v>
      </c>
      <c r="DE113" s="169" t="s">
        <v>5065</v>
      </c>
      <c r="DF113" s="213"/>
      <c r="DG113" s="169" t="s">
        <v>3653</v>
      </c>
      <c r="DH113" s="213"/>
      <c r="DI113" s="253" t="s">
        <v>5066</v>
      </c>
      <c r="DJ113" s="253"/>
      <c r="DK113" s="253" t="s">
        <v>5067</v>
      </c>
      <c r="DL113" s="253" t="s">
        <v>1843</v>
      </c>
      <c r="DM113" s="253" t="s">
        <v>4387</v>
      </c>
      <c r="DN113" s="253" t="s">
        <v>2833</v>
      </c>
      <c r="DO113" s="213"/>
      <c r="DP113" s="253" t="s">
        <v>5068</v>
      </c>
      <c r="DQ113" s="253" t="s">
        <v>2510</v>
      </c>
      <c r="DR113" s="213"/>
      <c r="DS113" s="253" t="s">
        <v>5069</v>
      </c>
      <c r="DT113" s="213"/>
      <c r="DU113" s="253" t="s">
        <v>5070</v>
      </c>
      <c r="DV113" s="253" t="s">
        <v>5071</v>
      </c>
      <c r="DW113" s="253" t="s">
        <v>278</v>
      </c>
      <c r="DX113" s="213"/>
      <c r="DY113" s="213"/>
      <c r="DZ113" s="213"/>
      <c r="EA113" s="253" t="s">
        <v>4071</v>
      </c>
      <c r="EB113" s="592" t="s">
        <v>5072</v>
      </c>
    </row>
    <row r="114" ht="15.75" customHeight="1">
      <c r="A114" s="176" t="s">
        <v>5073</v>
      </c>
      <c r="B114" s="99" t="s">
        <v>5074</v>
      </c>
      <c r="C114" s="100" t="s">
        <v>1286</v>
      </c>
      <c r="D114" s="101" t="s">
        <v>1286</v>
      </c>
      <c r="E114" s="102" t="s">
        <v>1286</v>
      </c>
      <c r="F114" s="103" t="s">
        <v>1286</v>
      </c>
      <c r="G114" s="99" t="s">
        <v>1723</v>
      </c>
      <c r="H114" s="274"/>
      <c r="I114" s="178" t="s">
        <v>5075</v>
      </c>
      <c r="J114" s="274"/>
      <c r="K114" s="274"/>
      <c r="L114" s="178" t="s">
        <v>1764</v>
      </c>
      <c r="M114" s="274"/>
      <c r="N114" s="178" t="s">
        <v>4662</v>
      </c>
      <c r="O114" s="178" t="s">
        <v>5076</v>
      </c>
      <c r="P114" s="178" t="s">
        <v>3908</v>
      </c>
      <c r="Q114" s="274"/>
      <c r="R114" s="274"/>
      <c r="S114" s="274"/>
      <c r="T114" s="274"/>
      <c r="U114" s="178" t="s">
        <v>5077</v>
      </c>
      <c r="V114" s="274"/>
      <c r="W114" s="170"/>
      <c r="X114" s="277"/>
      <c r="Y114" s="183" t="s">
        <v>471</v>
      </c>
      <c r="Z114" s="183" t="s">
        <v>773</v>
      </c>
      <c r="AA114" s="277"/>
      <c r="AB114" s="183" t="s">
        <v>1993</v>
      </c>
      <c r="AC114" s="277"/>
      <c r="AD114" s="277"/>
      <c r="AE114" s="183" t="s">
        <v>3385</v>
      </c>
      <c r="AF114" s="277"/>
      <c r="AG114" s="277"/>
      <c r="AH114" s="277"/>
      <c r="AI114" s="277"/>
      <c r="AJ114" s="277"/>
      <c r="AK114" s="170"/>
      <c r="AL114" s="190"/>
      <c r="AM114" s="190" t="s">
        <v>5078</v>
      </c>
      <c r="AN114" s="257"/>
      <c r="AO114" s="257"/>
      <c r="AP114" s="257"/>
      <c r="AQ114" s="257"/>
      <c r="AR114" s="257"/>
      <c r="AS114" s="257"/>
      <c r="AT114" s="190" t="s">
        <v>1962</v>
      </c>
      <c r="AU114" s="257"/>
      <c r="AV114" s="257"/>
      <c r="AW114" s="257"/>
      <c r="AX114" s="190" t="s">
        <v>4669</v>
      </c>
      <c r="AY114" s="257"/>
      <c r="AZ114" s="257"/>
      <c r="BA114" s="258"/>
      <c r="BB114" s="258"/>
      <c r="BC114" s="258"/>
      <c r="BD114" s="194" t="s">
        <v>3190</v>
      </c>
      <c r="BE114" s="194" t="s">
        <v>3472</v>
      </c>
      <c r="BF114" s="258"/>
      <c r="BG114" s="258"/>
      <c r="BH114" s="194" t="s">
        <v>3191</v>
      </c>
      <c r="BI114" s="193"/>
      <c r="BJ114" s="258"/>
      <c r="BK114" s="258"/>
      <c r="BL114" s="258"/>
      <c r="BM114" s="258"/>
      <c r="BN114" s="258"/>
      <c r="BO114" s="258"/>
      <c r="BP114" s="258"/>
      <c r="BQ114" s="259"/>
      <c r="BR114" s="199" t="s">
        <v>5079</v>
      </c>
      <c r="BS114" s="199" t="s">
        <v>3639</v>
      </c>
      <c r="BT114" s="259"/>
      <c r="BU114" s="259"/>
      <c r="BV114" s="199" t="s">
        <v>2837</v>
      </c>
      <c r="BW114" s="259"/>
      <c r="BX114" s="199" t="s">
        <v>5080</v>
      </c>
      <c r="BY114" s="259"/>
      <c r="BZ114" s="259"/>
      <c r="CA114" s="259"/>
      <c r="CB114" s="259"/>
      <c r="CC114" s="259"/>
      <c r="CD114" s="259"/>
      <c r="CE114" s="259"/>
      <c r="CF114" s="261"/>
      <c r="CG114" s="261"/>
      <c r="CH114" s="261"/>
      <c r="CI114" s="243" t="s">
        <v>5081</v>
      </c>
      <c r="CJ114" s="261"/>
      <c r="CK114" s="261"/>
      <c r="CL114" s="261"/>
      <c r="CM114" s="261"/>
      <c r="CN114" s="261"/>
      <c r="CO114" s="261"/>
      <c r="CP114" s="261"/>
      <c r="CQ114" s="261"/>
      <c r="CR114" s="261"/>
      <c r="CS114" s="175"/>
      <c r="CT114" s="206" t="s">
        <v>1625</v>
      </c>
      <c r="CU114" s="262"/>
      <c r="CV114" s="206" t="s">
        <v>3561</v>
      </c>
      <c r="CW114" s="262"/>
      <c r="CX114" s="262"/>
      <c r="CY114" s="262"/>
      <c r="CZ114" s="206" t="s">
        <v>5082</v>
      </c>
      <c r="DA114" s="206" t="s">
        <v>3498</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2361</v>
      </c>
      <c r="DZ114" s="263"/>
      <c r="EA114" s="263"/>
      <c r="EB114" s="293"/>
    </row>
    <row r="115" ht="15.75" customHeight="1">
      <c r="A115" s="168" t="s">
        <v>5083</v>
      </c>
      <c r="B115" s="79" t="s">
        <v>5084</v>
      </c>
      <c r="C115" s="80" t="s">
        <v>1286</v>
      </c>
      <c r="D115" s="81" t="s">
        <v>1286</v>
      </c>
      <c r="E115" s="82" t="s">
        <v>1286</v>
      </c>
      <c r="F115" s="83" t="s">
        <v>1286</v>
      </c>
      <c r="G115" s="79" t="s">
        <v>436</v>
      </c>
      <c r="H115" s="174" t="s">
        <v>5085</v>
      </c>
      <c r="I115" s="266" t="s">
        <v>5086</v>
      </c>
      <c r="J115" s="174" t="s">
        <v>4084</v>
      </c>
      <c r="K115" s="174" t="s">
        <v>3640</v>
      </c>
      <c r="L115" s="174"/>
      <c r="M115" s="174"/>
      <c r="N115" s="174"/>
      <c r="O115" s="174"/>
      <c r="P115" s="174"/>
      <c r="Q115" s="213"/>
      <c r="R115" s="213"/>
      <c r="S115" s="213"/>
      <c r="T115" s="213"/>
      <c r="U115" s="213"/>
      <c r="V115" s="213"/>
      <c r="W115" s="170"/>
      <c r="X115" s="266" t="s">
        <v>1442</v>
      </c>
      <c r="Y115" s="174" t="s">
        <v>2454</v>
      </c>
      <c r="Z115" s="174"/>
      <c r="AA115" s="174"/>
      <c r="AB115" s="174"/>
      <c r="AC115" s="174"/>
      <c r="AD115" s="213"/>
      <c r="AE115" s="174"/>
      <c r="AF115" s="266" t="s">
        <v>2220</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5087</v>
      </c>
      <c r="BU115" s="174"/>
      <c r="BV115" s="174"/>
      <c r="BW115" s="593"/>
      <c r="BX115" s="213"/>
      <c r="BY115" s="174"/>
      <c r="BZ115" s="174"/>
      <c r="CA115" s="213"/>
      <c r="CB115" s="213"/>
      <c r="CC115" s="213"/>
      <c r="CD115" s="213"/>
      <c r="CE115" s="213"/>
      <c r="CF115" s="174"/>
      <c r="CG115" s="174" t="s">
        <v>3137</v>
      </c>
      <c r="CH115" s="174"/>
      <c r="CI115" s="593"/>
      <c r="CJ115" s="213"/>
      <c r="CK115" s="593"/>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5088</v>
      </c>
      <c r="B116" s="99" t="s">
        <v>5089</v>
      </c>
      <c r="C116" s="100" t="s">
        <v>1286</v>
      </c>
      <c r="D116" s="101" t="s">
        <v>1286</v>
      </c>
      <c r="E116" s="102" t="s">
        <v>1286</v>
      </c>
      <c r="F116" s="103" t="s">
        <v>1498</v>
      </c>
      <c r="G116" s="99" t="s">
        <v>4123</v>
      </c>
      <c r="H116" s="178" t="s">
        <v>2964</v>
      </c>
      <c r="I116" s="178" t="s">
        <v>3919</v>
      </c>
      <c r="J116" s="178" t="s">
        <v>5090</v>
      </c>
      <c r="K116" s="178" t="s">
        <v>2746</v>
      </c>
      <c r="L116" s="234" t="s">
        <v>5091</v>
      </c>
      <c r="M116" s="274"/>
      <c r="N116" s="274"/>
      <c r="O116" s="234" t="s">
        <v>5092</v>
      </c>
      <c r="P116" s="274"/>
      <c r="Q116" s="274"/>
      <c r="R116" s="178"/>
      <c r="S116" s="178"/>
      <c r="T116" s="274"/>
      <c r="U116" s="274"/>
      <c r="V116" s="274"/>
      <c r="W116" s="170"/>
      <c r="X116" s="183" t="s">
        <v>1233</v>
      </c>
      <c r="Y116" s="277"/>
      <c r="Z116" s="183" t="s">
        <v>3847</v>
      </c>
      <c r="AA116" s="277"/>
      <c r="AB116" s="183" t="s">
        <v>2774</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2219</v>
      </c>
      <c r="BF116" s="258"/>
      <c r="BG116" s="258"/>
      <c r="BH116" s="258"/>
      <c r="BI116" s="194" t="s">
        <v>5093</v>
      </c>
      <c r="BJ116" s="194"/>
      <c r="BK116" s="258"/>
      <c r="BL116" s="258"/>
      <c r="BM116" s="258"/>
      <c r="BN116" s="258"/>
      <c r="BO116" s="258"/>
      <c r="BP116" s="258"/>
      <c r="BQ116" s="259"/>
      <c r="BR116" s="414" t="s">
        <v>5094</v>
      </c>
      <c r="BS116" s="199" t="s">
        <v>5095</v>
      </c>
      <c r="BT116" s="259"/>
      <c r="BU116" s="259"/>
      <c r="BV116" s="199" t="s">
        <v>5096</v>
      </c>
      <c r="BW116" s="259"/>
      <c r="BX116" s="259"/>
      <c r="BY116" s="259"/>
      <c r="BZ116" s="259"/>
      <c r="CA116" s="259"/>
      <c r="CB116" s="259"/>
      <c r="CC116" s="259"/>
      <c r="CD116" s="259"/>
      <c r="CE116" s="259"/>
      <c r="CF116" s="243" t="s">
        <v>5097</v>
      </c>
      <c r="CG116" s="285" t="s">
        <v>3817</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4" t="s">
        <v>5098</v>
      </c>
      <c r="B117" s="79" t="s">
        <v>5099</v>
      </c>
      <c r="C117" s="80" t="s">
        <v>1048</v>
      </c>
      <c r="D117" s="81" t="s">
        <v>1286</v>
      </c>
      <c r="E117" s="82" t="s">
        <v>1286</v>
      </c>
      <c r="F117" s="83" t="s">
        <v>5100</v>
      </c>
      <c r="G117" s="79" t="s">
        <v>1557</v>
      </c>
      <c r="H117" s="213"/>
      <c r="I117" s="268" t="s">
        <v>5101</v>
      </c>
      <c r="J117" s="87" t="s">
        <v>3080</v>
      </c>
      <c r="K117" s="87" t="s">
        <v>1587</v>
      </c>
      <c r="L117" s="87" t="s">
        <v>5102</v>
      </c>
      <c r="M117" s="87" t="s">
        <v>5103</v>
      </c>
      <c r="N117" s="169" t="s">
        <v>5104</v>
      </c>
      <c r="O117" s="87" t="s">
        <v>5105</v>
      </c>
      <c r="P117" s="169" t="s">
        <v>4310</v>
      </c>
      <c r="Q117" s="213"/>
      <c r="R117" s="213"/>
      <c r="S117" s="213"/>
      <c r="T117" s="213"/>
      <c r="U117" s="213"/>
      <c r="V117" s="213"/>
      <c r="W117" s="170"/>
      <c r="X117" s="87" t="s">
        <v>2393</v>
      </c>
      <c r="Y117" s="87" t="s">
        <v>5106</v>
      </c>
      <c r="Z117" s="87" t="s">
        <v>515</v>
      </c>
      <c r="AA117" s="169" t="s">
        <v>5107</v>
      </c>
      <c r="AB117" s="87" t="s">
        <v>3750</v>
      </c>
      <c r="AC117" s="87" t="s">
        <v>5108</v>
      </c>
      <c r="AD117" s="213"/>
      <c r="AE117" s="87" t="s">
        <v>5109</v>
      </c>
      <c r="AF117" s="87" t="s">
        <v>4044</v>
      </c>
      <c r="AG117" s="213"/>
      <c r="AH117" s="213"/>
      <c r="AI117" s="213"/>
      <c r="AJ117" s="213"/>
      <c r="AK117" s="170"/>
      <c r="AL117" s="213"/>
      <c r="AM117" s="213"/>
      <c r="AN117" s="213"/>
      <c r="AO117" s="213"/>
      <c r="AP117" s="213"/>
      <c r="AQ117" s="213"/>
      <c r="AR117" s="213"/>
      <c r="AS117" s="213"/>
      <c r="AT117" s="87" t="s">
        <v>2352</v>
      </c>
      <c r="AU117" s="87" t="s">
        <v>1864</v>
      </c>
      <c r="AV117" s="213"/>
      <c r="AW117" s="213"/>
      <c r="AX117" s="213"/>
      <c r="AY117" s="213"/>
      <c r="AZ117" s="213"/>
      <c r="BA117" s="87" t="s">
        <v>5110</v>
      </c>
      <c r="BB117" s="87" t="s">
        <v>1179</v>
      </c>
      <c r="BC117" s="87" t="s">
        <v>2887</v>
      </c>
      <c r="BD117" s="87" t="s">
        <v>3180</v>
      </c>
      <c r="BE117" s="87" t="s">
        <v>5111</v>
      </c>
      <c r="BF117" s="213"/>
      <c r="BG117" s="213"/>
      <c r="BH117" s="87" t="s">
        <v>3293</v>
      </c>
      <c r="BI117" s="213"/>
      <c r="BJ117" s="213"/>
      <c r="BK117" s="87" t="s">
        <v>811</v>
      </c>
      <c r="BL117" s="213"/>
      <c r="BM117" s="213"/>
      <c r="BN117" s="213"/>
      <c r="BO117" s="213"/>
      <c r="BP117" s="213"/>
      <c r="BQ117" s="87" t="s">
        <v>5112</v>
      </c>
      <c r="BR117" s="169" t="s">
        <v>5113</v>
      </c>
      <c r="BS117" s="169" t="s">
        <v>5114</v>
      </c>
      <c r="BT117" s="169" t="s">
        <v>1881</v>
      </c>
      <c r="BU117" s="213"/>
      <c r="BV117" s="169" t="s">
        <v>3069</v>
      </c>
      <c r="BW117" s="169" t="s">
        <v>5115</v>
      </c>
      <c r="BX117" s="213"/>
      <c r="BY117" s="87" t="s">
        <v>5116</v>
      </c>
      <c r="BZ117" s="169" t="s">
        <v>5117</v>
      </c>
      <c r="CA117" s="213"/>
      <c r="CB117" s="213"/>
      <c r="CC117" s="213"/>
      <c r="CD117" s="213"/>
      <c r="CE117" s="213"/>
      <c r="CF117" s="169" t="s">
        <v>5118</v>
      </c>
      <c r="CG117" s="87" t="s">
        <v>3297</v>
      </c>
      <c r="CH117" s="87" t="s">
        <v>1852</v>
      </c>
      <c r="CI117" s="87" t="s">
        <v>5119</v>
      </c>
      <c r="CJ117" s="87" t="s">
        <v>561</v>
      </c>
      <c r="CK117" s="213"/>
      <c r="CL117" s="87" t="s">
        <v>5120</v>
      </c>
      <c r="CM117" s="213"/>
      <c r="CN117" s="213"/>
      <c r="CO117" s="213"/>
      <c r="CP117" s="213"/>
      <c r="CQ117" s="213"/>
      <c r="CR117" s="213"/>
      <c r="CS117" s="175"/>
      <c r="CT117" s="87" t="s">
        <v>1751</v>
      </c>
      <c r="CU117" s="87" t="s">
        <v>5121</v>
      </c>
      <c r="CV117" s="87" t="s">
        <v>5122</v>
      </c>
      <c r="CW117" s="87" t="s">
        <v>5123</v>
      </c>
      <c r="CX117" s="87" t="s">
        <v>992</v>
      </c>
      <c r="CY117" s="87" t="s">
        <v>5124</v>
      </c>
      <c r="CZ117" s="87" t="s">
        <v>5125</v>
      </c>
      <c r="DA117" s="87" t="s">
        <v>4274</v>
      </c>
      <c r="DB117" s="213"/>
      <c r="DC117" s="213"/>
      <c r="DD117" s="213"/>
      <c r="DE117" s="213"/>
      <c r="DF117" s="213"/>
      <c r="DG117" s="87" t="s">
        <v>5126</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1"/>
    </row>
    <row r="118" ht="15.75" customHeight="1">
      <c r="A118" s="98" t="s">
        <v>5127</v>
      </c>
      <c r="B118" s="99" t="s">
        <v>5128</v>
      </c>
      <c r="C118" s="100" t="s">
        <v>1286</v>
      </c>
      <c r="D118" s="101" t="s">
        <v>1286</v>
      </c>
      <c r="E118" s="102" t="s">
        <v>1286</v>
      </c>
      <c r="F118" s="103" t="s">
        <v>1286</v>
      </c>
      <c r="G118" s="99" t="s">
        <v>4030</v>
      </c>
      <c r="H118" s="178" t="s">
        <v>3275</v>
      </c>
      <c r="I118" s="178" t="s">
        <v>5129</v>
      </c>
      <c r="J118" s="178" t="s">
        <v>906</v>
      </c>
      <c r="K118" s="178" t="s">
        <v>3726</v>
      </c>
      <c r="L118" s="178" t="s">
        <v>5130</v>
      </c>
      <c r="M118" s="178" t="s">
        <v>5131</v>
      </c>
      <c r="N118" s="178" t="s">
        <v>5132</v>
      </c>
      <c r="O118" s="178" t="s">
        <v>5133</v>
      </c>
      <c r="P118" s="274"/>
      <c r="Q118" s="274"/>
      <c r="R118" s="274"/>
      <c r="S118" s="274"/>
      <c r="T118" s="274"/>
      <c r="U118" s="274"/>
      <c r="V118" s="274"/>
      <c r="W118" s="170"/>
      <c r="X118" s="183" t="s">
        <v>5134</v>
      </c>
      <c r="Y118" s="183" t="s">
        <v>1770</v>
      </c>
      <c r="Z118" s="183" t="s">
        <v>4906</v>
      </c>
      <c r="AA118" s="183" t="s">
        <v>2079</v>
      </c>
      <c r="AB118" s="183" t="s">
        <v>4292</v>
      </c>
      <c r="AC118" s="183" t="s">
        <v>4374</v>
      </c>
      <c r="AD118" s="277"/>
      <c r="AE118" s="183" t="s">
        <v>4932</v>
      </c>
      <c r="AF118" s="277"/>
      <c r="AG118" s="277"/>
      <c r="AH118" s="277"/>
      <c r="AI118" s="277"/>
      <c r="AJ118" s="277"/>
      <c r="AK118" s="170"/>
      <c r="AL118" s="257"/>
      <c r="AM118" s="257"/>
      <c r="AN118" s="257"/>
      <c r="AO118" s="257"/>
      <c r="AP118" s="257"/>
      <c r="AQ118" s="257"/>
      <c r="AR118" s="257"/>
      <c r="AS118" s="257"/>
      <c r="AT118" s="257"/>
      <c r="AU118" s="190" t="s">
        <v>4133</v>
      </c>
      <c r="AV118" s="257"/>
      <c r="AW118" s="257"/>
      <c r="AX118" s="257"/>
      <c r="AY118" s="257"/>
      <c r="AZ118" s="257"/>
      <c r="BA118" s="194" t="s">
        <v>1233</v>
      </c>
      <c r="BB118" s="194" t="s">
        <v>1756</v>
      </c>
      <c r="BC118" s="194" t="s">
        <v>3401</v>
      </c>
      <c r="BD118" s="258"/>
      <c r="BE118" s="258"/>
      <c r="BF118" s="258"/>
      <c r="BG118" s="258"/>
      <c r="BH118" s="194" t="s">
        <v>902</v>
      </c>
      <c r="BI118" s="193"/>
      <c r="BJ118" s="258"/>
      <c r="BK118" s="258"/>
      <c r="BL118" s="258"/>
      <c r="BM118" s="258"/>
      <c r="BN118" s="258"/>
      <c r="BO118" s="258"/>
      <c r="BP118" s="258"/>
      <c r="BQ118" s="221"/>
      <c r="BR118" s="199" t="s">
        <v>3025</v>
      </c>
      <c r="BS118" s="199" t="s">
        <v>4332</v>
      </c>
      <c r="BT118" s="199" t="s">
        <v>2592</v>
      </c>
      <c r="BU118" s="199" t="s">
        <v>5135</v>
      </c>
      <c r="BV118" s="199" t="s">
        <v>1246</v>
      </c>
      <c r="BW118" s="259"/>
      <c r="BX118" s="259"/>
      <c r="BY118" s="259"/>
      <c r="BZ118" s="259"/>
      <c r="CA118" s="259"/>
      <c r="CB118" s="259"/>
      <c r="CC118" s="259"/>
      <c r="CD118" s="259"/>
      <c r="CE118" s="259"/>
      <c r="CF118" s="243" t="s">
        <v>5136</v>
      </c>
      <c r="CG118" s="243" t="s">
        <v>5137</v>
      </c>
      <c r="CH118" s="261"/>
      <c r="CI118" s="261"/>
      <c r="CJ118" s="261"/>
      <c r="CK118" s="261"/>
      <c r="CL118" s="261"/>
      <c r="CM118" s="261"/>
      <c r="CN118" s="261"/>
      <c r="CO118" s="261"/>
      <c r="CP118" s="261"/>
      <c r="CQ118" s="261"/>
      <c r="CR118" s="261"/>
      <c r="CS118" s="175"/>
      <c r="CT118" s="206" t="s">
        <v>3981</v>
      </c>
      <c r="CU118" s="206" t="s">
        <v>5138</v>
      </c>
      <c r="CV118" s="206" t="s">
        <v>2511</v>
      </c>
      <c r="CW118" s="262"/>
      <c r="CX118" s="262"/>
      <c r="CY118" s="262"/>
      <c r="CZ118" s="206" t="s">
        <v>5139</v>
      </c>
      <c r="DA118" s="262"/>
      <c r="DB118" s="262"/>
      <c r="DC118" s="262"/>
      <c r="DD118" s="262"/>
      <c r="DE118" s="262"/>
      <c r="DF118" s="262"/>
      <c r="DG118" s="263"/>
      <c r="DH118" s="263"/>
      <c r="DI118" s="263"/>
      <c r="DJ118" s="263"/>
      <c r="DK118" s="263"/>
      <c r="DL118" s="263"/>
      <c r="DM118" s="263"/>
      <c r="DN118" s="263"/>
      <c r="DO118" s="263"/>
      <c r="DP118" s="265" t="s">
        <v>5140</v>
      </c>
      <c r="DQ118" s="265"/>
      <c r="DR118" s="263"/>
      <c r="DS118" s="263"/>
      <c r="DT118" s="263"/>
      <c r="DU118" s="263"/>
      <c r="DV118" s="263"/>
      <c r="DW118" s="263"/>
      <c r="DX118" s="263"/>
      <c r="DY118" s="263"/>
      <c r="DZ118" s="263"/>
      <c r="EA118" s="263"/>
      <c r="EB118" s="293"/>
    </row>
    <row r="119" ht="15.75" customHeight="1">
      <c r="A119" s="168" t="s">
        <v>5141</v>
      </c>
      <c r="B119" s="79" t="s">
        <v>5142</v>
      </c>
      <c r="C119" s="80" t="s">
        <v>1286</v>
      </c>
      <c r="D119" s="81" t="s">
        <v>1286</v>
      </c>
      <c r="E119" s="82" t="s">
        <v>1286</v>
      </c>
      <c r="F119" s="83" t="s">
        <v>1048</v>
      </c>
      <c r="G119" s="79" t="s">
        <v>3119</v>
      </c>
      <c r="H119" s="230" t="s">
        <v>3352</v>
      </c>
      <c r="I119" s="230" t="s">
        <v>5143</v>
      </c>
      <c r="J119" s="230" t="s">
        <v>5144</v>
      </c>
      <c r="K119" s="230" t="s">
        <v>980</v>
      </c>
      <c r="L119" s="230" t="s">
        <v>5145</v>
      </c>
      <c r="M119" s="230" t="s">
        <v>5146</v>
      </c>
      <c r="N119" s="230" t="s">
        <v>5147</v>
      </c>
      <c r="O119" s="230" t="s">
        <v>5148</v>
      </c>
      <c r="P119" s="230" t="s">
        <v>1295</v>
      </c>
      <c r="Q119" s="230"/>
      <c r="R119" s="213"/>
      <c r="S119" s="213"/>
      <c r="T119" s="213"/>
      <c r="U119" s="213"/>
      <c r="V119" s="213"/>
      <c r="W119" s="170"/>
      <c r="X119" s="230" t="s">
        <v>5149</v>
      </c>
      <c r="Y119" s="230" t="s">
        <v>2642</v>
      </c>
      <c r="Z119" s="230" t="s">
        <v>1947</v>
      </c>
      <c r="AA119" s="230" t="s">
        <v>5150</v>
      </c>
      <c r="AB119" s="230" t="s">
        <v>3750</v>
      </c>
      <c r="AC119" s="230" t="s">
        <v>3289</v>
      </c>
      <c r="AD119" s="213"/>
      <c r="AE119" s="230" t="s">
        <v>792</v>
      </c>
      <c r="AF119" s="230" t="s">
        <v>3674</v>
      </c>
      <c r="AG119" s="213"/>
      <c r="AH119" s="213"/>
      <c r="AI119" s="213"/>
      <c r="AJ119" s="213"/>
      <c r="AK119" s="170"/>
      <c r="AL119" s="213"/>
      <c r="AM119" s="213"/>
      <c r="AN119" s="213"/>
      <c r="AO119" s="213"/>
      <c r="AP119" s="213"/>
      <c r="AQ119" s="213"/>
      <c r="AR119" s="213"/>
      <c r="AS119" s="213"/>
      <c r="AT119" s="230" t="s">
        <v>3127</v>
      </c>
      <c r="AU119" s="230" t="s">
        <v>3215</v>
      </c>
      <c r="AV119" s="213"/>
      <c r="AW119" s="213"/>
      <c r="AX119" s="213"/>
      <c r="AY119" s="213"/>
      <c r="AZ119" s="213"/>
      <c r="BA119" s="230" t="s">
        <v>3042</v>
      </c>
      <c r="BB119" s="86" t="str">
        <f>HYPERLINK("https://youtu.be/e5hohNlNcxA","42.05")</f>
        <v>42.05</v>
      </c>
      <c r="BC119" s="230" t="s">
        <v>1070</v>
      </c>
      <c r="BD119" s="213"/>
      <c r="BE119" s="213"/>
      <c r="BF119" s="213"/>
      <c r="BG119" s="213"/>
      <c r="BH119" s="230" t="s">
        <v>2428</v>
      </c>
      <c r="BI119" s="173"/>
      <c r="BJ119" s="213"/>
      <c r="BK119" s="230" t="s">
        <v>5151</v>
      </c>
      <c r="BL119" s="213"/>
      <c r="BM119" s="213"/>
      <c r="BN119" s="213"/>
      <c r="BO119" s="213"/>
      <c r="BP119" s="213"/>
      <c r="BQ119" s="169"/>
      <c r="BR119" s="213"/>
      <c r="BS119" s="213"/>
      <c r="BT119" s="230" t="s">
        <v>1918</v>
      </c>
      <c r="BU119" s="213"/>
      <c r="BV119" s="230" t="s">
        <v>5152</v>
      </c>
      <c r="BW119" s="213"/>
      <c r="BX119" s="213"/>
      <c r="BY119" s="213"/>
      <c r="BZ119" s="230" t="s">
        <v>886</v>
      </c>
      <c r="CA119" s="213"/>
      <c r="CB119" s="213"/>
      <c r="CC119" s="213"/>
      <c r="CD119" s="213"/>
      <c r="CE119" s="213"/>
      <c r="CF119" s="230" t="s">
        <v>2212</v>
      </c>
      <c r="CG119" s="230" t="s">
        <v>5153</v>
      </c>
      <c r="CH119" s="230" t="s">
        <v>5154</v>
      </c>
      <c r="CI119" s="213"/>
      <c r="CJ119" s="213"/>
      <c r="CK119" s="213"/>
      <c r="CL119" s="213"/>
      <c r="CM119" s="230" t="s">
        <v>5155</v>
      </c>
      <c r="CN119" s="213"/>
      <c r="CO119" s="213"/>
      <c r="CP119" s="213"/>
      <c r="CQ119" s="213"/>
      <c r="CR119" s="213"/>
      <c r="CS119" s="175"/>
      <c r="CT119" s="230" t="s">
        <v>5156</v>
      </c>
      <c r="CU119" s="230" t="s">
        <v>5157</v>
      </c>
      <c r="CV119" s="230" t="s">
        <v>1685</v>
      </c>
      <c r="CW119" s="230" t="s">
        <v>587</v>
      </c>
      <c r="CX119" s="213"/>
      <c r="CY119" s="213"/>
      <c r="CZ119" s="213"/>
      <c r="DA119" s="230"/>
      <c r="DB119" s="213"/>
      <c r="DC119" s="213"/>
      <c r="DD119" s="213"/>
      <c r="DE119" s="213"/>
      <c r="DF119" s="213"/>
      <c r="DG119" s="230" t="s">
        <v>5158</v>
      </c>
      <c r="DH119" s="213"/>
      <c r="DI119" s="213"/>
      <c r="DJ119" s="213"/>
      <c r="DK119" s="213"/>
      <c r="DL119" s="213"/>
      <c r="DM119" s="213"/>
      <c r="DN119" s="213"/>
      <c r="DO119" s="213"/>
      <c r="DP119" s="213"/>
      <c r="DQ119" s="213"/>
      <c r="DR119" s="230" t="s">
        <v>4570</v>
      </c>
      <c r="DS119" s="213"/>
      <c r="DT119" s="213"/>
      <c r="DU119" s="213"/>
      <c r="DV119" s="213"/>
      <c r="DW119" s="213"/>
      <c r="DX119" s="213"/>
      <c r="DY119" s="213"/>
      <c r="DZ119" s="230" t="s">
        <v>5159</v>
      </c>
      <c r="EA119" s="230" t="s">
        <v>3234</v>
      </c>
      <c r="EB119" s="252" t="s">
        <v>5160</v>
      </c>
    </row>
    <row r="120" ht="15.75" customHeight="1">
      <c r="A120" s="595" t="s">
        <v>5161</v>
      </c>
      <c r="B120" s="99" t="s">
        <v>5162</v>
      </c>
      <c r="C120" s="100" t="s">
        <v>1286</v>
      </c>
      <c r="D120" s="101" t="s">
        <v>1286</v>
      </c>
      <c r="E120" s="102" t="s">
        <v>1286</v>
      </c>
      <c r="F120" s="103" t="s">
        <v>1048</v>
      </c>
      <c r="G120" s="99" t="s">
        <v>219</v>
      </c>
      <c r="H120" s="178"/>
      <c r="I120" s="178" t="s">
        <v>5163</v>
      </c>
      <c r="J120" s="178"/>
      <c r="K120" s="178"/>
      <c r="L120" s="178" t="s">
        <v>4633</v>
      </c>
      <c r="M120" s="178"/>
      <c r="N120" s="178" t="s">
        <v>5164</v>
      </c>
      <c r="O120" s="178" t="s">
        <v>5165</v>
      </c>
      <c r="P120" s="274"/>
      <c r="Q120" s="274"/>
      <c r="R120" s="274"/>
      <c r="S120" s="274"/>
      <c r="T120" s="274"/>
      <c r="U120" s="274"/>
      <c r="V120" s="274"/>
      <c r="W120" s="170"/>
      <c r="X120" s="276"/>
      <c r="Y120" s="183"/>
      <c r="Z120" s="237" t="s">
        <v>2195</v>
      </c>
      <c r="AA120" s="183"/>
      <c r="AB120" s="183" t="s">
        <v>5166</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85"/>
      <c r="BC120" s="413" t="s">
        <v>1070</v>
      </c>
      <c r="BD120" s="258"/>
      <c r="BE120" s="258"/>
      <c r="BF120" s="413"/>
      <c r="BG120" s="258"/>
      <c r="BH120" s="194" t="s">
        <v>5167</v>
      </c>
      <c r="BI120" s="193"/>
      <c r="BJ120" s="258"/>
      <c r="BK120" s="258"/>
      <c r="BL120" s="258"/>
      <c r="BM120" s="258"/>
      <c r="BN120" s="258"/>
      <c r="BO120" s="258"/>
      <c r="BP120" s="258"/>
      <c r="BQ120" s="414"/>
      <c r="BR120" s="199" t="s">
        <v>5168</v>
      </c>
      <c r="BS120" s="199" t="s">
        <v>5169</v>
      </c>
      <c r="BT120" s="259"/>
      <c r="BU120" s="259"/>
      <c r="BV120" s="199"/>
      <c r="BW120" s="259"/>
      <c r="BX120" s="259"/>
      <c r="BY120" s="259"/>
      <c r="BZ120" s="259"/>
      <c r="CA120" s="259"/>
      <c r="CB120" s="259"/>
      <c r="CC120" s="259"/>
      <c r="CD120" s="259"/>
      <c r="CE120" s="259"/>
      <c r="CF120" s="261"/>
      <c r="CG120" s="243" t="s">
        <v>798</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5170</v>
      </c>
      <c r="CW120" s="262"/>
      <c r="CX120" s="206" t="s">
        <v>5171</v>
      </c>
      <c r="CY120" s="262"/>
      <c r="CZ120" s="262"/>
      <c r="DA120" s="262"/>
      <c r="DB120" s="262"/>
      <c r="DC120" s="262"/>
      <c r="DD120" s="262"/>
      <c r="DE120" s="262"/>
      <c r="DF120" s="262"/>
      <c r="DG120" s="263"/>
      <c r="DH120" s="263"/>
      <c r="DI120" s="263"/>
      <c r="DJ120" s="265"/>
      <c r="DK120" s="263"/>
      <c r="DL120" s="265" t="s">
        <v>2288</v>
      </c>
      <c r="DM120" s="263"/>
      <c r="DN120" s="263"/>
      <c r="DO120" s="263"/>
      <c r="DP120" s="265" t="s">
        <v>5172</v>
      </c>
      <c r="DQ120" s="265"/>
      <c r="DR120" s="263"/>
      <c r="DS120" s="263"/>
      <c r="DT120" s="263"/>
      <c r="DU120" s="263"/>
      <c r="DV120" s="263"/>
      <c r="DW120" s="263"/>
      <c r="DX120" s="263"/>
      <c r="DY120" s="263"/>
      <c r="DZ120" s="263"/>
      <c r="EA120" s="263"/>
      <c r="EB120" s="293"/>
    </row>
    <row r="121" ht="15.75" customHeight="1">
      <c r="A121" s="596" t="s">
        <v>5173</v>
      </c>
      <c r="B121" s="79" t="s">
        <v>5174</v>
      </c>
      <c r="C121" s="80" t="s">
        <v>1286</v>
      </c>
      <c r="D121" s="81" t="s">
        <v>1286</v>
      </c>
      <c r="E121" s="82" t="s">
        <v>1286</v>
      </c>
      <c r="F121" s="83" t="s">
        <v>1286</v>
      </c>
      <c r="G121" s="79" t="s">
        <v>5175</v>
      </c>
      <c r="H121" s="169" t="s">
        <v>3434</v>
      </c>
      <c r="I121" s="169" t="s">
        <v>758</v>
      </c>
      <c r="J121" s="169" t="s">
        <v>5176</v>
      </c>
      <c r="K121" s="169" t="s">
        <v>3878</v>
      </c>
      <c r="L121" s="169" t="s">
        <v>2407</v>
      </c>
      <c r="M121" s="213"/>
      <c r="N121" s="169" t="s">
        <v>5177</v>
      </c>
      <c r="O121" s="169" t="s">
        <v>676</v>
      </c>
      <c r="P121" s="169" t="s">
        <v>1183</v>
      </c>
      <c r="Q121" s="213"/>
      <c r="R121" s="213"/>
      <c r="S121" s="213"/>
      <c r="T121" s="213"/>
      <c r="U121" s="213"/>
      <c r="V121" s="213"/>
      <c r="W121" s="170"/>
      <c r="X121" s="169" t="s">
        <v>5178</v>
      </c>
      <c r="Y121" s="169" t="s">
        <v>2583</v>
      </c>
      <c r="Z121" s="169" t="s">
        <v>5179</v>
      </c>
      <c r="AA121" s="169" t="s">
        <v>5180</v>
      </c>
      <c r="AB121" s="169" t="s">
        <v>3373</v>
      </c>
      <c r="AC121" s="169" t="s">
        <v>1396</v>
      </c>
      <c r="AD121" s="213"/>
      <c r="AE121" s="213"/>
      <c r="AF121" s="169" t="s">
        <v>5181</v>
      </c>
      <c r="AG121" s="213"/>
      <c r="AH121" s="213"/>
      <c r="AI121" s="213"/>
      <c r="AJ121" s="213"/>
      <c r="AK121" s="170"/>
      <c r="AL121" s="213"/>
      <c r="AM121" s="169" t="s">
        <v>682</v>
      </c>
      <c r="AN121" s="213"/>
      <c r="AO121" s="213"/>
      <c r="AP121" s="213"/>
      <c r="AQ121" s="213"/>
      <c r="AR121" s="213"/>
      <c r="AS121" s="213"/>
      <c r="AT121" s="169" t="s">
        <v>3334</v>
      </c>
      <c r="AU121" s="169" t="s">
        <v>5182</v>
      </c>
      <c r="AV121" s="213"/>
      <c r="AW121" s="213"/>
      <c r="AX121" s="213"/>
      <c r="AY121" s="213"/>
      <c r="AZ121" s="213"/>
      <c r="BA121" s="169" t="s">
        <v>4300</v>
      </c>
      <c r="BB121" s="169" t="s">
        <v>474</v>
      </c>
      <c r="BC121" s="169" t="s">
        <v>5183</v>
      </c>
      <c r="BD121" s="169" t="s">
        <v>3952</v>
      </c>
      <c r="BE121" s="169" t="s">
        <v>5184</v>
      </c>
      <c r="BF121" s="213"/>
      <c r="BG121" s="597"/>
      <c r="BH121" s="169" t="s">
        <v>3138</v>
      </c>
      <c r="BI121" s="169" t="s">
        <v>2274</v>
      </c>
      <c r="BJ121" s="213"/>
      <c r="BK121" s="169" t="s">
        <v>3522</v>
      </c>
      <c r="BL121" s="213"/>
      <c r="BM121" s="213"/>
      <c r="BN121" s="213"/>
      <c r="BO121" s="213"/>
      <c r="BP121" s="213"/>
      <c r="BQ121" s="169" t="s">
        <v>4710</v>
      </c>
      <c r="BR121" s="169" t="s">
        <v>5185</v>
      </c>
      <c r="BS121" s="169" t="s">
        <v>2573</v>
      </c>
      <c r="BT121" s="169" t="s">
        <v>1703</v>
      </c>
      <c r="BU121" s="169" t="s">
        <v>987</v>
      </c>
      <c r="BV121" s="169" t="s">
        <v>5186</v>
      </c>
      <c r="BW121" s="169"/>
      <c r="BX121" s="169" t="s">
        <v>5187</v>
      </c>
      <c r="BY121" s="213"/>
      <c r="BZ121" s="169" t="s">
        <v>2064</v>
      </c>
      <c r="CA121" s="213"/>
      <c r="CB121" s="213"/>
      <c r="CC121" s="213"/>
      <c r="CD121" s="213"/>
      <c r="CE121" s="213"/>
      <c r="CF121" s="169" t="s">
        <v>5188</v>
      </c>
      <c r="CG121" s="169" t="s">
        <v>193</v>
      </c>
      <c r="CH121" s="213"/>
      <c r="CI121" s="213"/>
      <c r="CJ121" s="213"/>
      <c r="CK121" s="169" t="s">
        <v>5189</v>
      </c>
      <c r="CL121" s="169" t="s">
        <v>1590</v>
      </c>
      <c r="CM121" s="169" t="s">
        <v>3534</v>
      </c>
      <c r="CN121" s="213"/>
      <c r="CO121" s="213"/>
      <c r="CP121" s="213"/>
      <c r="CQ121" s="213"/>
      <c r="CR121" s="213"/>
      <c r="CS121" s="175"/>
      <c r="CT121" s="169" t="s">
        <v>2802</v>
      </c>
      <c r="CU121" s="169" t="s">
        <v>819</v>
      </c>
      <c r="CV121" s="169" t="s">
        <v>1290</v>
      </c>
      <c r="CW121" s="169" t="s">
        <v>5190</v>
      </c>
      <c r="CX121" s="213"/>
      <c r="CY121" s="213"/>
      <c r="CZ121" s="169" t="s">
        <v>5191</v>
      </c>
      <c r="DA121" s="213"/>
      <c r="DB121" s="213"/>
      <c r="DC121" s="213"/>
      <c r="DD121" s="213"/>
      <c r="DE121" s="213"/>
      <c r="DF121" s="213"/>
      <c r="DG121" s="213"/>
      <c r="DH121" s="213"/>
      <c r="DI121" s="213"/>
      <c r="DJ121" s="213"/>
      <c r="DK121" s="213"/>
      <c r="DL121" s="213"/>
      <c r="DM121" s="213"/>
      <c r="DN121" s="213"/>
      <c r="DO121" s="213"/>
      <c r="DP121" s="169" t="s">
        <v>5192</v>
      </c>
      <c r="DQ121" s="169" t="s">
        <v>1780</v>
      </c>
      <c r="DR121" s="213"/>
      <c r="DS121" s="213"/>
      <c r="DT121" s="213"/>
      <c r="DU121" s="213"/>
      <c r="DV121" s="213"/>
      <c r="DW121" s="213"/>
      <c r="DX121" s="213"/>
      <c r="DY121" s="213"/>
      <c r="DZ121" s="213"/>
      <c r="EA121" s="213"/>
      <c r="EB121" s="252"/>
    </row>
    <row r="122" ht="15.75" customHeight="1">
      <c r="A122" s="598" t="s">
        <v>5193</v>
      </c>
      <c r="B122" s="463" t="s">
        <v>5194</v>
      </c>
      <c r="C122" s="464" t="s">
        <v>1286</v>
      </c>
      <c r="D122" s="465" t="s">
        <v>1286</v>
      </c>
      <c r="E122" s="466" t="s">
        <v>1286</v>
      </c>
      <c r="F122" s="467" t="s">
        <v>632</v>
      </c>
      <c r="G122" s="463" t="s">
        <v>5195</v>
      </c>
      <c r="H122" s="471"/>
      <c r="I122" s="469" t="s">
        <v>5196</v>
      </c>
      <c r="J122" s="471"/>
      <c r="K122" s="469" t="s">
        <v>5197</v>
      </c>
      <c r="L122" s="468" t="s">
        <v>4388</v>
      </c>
      <c r="M122" s="471"/>
      <c r="N122" s="471"/>
      <c r="O122" s="599" t="s">
        <v>5198</v>
      </c>
      <c r="P122" s="468" t="s">
        <v>3908</v>
      </c>
      <c r="Q122" s="471"/>
      <c r="R122" s="471"/>
      <c r="S122" s="469" t="s">
        <v>3398</v>
      </c>
      <c r="T122" s="471"/>
      <c r="U122" s="471"/>
      <c r="V122" s="471"/>
      <c r="W122" s="600"/>
      <c r="X122" s="475"/>
      <c r="Y122" s="475"/>
      <c r="Z122" s="474" t="s">
        <v>340</v>
      </c>
      <c r="AA122" s="475"/>
      <c r="AB122" s="474" t="s">
        <v>2308</v>
      </c>
      <c r="AC122" s="475"/>
      <c r="AD122" s="475"/>
      <c r="AE122" s="475"/>
      <c r="AF122" s="475"/>
      <c r="AG122" s="475"/>
      <c r="AH122" s="475"/>
      <c r="AI122" s="475"/>
      <c r="AJ122" s="475"/>
      <c r="AK122" s="600"/>
      <c r="AL122" s="478"/>
      <c r="AM122" s="479" t="s">
        <v>1378</v>
      </c>
      <c r="AN122" s="478"/>
      <c r="AO122" s="479" t="s">
        <v>5199</v>
      </c>
      <c r="AP122" s="478"/>
      <c r="AQ122" s="478"/>
      <c r="AR122" s="478"/>
      <c r="AS122" s="478"/>
      <c r="AT122" s="478"/>
      <c r="AU122" s="479" t="s">
        <v>5200</v>
      </c>
      <c r="AV122" s="479" t="s">
        <v>4683</v>
      </c>
      <c r="AW122" s="478"/>
      <c r="AX122" s="479" t="s">
        <v>5201</v>
      </c>
      <c r="AY122" s="478"/>
      <c r="AZ122" s="478"/>
      <c r="BA122" s="482" t="s">
        <v>5202</v>
      </c>
      <c r="BB122" s="483"/>
      <c r="BC122" s="483"/>
      <c r="BD122" s="482" t="s">
        <v>3952</v>
      </c>
      <c r="BE122" s="482" t="s">
        <v>5203</v>
      </c>
      <c r="BF122" s="483"/>
      <c r="BG122" s="483"/>
      <c r="BH122" s="191" t="s">
        <v>5204</v>
      </c>
      <c r="BI122" s="483"/>
      <c r="BJ122" s="481" t="s">
        <v>5205</v>
      </c>
      <c r="BK122" s="483"/>
      <c r="BL122" s="483"/>
      <c r="BM122" s="483"/>
      <c r="BN122" s="483"/>
      <c r="BO122" s="483"/>
      <c r="BP122" s="483"/>
      <c r="BQ122" s="486"/>
      <c r="BR122" s="485"/>
      <c r="BS122" s="486" t="s">
        <v>5206</v>
      </c>
      <c r="BT122" s="485"/>
      <c r="BU122" s="134" t="s">
        <v>2463</v>
      </c>
      <c r="BV122" s="134" t="s">
        <v>5207</v>
      </c>
      <c r="BW122" s="485"/>
      <c r="BX122" s="485"/>
      <c r="BY122" s="485"/>
      <c r="BZ122" s="134" t="s">
        <v>2832</v>
      </c>
      <c r="CA122" s="486" t="s">
        <v>5208</v>
      </c>
      <c r="CB122" s="485"/>
      <c r="CC122" s="485"/>
      <c r="CD122" s="485"/>
      <c r="CE122" s="485"/>
      <c r="CF122" s="491" t="s">
        <v>831</v>
      </c>
      <c r="CG122" s="489"/>
      <c r="CH122" s="489"/>
      <c r="CI122" s="491" t="s">
        <v>5209</v>
      </c>
      <c r="CJ122" s="489"/>
      <c r="CK122" s="601" t="s">
        <v>5210</v>
      </c>
      <c r="CL122" s="222" t="s">
        <v>5211</v>
      </c>
      <c r="CM122" s="489"/>
      <c r="CN122" s="489"/>
      <c r="CO122" s="489"/>
      <c r="CP122" s="489"/>
      <c r="CQ122" s="489"/>
      <c r="CR122" s="491" t="s">
        <v>5212</v>
      </c>
      <c r="CS122" s="600"/>
      <c r="CT122" s="493"/>
      <c r="CU122" s="493"/>
      <c r="CV122" s="602" t="s">
        <v>3156</v>
      </c>
      <c r="CW122" s="603" t="s">
        <v>5213</v>
      </c>
      <c r="CX122" s="602" t="s">
        <v>5214</v>
      </c>
      <c r="CY122" s="494" t="s">
        <v>2321</v>
      </c>
      <c r="CZ122" s="494" t="s">
        <v>5215</v>
      </c>
      <c r="DA122" s="493"/>
      <c r="DB122" s="493"/>
      <c r="DC122" s="493"/>
      <c r="DD122" s="493"/>
      <c r="DE122" s="493"/>
      <c r="DF122" s="493"/>
      <c r="DG122" s="498"/>
      <c r="DH122" s="498"/>
      <c r="DI122" s="498"/>
      <c r="DJ122" s="498"/>
      <c r="DK122" s="498"/>
      <c r="DL122" s="498"/>
      <c r="DM122" s="498"/>
      <c r="DN122" s="498"/>
      <c r="DO122" s="498"/>
      <c r="DP122" s="498"/>
      <c r="DQ122" s="498"/>
      <c r="DR122" s="498"/>
      <c r="DS122" s="498"/>
      <c r="DT122" s="498"/>
      <c r="DU122" s="498"/>
      <c r="DV122" s="498"/>
      <c r="DW122" s="498"/>
      <c r="DX122" s="498"/>
      <c r="DY122" s="500" t="s">
        <v>2271</v>
      </c>
      <c r="DZ122" s="498"/>
      <c r="EA122" s="498"/>
      <c r="EB122" s="498"/>
    </row>
    <row r="123" ht="15.75" customHeight="1">
      <c r="A123" s="168" t="s">
        <v>5216</v>
      </c>
      <c r="B123" s="79" t="s">
        <v>5217</v>
      </c>
      <c r="C123" s="80" t="s">
        <v>1286</v>
      </c>
      <c r="D123" s="81" t="s">
        <v>1286</v>
      </c>
      <c r="E123" s="82" t="s">
        <v>1286</v>
      </c>
      <c r="F123" s="83" t="s">
        <v>1498</v>
      </c>
      <c r="G123" s="79" t="s">
        <v>2205</v>
      </c>
      <c r="H123" s="169" t="s">
        <v>5218</v>
      </c>
      <c r="I123" s="268" t="s">
        <v>610</v>
      </c>
      <c r="J123" s="169" t="s">
        <v>5219</v>
      </c>
      <c r="K123" s="169" t="s">
        <v>2627</v>
      </c>
      <c r="L123" s="169" t="s">
        <v>793</v>
      </c>
      <c r="M123" s="213"/>
      <c r="N123" s="169" t="s">
        <v>5220</v>
      </c>
      <c r="O123" s="169" t="s">
        <v>1234</v>
      </c>
      <c r="P123" s="169" t="s">
        <v>1631</v>
      </c>
      <c r="Q123" s="213"/>
      <c r="R123" s="169" t="s">
        <v>625</v>
      </c>
      <c r="S123" s="169" t="s">
        <v>1609</v>
      </c>
      <c r="T123" s="213"/>
      <c r="U123" s="169" t="s">
        <v>5221</v>
      </c>
      <c r="V123" s="213"/>
      <c r="W123" s="170"/>
      <c r="X123" s="169" t="s">
        <v>5222</v>
      </c>
      <c r="Y123" s="87" t="s">
        <v>2088</v>
      </c>
      <c r="Z123" s="169" t="s">
        <v>4238</v>
      </c>
      <c r="AA123" s="213"/>
      <c r="AB123" s="169" t="s">
        <v>2632</v>
      </c>
      <c r="AC123" s="213"/>
      <c r="AD123" s="213"/>
      <c r="AE123" s="213"/>
      <c r="AF123" s="169" t="s">
        <v>832</v>
      </c>
      <c r="AG123" s="213"/>
      <c r="AH123" s="213"/>
      <c r="AI123" s="213"/>
      <c r="AJ123" s="213"/>
      <c r="AK123" s="170"/>
      <c r="AL123" s="213"/>
      <c r="AM123" s="169" t="s">
        <v>5223</v>
      </c>
      <c r="AN123" s="213"/>
      <c r="AO123" s="213"/>
      <c r="AP123" s="169" t="s">
        <v>5224</v>
      </c>
      <c r="AQ123" s="169"/>
      <c r="AR123" s="213"/>
      <c r="AS123" s="213"/>
      <c r="AT123" s="169" t="s">
        <v>592</v>
      </c>
      <c r="AU123" s="213"/>
      <c r="AV123" s="213"/>
      <c r="AW123" s="213"/>
      <c r="AX123" s="213"/>
      <c r="AY123" s="213"/>
      <c r="AZ123" s="213"/>
      <c r="BA123" s="213"/>
      <c r="BB123" s="169" t="s">
        <v>1424</v>
      </c>
      <c r="BC123" s="169" t="s">
        <v>2851</v>
      </c>
      <c r="BD123" s="230" t="s">
        <v>2779</v>
      </c>
      <c r="BE123" s="169" t="s">
        <v>5079</v>
      </c>
      <c r="BF123" s="213"/>
      <c r="BG123" s="213"/>
      <c r="BH123" s="169" t="s">
        <v>1250</v>
      </c>
      <c r="BI123" s="169" t="s">
        <v>5225</v>
      </c>
      <c r="BJ123" s="169"/>
      <c r="BK123" s="169" t="s">
        <v>2490</v>
      </c>
      <c r="BL123" s="213"/>
      <c r="BM123" s="169" t="s">
        <v>3375</v>
      </c>
      <c r="BN123" s="213"/>
      <c r="BO123" s="213"/>
      <c r="BP123" s="213"/>
      <c r="BQ123" s="253"/>
      <c r="BR123" s="169" t="s">
        <v>3382</v>
      </c>
      <c r="BS123" s="169" t="s">
        <v>729</v>
      </c>
      <c r="BT123" s="253"/>
      <c r="BU123" s="169" t="s">
        <v>5226</v>
      </c>
      <c r="BV123" s="169" t="s">
        <v>4381</v>
      </c>
      <c r="BW123" s="213"/>
      <c r="BX123" s="169" t="s">
        <v>2140</v>
      </c>
      <c r="BY123" s="213"/>
      <c r="BZ123" s="213"/>
      <c r="CA123" s="213"/>
      <c r="CB123" s="213"/>
      <c r="CC123" s="213"/>
      <c r="CD123" s="213"/>
      <c r="CE123" s="213"/>
      <c r="CF123" s="169" t="s">
        <v>5227</v>
      </c>
      <c r="CG123" s="169" t="s">
        <v>2250</v>
      </c>
      <c r="CH123" s="169" t="s">
        <v>5228</v>
      </c>
      <c r="CI123" s="169" t="s">
        <v>5229</v>
      </c>
      <c r="CJ123" s="213"/>
      <c r="CK123" s="169" t="s">
        <v>5230</v>
      </c>
      <c r="CL123" s="230" t="s">
        <v>2810</v>
      </c>
      <c r="CM123" s="169" t="s">
        <v>3677</v>
      </c>
      <c r="CN123" s="213"/>
      <c r="CO123" s="213"/>
      <c r="CP123" s="213"/>
      <c r="CQ123" s="213"/>
      <c r="CR123" s="213"/>
      <c r="CS123" s="175"/>
      <c r="CT123" s="169" t="s">
        <v>2602</v>
      </c>
      <c r="CU123" s="169" t="s">
        <v>819</v>
      </c>
      <c r="CV123" s="169" t="s">
        <v>2980</v>
      </c>
      <c r="CW123" s="169" t="s">
        <v>2236</v>
      </c>
      <c r="CX123" s="213"/>
      <c r="CY123" s="169" t="s">
        <v>5231</v>
      </c>
      <c r="CZ123" s="87" t="s">
        <v>5232</v>
      </c>
      <c r="DA123" s="169" t="s">
        <v>5233</v>
      </c>
      <c r="DB123" s="213"/>
      <c r="DC123" s="213"/>
      <c r="DD123" s="213"/>
      <c r="DE123" s="213"/>
      <c r="DF123" s="213"/>
      <c r="DG123" s="169" t="s">
        <v>3255</v>
      </c>
      <c r="DH123" s="213"/>
      <c r="DI123" s="213"/>
      <c r="DJ123" s="213"/>
      <c r="DK123" s="213"/>
      <c r="DL123" s="213"/>
      <c r="DM123" s="213"/>
      <c r="DN123" s="213"/>
      <c r="DO123" s="213"/>
      <c r="DP123" s="213"/>
      <c r="DQ123" s="213"/>
      <c r="DR123" s="213"/>
      <c r="DS123" s="213"/>
      <c r="DT123" s="169" t="s">
        <v>5234</v>
      </c>
      <c r="DU123" s="169" t="s">
        <v>3398</v>
      </c>
      <c r="DV123" s="169" t="s">
        <v>5235</v>
      </c>
      <c r="DW123" s="169" t="s">
        <v>798</v>
      </c>
      <c r="DX123" s="169" t="s">
        <v>5236</v>
      </c>
      <c r="DY123" s="169" t="s">
        <v>5237</v>
      </c>
      <c r="DZ123" s="213"/>
      <c r="EA123" s="213"/>
      <c r="EB123" s="252" t="s">
        <v>5238</v>
      </c>
    </row>
    <row r="124" ht="15.75" customHeight="1">
      <c r="A124" s="604" t="s">
        <v>5239</v>
      </c>
      <c r="B124" s="99" t="s">
        <v>5240</v>
      </c>
      <c r="C124" s="100" t="s">
        <v>1286</v>
      </c>
      <c r="D124" s="101" t="s">
        <v>1286</v>
      </c>
      <c r="E124" s="102" t="s">
        <v>1286</v>
      </c>
      <c r="F124" s="103" t="s">
        <v>1286</v>
      </c>
      <c r="G124" s="99" t="s">
        <v>5241</v>
      </c>
      <c r="H124" s="178"/>
      <c r="I124" s="178" t="s">
        <v>5242</v>
      </c>
      <c r="J124" s="178" t="s">
        <v>5243</v>
      </c>
      <c r="K124" s="178" t="s">
        <v>2733</v>
      </c>
      <c r="L124" s="424" t="s">
        <v>5244</v>
      </c>
      <c r="M124" s="274"/>
      <c r="N124" s="274"/>
      <c r="O124" s="274"/>
      <c r="P124" s="178" t="s">
        <v>5245</v>
      </c>
      <c r="Q124" s="274"/>
      <c r="R124" s="274"/>
      <c r="S124" s="233" t="s">
        <v>3329</v>
      </c>
      <c r="T124" s="274"/>
      <c r="U124" s="233" t="s">
        <v>5077</v>
      </c>
      <c r="V124" s="274"/>
      <c r="W124" s="170"/>
      <c r="X124" s="277"/>
      <c r="Y124" s="277"/>
      <c r="Z124" s="277"/>
      <c r="AA124" s="277"/>
      <c r="AB124" s="183" t="s">
        <v>4636</v>
      </c>
      <c r="AC124" s="277"/>
      <c r="AD124" s="277"/>
      <c r="AE124" s="277"/>
      <c r="AF124" s="183" t="s">
        <v>5179</v>
      </c>
      <c r="AG124" s="277"/>
      <c r="AH124" s="277"/>
      <c r="AI124" s="237" t="s">
        <v>5246</v>
      </c>
      <c r="AJ124" s="277"/>
      <c r="AK124" s="170"/>
      <c r="AL124" s="257"/>
      <c r="AM124" s="257"/>
      <c r="AN124" s="257"/>
      <c r="AO124" s="257"/>
      <c r="AP124" s="257"/>
      <c r="AQ124" s="257"/>
      <c r="AR124" s="257"/>
      <c r="AS124" s="257"/>
      <c r="AT124" s="190" t="s">
        <v>4635</v>
      </c>
      <c r="AU124" s="190" t="s">
        <v>2159</v>
      </c>
      <c r="AV124" s="257"/>
      <c r="AW124" s="257"/>
      <c r="AX124" s="239" t="s">
        <v>5247</v>
      </c>
      <c r="AY124" s="257"/>
      <c r="AZ124" s="257"/>
      <c r="BA124" s="258"/>
      <c r="BB124" s="430" t="s">
        <v>3211</v>
      </c>
      <c r="BC124" s="194"/>
      <c r="BD124" s="194" t="s">
        <v>5248</v>
      </c>
      <c r="BE124" s="258"/>
      <c r="BF124" s="220" t="s">
        <v>3402</v>
      </c>
      <c r="BG124" s="258"/>
      <c r="BH124" s="258"/>
      <c r="BI124" s="258"/>
      <c r="BJ124" s="258"/>
      <c r="BK124" s="220" t="s">
        <v>5249</v>
      </c>
      <c r="BL124" s="258"/>
      <c r="BM124" s="258"/>
      <c r="BN124" s="258"/>
      <c r="BO124" s="258"/>
      <c r="BP124" s="258"/>
      <c r="BQ124" s="259"/>
      <c r="BR124" s="259"/>
      <c r="BS124" s="199" t="s">
        <v>5250</v>
      </c>
      <c r="BT124" s="259"/>
      <c r="BU124" s="259"/>
      <c r="BV124" s="199" t="s">
        <v>1246</v>
      </c>
      <c r="BW124" s="259"/>
      <c r="BX124" s="259"/>
      <c r="BY124" s="259"/>
      <c r="BZ124" s="199" t="s">
        <v>1712</v>
      </c>
      <c r="CA124" s="259"/>
      <c r="CB124" s="259"/>
      <c r="CC124" s="259"/>
      <c r="CD124" s="259"/>
      <c r="CE124" s="259"/>
      <c r="CF124" s="222" t="s">
        <v>730</v>
      </c>
      <c r="CG124" s="427" t="s">
        <v>902</v>
      </c>
      <c r="CH124" s="222" t="s">
        <v>4403</v>
      </c>
      <c r="CI124" s="222" t="s">
        <v>5251</v>
      </c>
      <c r="CJ124" s="222" t="s">
        <v>102</v>
      </c>
      <c r="CK124" s="222" t="s">
        <v>5252</v>
      </c>
      <c r="CL124" s="222" t="s">
        <v>2074</v>
      </c>
      <c r="CM124" s="222" t="s">
        <v>5253</v>
      </c>
      <c r="CN124" s="261"/>
      <c r="CO124" s="261"/>
      <c r="CP124" s="261"/>
      <c r="CQ124" s="261"/>
      <c r="CR124" s="261"/>
      <c r="CS124" s="175"/>
      <c r="CT124" s="262"/>
      <c r="CU124" s="262"/>
      <c r="CV124" s="246" t="s">
        <v>1010</v>
      </c>
      <c r="CW124" s="262"/>
      <c r="CX124" s="262"/>
      <c r="CY124" s="262"/>
      <c r="CZ124" s="246"/>
      <c r="DA124" s="262"/>
      <c r="DB124" s="262"/>
      <c r="DC124" s="262"/>
      <c r="DD124" s="262"/>
      <c r="DE124" s="262"/>
      <c r="DF124" s="262"/>
      <c r="DG124" s="249" t="s">
        <v>2660</v>
      </c>
      <c r="DH124" s="263"/>
      <c r="DI124" s="263"/>
      <c r="DJ124" s="263"/>
      <c r="DK124" s="263"/>
      <c r="DL124" s="263"/>
      <c r="DM124" s="263"/>
      <c r="DN124" s="263"/>
      <c r="DO124" s="263"/>
      <c r="DP124" s="263"/>
      <c r="DQ124" s="263"/>
      <c r="DR124" s="263"/>
      <c r="DS124" s="263"/>
      <c r="DT124" s="249" t="s">
        <v>5135</v>
      </c>
      <c r="DU124" s="263"/>
      <c r="DV124" s="263"/>
      <c r="DW124" s="263"/>
      <c r="DX124" s="263"/>
      <c r="DY124" s="263"/>
      <c r="DZ124" s="263"/>
      <c r="EA124" s="263"/>
      <c r="EB124" s="293"/>
    </row>
    <row r="125">
      <c r="A125" s="605" t="s">
        <v>5254</v>
      </c>
      <c r="B125" s="79" t="s">
        <v>5255</v>
      </c>
      <c r="C125" s="80" t="s">
        <v>1048</v>
      </c>
      <c r="D125" s="81" t="s">
        <v>1286</v>
      </c>
      <c r="E125" s="82" t="s">
        <v>1286</v>
      </c>
      <c r="F125" s="83" t="s">
        <v>539</v>
      </c>
      <c r="G125" s="79" t="s">
        <v>2517</v>
      </c>
      <c r="H125" s="213"/>
      <c r="I125" s="169" t="s">
        <v>5256</v>
      </c>
      <c r="J125" s="169" t="s">
        <v>3494</v>
      </c>
      <c r="K125" s="87" t="s">
        <v>649</v>
      </c>
      <c r="L125" s="87" t="s">
        <v>4937</v>
      </c>
      <c r="M125" s="213"/>
      <c r="N125" s="213"/>
      <c r="O125" s="268" t="s">
        <v>4262</v>
      </c>
      <c r="P125" s="87" t="s">
        <v>2624</v>
      </c>
      <c r="Q125" s="213"/>
      <c r="R125" s="213"/>
      <c r="S125" s="213"/>
      <c r="T125" s="213"/>
      <c r="U125" s="213"/>
      <c r="V125" s="213"/>
      <c r="W125" s="170"/>
      <c r="X125" s="213"/>
      <c r="Y125" s="213"/>
      <c r="Z125" s="87" t="s">
        <v>2225</v>
      </c>
      <c r="AA125" s="213"/>
      <c r="AB125" s="87" t="s">
        <v>2575</v>
      </c>
      <c r="AC125" s="213"/>
      <c r="AD125" s="213"/>
      <c r="AE125" s="213"/>
      <c r="AF125" s="87" t="s">
        <v>2152</v>
      </c>
      <c r="AG125" s="213"/>
      <c r="AH125" s="213"/>
      <c r="AI125" s="213"/>
      <c r="AJ125" s="213"/>
      <c r="AK125" s="170"/>
      <c r="AL125" s="213"/>
      <c r="AM125" s="87" t="s">
        <v>3386</v>
      </c>
      <c r="AN125" s="213"/>
      <c r="AO125" s="213"/>
      <c r="AP125" s="213"/>
      <c r="AQ125" s="213"/>
      <c r="AR125" s="213"/>
      <c r="AS125" s="213"/>
      <c r="AT125" s="87" t="s">
        <v>2499</v>
      </c>
      <c r="AU125" s="213"/>
      <c r="AV125" s="87" t="s">
        <v>2678</v>
      </c>
      <c r="AW125" s="213"/>
      <c r="AX125" s="213"/>
      <c r="AY125" s="213"/>
      <c r="AZ125" s="213"/>
      <c r="BA125" s="213"/>
      <c r="BB125" s="213"/>
      <c r="BC125" s="87" t="s">
        <v>2998</v>
      </c>
      <c r="BD125" s="213"/>
      <c r="BE125" s="213"/>
      <c r="BF125" s="213"/>
      <c r="BG125" s="213"/>
      <c r="BH125" s="87" t="s">
        <v>239</v>
      </c>
      <c r="BI125" s="213"/>
      <c r="BJ125" s="213"/>
      <c r="BK125" s="169" t="s">
        <v>237</v>
      </c>
      <c r="BL125" s="213"/>
      <c r="BM125" s="213"/>
      <c r="BN125" s="213"/>
      <c r="BO125" s="213"/>
      <c r="BP125" s="213"/>
      <c r="BQ125" s="213"/>
      <c r="BR125" s="213"/>
      <c r="BS125" s="169" t="s">
        <v>1706</v>
      </c>
      <c r="BT125" s="169" t="s">
        <v>4559</v>
      </c>
      <c r="BU125" s="213"/>
      <c r="BV125" s="268" t="s">
        <v>4428</v>
      </c>
      <c r="BW125" s="213"/>
      <c r="BX125" s="213"/>
      <c r="BY125" s="213"/>
      <c r="BZ125" s="213"/>
      <c r="CA125" s="213"/>
      <c r="CB125" s="213"/>
      <c r="CC125" s="213"/>
      <c r="CD125" s="213"/>
      <c r="CE125" s="213"/>
      <c r="CF125" s="213"/>
      <c r="CG125" s="87" t="s">
        <v>5257</v>
      </c>
      <c r="CH125" s="213"/>
      <c r="CI125" s="171" t="s">
        <v>5258</v>
      </c>
      <c r="CJ125" s="213"/>
      <c r="CK125" s="213"/>
      <c r="CL125" s="213"/>
      <c r="CM125" s="169" t="s">
        <v>2474</v>
      </c>
      <c r="CN125" s="213"/>
      <c r="CO125" s="213"/>
      <c r="CP125" s="213"/>
      <c r="CQ125" s="213"/>
      <c r="CR125" s="213"/>
      <c r="CS125" s="175"/>
      <c r="CT125" s="169" t="s">
        <v>5259</v>
      </c>
      <c r="CU125" s="213"/>
      <c r="CV125" s="87" t="s">
        <v>1878</v>
      </c>
      <c r="CW125" s="213"/>
      <c r="CX125" s="213"/>
      <c r="CY125" s="213"/>
      <c r="CZ125" s="213"/>
      <c r="DA125" s="169" t="s">
        <v>5260</v>
      </c>
      <c r="DB125" s="213"/>
      <c r="DC125" s="213"/>
      <c r="DD125" s="213"/>
      <c r="DE125" s="213"/>
      <c r="DF125" s="213"/>
      <c r="DG125" s="213"/>
      <c r="DH125" s="213"/>
      <c r="DI125" s="213"/>
      <c r="DJ125" s="213"/>
      <c r="DK125" s="94" t="s">
        <v>199</v>
      </c>
      <c r="DL125" s="213"/>
      <c r="DM125" s="213"/>
      <c r="DN125" s="213"/>
      <c r="DO125" s="213"/>
      <c r="DP125" s="213"/>
      <c r="DQ125" s="169" t="s">
        <v>5261</v>
      </c>
      <c r="DR125" s="213"/>
      <c r="DS125" s="213"/>
      <c r="DT125" s="213"/>
      <c r="DU125" s="213"/>
      <c r="DV125" s="213"/>
      <c r="DW125" s="213"/>
      <c r="DX125" s="213"/>
      <c r="DY125" s="213"/>
      <c r="DZ125" s="213"/>
      <c r="EA125" s="213"/>
      <c r="EB125" s="606" t="s">
        <v>5262</v>
      </c>
    </row>
    <row r="126" ht="15.75" customHeight="1">
      <c r="A126" s="176" t="s">
        <v>5263</v>
      </c>
      <c r="B126" s="99" t="s">
        <v>5264</v>
      </c>
      <c r="C126" s="100" t="s">
        <v>1286</v>
      </c>
      <c r="D126" s="101" t="s">
        <v>1286</v>
      </c>
      <c r="E126" s="102" t="s">
        <v>1286</v>
      </c>
      <c r="F126" s="103" t="s">
        <v>1048</v>
      </c>
      <c r="G126" s="99" t="s">
        <v>5265</v>
      </c>
      <c r="H126" s="274"/>
      <c r="I126" s="274"/>
      <c r="J126" s="178" t="s">
        <v>989</v>
      </c>
      <c r="K126" s="233" t="s">
        <v>649</v>
      </c>
      <c r="L126" s="178" t="s">
        <v>5266</v>
      </c>
      <c r="M126" s="274"/>
      <c r="N126" s="178" t="s">
        <v>2464</v>
      </c>
      <c r="O126" s="233" t="s">
        <v>5267</v>
      </c>
      <c r="P126" s="274"/>
      <c r="Q126" s="274"/>
      <c r="R126" s="274"/>
      <c r="S126" s="274"/>
      <c r="T126" s="274"/>
      <c r="U126" s="274"/>
      <c r="V126" s="274"/>
      <c r="W126" s="170"/>
      <c r="X126" s="277"/>
      <c r="Y126" s="277"/>
      <c r="Z126" s="237" t="s">
        <v>5268</v>
      </c>
      <c r="AA126" s="277"/>
      <c r="AB126" s="277"/>
      <c r="AC126" s="277"/>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5269</v>
      </c>
      <c r="BE126" s="258"/>
      <c r="BF126" s="258"/>
      <c r="BG126" s="258"/>
      <c r="BH126" s="194" t="s">
        <v>2361</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2092</v>
      </c>
      <c r="CM126" s="261"/>
      <c r="CN126" s="261"/>
      <c r="CO126" s="261"/>
      <c r="CP126" s="261"/>
      <c r="CQ126" s="261"/>
      <c r="CR126" s="261"/>
      <c r="CS126" s="175"/>
      <c r="CT126" s="262"/>
      <c r="CU126" s="262"/>
      <c r="CV126" s="262"/>
      <c r="CW126" s="262"/>
      <c r="CX126" s="262"/>
      <c r="CY126" s="262"/>
      <c r="CZ126" s="206" t="s">
        <v>2824</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168" t="s">
        <v>5270</v>
      </c>
      <c r="B127" s="79" t="s">
        <v>5271</v>
      </c>
      <c r="C127" s="80" t="s">
        <v>1286</v>
      </c>
      <c r="D127" s="81" t="s">
        <v>1286</v>
      </c>
      <c r="E127" s="82" t="s">
        <v>1286</v>
      </c>
      <c r="F127" s="83" t="s">
        <v>720</v>
      </c>
      <c r="G127" s="79" t="s">
        <v>720</v>
      </c>
      <c r="H127" s="213"/>
      <c r="I127" s="213"/>
      <c r="J127" s="213"/>
      <c r="K127" s="514" t="str">
        <f>HYPERLINK("https://youtu.be/MU1qH8LoqLU","13.87")</f>
        <v>13.87</v>
      </c>
      <c r="L127" s="514" t="str">
        <f>HYPERLINK("https://youtu.be/hXVYSUclgOo","42.66")</f>
        <v>42.66</v>
      </c>
      <c r="M127" s="253"/>
      <c r="N127" s="213"/>
      <c r="O127" s="213"/>
      <c r="P127" s="213"/>
      <c r="Q127" s="213"/>
      <c r="R127" s="213"/>
      <c r="S127" s="213"/>
      <c r="T127" s="213"/>
      <c r="U127" s="213"/>
      <c r="V127" s="213"/>
      <c r="W127" s="170"/>
      <c r="X127" s="514" t="str">
        <f>HYPERLINK("https://clips.twitch.tv/SillyWimpySandwichLitty","50.60")</f>
        <v>50.60</v>
      </c>
      <c r="Y127" s="213"/>
      <c r="Z127" s="213"/>
      <c r="AA127" s="213"/>
      <c r="AB127" s="213"/>
      <c r="AC127" s="514"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514" t="str">
        <f>HYPERLINK("https://clips.twitch.tv/SilkyDirtySandwichPJSalt?tt_medium=clips_api&amp;tt_content=url","35.19")</f>
        <v>35.19</v>
      </c>
      <c r="BT127" s="213"/>
      <c r="BU127" s="213"/>
      <c r="BV127" s="514"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80" t="s">
        <v>5272</v>
      </c>
      <c r="B128" s="99" t="s">
        <v>5273</v>
      </c>
      <c r="C128" s="100" t="s">
        <v>1286</v>
      </c>
      <c r="D128" s="101" t="s">
        <v>1286</v>
      </c>
      <c r="E128" s="102" t="s">
        <v>1286</v>
      </c>
      <c r="F128" s="103" t="s">
        <v>1286</v>
      </c>
      <c r="G128" s="99" t="s">
        <v>3218</v>
      </c>
      <c r="H128" s="233" t="s">
        <v>559</v>
      </c>
      <c r="I128" s="233" t="s">
        <v>5274</v>
      </c>
      <c r="J128" s="233" t="s">
        <v>2375</v>
      </c>
      <c r="K128" s="233" t="s">
        <v>2527</v>
      </c>
      <c r="L128" s="233" t="s">
        <v>3219</v>
      </c>
      <c r="M128" s="233" t="s">
        <v>5275</v>
      </c>
      <c r="N128" s="233" t="s">
        <v>2478</v>
      </c>
      <c r="O128" s="233" t="s">
        <v>5276</v>
      </c>
      <c r="P128" s="233" t="s">
        <v>2753</v>
      </c>
      <c r="Q128" s="274"/>
      <c r="R128" s="274"/>
      <c r="S128" s="274"/>
      <c r="T128" s="274"/>
      <c r="U128" s="274"/>
      <c r="V128" s="274"/>
      <c r="W128" s="170"/>
      <c r="X128" s="237" t="s">
        <v>3928</v>
      </c>
      <c r="Y128" s="237" t="s">
        <v>3386</v>
      </c>
      <c r="Z128" s="237" t="s">
        <v>2280</v>
      </c>
      <c r="AA128" s="237" t="s">
        <v>5277</v>
      </c>
      <c r="AB128" s="237" t="s">
        <v>5278</v>
      </c>
      <c r="AC128" s="237" t="s">
        <v>1823</v>
      </c>
      <c r="AD128" s="277"/>
      <c r="AE128" s="277"/>
      <c r="AF128" s="237" t="s">
        <v>5279</v>
      </c>
      <c r="AG128" s="277"/>
      <c r="AH128" s="277"/>
      <c r="AI128" s="277"/>
      <c r="AJ128" s="277"/>
      <c r="AK128" s="170"/>
      <c r="AL128" s="257"/>
      <c r="AM128" s="257"/>
      <c r="AN128" s="257"/>
      <c r="AO128" s="257"/>
      <c r="AP128" s="257"/>
      <c r="AQ128" s="257"/>
      <c r="AR128" s="257"/>
      <c r="AS128" s="257"/>
      <c r="AT128" s="239" t="s">
        <v>534</v>
      </c>
      <c r="AU128" s="239" t="s">
        <v>5280</v>
      </c>
      <c r="AV128" s="257"/>
      <c r="AW128" s="257"/>
      <c r="AX128" s="257"/>
      <c r="AY128" s="257"/>
      <c r="AZ128" s="257"/>
      <c r="BA128" s="258"/>
      <c r="BB128" s="561"/>
      <c r="BC128" s="220" t="s">
        <v>401</v>
      </c>
      <c r="BD128" s="220" t="s">
        <v>5281</v>
      </c>
      <c r="BE128" s="258"/>
      <c r="BF128" s="220" t="s">
        <v>3025</v>
      </c>
      <c r="BG128" s="258"/>
      <c r="BH128" s="220" t="s">
        <v>1387</v>
      </c>
      <c r="BI128" s="258"/>
      <c r="BJ128" s="258"/>
      <c r="BK128" s="258"/>
      <c r="BL128" s="258"/>
      <c r="BM128" s="258"/>
      <c r="BN128" s="258"/>
      <c r="BO128" s="258"/>
      <c r="BP128" s="258"/>
      <c r="BQ128" s="259"/>
      <c r="BR128" s="259"/>
      <c r="BS128" s="221" t="s">
        <v>5282</v>
      </c>
      <c r="BT128" s="221" t="s">
        <v>171</v>
      </c>
      <c r="BU128" s="259"/>
      <c r="BV128" s="221" t="s">
        <v>1922</v>
      </c>
      <c r="BW128" s="259"/>
      <c r="BX128" s="259"/>
      <c r="BY128" s="259"/>
      <c r="BZ128" s="259"/>
      <c r="CA128" s="259"/>
      <c r="CB128" s="259"/>
      <c r="CC128" s="259"/>
      <c r="CD128" s="259"/>
      <c r="CE128" s="259"/>
      <c r="CF128" s="261"/>
      <c r="CG128" s="222" t="s">
        <v>760</v>
      </c>
      <c r="CH128" s="261"/>
      <c r="CI128" s="261"/>
      <c r="CJ128" s="222" t="s">
        <v>2703</v>
      </c>
      <c r="CK128" s="261"/>
      <c r="CL128" s="222" t="s">
        <v>4092</v>
      </c>
      <c r="CM128" s="261"/>
      <c r="CN128" s="261"/>
      <c r="CO128" s="261"/>
      <c r="CP128" s="261"/>
      <c r="CQ128" s="261"/>
      <c r="CR128" s="261"/>
      <c r="CS128" s="175"/>
      <c r="CT128" s="262"/>
      <c r="CU128" s="246" t="s">
        <v>5283</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3"/>
    </row>
    <row r="129" ht="15.75" customHeight="1">
      <c r="A129" s="168" t="s">
        <v>5284</v>
      </c>
      <c r="B129" s="79" t="s">
        <v>5273</v>
      </c>
      <c r="C129" s="80" t="s">
        <v>1286</v>
      </c>
      <c r="D129" s="81" t="s">
        <v>1286</v>
      </c>
      <c r="E129" s="82" t="s">
        <v>1286</v>
      </c>
      <c r="F129" s="83" t="s">
        <v>891</v>
      </c>
      <c r="G129" s="79" t="s">
        <v>4439</v>
      </c>
      <c r="H129" s="213"/>
      <c r="I129" s="169" t="s">
        <v>5285</v>
      </c>
      <c r="J129" s="169" t="s">
        <v>4819</v>
      </c>
      <c r="K129" s="607" t="s">
        <v>4660</v>
      </c>
      <c r="L129" s="169" t="s">
        <v>5286</v>
      </c>
      <c r="M129" s="213"/>
      <c r="N129" s="213"/>
      <c r="O129" s="169" t="s">
        <v>5287</v>
      </c>
      <c r="P129" s="213"/>
      <c r="Q129" s="213"/>
      <c r="R129" s="213"/>
      <c r="S129" s="169" t="s">
        <v>5288</v>
      </c>
      <c r="T129" s="213"/>
      <c r="U129" s="213"/>
      <c r="V129" s="213"/>
      <c r="W129" s="170"/>
      <c r="X129" s="87" t="s">
        <v>5289</v>
      </c>
      <c r="Y129" s="169" t="s">
        <v>5290</v>
      </c>
      <c r="Z129" s="213"/>
      <c r="AA129" s="169" t="s">
        <v>5291</v>
      </c>
      <c r="AB129" s="169" t="s">
        <v>5292</v>
      </c>
      <c r="AC129" s="213"/>
      <c r="AD129" s="213"/>
      <c r="AE129" s="213"/>
      <c r="AF129" s="169" t="s">
        <v>4175</v>
      </c>
      <c r="AG129" s="213"/>
      <c r="AH129" s="213"/>
      <c r="AI129" s="213"/>
      <c r="AJ129" s="169" t="s">
        <v>5293</v>
      </c>
      <c r="AK129" s="170"/>
      <c r="AL129" s="213"/>
      <c r="AM129" s="213"/>
      <c r="AN129" s="169" t="s">
        <v>5294</v>
      </c>
      <c r="AO129" s="213"/>
      <c r="AP129" s="169" t="s">
        <v>2050</v>
      </c>
      <c r="AQ129" s="169"/>
      <c r="AR129" s="213"/>
      <c r="AS129" s="213"/>
      <c r="AT129" s="213"/>
      <c r="AU129" s="230" t="s">
        <v>3770</v>
      </c>
      <c r="AV129" s="213"/>
      <c r="AW129" s="213"/>
      <c r="AX129" s="213"/>
      <c r="AY129" s="213"/>
      <c r="AZ129" s="213"/>
      <c r="BA129" s="169" t="s">
        <v>5295</v>
      </c>
      <c r="BB129" s="169" t="s">
        <v>5296</v>
      </c>
      <c r="BC129" s="169" t="s">
        <v>3988</v>
      </c>
      <c r="BD129" s="169"/>
      <c r="BE129" s="253"/>
      <c r="BF129" s="213"/>
      <c r="BG129" s="213"/>
      <c r="BH129" s="169" t="s">
        <v>4082</v>
      </c>
      <c r="BI129" s="173"/>
      <c r="BJ129" s="169" t="s">
        <v>5297</v>
      </c>
      <c r="BK129" s="213"/>
      <c r="BL129" s="213"/>
      <c r="BM129" s="213"/>
      <c r="BN129" s="213"/>
      <c r="BO129" s="213"/>
      <c r="BP129" s="213"/>
      <c r="BQ129" s="213"/>
      <c r="BR129" s="213"/>
      <c r="BS129" s="213"/>
      <c r="BT129" s="213"/>
      <c r="BU129" s="213"/>
      <c r="BV129" s="87" t="s">
        <v>5298</v>
      </c>
      <c r="BW129" s="169" t="s">
        <v>5299</v>
      </c>
      <c r="BX129" s="213"/>
      <c r="BY129" s="87" t="s">
        <v>5300</v>
      </c>
      <c r="BZ129" s="213"/>
      <c r="CA129" s="213"/>
      <c r="CB129" s="213"/>
      <c r="CC129" s="213"/>
      <c r="CD129" s="213"/>
      <c r="CE129" s="213"/>
      <c r="CF129" s="169" t="s">
        <v>5301</v>
      </c>
      <c r="CG129" s="213"/>
      <c r="CH129" s="213"/>
      <c r="CI129" s="213"/>
      <c r="CJ129" s="213"/>
      <c r="CK129" s="213"/>
      <c r="CL129" s="169" t="s">
        <v>2334</v>
      </c>
      <c r="CM129" s="213"/>
      <c r="CN129" s="213"/>
      <c r="CO129" s="213"/>
      <c r="CP129" s="213"/>
      <c r="CQ129" s="213"/>
      <c r="CR129" s="213"/>
      <c r="CS129" s="175"/>
      <c r="CT129" s="87" t="s">
        <v>5302</v>
      </c>
      <c r="CU129" s="213"/>
      <c r="CV129" s="169" t="s">
        <v>5303</v>
      </c>
      <c r="CW129" s="213"/>
      <c r="CX129" s="213"/>
      <c r="CY129" s="213"/>
      <c r="CZ129" s="268" t="s">
        <v>5304</v>
      </c>
      <c r="DA129" s="213"/>
      <c r="DB129" s="213"/>
      <c r="DC129" s="213"/>
      <c r="DD129" s="213"/>
      <c r="DE129" s="213"/>
      <c r="DF129" s="213"/>
      <c r="DG129" s="213"/>
      <c r="DH129" s="213"/>
      <c r="DI129" s="213"/>
      <c r="DJ129" s="169"/>
      <c r="DK129" s="213"/>
      <c r="DL129" s="169" t="s">
        <v>5305</v>
      </c>
      <c r="DM129" s="169" t="s">
        <v>2912</v>
      </c>
      <c r="DN129" s="169" t="s">
        <v>2280</v>
      </c>
      <c r="DO129" s="213"/>
      <c r="DP129" s="213"/>
      <c r="DQ129" s="213"/>
      <c r="DR129" s="213"/>
      <c r="DS129" s="213"/>
      <c r="DT129" s="213"/>
      <c r="DU129" s="213"/>
      <c r="DV129" s="213"/>
      <c r="DW129" s="213"/>
      <c r="DX129" s="169" t="s">
        <v>1121</v>
      </c>
      <c r="DY129" s="169" t="s">
        <v>5306</v>
      </c>
      <c r="DZ129" s="213"/>
      <c r="EA129" s="213"/>
      <c r="EB129" s="252"/>
    </row>
    <row r="130" ht="15.75" customHeight="1">
      <c r="A130" s="176" t="s">
        <v>5307</v>
      </c>
      <c r="B130" s="99" t="s">
        <v>5308</v>
      </c>
      <c r="C130" s="100" t="s">
        <v>1286</v>
      </c>
      <c r="D130" s="101" t="s">
        <v>1286</v>
      </c>
      <c r="E130" s="102" t="s">
        <v>1286</v>
      </c>
      <c r="F130" s="103" t="s">
        <v>1286</v>
      </c>
      <c r="G130" s="99" t="s">
        <v>2517</v>
      </c>
      <c r="H130" s="178" t="s">
        <v>2590</v>
      </c>
      <c r="I130" s="178" t="s">
        <v>5309</v>
      </c>
      <c r="J130" s="178" t="s">
        <v>4088</v>
      </c>
      <c r="K130" s="178" t="s">
        <v>441</v>
      </c>
      <c r="L130" s="178" t="s">
        <v>1381</v>
      </c>
      <c r="M130" s="274"/>
      <c r="N130" s="274"/>
      <c r="O130" s="178" t="s">
        <v>1682</v>
      </c>
      <c r="P130" s="178" t="s">
        <v>236</v>
      </c>
      <c r="Q130" s="178"/>
      <c r="R130" s="274"/>
      <c r="S130" s="178" t="s">
        <v>5310</v>
      </c>
      <c r="T130" s="274"/>
      <c r="U130" s="178" t="s">
        <v>2540</v>
      </c>
      <c r="V130" s="274"/>
      <c r="W130" s="170"/>
      <c r="X130" s="183" t="s">
        <v>5311</v>
      </c>
      <c r="Y130" s="277"/>
      <c r="Z130" s="183" t="s">
        <v>446</v>
      </c>
      <c r="AA130" s="277"/>
      <c r="AB130" s="277"/>
      <c r="AC130" s="277"/>
      <c r="AD130" s="277"/>
      <c r="AE130" s="277"/>
      <c r="AF130" s="183" t="s">
        <v>5312</v>
      </c>
      <c r="AG130" s="183" t="s">
        <v>5313</v>
      </c>
      <c r="AH130" s="183"/>
      <c r="AI130" s="183" t="s">
        <v>3207</v>
      </c>
      <c r="AJ130" s="277"/>
      <c r="AK130" s="170"/>
      <c r="AL130" s="257"/>
      <c r="AM130" s="190" t="s">
        <v>1993</v>
      </c>
      <c r="AN130" s="257"/>
      <c r="AO130" s="257"/>
      <c r="AP130" s="257"/>
      <c r="AQ130" s="257"/>
      <c r="AR130" s="257"/>
      <c r="AS130" s="257"/>
      <c r="AT130" s="257"/>
      <c r="AU130" s="190" t="s">
        <v>5314</v>
      </c>
      <c r="AV130" s="257"/>
      <c r="AW130" s="257"/>
      <c r="AX130" s="190" t="s">
        <v>500</v>
      </c>
      <c r="AY130" s="257"/>
      <c r="AZ130" s="257"/>
      <c r="BA130" s="258"/>
      <c r="BB130" s="258"/>
      <c r="BC130" s="194" t="s">
        <v>3935</v>
      </c>
      <c r="BD130" s="258"/>
      <c r="BE130" s="258"/>
      <c r="BF130" s="194" t="s">
        <v>1055</v>
      </c>
      <c r="BG130" s="258"/>
      <c r="BH130" s="194" t="s">
        <v>5315</v>
      </c>
      <c r="BI130" s="258"/>
      <c r="BJ130" s="258"/>
      <c r="BK130" s="258"/>
      <c r="BL130" s="258"/>
      <c r="BM130" s="258"/>
      <c r="BN130" s="258"/>
      <c r="BO130" s="258"/>
      <c r="BP130" s="258"/>
      <c r="BQ130" s="221"/>
      <c r="BR130" s="259"/>
      <c r="BS130" s="259"/>
      <c r="BT130" s="199" t="s">
        <v>5316</v>
      </c>
      <c r="BU130" s="259"/>
      <c r="BV130" s="199" t="s">
        <v>936</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3689</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1271</v>
      </c>
      <c r="DX130" s="263"/>
      <c r="DY130" s="263"/>
      <c r="DZ130" s="263"/>
      <c r="EA130" s="265" t="s">
        <v>4687</v>
      </c>
      <c r="EB130" s="293" t="s">
        <v>253</v>
      </c>
    </row>
    <row r="131" ht="15.75" customHeight="1">
      <c r="A131" s="168" t="s">
        <v>5317</v>
      </c>
      <c r="B131" s="79" t="s">
        <v>5318</v>
      </c>
      <c r="C131" s="80" t="s">
        <v>1286</v>
      </c>
      <c r="D131" s="81" t="s">
        <v>1286</v>
      </c>
      <c r="E131" s="82" t="s">
        <v>1286</v>
      </c>
      <c r="F131" s="83" t="s">
        <v>891</v>
      </c>
      <c r="G131" s="79" t="s">
        <v>5195</v>
      </c>
      <c r="H131" s="230"/>
      <c r="I131" s="87" t="s">
        <v>5319</v>
      </c>
      <c r="J131" s="87" t="s">
        <v>3617</v>
      </c>
      <c r="K131" s="87" t="s">
        <v>2948</v>
      </c>
      <c r="L131" s="87" t="s">
        <v>4846</v>
      </c>
      <c r="M131" s="230" t="s">
        <v>5320</v>
      </c>
      <c r="N131" s="169" t="s">
        <v>789</v>
      </c>
      <c r="O131" s="169" t="s">
        <v>5211</v>
      </c>
      <c r="P131" s="230" t="s">
        <v>2753</v>
      </c>
      <c r="Q131" s="213"/>
      <c r="R131" s="213"/>
      <c r="S131" s="213"/>
      <c r="T131" s="213"/>
      <c r="U131" s="213"/>
      <c r="V131" s="213"/>
      <c r="W131" s="170"/>
      <c r="X131" s="169" t="s">
        <v>5321</v>
      </c>
      <c r="Y131" s="213"/>
      <c r="Z131" s="230" t="s">
        <v>663</v>
      </c>
      <c r="AA131" s="169" t="s">
        <v>5322</v>
      </c>
      <c r="AB131" s="169" t="s">
        <v>5200</v>
      </c>
      <c r="AC131" s="213"/>
      <c r="AD131" s="213"/>
      <c r="AE131" s="169" t="s">
        <v>2644</v>
      </c>
      <c r="AF131" s="230" t="s">
        <v>1654</v>
      </c>
      <c r="AG131" s="213"/>
      <c r="AH131" s="213"/>
      <c r="AI131" s="213"/>
      <c r="AJ131" s="213"/>
      <c r="AK131" s="170"/>
      <c r="AL131" s="169"/>
      <c r="AM131" s="169" t="s">
        <v>4784</v>
      </c>
      <c r="AN131" s="213"/>
      <c r="AO131" s="213"/>
      <c r="AP131" s="213"/>
      <c r="AQ131" s="213"/>
      <c r="AR131" s="213"/>
      <c r="AS131" s="213"/>
      <c r="AT131" s="169" t="s">
        <v>5323</v>
      </c>
      <c r="AU131" s="213"/>
      <c r="AV131" s="230" t="s">
        <v>273</v>
      </c>
      <c r="AW131" s="213"/>
      <c r="AX131" s="213"/>
      <c r="AY131" s="213"/>
      <c r="AZ131" s="213"/>
      <c r="BA131" s="213"/>
      <c r="BB131" s="169" t="s">
        <v>5158</v>
      </c>
      <c r="BC131" s="213"/>
      <c r="BD131" s="169" t="s">
        <v>5324</v>
      </c>
      <c r="BE131" s="169" t="s">
        <v>1144</v>
      </c>
      <c r="BF131" s="169" t="s">
        <v>180</v>
      </c>
      <c r="BG131" s="213"/>
      <c r="BH131" s="213"/>
      <c r="BI131" s="213"/>
      <c r="BJ131" s="213"/>
      <c r="BK131" s="169" t="s">
        <v>102</v>
      </c>
      <c r="BL131" s="213"/>
      <c r="BM131" s="213"/>
      <c r="BN131" s="213"/>
      <c r="BO131" s="213"/>
      <c r="BP131" s="213"/>
      <c r="BQ131" s="169"/>
      <c r="BR131" s="213"/>
      <c r="BS131" s="213"/>
      <c r="BT131" s="169" t="s">
        <v>5325</v>
      </c>
      <c r="BU131" s="213"/>
      <c r="BV131" s="169" t="s">
        <v>3835</v>
      </c>
      <c r="BW131" s="213"/>
      <c r="BX131" s="169" t="s">
        <v>5326</v>
      </c>
      <c r="BY131" s="213"/>
      <c r="BZ131" s="169" t="s">
        <v>5327</v>
      </c>
      <c r="CA131" s="213"/>
      <c r="CB131" s="213"/>
      <c r="CC131" s="213"/>
      <c r="CD131" s="213"/>
      <c r="CE131" s="213"/>
      <c r="CF131" s="213"/>
      <c r="CG131" s="169" t="s">
        <v>5328</v>
      </c>
      <c r="CH131" s="213"/>
      <c r="CI131" s="171" t="s">
        <v>5329</v>
      </c>
      <c r="CJ131" s="169" t="s">
        <v>5138</v>
      </c>
      <c r="CK131" s="213"/>
      <c r="CL131" s="213"/>
      <c r="CM131" s="213"/>
      <c r="CN131" s="213"/>
      <c r="CO131" s="213"/>
      <c r="CP131" s="213"/>
      <c r="CQ131" s="213"/>
      <c r="CR131" s="213"/>
      <c r="CS131" s="175"/>
      <c r="CT131" s="213"/>
      <c r="CU131" s="230" t="s">
        <v>5121</v>
      </c>
      <c r="CV131" s="230" t="s">
        <v>5330</v>
      </c>
      <c r="CW131" s="213"/>
      <c r="CX131" s="213"/>
      <c r="CY131" s="169" t="s">
        <v>3563</v>
      </c>
      <c r="CZ131" s="171" t="s">
        <v>5008</v>
      </c>
      <c r="DA131" s="169" t="s">
        <v>5331</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5332</v>
      </c>
      <c r="B132" s="99" t="s">
        <v>5333</v>
      </c>
      <c r="C132" s="100" t="s">
        <v>1286</v>
      </c>
      <c r="D132" s="101" t="s">
        <v>1286</v>
      </c>
      <c r="E132" s="102" t="s">
        <v>1286</v>
      </c>
      <c r="F132" s="103" t="s">
        <v>541</v>
      </c>
      <c r="G132" s="99" t="s">
        <v>5334</v>
      </c>
      <c r="H132" s="178" t="s">
        <v>5335</v>
      </c>
      <c r="I132" s="178" t="s">
        <v>5336</v>
      </c>
      <c r="J132" s="178" t="s">
        <v>2087</v>
      </c>
      <c r="K132" s="178" t="s">
        <v>1126</v>
      </c>
      <c r="L132" s="178" t="s">
        <v>2914</v>
      </c>
      <c r="M132" s="178" t="s">
        <v>5337</v>
      </c>
      <c r="N132" s="178" t="s">
        <v>5338</v>
      </c>
      <c r="O132" s="274"/>
      <c r="P132" s="274"/>
      <c r="Q132" s="274"/>
      <c r="R132" s="274"/>
      <c r="S132" s="274"/>
      <c r="T132" s="274"/>
      <c r="U132" s="274"/>
      <c r="V132" s="274"/>
      <c r="W132" s="170"/>
      <c r="X132" s="236" t="str">
        <f>HYPERLINK("https://www.youtube.com/watch?v=F9HuyJ73joE","56.96")</f>
        <v>56.96</v>
      </c>
      <c r="Y132" s="183" t="s">
        <v>3557</v>
      </c>
      <c r="Z132" s="183" t="s">
        <v>4823</v>
      </c>
      <c r="AA132" s="183" t="s">
        <v>3779</v>
      </c>
      <c r="AB132" s="183" t="s">
        <v>5339</v>
      </c>
      <c r="AC132" s="236" t="str">
        <f>HYPERLINK("https://www.youtube.com/watch?v=4W9_mJO1W30","58.79")</f>
        <v>58.79</v>
      </c>
      <c r="AD132" s="277"/>
      <c r="AE132" s="183" t="s">
        <v>615</v>
      </c>
      <c r="AF132" s="183" t="s">
        <v>3245</v>
      </c>
      <c r="AG132" s="236"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5340</v>
      </c>
      <c r="BS132" s="199" t="s">
        <v>5341</v>
      </c>
      <c r="BT132" s="259"/>
      <c r="BU132" s="259"/>
      <c r="BV132" s="199" t="s">
        <v>5342</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4633</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5343</v>
      </c>
      <c r="B133" s="79" t="s">
        <v>5344</v>
      </c>
      <c r="C133" s="80" t="s">
        <v>1286</v>
      </c>
      <c r="D133" s="81" t="s">
        <v>1286</v>
      </c>
      <c r="E133" s="82" t="s">
        <v>1286</v>
      </c>
      <c r="F133" s="83" t="s">
        <v>1286</v>
      </c>
      <c r="G133" s="79" t="s">
        <v>329</v>
      </c>
      <c r="H133" s="174" t="s">
        <v>3933</v>
      </c>
      <c r="I133" s="174" t="s">
        <v>5345</v>
      </c>
      <c r="J133" s="174" t="s">
        <v>2906</v>
      </c>
      <c r="K133" s="230" t="s">
        <v>1415</v>
      </c>
      <c r="L133" s="230" t="s">
        <v>3712</v>
      </c>
      <c r="M133" s="230"/>
      <c r="N133" s="213"/>
      <c r="O133" s="213"/>
      <c r="P133" s="174" t="s">
        <v>1345</v>
      </c>
      <c r="Q133" s="213"/>
      <c r="R133" s="213"/>
      <c r="S133" s="213"/>
      <c r="T133" s="213"/>
      <c r="U133" s="213"/>
      <c r="V133" s="213"/>
      <c r="W133" s="170"/>
      <c r="X133" s="213"/>
      <c r="Y133" s="230" t="s">
        <v>248</v>
      </c>
      <c r="Z133" s="230" t="s">
        <v>4037</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5346</v>
      </c>
      <c r="B134" s="99" t="s">
        <v>5347</v>
      </c>
      <c r="C134" s="100" t="s">
        <v>1286</v>
      </c>
      <c r="D134" s="101" t="s">
        <v>1286</v>
      </c>
      <c r="E134" s="102" t="s">
        <v>1286</v>
      </c>
      <c r="F134" s="103" t="s">
        <v>1498</v>
      </c>
      <c r="G134" s="99" t="s">
        <v>5195</v>
      </c>
      <c r="H134" s="274"/>
      <c r="I134" s="233" t="s">
        <v>1446</v>
      </c>
      <c r="J134" s="233" t="s">
        <v>2460</v>
      </c>
      <c r="K134" s="233" t="s">
        <v>5197</v>
      </c>
      <c r="L134" s="233" t="s">
        <v>5348</v>
      </c>
      <c r="M134" s="233" t="s">
        <v>5349</v>
      </c>
      <c r="N134" s="233" t="s">
        <v>5350</v>
      </c>
      <c r="O134" s="233" t="s">
        <v>131</v>
      </c>
      <c r="P134" s="233" t="s">
        <v>3956</v>
      </c>
      <c r="Q134" s="274"/>
      <c r="R134" s="274"/>
      <c r="S134" s="274"/>
      <c r="T134" s="274"/>
      <c r="U134" s="274"/>
      <c r="V134" s="274"/>
      <c r="W134" s="170"/>
      <c r="X134" s="237" t="s">
        <v>1702</v>
      </c>
      <c r="Y134" s="237" t="s">
        <v>3811</v>
      </c>
      <c r="Z134" s="237" t="s">
        <v>1713</v>
      </c>
      <c r="AA134" s="237" t="s">
        <v>2239</v>
      </c>
      <c r="AB134" s="237" t="s">
        <v>3196</v>
      </c>
      <c r="AC134" s="111" t="s">
        <v>5351</v>
      </c>
      <c r="AD134" s="277"/>
      <c r="AE134" s="277"/>
      <c r="AF134" s="277"/>
      <c r="AG134" s="277"/>
      <c r="AH134" s="277"/>
      <c r="AI134" s="277"/>
      <c r="AJ134" s="277"/>
      <c r="AK134" s="170"/>
      <c r="AL134" s="257"/>
      <c r="AM134" s="257"/>
      <c r="AN134" s="257"/>
      <c r="AO134" s="257"/>
      <c r="AP134" s="257"/>
      <c r="AQ134" s="257"/>
      <c r="AR134" s="257"/>
      <c r="AS134" s="257"/>
      <c r="AT134" s="239" t="s">
        <v>5352</v>
      </c>
      <c r="AU134" s="239" t="s">
        <v>1731</v>
      </c>
      <c r="AV134" s="257"/>
      <c r="AW134" s="257"/>
      <c r="AX134" s="257"/>
      <c r="AY134" s="257"/>
      <c r="AZ134" s="257"/>
      <c r="BA134" s="258"/>
      <c r="BB134" s="220" t="s">
        <v>5048</v>
      </c>
      <c r="BC134" s="258"/>
      <c r="BD134" s="220" t="s">
        <v>2367</v>
      </c>
      <c r="BE134" s="258"/>
      <c r="BF134" s="220" t="s">
        <v>5353</v>
      </c>
      <c r="BG134" s="258"/>
      <c r="BH134" s="191" t="s">
        <v>4112</v>
      </c>
      <c r="BI134" s="258"/>
      <c r="BJ134" s="258"/>
      <c r="BK134" s="220" t="s">
        <v>5354</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3536</v>
      </c>
      <c r="CG134" s="222" t="s">
        <v>528</v>
      </c>
      <c r="CH134" s="261"/>
      <c r="CI134" s="261"/>
      <c r="CJ134" s="261"/>
      <c r="CK134" s="261"/>
      <c r="CL134" s="261"/>
      <c r="CM134" s="261"/>
      <c r="CN134" s="261"/>
      <c r="CO134" s="261"/>
      <c r="CP134" s="261"/>
      <c r="CQ134" s="261"/>
      <c r="CR134" s="261"/>
      <c r="CS134" s="175"/>
      <c r="CT134" s="246" t="s">
        <v>5355</v>
      </c>
      <c r="CU134" s="246" t="s">
        <v>454</v>
      </c>
      <c r="CV134" s="246" t="s">
        <v>4818</v>
      </c>
      <c r="CW134" s="246" t="s">
        <v>3396</v>
      </c>
      <c r="CX134" s="262"/>
      <c r="CY134" s="262"/>
      <c r="CZ134" s="262"/>
      <c r="DA134" s="246" t="s">
        <v>1253</v>
      </c>
      <c r="DB134" s="262"/>
      <c r="DC134" s="262"/>
      <c r="DD134" s="262"/>
      <c r="DE134" s="262"/>
      <c r="DF134" s="262"/>
      <c r="DG134" s="249" t="s">
        <v>5356</v>
      </c>
      <c r="DH134" s="263"/>
      <c r="DI134" s="263"/>
      <c r="DJ134" s="249"/>
      <c r="DK134" s="263"/>
      <c r="DL134" s="249" t="s">
        <v>2282</v>
      </c>
      <c r="DM134" s="249" t="s">
        <v>5357</v>
      </c>
      <c r="DN134" s="263"/>
      <c r="DO134" s="263"/>
      <c r="DP134" s="263"/>
      <c r="DQ134" s="263"/>
      <c r="DR134" s="263"/>
      <c r="DS134" s="263"/>
      <c r="DT134" s="263"/>
      <c r="DU134" s="263"/>
      <c r="DV134" s="263"/>
      <c r="DW134" s="263"/>
      <c r="DX134" s="249" t="s">
        <v>5358</v>
      </c>
      <c r="DY134" s="263"/>
      <c r="DZ134" s="263"/>
      <c r="EA134" s="249" t="s">
        <v>3388</v>
      </c>
      <c r="EB134" s="293"/>
    </row>
    <row r="135">
      <c r="A135" s="168" t="s">
        <v>5359</v>
      </c>
      <c r="B135" s="79" t="s">
        <v>5360</v>
      </c>
      <c r="C135" s="80" t="s">
        <v>1286</v>
      </c>
      <c r="D135" s="81" t="s">
        <v>1286</v>
      </c>
      <c r="E135" s="82" t="s">
        <v>1286</v>
      </c>
      <c r="F135" s="83" t="s">
        <v>1048</v>
      </c>
      <c r="G135" s="79" t="s">
        <v>4123</v>
      </c>
      <c r="H135" s="169" t="s">
        <v>2815</v>
      </c>
      <c r="I135" s="213"/>
      <c r="J135" s="169" t="s">
        <v>5361</v>
      </c>
      <c r="K135" s="169" t="s">
        <v>4660</v>
      </c>
      <c r="L135" s="169" t="s">
        <v>5362</v>
      </c>
      <c r="M135" s="213"/>
      <c r="N135" s="213"/>
      <c r="O135" s="169" t="s">
        <v>3567</v>
      </c>
      <c r="P135" s="213"/>
      <c r="Q135" s="213"/>
      <c r="R135" s="213"/>
      <c r="S135" s="213"/>
      <c r="T135" s="213"/>
      <c r="U135" s="213"/>
      <c r="V135" s="213"/>
      <c r="W135" s="170"/>
      <c r="X135" s="169" t="s">
        <v>5363</v>
      </c>
      <c r="Y135" s="169" t="s">
        <v>2952</v>
      </c>
      <c r="Z135" s="169" t="s">
        <v>5364</v>
      </c>
      <c r="AA135" s="213"/>
      <c r="AB135" s="169" t="s">
        <v>1521</v>
      </c>
      <c r="AC135" s="169" t="s">
        <v>5365</v>
      </c>
      <c r="AD135" s="213"/>
      <c r="AE135" s="169" t="s">
        <v>705</v>
      </c>
      <c r="AF135" s="169" t="s">
        <v>4539</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2900</v>
      </c>
      <c r="BB135" s="213"/>
      <c r="BC135" s="87" t="s">
        <v>1922</v>
      </c>
      <c r="BD135" s="213"/>
      <c r="BE135" s="213"/>
      <c r="BF135" s="213"/>
      <c r="BG135" s="213"/>
      <c r="BH135" s="169" t="s">
        <v>5366</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5367</v>
      </c>
      <c r="CG135" s="213"/>
      <c r="CH135" s="213"/>
      <c r="CI135" s="213"/>
      <c r="CJ135" s="213"/>
      <c r="CK135" s="213"/>
      <c r="CL135" s="213"/>
      <c r="CM135" s="213"/>
      <c r="CN135" s="213"/>
      <c r="CO135" s="213"/>
      <c r="CP135" s="213"/>
      <c r="CQ135" s="213"/>
      <c r="CR135" s="213"/>
      <c r="CS135" s="175"/>
      <c r="CT135" s="169" t="s">
        <v>5135</v>
      </c>
      <c r="CU135" s="169" t="s">
        <v>3296</v>
      </c>
      <c r="CV135" s="213"/>
      <c r="CW135" s="213"/>
      <c r="CX135" s="213"/>
      <c r="CY135" s="213"/>
      <c r="CZ135" s="213"/>
      <c r="DA135" s="213"/>
      <c r="DB135" s="213"/>
      <c r="DC135" s="213"/>
      <c r="DD135" s="213"/>
      <c r="DE135" s="213"/>
      <c r="DF135" s="213"/>
      <c r="DG135" s="213"/>
      <c r="DH135" s="213"/>
      <c r="DI135" s="213"/>
      <c r="DJ135" s="213"/>
      <c r="DK135" s="169" t="s">
        <v>3759</v>
      </c>
      <c r="DL135" s="213"/>
      <c r="DM135" s="213"/>
      <c r="DN135" s="213"/>
      <c r="DO135" s="213"/>
      <c r="DP135" s="213"/>
      <c r="DQ135" s="213"/>
      <c r="DR135" s="213"/>
      <c r="DS135" s="213"/>
      <c r="DT135" s="213"/>
      <c r="DU135" s="213"/>
      <c r="DV135" s="213"/>
      <c r="DW135" s="213"/>
      <c r="DX135" s="213"/>
      <c r="DY135" s="213"/>
      <c r="DZ135" s="213"/>
      <c r="EA135" s="213"/>
      <c r="EB135" s="571"/>
    </row>
    <row r="136">
      <c r="A136" s="581" t="s">
        <v>5368</v>
      </c>
      <c r="B136" s="99" t="s">
        <v>5369</v>
      </c>
      <c r="C136" s="100" t="s">
        <v>1286</v>
      </c>
      <c r="D136" s="101" t="s">
        <v>1286</v>
      </c>
      <c r="E136" s="102" t="s">
        <v>1286</v>
      </c>
      <c r="F136" s="103" t="s">
        <v>329</v>
      </c>
      <c r="G136" s="99" t="s">
        <v>329</v>
      </c>
      <c r="H136" s="274"/>
      <c r="I136" s="274"/>
      <c r="J136" s="274"/>
      <c r="K136" s="177" t="s">
        <v>1587</v>
      </c>
      <c r="L136" s="177" t="s">
        <v>5370</v>
      </c>
      <c r="M136" s="274"/>
      <c r="N136" s="274"/>
      <c r="O136" s="274"/>
      <c r="P136" s="274"/>
      <c r="Q136" s="274"/>
      <c r="R136" s="274"/>
      <c r="S136" s="274"/>
      <c r="T136" s="274"/>
      <c r="U136" s="274"/>
      <c r="V136" s="274"/>
      <c r="W136" s="170"/>
      <c r="X136" s="277"/>
      <c r="Y136" s="277"/>
      <c r="Z136" s="111" t="s">
        <v>1991</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5371</v>
      </c>
      <c r="BT136" s="134" t="s">
        <v>3601</v>
      </c>
      <c r="BU136" s="259"/>
      <c r="BV136" s="134" t="s">
        <v>5372</v>
      </c>
      <c r="BW136" s="259"/>
      <c r="BX136" s="259"/>
      <c r="BY136" s="259"/>
      <c r="BZ136" s="259"/>
      <c r="CA136" s="259"/>
      <c r="CB136" s="259"/>
      <c r="CC136" s="259"/>
      <c r="CD136" s="259"/>
      <c r="CE136" s="259"/>
      <c r="CF136" s="222"/>
      <c r="CG136" s="142" t="s">
        <v>5373</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9"/>
    </row>
    <row r="137" ht="15.75" customHeight="1">
      <c r="A137" s="608" t="s">
        <v>5374</v>
      </c>
      <c r="B137" s="79" t="s">
        <v>5375</v>
      </c>
      <c r="C137" s="80" t="s">
        <v>1286</v>
      </c>
      <c r="D137" s="81" t="s">
        <v>1286</v>
      </c>
      <c r="E137" s="82" t="s">
        <v>1286</v>
      </c>
      <c r="F137" s="83" t="s">
        <v>1286</v>
      </c>
      <c r="G137" s="79" t="s">
        <v>5376</v>
      </c>
      <c r="H137" s="169" t="s">
        <v>1442</v>
      </c>
      <c r="I137" s="169" t="s">
        <v>5377</v>
      </c>
      <c r="J137" s="213"/>
      <c r="K137" s="169" t="s">
        <v>3687</v>
      </c>
      <c r="L137" s="213"/>
      <c r="M137" s="213"/>
      <c r="N137" s="213"/>
      <c r="O137" s="169" t="s">
        <v>491</v>
      </c>
      <c r="P137" s="169" t="s">
        <v>5378</v>
      </c>
      <c r="Q137" s="213"/>
      <c r="R137" s="213"/>
      <c r="S137" s="213"/>
      <c r="T137" s="213"/>
      <c r="U137" s="213"/>
      <c r="V137" s="213"/>
      <c r="W137" s="170"/>
      <c r="X137" s="169" t="s">
        <v>2822</v>
      </c>
      <c r="Y137" s="213"/>
      <c r="Z137" s="169" t="s">
        <v>3985</v>
      </c>
      <c r="AA137" s="213"/>
      <c r="AB137" s="169" t="s">
        <v>1914</v>
      </c>
      <c r="AC137" s="213"/>
      <c r="AD137" s="213"/>
      <c r="AE137" s="169" t="s">
        <v>5379</v>
      </c>
      <c r="AF137" s="213"/>
      <c r="AG137" s="213"/>
      <c r="AH137" s="213"/>
      <c r="AI137" s="213"/>
      <c r="AJ137" s="169" t="s">
        <v>5380</v>
      </c>
      <c r="AK137" s="170"/>
      <c r="AL137" s="213"/>
      <c r="AM137" s="169" t="s">
        <v>5381</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5382</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4408</v>
      </c>
      <c r="CG137" s="213"/>
      <c r="CH137" s="213"/>
      <c r="CI137" s="213"/>
      <c r="CJ137" s="213"/>
      <c r="CK137" s="213"/>
      <c r="CL137" s="213"/>
      <c r="CM137" s="169" t="s">
        <v>3127</v>
      </c>
      <c r="CN137" s="213"/>
      <c r="CO137" s="213"/>
      <c r="CP137" s="213"/>
      <c r="CQ137" s="213"/>
      <c r="CR137" s="213"/>
      <c r="CS137" s="175"/>
      <c r="CT137" s="213"/>
      <c r="CU137" s="213"/>
      <c r="CV137" s="169" t="s">
        <v>2689</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5383</v>
      </c>
      <c r="DZ137" s="213"/>
      <c r="EA137" s="213"/>
      <c r="EB137" s="252"/>
    </row>
    <row r="138" ht="15.75" customHeight="1">
      <c r="A138" s="176" t="s">
        <v>5384</v>
      </c>
      <c r="B138" s="99" t="s">
        <v>5385</v>
      </c>
      <c r="C138" s="100" t="s">
        <v>1048</v>
      </c>
      <c r="D138" s="101" t="s">
        <v>1286</v>
      </c>
      <c r="E138" s="102" t="s">
        <v>1286</v>
      </c>
      <c r="F138" s="103" t="s">
        <v>720</v>
      </c>
      <c r="G138" s="99" t="s">
        <v>720</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5386</v>
      </c>
      <c r="AH138" s="277"/>
      <c r="AI138" s="277"/>
      <c r="AJ138" s="277"/>
      <c r="AK138" s="170"/>
      <c r="AL138" s="303"/>
      <c r="AM138" s="303"/>
      <c r="AN138" s="257"/>
      <c r="AO138" s="303"/>
      <c r="AP138" s="257"/>
      <c r="AQ138" s="609"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5387</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5388</v>
      </c>
      <c r="B139" s="79" t="s">
        <v>5389</v>
      </c>
      <c r="C139" s="80" t="s">
        <v>1286</v>
      </c>
      <c r="D139" s="81" t="s">
        <v>1286</v>
      </c>
      <c r="E139" s="82" t="s">
        <v>1286</v>
      </c>
      <c r="F139" s="83" t="s">
        <v>720</v>
      </c>
      <c r="G139" s="79" t="s">
        <v>720</v>
      </c>
      <c r="H139" s="213"/>
      <c r="I139" s="213"/>
      <c r="J139" s="213"/>
      <c r="K139" s="213"/>
      <c r="L139" s="87" t="s">
        <v>1117</v>
      </c>
      <c r="M139" s="213"/>
      <c r="N139" s="213"/>
      <c r="O139" s="213"/>
      <c r="P139" s="213"/>
      <c r="Q139" s="87" t="s">
        <v>5390</v>
      </c>
      <c r="R139" s="213"/>
      <c r="S139" s="213"/>
      <c r="T139" s="213"/>
      <c r="U139" s="213"/>
      <c r="V139" s="213"/>
      <c r="W139" s="170"/>
      <c r="X139" s="213"/>
      <c r="Y139" s="213"/>
      <c r="Z139" s="213"/>
      <c r="AA139" s="213"/>
      <c r="AB139" s="213"/>
      <c r="AC139" s="213"/>
      <c r="AD139" s="213"/>
      <c r="AE139" s="213"/>
      <c r="AF139" s="213"/>
      <c r="AG139" s="213"/>
      <c r="AH139" s="213"/>
      <c r="AI139" s="213"/>
      <c r="AJ139" s="87" t="s">
        <v>5391</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5392</v>
      </c>
      <c r="CH139" s="213"/>
      <c r="CI139" s="213"/>
      <c r="CJ139" s="213"/>
      <c r="CK139" s="213"/>
      <c r="CL139" s="213"/>
      <c r="CM139" s="213"/>
      <c r="CN139" s="213"/>
      <c r="CO139" s="213"/>
      <c r="CP139" s="213"/>
      <c r="CQ139" s="213"/>
      <c r="CR139" s="87" t="s">
        <v>5393</v>
      </c>
      <c r="CS139" s="175"/>
      <c r="CT139" s="213"/>
      <c r="CU139" s="213"/>
      <c r="CV139" s="213"/>
      <c r="CW139" s="213"/>
      <c r="CX139" s="213"/>
      <c r="CY139" s="213"/>
      <c r="CZ139" s="213"/>
      <c r="DA139" s="213"/>
      <c r="DB139" s="213"/>
      <c r="DC139" s="213"/>
      <c r="DD139" s="213"/>
      <c r="DE139" s="87" t="s">
        <v>5394</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10" t="s">
        <v>5395</v>
      </c>
      <c r="B140" s="99" t="s">
        <v>5396</v>
      </c>
      <c r="C140" s="100" t="s">
        <v>1286</v>
      </c>
      <c r="D140" s="101" t="s">
        <v>1286</v>
      </c>
      <c r="E140" s="102" t="s">
        <v>1286</v>
      </c>
      <c r="F140" s="103" t="s">
        <v>5265</v>
      </c>
      <c r="G140" s="99" t="s">
        <v>5265</v>
      </c>
      <c r="H140" s="177" t="s">
        <v>1749</v>
      </c>
      <c r="I140" s="177" t="s">
        <v>5397</v>
      </c>
      <c r="J140" s="274"/>
      <c r="K140" s="274"/>
      <c r="L140" s="177" t="s">
        <v>3001</v>
      </c>
      <c r="M140" s="274"/>
      <c r="N140" s="274"/>
      <c r="O140" s="274"/>
      <c r="P140" s="274"/>
      <c r="Q140" s="274"/>
      <c r="R140" s="274"/>
      <c r="S140" s="274"/>
      <c r="T140" s="274"/>
      <c r="U140" s="274"/>
      <c r="V140" s="274"/>
      <c r="W140" s="170"/>
      <c r="X140" s="277"/>
      <c r="Y140" s="111" t="s">
        <v>990</v>
      </c>
      <c r="Z140" s="277"/>
      <c r="AA140" s="277"/>
      <c r="AB140" s="277"/>
      <c r="AC140" s="277"/>
      <c r="AD140" s="277"/>
      <c r="AE140" s="111" t="s">
        <v>5398</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1"/>
      <c r="BG140" s="258"/>
      <c r="BH140" s="258"/>
      <c r="BI140" s="258"/>
      <c r="BJ140" s="258"/>
      <c r="BK140" s="258"/>
      <c r="BL140" s="258"/>
      <c r="BM140" s="258"/>
      <c r="BN140" s="258"/>
      <c r="BO140" s="258"/>
      <c r="BP140" s="258"/>
      <c r="BQ140" s="134" t="s">
        <v>5399</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5400</v>
      </c>
      <c r="CM140" s="261"/>
      <c r="CN140" s="261"/>
      <c r="CO140" s="261"/>
      <c r="CP140" s="261"/>
      <c r="CQ140" s="261"/>
      <c r="CR140" s="261"/>
      <c r="CS140" s="175"/>
      <c r="CT140" s="262"/>
      <c r="CU140" s="262"/>
      <c r="CV140" s="262"/>
      <c r="CW140" s="262"/>
      <c r="CX140" s="262"/>
      <c r="CY140" s="262"/>
      <c r="CZ140" s="153" t="s">
        <v>5401</v>
      </c>
      <c r="DA140" s="262"/>
      <c r="DB140" s="262"/>
      <c r="DC140" s="262"/>
      <c r="DD140" s="262"/>
      <c r="DE140" s="262"/>
      <c r="DF140" s="262"/>
      <c r="DG140" s="207" t="s">
        <v>4583</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19"/>
    </row>
    <row r="141" ht="15.75" customHeight="1">
      <c r="A141" s="168" t="s">
        <v>5402</v>
      </c>
      <c r="B141" s="79" t="s">
        <v>5403</v>
      </c>
      <c r="C141" s="80" t="s">
        <v>1048</v>
      </c>
      <c r="D141" s="81" t="s">
        <v>1048</v>
      </c>
      <c r="E141" s="82" t="s">
        <v>1048</v>
      </c>
      <c r="F141" s="83" t="s">
        <v>541</v>
      </c>
      <c r="G141" s="79" t="s">
        <v>720</v>
      </c>
      <c r="H141" s="213"/>
      <c r="I141" s="213"/>
      <c r="J141" s="213"/>
      <c r="K141" s="213"/>
      <c r="L141" s="213"/>
      <c r="M141" s="213"/>
      <c r="N141" s="213"/>
      <c r="O141" s="213"/>
      <c r="P141" s="230" t="s">
        <v>446</v>
      </c>
      <c r="Q141" s="213"/>
      <c r="R141" s="213"/>
      <c r="S141" s="213"/>
      <c r="T141" s="213"/>
      <c r="U141" s="213"/>
      <c r="V141" s="213"/>
      <c r="W141" s="170"/>
      <c r="X141" s="213"/>
      <c r="Y141" s="213"/>
      <c r="Z141" s="213"/>
      <c r="AA141" s="213"/>
      <c r="AB141" s="213"/>
      <c r="AC141" s="213"/>
      <c r="AD141" s="213"/>
      <c r="AE141" s="213"/>
      <c r="AF141" s="213"/>
      <c r="AG141" s="612" t="str">
        <f>HYPERLINK("https://www.youtube.com/watch?v=egSPy91Zj90", "32.27")</f>
        <v>32.27</v>
      </c>
      <c r="AH141" s="213"/>
      <c r="AI141" s="213"/>
      <c r="AJ141" s="213"/>
      <c r="AK141" s="170"/>
      <c r="AL141" s="213"/>
      <c r="AM141" s="213"/>
      <c r="AN141" s="213"/>
      <c r="AO141" s="213"/>
      <c r="AP141" s="213"/>
      <c r="AQ141" s="213"/>
      <c r="AR141" s="61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14" t="str">
        <f>HYPERLINK("https://www.youtube.com/watch?v=E7c_wl78nfk","11.98")</f>
        <v>11.98</v>
      </c>
      <c r="CK141" s="213"/>
      <c r="CL141" s="213"/>
      <c r="CM141" s="213"/>
      <c r="CN141" s="213"/>
      <c r="CO141" s="213"/>
      <c r="CP141" s="213"/>
      <c r="CQ141" s="213"/>
      <c r="CR141" s="213"/>
      <c r="CS141" s="175"/>
      <c r="CT141" s="213"/>
      <c r="CU141" s="61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1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5404</v>
      </c>
      <c r="B142" s="99" t="s">
        <v>5405</v>
      </c>
      <c r="C142" s="100" t="s">
        <v>1286</v>
      </c>
      <c r="D142" s="101" t="s">
        <v>1286</v>
      </c>
      <c r="E142" s="102" t="s">
        <v>1286</v>
      </c>
      <c r="F142" s="103" t="s">
        <v>1048</v>
      </c>
      <c r="G142" s="99" t="s">
        <v>1811</v>
      </c>
      <c r="H142" s="274"/>
      <c r="I142" s="428" t="s">
        <v>2801</v>
      </c>
      <c r="J142" s="178" t="s">
        <v>5406</v>
      </c>
      <c r="K142" s="178" t="s">
        <v>5197</v>
      </c>
      <c r="L142" s="178" t="s">
        <v>5407</v>
      </c>
      <c r="M142" s="274"/>
      <c r="N142" s="274"/>
      <c r="O142" s="274"/>
      <c r="P142" s="178" t="s">
        <v>5408</v>
      </c>
      <c r="Q142" s="274"/>
      <c r="R142" s="274"/>
      <c r="S142" s="274"/>
      <c r="T142" s="274"/>
      <c r="U142" s="274"/>
      <c r="V142" s="274"/>
      <c r="W142" s="170"/>
      <c r="X142" s="616" t="s">
        <v>1436</v>
      </c>
      <c r="Y142" s="277"/>
      <c r="Z142" s="183" t="s">
        <v>3148</v>
      </c>
      <c r="AA142" s="236" t="str">
        <f>HYPERLINK("https://clips.twitch.tv/DeliciousHomelyChoughMingLee","53.66")</f>
        <v>53.66</v>
      </c>
      <c r="AB142" s="183" t="s">
        <v>1993</v>
      </c>
      <c r="AC142" s="183" t="s">
        <v>5226</v>
      </c>
      <c r="AD142" s="277"/>
      <c r="AE142" s="277"/>
      <c r="AF142" s="183" t="s">
        <v>5408</v>
      </c>
      <c r="AG142" s="277"/>
      <c r="AH142" s="277"/>
      <c r="AI142" s="277"/>
      <c r="AJ142" s="277"/>
      <c r="AK142" s="170"/>
      <c r="AL142" s="257"/>
      <c r="AM142" s="257"/>
      <c r="AN142" s="257"/>
      <c r="AO142" s="257"/>
      <c r="AP142" s="257"/>
      <c r="AQ142" s="257"/>
      <c r="AR142" s="257"/>
      <c r="AS142" s="257"/>
      <c r="AT142" s="190" t="s">
        <v>5409</v>
      </c>
      <c r="AU142" s="190" t="s">
        <v>2256</v>
      </c>
      <c r="AV142" s="257"/>
      <c r="AW142" s="257"/>
      <c r="AX142" s="257"/>
      <c r="AY142" s="257"/>
      <c r="AZ142" s="257"/>
      <c r="BA142" s="561"/>
      <c r="BB142" s="561"/>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5410</v>
      </c>
      <c r="CV142" s="206" t="s">
        <v>2078</v>
      </c>
      <c r="CW142" s="262"/>
      <c r="CX142" s="246"/>
      <c r="CY142" s="262"/>
      <c r="CZ142" s="206" t="s">
        <v>5411</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5412</v>
      </c>
      <c r="B143" s="79" t="s">
        <v>5413</v>
      </c>
      <c r="C143" s="80" t="s">
        <v>1286</v>
      </c>
      <c r="D143" s="81" t="s">
        <v>1048</v>
      </c>
      <c r="E143" s="82" t="s">
        <v>1286</v>
      </c>
      <c r="F143" s="83" t="s">
        <v>435</v>
      </c>
      <c r="G143" s="79" t="s">
        <v>435</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5414</v>
      </c>
      <c r="B144" s="99" t="s">
        <v>5415</v>
      </c>
      <c r="C144" s="100" t="s">
        <v>1286</v>
      </c>
      <c r="D144" s="101" t="s">
        <v>1286</v>
      </c>
      <c r="E144" s="102" t="s">
        <v>1286</v>
      </c>
      <c r="F144" s="103" t="s">
        <v>1286</v>
      </c>
      <c r="G144" s="99" t="s">
        <v>891</v>
      </c>
      <c r="H144" s="274"/>
      <c r="I144" s="274"/>
      <c r="J144" s="274"/>
      <c r="K144" s="274"/>
      <c r="L144" s="178" t="s">
        <v>5416</v>
      </c>
      <c r="M144" s="275"/>
      <c r="N144" s="274"/>
      <c r="O144" s="274"/>
      <c r="P144" s="274"/>
      <c r="Q144" s="274"/>
      <c r="R144" s="274"/>
      <c r="S144" s="274"/>
      <c r="T144" s="274"/>
      <c r="U144" s="274"/>
      <c r="V144" s="274"/>
      <c r="W144" s="170"/>
      <c r="X144" s="277"/>
      <c r="Y144" s="183" t="s">
        <v>2732</v>
      </c>
      <c r="Z144" s="617"/>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5110</v>
      </c>
      <c r="CL144" s="261"/>
      <c r="CM144" s="261"/>
      <c r="CN144" s="261"/>
      <c r="CO144" s="261"/>
      <c r="CP144" s="261"/>
      <c r="CQ144" s="261"/>
      <c r="CR144" s="261"/>
      <c r="CS144" s="175"/>
      <c r="CT144" s="262"/>
      <c r="CU144" s="262"/>
      <c r="CV144" s="262"/>
      <c r="CW144" s="262"/>
      <c r="CX144" s="262"/>
      <c r="CY144" s="262"/>
      <c r="CZ144" s="206" t="s">
        <v>5417</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5418</v>
      </c>
      <c r="B145" s="79" t="s">
        <v>5419</v>
      </c>
      <c r="C145" s="80" t="s">
        <v>1286</v>
      </c>
      <c r="D145" s="81" t="s">
        <v>1286</v>
      </c>
      <c r="E145" s="82" t="s">
        <v>1286</v>
      </c>
      <c r="F145" s="83" t="s">
        <v>1286</v>
      </c>
      <c r="G145" s="79" t="s">
        <v>4231</v>
      </c>
      <c r="H145" s="230"/>
      <c r="I145" s="169" t="s">
        <v>5420</v>
      </c>
      <c r="J145" s="169" t="s">
        <v>5421</v>
      </c>
      <c r="K145" s="169" t="s">
        <v>4581</v>
      </c>
      <c r="L145" s="169" t="s">
        <v>4973</v>
      </c>
      <c r="M145" s="169" t="s">
        <v>5422</v>
      </c>
      <c r="N145" s="169" t="s">
        <v>5423</v>
      </c>
      <c r="O145" s="169" t="s">
        <v>5424</v>
      </c>
      <c r="P145" s="169" t="s">
        <v>2491</v>
      </c>
      <c r="Q145" s="213"/>
      <c r="R145" s="213"/>
      <c r="S145" s="213"/>
      <c r="T145" s="213"/>
      <c r="U145" s="213"/>
      <c r="V145" s="213"/>
      <c r="W145" s="170"/>
      <c r="X145" s="169" t="s">
        <v>5425</v>
      </c>
      <c r="Y145" s="169"/>
      <c r="Z145" s="169" t="s">
        <v>5426</v>
      </c>
      <c r="AA145" s="213"/>
      <c r="AB145" s="230" t="s">
        <v>5427</v>
      </c>
      <c r="AC145" s="169" t="s">
        <v>3946</v>
      </c>
      <c r="AD145" s="213"/>
      <c r="AE145" s="213"/>
      <c r="AF145" s="169" t="s">
        <v>4203</v>
      </c>
      <c r="AG145" s="213"/>
      <c r="AH145" s="213"/>
      <c r="AI145" s="213"/>
      <c r="AJ145" s="213"/>
      <c r="AK145" s="170"/>
      <c r="AL145" s="213"/>
      <c r="AM145" s="213"/>
      <c r="AN145" s="213"/>
      <c r="AO145" s="213"/>
      <c r="AP145" s="213"/>
      <c r="AQ145" s="213"/>
      <c r="AR145" s="213"/>
      <c r="AS145" s="213"/>
      <c r="AT145" s="230" t="s">
        <v>619</v>
      </c>
      <c r="AU145" s="169" t="s">
        <v>912</v>
      </c>
      <c r="AV145" s="213"/>
      <c r="AW145" s="213"/>
      <c r="AX145" s="213"/>
      <c r="AY145" s="213"/>
      <c r="AZ145" s="213"/>
      <c r="BA145" s="230" t="s">
        <v>5428</v>
      </c>
      <c r="BB145" s="230" t="s">
        <v>856</v>
      </c>
      <c r="BC145" s="169" t="s">
        <v>902</v>
      </c>
      <c r="BD145" s="230" t="s">
        <v>1955</v>
      </c>
      <c r="BE145" s="169" t="s">
        <v>5429</v>
      </c>
      <c r="BF145" s="213"/>
      <c r="BG145" s="213"/>
      <c r="BH145" s="169" t="s">
        <v>5430</v>
      </c>
      <c r="BI145" s="213"/>
      <c r="BJ145" s="213"/>
      <c r="BK145" s="169" t="s">
        <v>420</v>
      </c>
      <c r="BL145" s="213"/>
      <c r="BM145" s="213"/>
      <c r="BN145" s="213"/>
      <c r="BO145" s="213"/>
      <c r="BP145" s="213"/>
      <c r="BQ145" s="169" t="s">
        <v>5431</v>
      </c>
      <c r="BR145" s="169" t="s">
        <v>5432</v>
      </c>
      <c r="BS145" s="169" t="s">
        <v>935</v>
      </c>
      <c r="BT145" s="169" t="s">
        <v>425</v>
      </c>
      <c r="BU145" s="169" t="s">
        <v>5433</v>
      </c>
      <c r="BV145" s="169" t="s">
        <v>1362</v>
      </c>
      <c r="BW145" s="213"/>
      <c r="BX145" s="213"/>
      <c r="BY145" s="213"/>
      <c r="BZ145" s="169" t="s">
        <v>1104</v>
      </c>
      <c r="CA145" s="213"/>
      <c r="CB145" s="213"/>
      <c r="CC145" s="213"/>
      <c r="CD145" s="213"/>
      <c r="CE145" s="213"/>
      <c r="CF145" s="169" t="s">
        <v>5434</v>
      </c>
      <c r="CG145" s="169" t="s">
        <v>3364</v>
      </c>
      <c r="CH145" s="213"/>
      <c r="CI145" s="213"/>
      <c r="CJ145" s="213"/>
      <c r="CK145" s="213"/>
      <c r="CL145" s="169" t="s">
        <v>2275</v>
      </c>
      <c r="CM145" s="169" t="s">
        <v>4321</v>
      </c>
      <c r="CN145" s="213"/>
      <c r="CO145" s="213"/>
      <c r="CP145" s="213"/>
      <c r="CQ145" s="213"/>
      <c r="CR145" s="213"/>
      <c r="CS145" s="175"/>
      <c r="CT145" s="169" t="s">
        <v>4377</v>
      </c>
      <c r="CU145" s="213"/>
      <c r="CV145" s="169" t="s">
        <v>5435</v>
      </c>
      <c r="CW145" s="169" t="s">
        <v>1351</v>
      </c>
      <c r="CX145" s="169" t="s">
        <v>5436</v>
      </c>
      <c r="CY145" s="169" t="s">
        <v>2270</v>
      </c>
      <c r="CZ145" s="169" t="s">
        <v>5437</v>
      </c>
      <c r="DA145" s="169" t="s">
        <v>5438</v>
      </c>
      <c r="DB145" s="213"/>
      <c r="DC145" s="213"/>
      <c r="DD145" s="213"/>
      <c r="DE145" s="213"/>
      <c r="DF145" s="213"/>
      <c r="DG145" s="213"/>
      <c r="DH145" s="213"/>
      <c r="DI145" s="213"/>
      <c r="DJ145" s="213"/>
      <c r="DK145" s="213"/>
      <c r="DL145" s="213"/>
      <c r="DM145" s="213"/>
      <c r="DN145" s="213"/>
      <c r="DO145" s="213"/>
      <c r="DP145" s="213"/>
      <c r="DQ145" s="169" t="s">
        <v>2139</v>
      </c>
      <c r="DR145" s="213"/>
      <c r="DS145" s="213"/>
      <c r="DT145" s="213"/>
      <c r="DU145" s="213"/>
      <c r="DV145" s="213"/>
      <c r="DW145" s="213"/>
      <c r="DX145" s="213"/>
      <c r="DY145" s="213"/>
      <c r="DZ145" s="213"/>
      <c r="EA145" s="213"/>
      <c r="EB145" s="252"/>
    </row>
    <row r="146" ht="15.75" customHeight="1">
      <c r="A146" s="176" t="s">
        <v>5439</v>
      </c>
      <c r="B146" s="99" t="s">
        <v>5440</v>
      </c>
      <c r="C146" s="100" t="s">
        <v>1286</v>
      </c>
      <c r="D146" s="101" t="s">
        <v>1286</v>
      </c>
      <c r="E146" s="102" t="s">
        <v>1286</v>
      </c>
      <c r="F146" s="103" t="s">
        <v>891</v>
      </c>
      <c r="G146" s="99" t="s">
        <v>720</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1"/>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5441</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5442</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5443</v>
      </c>
      <c r="B147" s="79" t="s">
        <v>5444</v>
      </c>
      <c r="C147" s="80" t="s">
        <v>1048</v>
      </c>
      <c r="D147" s="81" t="s">
        <v>1048</v>
      </c>
      <c r="E147" s="82" t="s">
        <v>1286</v>
      </c>
      <c r="F147" s="83" t="s">
        <v>1498</v>
      </c>
      <c r="G147" s="79" t="s">
        <v>435</v>
      </c>
      <c r="H147" s="213"/>
      <c r="I147" s="230"/>
      <c r="J147" s="213"/>
      <c r="K147" s="213"/>
      <c r="L147" s="213"/>
      <c r="M147" s="213"/>
      <c r="N147" s="213"/>
      <c r="O147" s="213"/>
      <c r="P147" s="213"/>
      <c r="Q147" s="213"/>
      <c r="R147" s="213"/>
      <c r="S147" s="213"/>
      <c r="T147" s="213"/>
      <c r="U147" s="213"/>
      <c r="V147" s="213"/>
      <c r="W147" s="170"/>
      <c r="X147" s="213"/>
      <c r="Y147" s="85" t="s">
        <v>5157</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5445</v>
      </c>
      <c r="BX147" s="213"/>
      <c r="BY147" s="213"/>
      <c r="BZ147" s="213"/>
      <c r="CA147" s="213"/>
      <c r="CB147" s="213"/>
      <c r="CC147" s="213"/>
      <c r="CD147" s="213"/>
      <c r="CE147" s="213"/>
      <c r="CF147" s="213"/>
      <c r="CG147" s="213"/>
      <c r="CH147" s="213"/>
      <c r="CI147" s="94" t="s">
        <v>5446</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5447</v>
      </c>
      <c r="B148" s="99" t="s">
        <v>5448</v>
      </c>
      <c r="C148" s="100" t="s">
        <v>1286</v>
      </c>
      <c r="D148" s="101" t="s">
        <v>1286</v>
      </c>
      <c r="E148" s="102" t="s">
        <v>1286</v>
      </c>
      <c r="F148" s="103" t="s">
        <v>1286</v>
      </c>
      <c r="G148" s="99" t="s">
        <v>4335</v>
      </c>
      <c r="H148" s="274"/>
      <c r="I148" s="178" t="s">
        <v>5449</v>
      </c>
      <c r="J148" s="178" t="s">
        <v>4193</v>
      </c>
      <c r="K148" s="178" t="s">
        <v>2081</v>
      </c>
      <c r="L148" s="178" t="s">
        <v>5450</v>
      </c>
      <c r="M148" s="178" t="s">
        <v>5451</v>
      </c>
      <c r="N148" s="274"/>
      <c r="O148" s="233" t="s">
        <v>5064</v>
      </c>
      <c r="P148" s="178" t="s">
        <v>5452</v>
      </c>
      <c r="Q148" s="274"/>
      <c r="R148" s="274"/>
      <c r="S148" s="274"/>
      <c r="T148" s="274"/>
      <c r="U148" s="274"/>
      <c r="V148" s="274"/>
      <c r="W148" s="170"/>
      <c r="X148" s="183" t="s">
        <v>5185</v>
      </c>
      <c r="Y148" s="183" t="s">
        <v>5453</v>
      </c>
      <c r="Z148" s="183" t="s">
        <v>5233</v>
      </c>
      <c r="AA148" s="183" t="s">
        <v>5454</v>
      </c>
      <c r="AB148" s="183" t="s">
        <v>1870</v>
      </c>
      <c r="AC148" s="183" t="s">
        <v>5434</v>
      </c>
      <c r="AD148" s="277"/>
      <c r="AE148" s="183" t="s">
        <v>5455</v>
      </c>
      <c r="AF148" s="183" t="s">
        <v>5456</v>
      </c>
      <c r="AG148" s="277"/>
      <c r="AH148" s="277"/>
      <c r="AI148" s="277"/>
      <c r="AJ148" s="277"/>
      <c r="AK148" s="170"/>
      <c r="AL148" s="257"/>
      <c r="AM148" s="257"/>
      <c r="AN148" s="257"/>
      <c r="AO148" s="257"/>
      <c r="AP148" s="257"/>
      <c r="AQ148" s="257"/>
      <c r="AR148" s="257"/>
      <c r="AS148" s="257"/>
      <c r="AT148" s="190" t="s">
        <v>1960</v>
      </c>
      <c r="AU148" s="190" t="s">
        <v>1683</v>
      </c>
      <c r="AV148" s="257"/>
      <c r="AW148" s="257"/>
      <c r="AX148" s="257"/>
      <c r="AY148" s="257"/>
      <c r="AZ148" s="257"/>
      <c r="BA148" s="258"/>
      <c r="BB148" s="194" t="s">
        <v>837</v>
      </c>
      <c r="BC148" s="194" t="s">
        <v>2767</v>
      </c>
      <c r="BD148" s="194" t="s">
        <v>5457</v>
      </c>
      <c r="BE148" s="194" t="s">
        <v>5458</v>
      </c>
      <c r="BF148" s="258"/>
      <c r="BG148" s="258"/>
      <c r="BH148" s="194" t="s">
        <v>5459</v>
      </c>
      <c r="BI148" s="194" t="s">
        <v>5460</v>
      </c>
      <c r="BJ148" s="194"/>
      <c r="BK148" s="194" t="s">
        <v>427</v>
      </c>
      <c r="BL148" s="258"/>
      <c r="BM148" s="258"/>
      <c r="BN148" s="258"/>
      <c r="BO148" s="258"/>
      <c r="BP148" s="258"/>
      <c r="BQ148" s="221"/>
      <c r="BR148" s="259"/>
      <c r="BS148" s="199" t="s">
        <v>4330</v>
      </c>
      <c r="BT148" s="199" t="s">
        <v>5461</v>
      </c>
      <c r="BU148" s="259"/>
      <c r="BV148" s="199" t="s">
        <v>301</v>
      </c>
      <c r="BW148" s="199" t="s">
        <v>5462</v>
      </c>
      <c r="BX148" s="199" t="s">
        <v>3582</v>
      </c>
      <c r="BY148" s="259"/>
      <c r="BZ148" s="199" t="s">
        <v>5463</v>
      </c>
      <c r="CA148" s="259"/>
      <c r="CB148" s="259"/>
      <c r="CC148" s="259"/>
      <c r="CD148" s="259"/>
      <c r="CE148" s="259"/>
      <c r="CF148" s="243" t="s">
        <v>4459</v>
      </c>
      <c r="CG148" s="243" t="s">
        <v>1951</v>
      </c>
      <c r="CH148" s="243" t="s">
        <v>2488</v>
      </c>
      <c r="CI148" s="243" t="s">
        <v>5464</v>
      </c>
      <c r="CJ148" s="243" t="s">
        <v>4146</v>
      </c>
      <c r="CK148" s="261"/>
      <c r="CL148" s="243" t="s">
        <v>1684</v>
      </c>
      <c r="CM148" s="243" t="s">
        <v>2804</v>
      </c>
      <c r="CN148" s="261"/>
      <c r="CO148" s="261"/>
      <c r="CP148" s="261"/>
      <c r="CQ148" s="261"/>
      <c r="CR148" s="261"/>
      <c r="CS148" s="175"/>
      <c r="CT148" s="206" t="s">
        <v>5465</v>
      </c>
      <c r="CU148" s="206" t="s">
        <v>5466</v>
      </c>
      <c r="CV148" s="246" t="s">
        <v>5467</v>
      </c>
      <c r="CW148" s="262"/>
      <c r="CX148" s="262"/>
      <c r="CY148" s="262"/>
      <c r="CZ148" s="206" t="s">
        <v>5468</v>
      </c>
      <c r="DA148" s="206" t="s">
        <v>5469</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5470</v>
      </c>
      <c r="B149" s="79" t="s">
        <v>5471</v>
      </c>
      <c r="C149" s="80" t="s">
        <v>1286</v>
      </c>
      <c r="D149" s="81" t="s">
        <v>1286</v>
      </c>
      <c r="E149" s="82" t="s">
        <v>1286</v>
      </c>
      <c r="F149" s="83" t="s">
        <v>1286</v>
      </c>
      <c r="G149" s="79" t="s">
        <v>5100</v>
      </c>
      <c r="H149" s="213"/>
      <c r="I149" s="230" t="s">
        <v>3948</v>
      </c>
      <c r="J149" s="230" t="s">
        <v>5472</v>
      </c>
      <c r="K149" s="230" t="s">
        <v>122</v>
      </c>
      <c r="L149" s="230" t="s">
        <v>5473</v>
      </c>
      <c r="M149" s="230" t="s">
        <v>5474</v>
      </c>
      <c r="N149" s="213"/>
      <c r="O149" s="230" t="s">
        <v>3389</v>
      </c>
      <c r="P149" s="230" t="s">
        <v>5456</v>
      </c>
      <c r="Q149" s="213"/>
      <c r="R149" s="213"/>
      <c r="S149" s="213"/>
      <c r="T149" s="213"/>
      <c r="U149" s="213"/>
      <c r="V149" s="213"/>
      <c r="W149" s="170"/>
      <c r="X149" s="230" t="s">
        <v>5475</v>
      </c>
      <c r="Y149" s="230" t="s">
        <v>5476</v>
      </c>
      <c r="Z149" s="230" t="s">
        <v>280</v>
      </c>
      <c r="AA149" s="213"/>
      <c r="AB149" s="230" t="s">
        <v>5477</v>
      </c>
      <c r="AC149" s="213"/>
      <c r="AD149" s="213"/>
      <c r="AE149" s="213"/>
      <c r="AF149" s="230" t="s">
        <v>3565</v>
      </c>
      <c r="AG149" s="213"/>
      <c r="AH149" s="213"/>
      <c r="AI149" s="213"/>
      <c r="AJ149" s="213"/>
      <c r="AK149" s="170"/>
      <c r="AL149" s="213"/>
      <c r="AM149" s="213"/>
      <c r="AN149" s="213"/>
      <c r="AO149" s="213"/>
      <c r="AP149" s="213"/>
      <c r="AQ149" s="213"/>
      <c r="AR149" s="213"/>
      <c r="AS149" s="213"/>
      <c r="AT149" s="230" t="s">
        <v>3677</v>
      </c>
      <c r="AU149" s="230" t="s">
        <v>2519</v>
      </c>
      <c r="AV149" s="213"/>
      <c r="AW149" s="213"/>
      <c r="AX149" s="213"/>
      <c r="AY149" s="213"/>
      <c r="AZ149" s="213"/>
      <c r="BA149" s="230" t="s">
        <v>2958</v>
      </c>
      <c r="BB149" s="230" t="s">
        <v>4285</v>
      </c>
      <c r="BC149" s="213"/>
      <c r="BD149" s="230" t="s">
        <v>992</v>
      </c>
      <c r="BE149" s="213"/>
      <c r="BF149" s="213"/>
      <c r="BG149" s="213"/>
      <c r="BH149" s="230" t="s">
        <v>835</v>
      </c>
      <c r="BI149" s="173"/>
      <c r="BJ149" s="230" t="s">
        <v>5478</v>
      </c>
      <c r="BK149" s="230" t="s">
        <v>5479</v>
      </c>
      <c r="BL149" s="213"/>
      <c r="BM149" s="213"/>
      <c r="BN149" s="213"/>
      <c r="BO149" s="213"/>
      <c r="BP149" s="213"/>
      <c r="BQ149" s="213"/>
      <c r="BR149" s="213"/>
      <c r="BS149" s="213"/>
      <c r="BT149" s="230" t="s">
        <v>957</v>
      </c>
      <c r="BU149" s="213"/>
      <c r="BV149" s="213"/>
      <c r="BW149" s="213"/>
      <c r="BX149" s="230" t="s">
        <v>5480</v>
      </c>
      <c r="BY149" s="230" t="s">
        <v>5481</v>
      </c>
      <c r="BZ149" s="230" t="s">
        <v>3066</v>
      </c>
      <c r="CA149" s="213"/>
      <c r="CB149" s="213"/>
      <c r="CC149" s="213"/>
      <c r="CD149" s="213"/>
      <c r="CE149" s="213"/>
      <c r="CF149" s="230" t="s">
        <v>3848</v>
      </c>
      <c r="CG149" s="230" t="s">
        <v>5416</v>
      </c>
      <c r="CH149" s="230" t="s">
        <v>687</v>
      </c>
      <c r="CI149" s="230" t="s">
        <v>5482</v>
      </c>
      <c r="CJ149" s="213"/>
      <c r="CK149" s="213"/>
      <c r="CL149" s="230" t="s">
        <v>2944</v>
      </c>
      <c r="CM149" s="230" t="s">
        <v>5409</v>
      </c>
      <c r="CN149" s="213"/>
      <c r="CO149" s="213"/>
      <c r="CP149" s="213"/>
      <c r="CQ149" s="213"/>
      <c r="CR149" s="213"/>
      <c r="CS149" s="175"/>
      <c r="CT149" s="230" t="s">
        <v>1736</v>
      </c>
      <c r="CU149" s="230" t="s">
        <v>2648</v>
      </c>
      <c r="CV149" s="230" t="s">
        <v>4991</v>
      </c>
      <c r="CW149" s="230" t="s">
        <v>5483</v>
      </c>
      <c r="CX149" s="230" t="s">
        <v>5484</v>
      </c>
      <c r="CY149" s="213"/>
      <c r="CZ149" s="230" t="s">
        <v>5485</v>
      </c>
      <c r="DA149" s="230" t="s">
        <v>5486</v>
      </c>
      <c r="DB149" s="213"/>
      <c r="DC149" s="213"/>
      <c r="DD149" s="213"/>
      <c r="DE149" s="213"/>
      <c r="DF149" s="213"/>
      <c r="DG149" s="213"/>
      <c r="DH149" s="213"/>
      <c r="DI149" s="213"/>
      <c r="DJ149" s="213"/>
      <c r="DK149" s="253"/>
      <c r="DL149" s="213"/>
      <c r="DM149" s="213"/>
      <c r="DN149" s="213"/>
      <c r="DO149" s="213"/>
      <c r="DP149" s="230" t="s">
        <v>5487</v>
      </c>
      <c r="DQ149" s="230"/>
      <c r="DR149" s="253"/>
      <c r="DS149" s="213"/>
      <c r="DT149" s="213"/>
      <c r="DU149" s="213"/>
      <c r="DV149" s="213"/>
      <c r="DW149" s="213"/>
      <c r="DX149" s="213"/>
      <c r="DY149" s="213"/>
      <c r="DZ149" s="213"/>
      <c r="EA149" s="213"/>
      <c r="EB149" s="252"/>
    </row>
    <row r="150" ht="15.75" customHeight="1">
      <c r="A150" s="176" t="s">
        <v>5488</v>
      </c>
      <c r="B150" s="99" t="s">
        <v>5489</v>
      </c>
      <c r="C150" s="100" t="s">
        <v>1286</v>
      </c>
      <c r="D150" s="101" t="s">
        <v>1286</v>
      </c>
      <c r="E150" s="102" t="s">
        <v>1286</v>
      </c>
      <c r="F150" s="103" t="s">
        <v>1286</v>
      </c>
      <c r="G150" s="99" t="s">
        <v>541</v>
      </c>
      <c r="H150" s="274"/>
      <c r="I150" s="274"/>
      <c r="J150" s="274"/>
      <c r="K150" s="178" t="s">
        <v>5490</v>
      </c>
      <c r="L150" s="274"/>
      <c r="M150" s="274"/>
      <c r="N150" s="274"/>
      <c r="O150" s="178" t="s">
        <v>1397</v>
      </c>
      <c r="P150" s="274"/>
      <c r="Q150" s="274"/>
      <c r="R150" s="274"/>
      <c r="S150" s="274"/>
      <c r="T150" s="274"/>
      <c r="U150" s="274"/>
      <c r="V150" s="274"/>
      <c r="W150" s="170"/>
      <c r="X150" s="183" t="s">
        <v>3658</v>
      </c>
      <c r="Y150" s="277"/>
      <c r="Z150" s="183" t="s">
        <v>4465</v>
      </c>
      <c r="AA150" s="277"/>
      <c r="AB150" s="183" t="s">
        <v>5491</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5492</v>
      </c>
      <c r="B151" s="79" t="s">
        <v>5493</v>
      </c>
      <c r="C151" s="80" t="s">
        <v>1286</v>
      </c>
      <c r="D151" s="81" t="s">
        <v>1286</v>
      </c>
      <c r="E151" s="82" t="s">
        <v>1286</v>
      </c>
      <c r="F151" s="83" t="s">
        <v>1286</v>
      </c>
      <c r="G151" s="79" t="s">
        <v>4251</v>
      </c>
      <c r="H151" s="230" t="s">
        <v>5494</v>
      </c>
      <c r="I151" s="230" t="s">
        <v>5495</v>
      </c>
      <c r="J151" s="230" t="s">
        <v>511</v>
      </c>
      <c r="K151" s="230" t="s">
        <v>3687</v>
      </c>
      <c r="L151" s="230" t="s">
        <v>2530</v>
      </c>
      <c r="M151" s="230" t="s">
        <v>5496</v>
      </c>
      <c r="N151" s="230" t="s">
        <v>5497</v>
      </c>
      <c r="O151" s="230" t="s">
        <v>5498</v>
      </c>
      <c r="P151" s="230" t="s">
        <v>386</v>
      </c>
      <c r="Q151" s="230"/>
      <c r="R151" s="230"/>
      <c r="S151" s="230"/>
      <c r="T151" s="230"/>
      <c r="U151" s="230"/>
      <c r="V151" s="230"/>
      <c r="W151" s="170"/>
      <c r="X151" s="230" t="s">
        <v>5222</v>
      </c>
      <c r="Y151" s="230" t="s">
        <v>4448</v>
      </c>
      <c r="Z151" s="230" t="s">
        <v>5499</v>
      </c>
      <c r="AA151" s="230" t="s">
        <v>755</v>
      </c>
      <c r="AB151" s="230" t="s">
        <v>5500</v>
      </c>
      <c r="AC151" s="230" t="s">
        <v>5501</v>
      </c>
      <c r="AD151" s="230" t="s">
        <v>3232</v>
      </c>
      <c r="AE151" s="230" t="s">
        <v>2636</v>
      </c>
      <c r="AF151" s="230" t="s">
        <v>255</v>
      </c>
      <c r="AG151" s="230"/>
      <c r="AH151" s="230"/>
      <c r="AI151" s="230"/>
      <c r="AJ151" s="230"/>
      <c r="AK151" s="170"/>
      <c r="AL151" s="230"/>
      <c r="AM151" s="230"/>
      <c r="AN151" s="230"/>
      <c r="AO151" s="230"/>
      <c r="AP151" s="230"/>
      <c r="AQ151" s="230"/>
      <c r="AR151" s="230"/>
      <c r="AS151" s="230"/>
      <c r="AT151" s="230" t="s">
        <v>762</v>
      </c>
      <c r="AU151" s="230" t="s">
        <v>1520</v>
      </c>
      <c r="AV151" s="230"/>
      <c r="AW151" s="230"/>
      <c r="AX151" s="230"/>
      <c r="AY151" s="230"/>
      <c r="AZ151" s="230"/>
      <c r="BA151" s="230" t="s">
        <v>5502</v>
      </c>
      <c r="BB151" s="230" t="s">
        <v>3400</v>
      </c>
      <c r="BC151" s="230" t="s">
        <v>2995</v>
      </c>
      <c r="BD151" s="230" t="s">
        <v>5503</v>
      </c>
      <c r="BE151" s="230" t="s">
        <v>5504</v>
      </c>
      <c r="BF151" s="230" t="s">
        <v>5505</v>
      </c>
      <c r="BG151" s="230" t="s">
        <v>3095</v>
      </c>
      <c r="BH151" s="230" t="s">
        <v>5506</v>
      </c>
      <c r="BI151" s="173"/>
      <c r="BJ151" s="213"/>
      <c r="BK151" s="213"/>
      <c r="BL151" s="230"/>
      <c r="BM151" s="230"/>
      <c r="BN151" s="230"/>
      <c r="BO151" s="230"/>
      <c r="BP151" s="230"/>
      <c r="BQ151" s="169"/>
      <c r="BR151" s="213"/>
      <c r="BS151" s="407" t="s">
        <v>5507</v>
      </c>
      <c r="BT151" s="230" t="s">
        <v>5508</v>
      </c>
      <c r="BU151" s="407"/>
      <c r="BV151" s="230" t="s">
        <v>5509</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2671</v>
      </c>
      <c r="CU151" s="230" t="s">
        <v>1733</v>
      </c>
      <c r="CV151" s="230" t="s">
        <v>131</v>
      </c>
      <c r="CW151" s="213"/>
      <c r="CX151" s="230" t="s">
        <v>5510</v>
      </c>
      <c r="CY151" s="213"/>
      <c r="CZ151" s="213"/>
      <c r="DA151" s="213"/>
      <c r="DB151" s="213"/>
      <c r="DC151" s="213"/>
      <c r="DD151" s="213"/>
      <c r="DE151" s="213"/>
      <c r="DF151" s="213"/>
      <c r="DG151" s="230" t="s">
        <v>3581</v>
      </c>
      <c r="DH151" s="213"/>
      <c r="DI151" s="213"/>
      <c r="DJ151" s="213"/>
      <c r="DK151" s="253"/>
      <c r="DL151" s="213"/>
      <c r="DM151" s="213"/>
      <c r="DN151" s="213"/>
      <c r="DO151" s="213"/>
      <c r="DP151" s="230" t="s">
        <v>5511</v>
      </c>
      <c r="DQ151" s="230"/>
      <c r="DR151" s="407"/>
      <c r="DS151" s="213"/>
      <c r="DT151" s="213"/>
      <c r="DU151" s="213"/>
      <c r="DV151" s="213"/>
      <c r="DW151" s="213"/>
      <c r="DX151" s="213"/>
      <c r="DY151" s="213"/>
      <c r="DZ151" s="213"/>
      <c r="EA151" s="213"/>
      <c r="EB151" s="252"/>
    </row>
    <row r="152">
      <c r="A152" s="618" t="s">
        <v>5512</v>
      </c>
      <c r="B152" s="99" t="s">
        <v>5513</v>
      </c>
      <c r="C152" s="100" t="s">
        <v>1286</v>
      </c>
      <c r="D152" s="101" t="s">
        <v>1286</v>
      </c>
      <c r="E152" s="102" t="s">
        <v>1286</v>
      </c>
      <c r="F152" s="103" t="s">
        <v>1498</v>
      </c>
      <c r="G152" s="99" t="s">
        <v>1498</v>
      </c>
      <c r="H152" s="274"/>
      <c r="I152" s="177" t="s">
        <v>1500</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9"/>
    </row>
    <row r="153" ht="15.75" customHeight="1">
      <c r="A153" s="168" t="s">
        <v>5514</v>
      </c>
      <c r="B153" s="79" t="s">
        <v>5515</v>
      </c>
      <c r="C153" s="80" t="s">
        <v>1286</v>
      </c>
      <c r="D153" s="81" t="s">
        <v>1286</v>
      </c>
      <c r="E153" s="82" t="s">
        <v>1286</v>
      </c>
      <c r="F153" s="83" t="s">
        <v>1498</v>
      </c>
      <c r="G153" s="79" t="s">
        <v>1498</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5516</v>
      </c>
      <c r="B154" s="99" t="s">
        <v>5517</v>
      </c>
      <c r="C154" s="100" t="s">
        <v>1286</v>
      </c>
      <c r="D154" s="101" t="s">
        <v>1286</v>
      </c>
      <c r="E154" s="102" t="s">
        <v>1286</v>
      </c>
      <c r="F154" s="103" t="s">
        <v>1048</v>
      </c>
      <c r="G154" s="99" t="s">
        <v>435</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5518</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3"/>
      <c r="CG154" s="243"/>
      <c r="CH154" s="243" t="s">
        <v>3927</v>
      </c>
      <c r="CI154" s="261"/>
      <c r="CJ154" s="261"/>
      <c r="CK154" s="285"/>
      <c r="CL154" s="285"/>
      <c r="CM154" s="261"/>
      <c r="CN154" s="261"/>
      <c r="CO154" s="261"/>
      <c r="CP154" s="261"/>
      <c r="CQ154" s="261"/>
      <c r="CR154" s="243"/>
      <c r="CS154" s="175"/>
      <c r="CT154" s="206"/>
      <c r="CU154" s="262"/>
      <c r="CV154" s="247"/>
      <c r="CW154" s="206"/>
      <c r="CX154" s="206"/>
      <c r="CY154" s="206"/>
      <c r="CZ154" s="153" t="s">
        <v>2324</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5519</v>
      </c>
      <c r="B155" s="79" t="s">
        <v>5520</v>
      </c>
      <c r="C155" s="80" t="s">
        <v>1048</v>
      </c>
      <c r="D155" s="81" t="s">
        <v>1286</v>
      </c>
      <c r="E155" s="82" t="s">
        <v>1048</v>
      </c>
      <c r="F155" s="83" t="s">
        <v>1498</v>
      </c>
      <c r="G155" s="79" t="s">
        <v>1498</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5521</v>
      </c>
      <c r="BW155" s="213"/>
      <c r="BX155" s="213"/>
      <c r="BY155" s="213"/>
      <c r="BZ155" s="169"/>
      <c r="CA155" s="213"/>
      <c r="CB155" s="213"/>
      <c r="CC155" s="88" t="s">
        <v>685</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5522</v>
      </c>
      <c r="B156" s="99" t="s">
        <v>5523</v>
      </c>
      <c r="C156" s="100" t="s">
        <v>1286</v>
      </c>
      <c r="D156" s="101" t="s">
        <v>1286</v>
      </c>
      <c r="E156" s="102" t="s">
        <v>1286</v>
      </c>
      <c r="F156" s="103" t="s">
        <v>1498</v>
      </c>
      <c r="G156" s="99" t="s">
        <v>1498</v>
      </c>
      <c r="H156" s="178"/>
      <c r="I156" s="274"/>
      <c r="J156" s="274"/>
      <c r="K156" s="274"/>
      <c r="L156" s="274"/>
      <c r="M156" s="274"/>
      <c r="N156" s="274"/>
      <c r="O156" s="274"/>
      <c r="P156" s="177" t="s">
        <v>2406</v>
      </c>
      <c r="Q156" s="274"/>
      <c r="R156" s="274"/>
      <c r="S156" s="274"/>
      <c r="T156" s="274"/>
      <c r="U156" s="274"/>
      <c r="V156" s="274"/>
      <c r="W156" s="170"/>
      <c r="X156" s="277"/>
      <c r="Y156" s="277"/>
      <c r="Z156" s="277"/>
      <c r="AA156" s="277"/>
      <c r="AB156" s="277"/>
      <c r="AC156" s="277"/>
      <c r="AD156" s="277"/>
      <c r="AE156" s="277"/>
      <c r="AF156" s="111" t="s">
        <v>2987</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619" t="s">
        <v>5524</v>
      </c>
      <c r="B157" s="79" t="s">
        <v>5525</v>
      </c>
      <c r="C157" s="80" t="s">
        <v>1286</v>
      </c>
      <c r="D157" s="81" t="s">
        <v>1286</v>
      </c>
      <c r="E157" s="82" t="s">
        <v>1286</v>
      </c>
      <c r="F157" s="83" t="s">
        <v>1286</v>
      </c>
      <c r="G157" s="79" t="s">
        <v>1285</v>
      </c>
      <c r="H157" s="213"/>
      <c r="I157" s="169" t="s">
        <v>5526</v>
      </c>
      <c r="J157" s="169" t="s">
        <v>3384</v>
      </c>
      <c r="K157" s="169" t="s">
        <v>3878</v>
      </c>
      <c r="L157" s="169" t="s">
        <v>5527</v>
      </c>
      <c r="M157" s="213"/>
      <c r="N157" s="213"/>
      <c r="O157" s="169" t="s">
        <v>1307</v>
      </c>
      <c r="P157" s="213"/>
      <c r="Q157" s="213"/>
      <c r="R157" s="213"/>
      <c r="S157" s="169" t="s">
        <v>775</v>
      </c>
      <c r="T157" s="213"/>
      <c r="U157" s="213"/>
      <c r="V157" s="213"/>
      <c r="W157" s="170"/>
      <c r="X157" s="253"/>
      <c r="Y157" s="253"/>
      <c r="Z157" s="169" t="s">
        <v>2380</v>
      </c>
      <c r="AA157" s="213"/>
      <c r="AB157" s="169" t="s">
        <v>5528</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1239</v>
      </c>
      <c r="BC157" s="172" t="s">
        <v>185</v>
      </c>
      <c r="BD157" s="253"/>
      <c r="BE157" s="213"/>
      <c r="BF157" s="213"/>
      <c r="BG157" s="213"/>
      <c r="BH157" s="213"/>
      <c r="BI157" s="213"/>
      <c r="BJ157" s="169" t="s">
        <v>1800</v>
      </c>
      <c r="BK157" s="213"/>
      <c r="BL157" s="213"/>
      <c r="BM157" s="213"/>
      <c r="BN157" s="213"/>
      <c r="BO157" s="213"/>
      <c r="BP157" s="213"/>
      <c r="BQ157" s="213"/>
      <c r="BR157" s="213"/>
      <c r="BS157" s="213"/>
      <c r="BT157" s="169" t="s">
        <v>5529</v>
      </c>
      <c r="BU157" s="213"/>
      <c r="BV157" s="169" t="s">
        <v>5530</v>
      </c>
      <c r="BW157" s="213"/>
      <c r="BX157" s="213"/>
      <c r="BY157" s="213"/>
      <c r="BZ157" s="213"/>
      <c r="CA157" s="213"/>
      <c r="CB157" s="213"/>
      <c r="CC157" s="169" t="s">
        <v>3938</v>
      </c>
      <c r="CD157" s="213"/>
      <c r="CE157" s="213"/>
      <c r="CF157" s="213"/>
      <c r="CG157" s="169" t="s">
        <v>1367</v>
      </c>
      <c r="CH157" s="213"/>
      <c r="CI157" s="213"/>
      <c r="CJ157" s="213"/>
      <c r="CK157" s="213"/>
      <c r="CL157" s="213"/>
      <c r="CM157" s="213"/>
      <c r="CN157" s="213"/>
      <c r="CO157" s="213"/>
      <c r="CP157" s="213"/>
      <c r="CQ157" s="213"/>
      <c r="CR157" s="213"/>
      <c r="CS157" s="175"/>
      <c r="CT157" s="213"/>
      <c r="CU157" s="213"/>
      <c r="CV157" s="169" t="s">
        <v>5531</v>
      </c>
      <c r="CW157" s="213"/>
      <c r="CX157" s="213"/>
      <c r="CY157" s="213"/>
      <c r="CZ157" s="213"/>
      <c r="DA157" s="213"/>
      <c r="DB157" s="213"/>
      <c r="DC157" s="169" t="s">
        <v>914</v>
      </c>
      <c r="DD157" s="213"/>
      <c r="DE157" s="213"/>
      <c r="DF157" s="213"/>
      <c r="DG157" s="213"/>
      <c r="DH157" s="213"/>
      <c r="DI157" s="213"/>
      <c r="DJ157" s="213"/>
      <c r="DK157" s="213"/>
      <c r="DL157" s="213"/>
      <c r="DM157" s="213"/>
      <c r="DN157" s="213"/>
      <c r="DO157" s="213"/>
      <c r="DP157" s="213"/>
      <c r="DQ157" s="169" t="s">
        <v>5532</v>
      </c>
      <c r="DR157" s="169" t="s">
        <v>3986</v>
      </c>
      <c r="DS157" s="213"/>
      <c r="DT157" s="213"/>
      <c r="DU157" s="213"/>
      <c r="DV157" s="213"/>
      <c r="DW157" s="213"/>
      <c r="DX157" s="213"/>
      <c r="DY157" s="213"/>
      <c r="DZ157" s="213"/>
      <c r="EA157" s="213"/>
      <c r="EB157" s="252" t="s">
        <v>5533</v>
      </c>
    </row>
    <row r="158" ht="15.75" customHeight="1">
      <c r="A158" s="176" t="s">
        <v>5534</v>
      </c>
      <c r="B158" s="99" t="s">
        <v>5535</v>
      </c>
      <c r="C158" s="100" t="s">
        <v>1286</v>
      </c>
      <c r="D158" s="101" t="s">
        <v>1286</v>
      </c>
      <c r="E158" s="102" t="s">
        <v>1286</v>
      </c>
      <c r="F158" s="103" t="s">
        <v>1048</v>
      </c>
      <c r="G158" s="99" t="s">
        <v>539</v>
      </c>
      <c r="H158" s="274"/>
      <c r="I158" s="274"/>
      <c r="J158" s="274"/>
      <c r="K158" s="233" t="s">
        <v>5197</v>
      </c>
      <c r="L158" s="275"/>
      <c r="M158" s="275"/>
      <c r="N158" s="274"/>
      <c r="O158" s="274"/>
      <c r="P158" s="274"/>
      <c r="Q158" s="274"/>
      <c r="R158" s="274"/>
      <c r="S158" s="274"/>
      <c r="T158" s="274"/>
      <c r="U158" s="274"/>
      <c r="V158" s="274"/>
      <c r="W158" s="170"/>
      <c r="X158" s="237" t="s">
        <v>3630</v>
      </c>
      <c r="Y158" s="277"/>
      <c r="Z158" s="237" t="s">
        <v>1868</v>
      </c>
      <c r="AA158" s="277"/>
      <c r="AB158" s="111" t="s">
        <v>5536</v>
      </c>
      <c r="AC158" s="237" t="s">
        <v>2322</v>
      </c>
      <c r="AD158" s="277"/>
      <c r="AE158" s="277"/>
      <c r="AF158" s="237" t="s">
        <v>4539</v>
      </c>
      <c r="AG158" s="277"/>
      <c r="AH158" s="277"/>
      <c r="AI158" s="277"/>
      <c r="AJ158" s="277"/>
      <c r="AK158" s="170"/>
      <c r="AL158" s="257"/>
      <c r="AM158" s="257"/>
      <c r="AN158" s="257"/>
      <c r="AO158" s="257"/>
      <c r="AP158" s="257"/>
      <c r="AQ158" s="257"/>
      <c r="AR158" s="257"/>
      <c r="AS158" s="257"/>
      <c r="AT158" s="257"/>
      <c r="AU158" s="239" t="s">
        <v>4361</v>
      </c>
      <c r="AV158" s="257"/>
      <c r="AW158" s="257"/>
      <c r="AX158" s="257"/>
      <c r="AY158" s="257"/>
      <c r="AZ158" s="257"/>
      <c r="BA158" s="561"/>
      <c r="BB158" s="258"/>
      <c r="BC158" s="258"/>
      <c r="BD158" s="258"/>
      <c r="BE158" s="258"/>
      <c r="BF158" s="258"/>
      <c r="BG158" s="258"/>
      <c r="BH158" s="220" t="s">
        <v>5537</v>
      </c>
      <c r="BI158" s="258"/>
      <c r="BJ158" s="258"/>
      <c r="BK158" s="258"/>
      <c r="BL158" s="258"/>
      <c r="BM158" s="258"/>
      <c r="BN158" s="258"/>
      <c r="BO158" s="258"/>
      <c r="BP158" s="258"/>
      <c r="BQ158" s="284"/>
      <c r="BR158" s="259"/>
      <c r="BS158" s="259"/>
      <c r="BT158" s="259"/>
      <c r="BU158" s="259"/>
      <c r="BV158" s="259"/>
      <c r="BW158" s="259"/>
      <c r="BX158" s="259"/>
      <c r="BY158" s="259"/>
      <c r="BZ158" s="259"/>
      <c r="CA158" s="259"/>
      <c r="CB158" s="259"/>
      <c r="CC158" s="259"/>
      <c r="CD158" s="259"/>
      <c r="CE158" s="259"/>
      <c r="CF158" s="222" t="s">
        <v>5538</v>
      </c>
      <c r="CG158" s="222" t="s">
        <v>393</v>
      </c>
      <c r="CH158" s="222" t="s">
        <v>4182</v>
      </c>
      <c r="CI158" s="261"/>
      <c r="CJ158" s="222" t="s">
        <v>5539</v>
      </c>
      <c r="CK158" s="261"/>
      <c r="CL158" s="222" t="s">
        <v>1393</v>
      </c>
      <c r="CM158" s="261"/>
      <c r="CN158" s="261"/>
      <c r="CO158" s="261"/>
      <c r="CP158" s="261"/>
      <c r="CQ158" s="261"/>
      <c r="CR158" s="261"/>
      <c r="CS158" s="175"/>
      <c r="CT158" s="246" t="s">
        <v>5540</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93"/>
    </row>
    <row r="159" ht="15.75" customHeight="1">
      <c r="A159" s="168" t="s">
        <v>5541</v>
      </c>
      <c r="B159" s="79" t="s">
        <v>5542</v>
      </c>
      <c r="C159" s="80" t="s">
        <v>1286</v>
      </c>
      <c r="D159" s="81" t="s">
        <v>1286</v>
      </c>
      <c r="E159" s="82" t="s">
        <v>1286</v>
      </c>
      <c r="F159" s="83" t="s">
        <v>1048</v>
      </c>
      <c r="G159" s="79" t="s">
        <v>1285</v>
      </c>
      <c r="H159" s="169" t="s">
        <v>5543</v>
      </c>
      <c r="I159" s="213"/>
      <c r="J159" s="169" t="s">
        <v>2770</v>
      </c>
      <c r="K159" s="169" t="s">
        <v>2627</v>
      </c>
      <c r="L159" s="172" t="s">
        <v>5544</v>
      </c>
      <c r="M159" s="213"/>
      <c r="N159" s="213"/>
      <c r="O159" s="213"/>
      <c r="P159" s="169" t="s">
        <v>5545</v>
      </c>
      <c r="Q159" s="213"/>
      <c r="R159" s="213"/>
      <c r="S159" s="213"/>
      <c r="T159" s="213"/>
      <c r="U159" s="213"/>
      <c r="V159" s="213"/>
      <c r="W159" s="170"/>
      <c r="X159" s="213"/>
      <c r="Y159" s="169" t="s">
        <v>4875</v>
      </c>
      <c r="Z159" s="169" t="s">
        <v>2230</v>
      </c>
      <c r="AA159" s="213"/>
      <c r="AB159" s="169" t="s">
        <v>4608</v>
      </c>
      <c r="AC159" s="213"/>
      <c r="AD159" s="213"/>
      <c r="AE159" s="213"/>
      <c r="AF159" s="169" t="s">
        <v>471</v>
      </c>
      <c r="AG159" s="213"/>
      <c r="AH159" s="213"/>
      <c r="AI159" s="213"/>
      <c r="AJ159" s="213"/>
      <c r="AK159" s="170"/>
      <c r="AL159" s="213"/>
      <c r="AM159" s="213"/>
      <c r="AN159" s="213"/>
      <c r="AO159" s="213"/>
      <c r="AP159" s="213"/>
      <c r="AQ159" s="213"/>
      <c r="AR159" s="213"/>
      <c r="AS159" s="213"/>
      <c r="AT159" s="213"/>
      <c r="AU159" s="169" t="s">
        <v>2591</v>
      </c>
      <c r="AV159" s="213"/>
      <c r="AW159" s="213"/>
      <c r="AX159" s="213"/>
      <c r="AY159" s="213"/>
      <c r="AZ159" s="213"/>
      <c r="BA159" s="213"/>
      <c r="BB159" s="169" t="s">
        <v>2045</v>
      </c>
      <c r="BC159" s="169" t="s">
        <v>205</v>
      </c>
      <c r="BD159" s="169" t="s">
        <v>5546</v>
      </c>
      <c r="BE159" s="213"/>
      <c r="BF159" s="169" t="s">
        <v>3201</v>
      </c>
      <c r="BG159" s="169" t="s">
        <v>5547</v>
      </c>
      <c r="BH159" s="169" t="s">
        <v>5548</v>
      </c>
      <c r="BI159" s="213"/>
      <c r="BJ159" s="213"/>
      <c r="BK159" s="213"/>
      <c r="BL159" s="213"/>
      <c r="BM159" s="213"/>
      <c r="BN159" s="213"/>
      <c r="BO159" s="213"/>
      <c r="BP159" s="213"/>
      <c r="BQ159" s="213"/>
      <c r="BR159" s="213"/>
      <c r="BS159" s="213"/>
      <c r="BT159" s="169" t="s">
        <v>4605</v>
      </c>
      <c r="BU159" s="213"/>
      <c r="BV159" s="213"/>
      <c r="BW159" s="213"/>
      <c r="BX159" s="213"/>
      <c r="BY159" s="213"/>
      <c r="BZ159" s="213"/>
      <c r="CA159" s="213"/>
      <c r="CB159" s="213"/>
      <c r="CC159" s="213"/>
      <c r="CD159" s="213"/>
      <c r="CE159" s="213"/>
      <c r="CF159" s="169" t="s">
        <v>5549</v>
      </c>
      <c r="CG159" s="213"/>
      <c r="CH159" s="213"/>
      <c r="CI159" s="213"/>
      <c r="CJ159" s="213"/>
      <c r="CK159" s="213"/>
      <c r="CL159" s="169" t="s">
        <v>4564</v>
      </c>
      <c r="CM159" s="213"/>
      <c r="CN159" s="213"/>
      <c r="CO159" s="213"/>
      <c r="CP159" s="213"/>
      <c r="CQ159" s="213"/>
      <c r="CR159" s="213"/>
      <c r="CS159" s="175"/>
      <c r="CT159" s="91"/>
      <c r="CU159" s="169" t="s">
        <v>2624</v>
      </c>
      <c r="CV159" s="213"/>
      <c r="CW159" s="213"/>
      <c r="CX159" s="213"/>
      <c r="CY159" s="213"/>
      <c r="CZ159" s="87" t="s">
        <v>5550</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5551</v>
      </c>
      <c r="B160" s="99" t="s">
        <v>5552</v>
      </c>
      <c r="C160" s="100" t="s">
        <v>1286</v>
      </c>
      <c r="D160" s="101" t="s">
        <v>1286</v>
      </c>
      <c r="E160" s="102" t="s">
        <v>1286</v>
      </c>
      <c r="F160" s="103" t="s">
        <v>435</v>
      </c>
      <c r="G160" s="99" t="s">
        <v>2292</v>
      </c>
      <c r="H160" s="177" t="s">
        <v>2410</v>
      </c>
      <c r="I160" s="274"/>
      <c r="J160" s="178" t="s">
        <v>1655</v>
      </c>
      <c r="K160" s="177" t="s">
        <v>5553</v>
      </c>
      <c r="L160" s="274"/>
      <c r="M160" s="274"/>
      <c r="N160" s="274"/>
      <c r="O160" s="274"/>
      <c r="P160" s="178" t="s">
        <v>248</v>
      </c>
      <c r="Q160" s="274"/>
      <c r="R160" s="274"/>
      <c r="S160" s="274"/>
      <c r="T160" s="274"/>
      <c r="U160" s="274"/>
      <c r="V160" s="274"/>
      <c r="W160" s="170"/>
      <c r="X160" s="277"/>
      <c r="Y160" s="277"/>
      <c r="Z160" s="183" t="s">
        <v>5554</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5281</v>
      </c>
      <c r="BC160" s="620"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5555</v>
      </c>
      <c r="DM160" s="265" t="s">
        <v>1102</v>
      </c>
      <c r="DN160" s="265" t="s">
        <v>135</v>
      </c>
      <c r="DO160" s="265" t="s">
        <v>5556</v>
      </c>
      <c r="DP160" s="263"/>
      <c r="DQ160" s="263"/>
      <c r="DR160" s="263"/>
      <c r="DS160" s="263"/>
      <c r="DT160" s="263"/>
      <c r="DU160" s="265" t="s">
        <v>628</v>
      </c>
      <c r="DV160" s="263"/>
      <c r="DW160" s="263"/>
      <c r="DX160" s="263"/>
      <c r="DY160" s="263"/>
      <c r="DZ160" s="263"/>
      <c r="EA160" s="263"/>
      <c r="EB160" s="293"/>
    </row>
    <row r="161" ht="15.75" customHeight="1">
      <c r="A161" s="337" t="s">
        <v>5557</v>
      </c>
      <c r="B161" s="79" t="s">
        <v>542</v>
      </c>
      <c r="C161" s="80" t="s">
        <v>1286</v>
      </c>
      <c r="D161" s="81" t="s">
        <v>1286</v>
      </c>
      <c r="E161" s="82" t="s">
        <v>1286</v>
      </c>
      <c r="F161" s="83" t="s">
        <v>435</v>
      </c>
      <c r="G161" s="79" t="s">
        <v>435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5558</v>
      </c>
      <c r="B162" s="99" t="s">
        <v>1050</v>
      </c>
      <c r="C162" s="100" t="s">
        <v>1286</v>
      </c>
      <c r="D162" s="101" t="s">
        <v>1286</v>
      </c>
      <c r="E162" s="102" t="s">
        <v>1286</v>
      </c>
      <c r="F162" s="103" t="s">
        <v>1286</v>
      </c>
      <c r="G162" s="99" t="s">
        <v>2620</v>
      </c>
      <c r="H162" s="274"/>
      <c r="I162" s="178" t="s">
        <v>5559</v>
      </c>
      <c r="J162" s="178" t="s">
        <v>3471</v>
      </c>
      <c r="K162" s="178" t="s">
        <v>4076</v>
      </c>
      <c r="L162" s="178" t="s">
        <v>5560</v>
      </c>
      <c r="M162" s="178" t="s">
        <v>5561</v>
      </c>
      <c r="N162" s="178" t="s">
        <v>2695</v>
      </c>
      <c r="O162" s="178" t="s">
        <v>5562</v>
      </c>
      <c r="P162" s="178" t="s">
        <v>4012</v>
      </c>
      <c r="Q162" s="274"/>
      <c r="R162" s="274"/>
      <c r="S162" s="274"/>
      <c r="T162" s="274"/>
      <c r="U162" s="274"/>
      <c r="V162" s="274"/>
      <c r="W162" s="170"/>
      <c r="X162" s="183" t="s">
        <v>223</v>
      </c>
      <c r="Y162" s="183" t="s">
        <v>2000</v>
      </c>
      <c r="Z162" s="183" t="s">
        <v>5563</v>
      </c>
      <c r="AA162" s="183" t="s">
        <v>5564</v>
      </c>
      <c r="AB162" s="183" t="s">
        <v>5565</v>
      </c>
      <c r="AC162" s="183" t="s">
        <v>3243</v>
      </c>
      <c r="AD162" s="277"/>
      <c r="AE162" s="183" t="s">
        <v>5566</v>
      </c>
      <c r="AF162" s="183" t="s">
        <v>5567</v>
      </c>
      <c r="AG162" s="277"/>
      <c r="AH162" s="277"/>
      <c r="AI162" s="277"/>
      <c r="AJ162" s="277"/>
      <c r="AK162" s="170"/>
      <c r="AL162" s="190" t="s">
        <v>4202</v>
      </c>
      <c r="AM162" s="190" t="s">
        <v>3499</v>
      </c>
      <c r="AN162" s="190" t="s">
        <v>5568</v>
      </c>
      <c r="AO162" s="190" t="s">
        <v>3429</v>
      </c>
      <c r="AP162" s="190" t="s">
        <v>5569</v>
      </c>
      <c r="AQ162" s="190"/>
      <c r="AR162" s="190" t="s">
        <v>4066</v>
      </c>
      <c r="AS162" s="190" t="s">
        <v>5570</v>
      </c>
      <c r="AT162" s="190" t="s">
        <v>3053</v>
      </c>
      <c r="AU162" s="190" t="s">
        <v>680</v>
      </c>
      <c r="AV162" s="257"/>
      <c r="AW162" s="257"/>
      <c r="AX162" s="257"/>
      <c r="AY162" s="257"/>
      <c r="AZ162" s="257"/>
      <c r="BA162" s="194" t="s">
        <v>521</v>
      </c>
      <c r="BB162" s="194" t="s">
        <v>5571</v>
      </c>
      <c r="BC162" s="194" t="s">
        <v>2637</v>
      </c>
      <c r="BD162" s="194" t="s">
        <v>5572</v>
      </c>
      <c r="BE162" s="194" t="s">
        <v>5573</v>
      </c>
      <c r="BF162" s="194" t="s">
        <v>5574</v>
      </c>
      <c r="BG162" s="194" t="s">
        <v>5575</v>
      </c>
      <c r="BH162" s="194" t="s">
        <v>5365</v>
      </c>
      <c r="BI162" s="194"/>
      <c r="BJ162" s="194"/>
      <c r="BK162" s="194" t="s">
        <v>136</v>
      </c>
      <c r="BL162" s="258"/>
      <c r="BM162" s="258"/>
      <c r="BN162" s="258"/>
      <c r="BO162" s="258"/>
      <c r="BP162" s="258"/>
      <c r="BQ162" s="221"/>
      <c r="BR162" s="199" t="s">
        <v>5576</v>
      </c>
      <c r="BS162" s="199" t="s">
        <v>5577</v>
      </c>
      <c r="BT162" s="199" t="s">
        <v>110</v>
      </c>
      <c r="BU162" s="199" t="s">
        <v>5578</v>
      </c>
      <c r="BV162" s="199" t="s">
        <v>5579</v>
      </c>
      <c r="BW162" s="199" t="s">
        <v>5580</v>
      </c>
      <c r="BX162" s="199" t="s">
        <v>5581</v>
      </c>
      <c r="BY162" s="259"/>
      <c r="BZ162" s="199" t="s">
        <v>5582</v>
      </c>
      <c r="CA162" s="259"/>
      <c r="CB162" s="259"/>
      <c r="CC162" s="259"/>
      <c r="CD162" s="259"/>
      <c r="CE162" s="259"/>
      <c r="CF162" s="243" t="s">
        <v>5583</v>
      </c>
      <c r="CG162" s="243" t="s">
        <v>5584</v>
      </c>
      <c r="CH162" s="243" t="s">
        <v>3747</v>
      </c>
      <c r="CI162" s="243" t="s">
        <v>5585</v>
      </c>
      <c r="CJ162" s="243" t="s">
        <v>3383</v>
      </c>
      <c r="CK162" s="243" t="s">
        <v>5586</v>
      </c>
      <c r="CL162" s="243" t="s">
        <v>197</v>
      </c>
      <c r="CM162" s="243" t="s">
        <v>1127</v>
      </c>
      <c r="CN162" s="261"/>
      <c r="CO162" s="261"/>
      <c r="CP162" s="261"/>
      <c r="CQ162" s="261"/>
      <c r="CR162" s="261"/>
      <c r="CS162" s="175"/>
      <c r="CT162" s="206" t="s">
        <v>5587</v>
      </c>
      <c r="CU162" s="206" t="s">
        <v>5588</v>
      </c>
      <c r="CV162" s="206" t="s">
        <v>1804</v>
      </c>
      <c r="CW162" s="206" t="s">
        <v>5589</v>
      </c>
      <c r="CX162" s="206" t="s">
        <v>5590</v>
      </c>
      <c r="CY162" s="206" t="s">
        <v>5591</v>
      </c>
      <c r="CZ162" s="206" t="s">
        <v>1180</v>
      </c>
      <c r="DA162" s="206" t="s">
        <v>5592</v>
      </c>
      <c r="DB162" s="262"/>
      <c r="DC162" s="262"/>
      <c r="DD162" s="262"/>
      <c r="DE162" s="262"/>
      <c r="DF162" s="262"/>
      <c r="DG162" s="263"/>
      <c r="DH162" s="263"/>
      <c r="DI162" s="263"/>
      <c r="DJ162" s="263"/>
      <c r="DK162" s="263"/>
      <c r="DL162" s="263"/>
      <c r="DM162" s="263"/>
      <c r="DN162" s="263"/>
      <c r="DO162" s="263"/>
      <c r="DP162" s="265" t="s">
        <v>5593</v>
      </c>
      <c r="DQ162" s="265"/>
      <c r="DR162" s="263"/>
      <c r="DS162" s="263"/>
      <c r="DT162" s="263"/>
      <c r="DU162" s="263"/>
      <c r="DV162" s="263"/>
      <c r="DW162" s="263"/>
      <c r="DX162" s="263"/>
      <c r="DY162" s="263"/>
      <c r="DZ162" s="263"/>
      <c r="EA162" s="263"/>
      <c r="EB162" s="293"/>
    </row>
    <row r="163">
      <c r="A163" s="168" t="s">
        <v>5594</v>
      </c>
      <c r="B163" s="79" t="s">
        <v>5595</v>
      </c>
      <c r="C163" s="80" t="s">
        <v>1286</v>
      </c>
      <c r="D163" s="81" t="s">
        <v>1286</v>
      </c>
      <c r="E163" s="82" t="s">
        <v>1286</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3027</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1"/>
    </row>
    <row r="164">
      <c r="A164" s="621" t="s">
        <v>5596</v>
      </c>
      <c r="B164" s="99" t="s">
        <v>3722</v>
      </c>
      <c r="C164" s="100" t="s">
        <v>1286</v>
      </c>
      <c r="D164" s="101" t="s">
        <v>1286</v>
      </c>
      <c r="E164" s="102" t="s">
        <v>1286</v>
      </c>
      <c r="F164" s="103" t="s">
        <v>1286</v>
      </c>
      <c r="G164" s="99" t="s">
        <v>1723</v>
      </c>
      <c r="H164" s="233" t="s">
        <v>5597</v>
      </c>
      <c r="I164" s="233" t="s">
        <v>5598</v>
      </c>
      <c r="J164" s="233" t="s">
        <v>5599</v>
      </c>
      <c r="K164" s="233" t="s">
        <v>5456</v>
      </c>
      <c r="L164" s="233" t="s">
        <v>3536</v>
      </c>
      <c r="M164" s="233" t="s">
        <v>5600</v>
      </c>
      <c r="N164" s="233" t="s">
        <v>5601</v>
      </c>
      <c r="O164" s="233" t="s">
        <v>5602</v>
      </c>
      <c r="P164" s="233" t="s">
        <v>3985</v>
      </c>
      <c r="Q164" s="274"/>
      <c r="R164" s="274"/>
      <c r="S164" s="274"/>
      <c r="T164" s="274"/>
      <c r="U164" s="274"/>
      <c r="V164" s="274"/>
      <c r="W164" s="170"/>
      <c r="X164" s="237" t="s">
        <v>5603</v>
      </c>
      <c r="Y164" s="237" t="s">
        <v>1244</v>
      </c>
      <c r="Z164" s="277"/>
      <c r="AA164" s="277"/>
      <c r="AB164" s="237" t="s">
        <v>5604</v>
      </c>
      <c r="AC164" s="277"/>
      <c r="AD164" s="277"/>
      <c r="AE164" s="277"/>
      <c r="AF164" s="237" t="s">
        <v>255</v>
      </c>
      <c r="AG164" s="277"/>
      <c r="AH164" s="277"/>
      <c r="AI164" s="277"/>
      <c r="AJ164" s="277"/>
      <c r="AK164" s="170"/>
      <c r="AL164" s="257"/>
      <c r="AM164" s="257"/>
      <c r="AN164" s="257"/>
      <c r="AO164" s="257"/>
      <c r="AP164" s="257"/>
      <c r="AQ164" s="257"/>
      <c r="AR164" s="257"/>
      <c r="AS164" s="257"/>
      <c r="AT164" s="239" t="s">
        <v>1750</v>
      </c>
      <c r="AU164" s="257"/>
      <c r="AV164" s="257"/>
      <c r="AW164" s="257"/>
      <c r="AX164" s="257"/>
      <c r="AY164" s="257"/>
      <c r="AZ164" s="257"/>
      <c r="BA164" s="220" t="s">
        <v>5605</v>
      </c>
      <c r="BB164" s="258"/>
      <c r="BC164" s="220" t="s">
        <v>1965</v>
      </c>
      <c r="BD164" s="258"/>
      <c r="BE164" s="258"/>
      <c r="BF164" s="258"/>
      <c r="BG164" s="258"/>
      <c r="BH164" s="220" t="s">
        <v>3252</v>
      </c>
      <c r="BI164" s="258"/>
      <c r="BJ164" s="258"/>
      <c r="BK164" s="220" t="s">
        <v>5069</v>
      </c>
      <c r="BL164" s="258"/>
      <c r="BM164" s="258"/>
      <c r="BN164" s="258"/>
      <c r="BO164" s="258"/>
      <c r="BP164" s="258"/>
      <c r="BQ164" s="259"/>
      <c r="BR164" s="259"/>
      <c r="BS164" s="259"/>
      <c r="BT164" s="221" t="s">
        <v>4189</v>
      </c>
      <c r="BU164" s="259"/>
      <c r="BV164" s="259"/>
      <c r="BW164" s="259"/>
      <c r="BX164" s="221" t="s">
        <v>120</v>
      </c>
      <c r="BY164" s="259"/>
      <c r="BZ164" s="259"/>
      <c r="CA164" s="259"/>
      <c r="CB164" s="259"/>
      <c r="CC164" s="259"/>
      <c r="CD164" s="259"/>
      <c r="CE164" s="259"/>
      <c r="CF164" s="222" t="s">
        <v>5606</v>
      </c>
      <c r="CG164" s="222" t="s">
        <v>5322</v>
      </c>
      <c r="CH164" s="222" t="s">
        <v>5607</v>
      </c>
      <c r="CI164" s="222" t="s">
        <v>5608</v>
      </c>
      <c r="CJ164" s="222" t="s">
        <v>855</v>
      </c>
      <c r="CK164" s="243" t="s">
        <v>5609</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5610</v>
      </c>
      <c r="B165" s="79" t="s">
        <v>1287</v>
      </c>
      <c r="C165" s="80" t="s">
        <v>1286</v>
      </c>
      <c r="D165" s="81" t="s">
        <v>1286</v>
      </c>
      <c r="E165" s="82" t="s">
        <v>1048</v>
      </c>
      <c r="F165" s="83" t="s">
        <v>1498</v>
      </c>
      <c r="G165" s="79" t="s">
        <v>1498</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5611</v>
      </c>
      <c r="B166" s="99" t="s">
        <v>2441</v>
      </c>
      <c r="C166" s="100" t="s">
        <v>1286</v>
      </c>
      <c r="D166" s="101" t="s">
        <v>1286</v>
      </c>
      <c r="E166" s="102" t="s">
        <v>1286</v>
      </c>
      <c r="F166" s="103" t="s">
        <v>1286</v>
      </c>
      <c r="G166" s="99" t="s">
        <v>5376</v>
      </c>
      <c r="H166" s="233"/>
      <c r="I166" s="233" t="s">
        <v>5612</v>
      </c>
      <c r="J166" s="233" t="s">
        <v>3581</v>
      </c>
      <c r="K166" s="233" t="s">
        <v>1423</v>
      </c>
      <c r="L166" s="274"/>
      <c r="M166" s="274"/>
      <c r="N166" s="274"/>
      <c r="O166" s="274"/>
      <c r="P166" s="233" t="s">
        <v>928</v>
      </c>
      <c r="Q166" s="274"/>
      <c r="R166" s="274"/>
      <c r="S166" s="274"/>
      <c r="T166" s="274"/>
      <c r="U166" s="274"/>
      <c r="V166" s="274"/>
      <c r="W166" s="170"/>
      <c r="X166" s="277"/>
      <c r="Y166" s="277"/>
      <c r="Z166" s="237" t="s">
        <v>2972</v>
      </c>
      <c r="AA166" s="277"/>
      <c r="AB166" s="237" t="s">
        <v>643</v>
      </c>
      <c r="AC166" s="277"/>
      <c r="AD166" s="277"/>
      <c r="AE166" s="277"/>
      <c r="AF166" s="418" t="s">
        <v>832</v>
      </c>
      <c r="AG166" s="277"/>
      <c r="AH166" s="277"/>
      <c r="AI166" s="277"/>
      <c r="AJ166" s="277"/>
      <c r="AK166" s="170"/>
      <c r="AL166" s="239"/>
      <c r="AM166" s="257"/>
      <c r="AN166" s="257"/>
      <c r="AO166" s="257"/>
      <c r="AP166" s="257"/>
      <c r="AQ166" s="257"/>
      <c r="AR166" s="257"/>
      <c r="AS166" s="257"/>
      <c r="AT166" s="257"/>
      <c r="AU166" s="239" t="s">
        <v>5613</v>
      </c>
      <c r="AV166" s="257"/>
      <c r="AW166" s="257"/>
      <c r="AX166" s="257"/>
      <c r="AY166" s="257"/>
      <c r="AZ166" s="257"/>
      <c r="BA166" s="258"/>
      <c r="BB166" s="220" t="s">
        <v>438</v>
      </c>
      <c r="BC166" s="220" t="s">
        <v>4509</v>
      </c>
      <c r="BD166" s="220" t="s">
        <v>5614</v>
      </c>
      <c r="BE166" s="258"/>
      <c r="BF166" s="258"/>
      <c r="BG166" s="258"/>
      <c r="BH166" s="220" t="s">
        <v>4701</v>
      </c>
      <c r="BI166" s="258"/>
      <c r="BJ166" s="258"/>
      <c r="BK166" s="258"/>
      <c r="BL166" s="258"/>
      <c r="BM166" s="258"/>
      <c r="BN166" s="258"/>
      <c r="BO166" s="258"/>
      <c r="BP166" s="258"/>
      <c r="BQ166" s="259"/>
      <c r="BR166" s="221" t="s">
        <v>4359</v>
      </c>
      <c r="BS166" s="221" t="s">
        <v>5615</v>
      </c>
      <c r="BT166" s="221" t="s">
        <v>5616</v>
      </c>
      <c r="BU166" s="259"/>
      <c r="BV166" s="259"/>
      <c r="BW166" s="259"/>
      <c r="BX166" s="259"/>
      <c r="BY166" s="259"/>
      <c r="BZ166" s="259"/>
      <c r="CA166" s="259"/>
      <c r="CB166" s="259"/>
      <c r="CC166" s="259"/>
      <c r="CD166" s="259"/>
      <c r="CE166" s="259"/>
      <c r="CF166" s="222" t="s">
        <v>5617</v>
      </c>
      <c r="CG166" s="222" t="s">
        <v>1813</v>
      </c>
      <c r="CH166" s="261"/>
      <c r="CI166" s="261"/>
      <c r="CJ166" s="261"/>
      <c r="CK166" s="261"/>
      <c r="CL166" s="261"/>
      <c r="CM166" s="261"/>
      <c r="CN166" s="261"/>
      <c r="CO166" s="261"/>
      <c r="CP166" s="261"/>
      <c r="CQ166" s="261"/>
      <c r="CR166" s="261"/>
      <c r="CS166" s="175"/>
      <c r="CT166" s="262"/>
      <c r="CU166" s="262"/>
      <c r="CV166" s="246" t="s">
        <v>4900</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5618</v>
      </c>
      <c r="DR166" s="263"/>
      <c r="DS166" s="263"/>
      <c r="DT166" s="263"/>
      <c r="DU166" s="263"/>
      <c r="DV166" s="263"/>
      <c r="DW166" s="263"/>
      <c r="DX166" s="263"/>
      <c r="DY166" s="263"/>
      <c r="DZ166" s="263"/>
      <c r="EA166" s="263"/>
      <c r="EB166" s="519"/>
    </row>
    <row r="167" ht="15.75" customHeight="1">
      <c r="A167" s="337" t="s">
        <v>5619</v>
      </c>
      <c r="B167" s="79" t="s">
        <v>2400</v>
      </c>
      <c r="C167" s="80" t="s">
        <v>1048</v>
      </c>
      <c r="D167" s="81" t="s">
        <v>1286</v>
      </c>
      <c r="E167" s="82" t="s">
        <v>1286</v>
      </c>
      <c r="F167" s="83" t="s">
        <v>1498</v>
      </c>
      <c r="G167" s="79" t="s">
        <v>1498</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5620</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22" t="s">
        <v>5621</v>
      </c>
      <c r="B168" s="99" t="s">
        <v>2729</v>
      </c>
      <c r="C168" s="100" t="s">
        <v>1048</v>
      </c>
      <c r="D168" s="101" t="s">
        <v>1286</v>
      </c>
      <c r="E168" s="102" t="s">
        <v>1286</v>
      </c>
      <c r="F168" s="103" t="s">
        <v>1048</v>
      </c>
      <c r="G168" s="99" t="s">
        <v>1048</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855</v>
      </c>
      <c r="DZ168" s="263"/>
      <c r="EA168" s="263"/>
      <c r="EB168" s="293"/>
    </row>
    <row r="169" ht="15.75" customHeight="1">
      <c r="A169" s="78" t="s">
        <v>5622</v>
      </c>
      <c r="B169" s="79" t="s">
        <v>4231</v>
      </c>
      <c r="C169" s="80" t="s">
        <v>1286</v>
      </c>
      <c r="D169" s="81" t="s">
        <v>1286</v>
      </c>
      <c r="E169" s="82" t="s">
        <v>1286</v>
      </c>
      <c r="F169" s="83" t="s">
        <v>1286</v>
      </c>
      <c r="G169" s="79" t="s">
        <v>1048</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4082</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5623</v>
      </c>
      <c r="B170" s="99" t="s">
        <v>4251</v>
      </c>
      <c r="C170" s="100" t="s">
        <v>1286</v>
      </c>
      <c r="D170" s="101" t="s">
        <v>1286</v>
      </c>
      <c r="E170" s="102" t="s">
        <v>1286</v>
      </c>
      <c r="F170" s="103" t="s">
        <v>1048</v>
      </c>
      <c r="G170" s="99" t="s">
        <v>1498</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5624</v>
      </c>
      <c r="B171" s="79" t="s">
        <v>4439</v>
      </c>
      <c r="C171" s="80" t="s">
        <v>1286</v>
      </c>
      <c r="D171" s="81" t="s">
        <v>1286</v>
      </c>
      <c r="E171" s="82" t="s">
        <v>1286</v>
      </c>
      <c r="F171" s="83" t="s">
        <v>1286</v>
      </c>
      <c r="G171" s="79" t="s">
        <v>435</v>
      </c>
      <c r="H171" s="213"/>
      <c r="I171" s="230" t="s">
        <v>5625</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3255</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4947</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5626</v>
      </c>
      <c r="B172" s="99" t="s">
        <v>5241</v>
      </c>
      <c r="C172" s="100" t="s">
        <v>1286</v>
      </c>
      <c r="D172" s="101" t="s">
        <v>1286</v>
      </c>
      <c r="E172" s="102" t="s">
        <v>1286</v>
      </c>
      <c r="F172" s="103" t="s">
        <v>1286</v>
      </c>
      <c r="G172" s="99" t="s">
        <v>435</v>
      </c>
      <c r="H172" s="274"/>
      <c r="I172" s="233"/>
      <c r="J172" s="274"/>
      <c r="K172" s="233" t="s">
        <v>116</v>
      </c>
      <c r="L172" s="233" t="s">
        <v>5627</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9"/>
    </row>
    <row r="173" ht="15.75" customHeight="1">
      <c r="A173" s="168" t="s">
        <v>5628</v>
      </c>
      <c r="B173" s="79" t="s">
        <v>4127</v>
      </c>
      <c r="C173" s="80" t="s">
        <v>1286</v>
      </c>
      <c r="D173" s="81" t="s">
        <v>1286</v>
      </c>
      <c r="E173" s="82" t="s">
        <v>1286</v>
      </c>
      <c r="F173" s="83" t="s">
        <v>1286</v>
      </c>
      <c r="G173" s="79" t="s">
        <v>1498</v>
      </c>
      <c r="H173" s="213"/>
      <c r="I173" s="213"/>
      <c r="J173" s="213"/>
      <c r="K173" s="213"/>
      <c r="L173" s="213"/>
      <c r="M173" s="213"/>
      <c r="N173" s="213"/>
      <c r="O173" s="213"/>
      <c r="P173" s="213"/>
      <c r="Q173" s="213"/>
      <c r="R173" s="213"/>
      <c r="S173" s="169"/>
      <c r="T173" s="169" t="s">
        <v>5629</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5630</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81" t="s">
        <v>5631</v>
      </c>
      <c r="B174" s="99" t="s">
        <v>219</v>
      </c>
      <c r="C174" s="100" t="s">
        <v>1286</v>
      </c>
      <c r="D174" s="101" t="s">
        <v>1286</v>
      </c>
      <c r="E174" s="102" t="s">
        <v>1286</v>
      </c>
      <c r="F174" s="103" t="s">
        <v>1286</v>
      </c>
      <c r="G174" s="99" t="s">
        <v>540</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4823</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5632</v>
      </c>
      <c r="CG174" s="222" t="s">
        <v>4907</v>
      </c>
      <c r="CH174" s="222" t="s">
        <v>5633</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5634</v>
      </c>
      <c r="DL174" s="249"/>
      <c r="DM174" s="263"/>
      <c r="DN174" s="263"/>
      <c r="DO174" s="263"/>
      <c r="DP174" s="263"/>
      <c r="DQ174" s="263"/>
      <c r="DR174" s="263"/>
      <c r="DS174" s="263"/>
      <c r="DT174" s="263"/>
      <c r="DU174" s="263"/>
      <c r="DV174" s="263"/>
      <c r="DW174" s="263"/>
      <c r="DX174" s="263"/>
      <c r="DY174" s="263"/>
      <c r="DZ174" s="263"/>
      <c r="EA174" s="263"/>
      <c r="EB174" s="519"/>
    </row>
    <row r="175" ht="15.75" customHeight="1">
      <c r="A175" s="168" t="s">
        <v>5635</v>
      </c>
      <c r="B175" s="79" t="s">
        <v>2940</v>
      </c>
      <c r="C175" s="80" t="s">
        <v>1286</v>
      </c>
      <c r="D175" s="81" t="s">
        <v>1286</v>
      </c>
      <c r="E175" s="82" t="s">
        <v>1286</v>
      </c>
      <c r="F175" s="83" t="s">
        <v>1286</v>
      </c>
      <c r="G175" s="79" t="s">
        <v>1048</v>
      </c>
      <c r="H175" s="230"/>
      <c r="I175" s="230"/>
      <c r="J175" s="230"/>
      <c r="K175" s="230" t="s">
        <v>1349</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5636</v>
      </c>
      <c r="B176" s="99" t="s">
        <v>220</v>
      </c>
      <c r="C176" s="100" t="s">
        <v>1286</v>
      </c>
      <c r="D176" s="101" t="s">
        <v>1286</v>
      </c>
      <c r="E176" s="102" t="s">
        <v>1286</v>
      </c>
      <c r="F176" s="103" t="s">
        <v>1048</v>
      </c>
      <c r="G176" s="99" t="s">
        <v>1048</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9"/>
    </row>
    <row r="177" ht="15.75" customHeight="1">
      <c r="A177" s="168" t="s">
        <v>5637</v>
      </c>
      <c r="B177" s="79" t="s">
        <v>5265</v>
      </c>
      <c r="C177" s="80" t="s">
        <v>1286</v>
      </c>
      <c r="D177" s="81" t="s">
        <v>1286</v>
      </c>
      <c r="E177" s="82" t="s">
        <v>1286</v>
      </c>
      <c r="F177" s="83" t="s">
        <v>1286</v>
      </c>
      <c r="G177" s="79" t="s">
        <v>1498</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766</v>
      </c>
      <c r="AU177" s="230"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5638</v>
      </c>
      <c r="B178" s="99" t="s">
        <v>540</v>
      </c>
      <c r="C178" s="100" t="s">
        <v>1286</v>
      </c>
      <c r="D178" s="101" t="s">
        <v>1286</v>
      </c>
      <c r="E178" s="102" t="s">
        <v>1286</v>
      </c>
      <c r="F178" s="103" t="s">
        <v>1286</v>
      </c>
      <c r="G178" s="99" t="s">
        <v>891</v>
      </c>
      <c r="H178" s="274"/>
      <c r="I178" s="274"/>
      <c r="J178" s="274"/>
      <c r="K178" s="178" t="s">
        <v>2526</v>
      </c>
      <c r="L178" s="274"/>
      <c r="M178" s="274"/>
      <c r="N178" s="274"/>
      <c r="O178" s="178" t="s">
        <v>5639</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5640</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421"/>
      <c r="B179" s="79"/>
      <c r="C179" s="80"/>
      <c r="D179" s="81"/>
      <c r="E179" s="82"/>
      <c r="F179" s="83"/>
      <c r="G179" s="79"/>
      <c r="H179" s="87"/>
      <c r="I179" s="169"/>
      <c r="J179" s="87"/>
      <c r="K179" s="91"/>
      <c r="L179" s="97"/>
      <c r="M179" s="174"/>
      <c r="N179" s="91"/>
      <c r="O179" s="269"/>
      <c r="P179" s="623"/>
      <c r="Q179" s="230"/>
      <c r="R179" s="87"/>
      <c r="S179" s="97"/>
      <c r="T179" s="87"/>
      <c r="U179" s="230"/>
      <c r="V179" s="230"/>
      <c r="W179" s="170"/>
      <c r="X179" s="169"/>
      <c r="Y179" s="174"/>
      <c r="Z179" s="231"/>
      <c r="AA179" s="252"/>
      <c r="AB179" s="97"/>
      <c r="AC179" s="87"/>
      <c r="AD179" s="230"/>
      <c r="AE179" s="91"/>
      <c r="AF179" s="97"/>
      <c r="AG179" s="623"/>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23"/>
      <c r="BZ179" s="169"/>
      <c r="CA179" s="169"/>
      <c r="CB179" s="623"/>
      <c r="CC179" s="86"/>
      <c r="CD179" s="230"/>
      <c r="CE179" s="230"/>
      <c r="CF179" s="231"/>
      <c r="CG179" s="91"/>
      <c r="CH179" s="87"/>
      <c r="CI179" s="87"/>
      <c r="CJ179" s="169"/>
      <c r="CK179" s="623"/>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24"/>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9"/>
    </row>
    <row r="181">
      <c r="A181" s="62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1"/>
    </row>
    <row r="182">
      <c r="A182" s="624"/>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9"/>
    </row>
    <row r="183">
      <c r="A183" s="62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1"/>
    </row>
    <row r="184">
      <c r="A184" s="624"/>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9"/>
    </row>
    <row r="185">
      <c r="A185" s="62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1"/>
    </row>
    <row r="186">
      <c r="A186" s="624"/>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9"/>
    </row>
    <row r="187">
      <c r="A187" s="62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1"/>
    </row>
    <row r="188">
      <c r="A188" s="624"/>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9"/>
    </row>
    <row r="189">
      <c r="A189" s="62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1"/>
    </row>
    <row r="190">
      <c r="A190" s="624"/>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9"/>
    </row>
    <row r="191">
      <c r="A191" s="62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1"/>
    </row>
    <row r="192">
      <c r="A192" s="624"/>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9"/>
    </row>
    <row r="193">
      <c r="A193" s="62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1"/>
    </row>
    <row r="194">
      <c r="A194" s="624"/>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9"/>
    </row>
    <row r="195">
      <c r="A195" s="62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1"/>
    </row>
    <row r="196">
      <c r="A196" s="624"/>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9"/>
    </row>
    <row r="197">
      <c r="A197" s="62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1"/>
    </row>
    <row r="198">
      <c r="A198" s="624"/>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9"/>
    </row>
    <row r="199">
      <c r="A199" s="62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1"/>
    </row>
    <row r="200">
      <c r="A200" s="624"/>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9"/>
    </row>
    <row r="201">
      <c r="A201" s="62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1"/>
    </row>
    <row r="202">
      <c r="A202" s="624"/>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9"/>
    </row>
    <row r="203">
      <c r="A203" s="62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1"/>
    </row>
    <row r="204">
      <c r="A204" s="624"/>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9"/>
    </row>
    <row r="205">
      <c r="A205" s="62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1"/>
    </row>
    <row r="206">
      <c r="A206" s="624"/>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9"/>
    </row>
    <row r="207">
      <c r="A207" s="62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1"/>
    </row>
    <row r="208">
      <c r="A208" s="624"/>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9"/>
    </row>
    <row r="209">
      <c r="A209" s="62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1"/>
    </row>
    <row r="210">
      <c r="A210" s="624"/>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9"/>
    </row>
    <row r="211">
      <c r="A211" s="62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1"/>
    </row>
    <row r="212">
      <c r="A212" s="624"/>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9"/>
    </row>
    <row r="213">
      <c r="A213" s="62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1"/>
    </row>
    <row r="214">
      <c r="A214" s="624"/>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9"/>
    </row>
    <row r="215">
      <c r="A215" s="62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1"/>
    </row>
    <row r="216">
      <c r="A216" s="624"/>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9"/>
    </row>
    <row r="217">
      <c r="A217" s="62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1"/>
    </row>
    <row r="218">
      <c r="A218" s="624"/>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9"/>
    </row>
    <row r="219">
      <c r="A219" s="62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1"/>
    </row>
    <row r="220">
      <c r="A220" s="624"/>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9"/>
    </row>
    <row r="221">
      <c r="A221" s="62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1"/>
    </row>
    <row r="222">
      <c r="A222" s="624"/>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9"/>
    </row>
    <row r="223">
      <c r="A223" s="62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1"/>
    </row>
    <row r="224">
      <c r="A224" s="624"/>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9"/>
    </row>
    <row r="225">
      <c r="A225" s="62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1"/>
    </row>
    <row r="226">
      <c r="A226" s="624"/>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9"/>
    </row>
    <row r="227">
      <c r="A227" s="62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1"/>
    </row>
    <row r="228">
      <c r="A228" s="624"/>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9"/>
    </row>
    <row r="229">
      <c r="A229" s="62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1"/>
    </row>
    <row r="230">
      <c r="A230" s="624"/>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9"/>
    </row>
    <row r="231">
      <c r="A231" s="62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1"/>
    </row>
    <row r="232">
      <c r="A232" s="624"/>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9"/>
    </row>
    <row r="233">
      <c r="A233" s="62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1"/>
    </row>
    <row r="234">
      <c r="A234" s="624"/>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9"/>
    </row>
    <row r="235">
      <c r="A235" s="62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1"/>
    </row>
    <row r="236">
      <c r="A236" s="624"/>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9"/>
    </row>
    <row r="237">
      <c r="A237" s="62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1"/>
    </row>
    <row r="238">
      <c r="A238" s="624"/>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9"/>
    </row>
    <row r="239">
      <c r="A239" s="62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1"/>
    </row>
    <row r="240">
      <c r="A240" s="624"/>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9"/>
    </row>
    <row r="241">
      <c r="A241" s="62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1"/>
    </row>
    <row r="242">
      <c r="A242" s="624"/>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9"/>
    </row>
    <row r="243">
      <c r="A243" s="62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1"/>
    </row>
    <row r="244">
      <c r="A244" s="624"/>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9"/>
    </row>
    <row r="245">
      <c r="A245" s="62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1"/>
    </row>
    <row r="246">
      <c r="A246" s="624"/>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9"/>
    </row>
    <row r="247">
      <c r="A247" s="62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1"/>
    </row>
    <row r="248">
      <c r="A248" s="624"/>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9"/>
    </row>
    <row r="249">
      <c r="A249" s="62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1"/>
    </row>
    <row r="250">
      <c r="A250" s="624"/>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9"/>
    </row>
    <row r="251" ht="15.75" customHeight="1">
      <c r="A251" s="62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I40"/>
    <hyperlink r:id="rId1944" ref="J40"/>
    <hyperlink r:id="rId1945" ref="L40"/>
    <hyperlink r:id="rId1946" ref="N40"/>
    <hyperlink r:id="rId1947" ref="O40"/>
    <hyperlink r:id="rId1948" ref="AA40"/>
    <hyperlink r:id="rId1949" ref="AM40"/>
    <hyperlink r:id="rId1950" ref="AU40"/>
    <hyperlink r:id="rId1951" ref="BD40"/>
    <hyperlink r:id="rId1952" ref="BE40"/>
    <hyperlink r:id="rId1953" ref="BH40"/>
    <hyperlink r:id="rId1954" ref="BJ40"/>
    <hyperlink r:id="rId1955" ref="BR40"/>
    <hyperlink r:id="rId1956" ref="BS40"/>
    <hyperlink r:id="rId1957" ref="BU40"/>
    <hyperlink r:id="rId1958" ref="BV40"/>
    <hyperlink r:id="rId1959" ref="BY40"/>
    <hyperlink r:id="rId1960" ref="CF40"/>
    <hyperlink r:id="rId1961" ref="CH40"/>
    <hyperlink r:id="rId1962" ref="CI40"/>
    <hyperlink r:id="rId1963" ref="CM40"/>
    <hyperlink r:id="rId1964" ref="CT40"/>
    <hyperlink r:id="rId1965" ref="CW40"/>
    <hyperlink r:id="rId1966" ref="CX40"/>
    <hyperlink r:id="rId1967" ref="CZ40"/>
    <hyperlink r:id="rId1968" ref="DG40"/>
    <hyperlink r:id="rId1969" ref="DY40"/>
    <hyperlink r:id="rId1970" ref="K41"/>
    <hyperlink r:id="rId1971" ref="L41"/>
    <hyperlink r:id="rId1972" ref="M41"/>
    <hyperlink r:id="rId1973" ref="N41"/>
    <hyperlink r:id="rId1974" ref="O41"/>
    <hyperlink r:id="rId1975" ref="P41"/>
    <hyperlink r:id="rId1976" ref="S41"/>
    <hyperlink r:id="rId1977" ref="X41"/>
    <hyperlink r:id="rId1978" ref="AC41"/>
    <hyperlink r:id="rId1979" ref="AF41"/>
    <hyperlink r:id="rId1980" ref="AM41"/>
    <hyperlink r:id="rId1981" ref="AS41"/>
    <hyperlink r:id="rId1982" ref="BA41"/>
    <hyperlink r:id="rId1983" ref="BC41"/>
    <hyperlink r:id="rId1984" ref="BD41"/>
    <hyperlink r:id="rId1985" ref="BH41"/>
    <hyperlink r:id="rId1986" ref="BK41"/>
    <hyperlink r:id="rId1987" ref="BQ41"/>
    <hyperlink r:id="rId1988" ref="BR41"/>
    <hyperlink r:id="rId1989" ref="BS41"/>
    <hyperlink r:id="rId1990" ref="BT41"/>
    <hyperlink r:id="rId1991" ref="BU41"/>
    <hyperlink r:id="rId1992" ref="BV41"/>
    <hyperlink r:id="rId1993" ref="BY41"/>
    <hyperlink r:id="rId1994" ref="CA41"/>
    <hyperlink r:id="rId1995" ref="CC41"/>
    <hyperlink r:id="rId1996" ref="CD41"/>
    <hyperlink r:id="rId1997" ref="CF41"/>
    <hyperlink r:id="rId1998" ref="CL41"/>
    <hyperlink r:id="rId1999" ref="CO41"/>
    <hyperlink r:id="rId2000" ref="CW41"/>
    <hyperlink r:id="rId2001" ref="CZ41"/>
    <hyperlink r:id="rId2002" ref="DK41"/>
    <hyperlink r:id="rId2003" ref="DQ41"/>
    <hyperlink r:id="rId2004" ref="DX41"/>
    <hyperlink r:id="rId2005" ref="H42"/>
    <hyperlink r:id="rId2006" ref="I42"/>
    <hyperlink r:id="rId2007" ref="M42"/>
    <hyperlink r:id="rId2008" ref="N42"/>
    <hyperlink r:id="rId2009" ref="P42"/>
    <hyperlink r:id="rId2010" ref="X42"/>
    <hyperlink r:id="rId2011" ref="AA42"/>
    <hyperlink r:id="rId2012" ref="AC42"/>
    <hyperlink r:id="rId2013" ref="AM42"/>
    <hyperlink r:id="rId2014" ref="AU42"/>
    <hyperlink r:id="rId2015" ref="BB42"/>
    <hyperlink r:id="rId2016" ref="BC42"/>
    <hyperlink r:id="rId2017" ref="BI42"/>
    <hyperlink r:id="rId2018" ref="BK42"/>
    <hyperlink r:id="rId2019" ref="BR42"/>
    <hyperlink r:id="rId2020" ref="BT42"/>
    <hyperlink r:id="rId2021" ref="BU42"/>
    <hyperlink r:id="rId2022" ref="BZ42"/>
    <hyperlink r:id="rId2023" ref="CM42"/>
    <hyperlink r:id="rId2024" ref="CT42"/>
    <hyperlink r:id="rId2025" ref="CV42"/>
    <hyperlink r:id="rId2026" ref="CZ42"/>
    <hyperlink r:id="rId2027" ref="DA42"/>
    <hyperlink r:id="rId2028" ref="DE42"/>
    <hyperlink r:id="rId2029" ref="K43"/>
    <hyperlink r:id="rId2030" ref="L43"/>
    <hyperlink r:id="rId2031" ref="N43"/>
    <hyperlink r:id="rId2032" ref="AU43"/>
    <hyperlink r:id="rId2033" ref="BB43"/>
    <hyperlink r:id="rId2034" ref="BC43"/>
    <hyperlink r:id="rId2035" ref="BH43"/>
    <hyperlink r:id="rId2036" ref="BQ43"/>
    <hyperlink r:id="rId2037" ref="CV43"/>
    <hyperlink r:id="rId2038" ref="DA43"/>
    <hyperlink r:id="rId2039" ref="O45"/>
    <hyperlink r:id="rId2040" ref="X45"/>
    <hyperlink r:id="rId2041" ref="BF45"/>
    <hyperlink r:id="rId2042" ref="BT45"/>
    <hyperlink r:id="rId2043" ref="DK45"/>
    <hyperlink r:id="rId2044" ref="H46"/>
    <hyperlink r:id="rId2045" ref="J46"/>
    <hyperlink r:id="rId2046" ref="K46"/>
    <hyperlink r:id="rId2047" ref="N46"/>
    <hyperlink r:id="rId2048" ref="BR46"/>
    <hyperlink r:id="rId2049" ref="BV46"/>
    <hyperlink r:id="rId2050" ref="CL46"/>
    <hyperlink r:id="rId2051" ref="CV46"/>
    <hyperlink r:id="rId2052" ref="CZ46"/>
    <hyperlink r:id="rId2053" ref="H47"/>
    <hyperlink r:id="rId2054" ref="I47"/>
    <hyperlink r:id="rId2055" ref="J47"/>
    <hyperlink r:id="rId2056" ref="K47"/>
    <hyperlink r:id="rId2057" ref="L47"/>
    <hyperlink r:id="rId2058" ref="X47"/>
    <hyperlink r:id="rId2059" ref="Y47"/>
    <hyperlink r:id="rId2060" ref="Z47"/>
    <hyperlink r:id="rId2061" ref="AT47"/>
    <hyperlink r:id="rId2062" ref="AU47"/>
    <hyperlink r:id="rId2063" ref="BC47"/>
    <hyperlink r:id="rId2064" ref="BD47"/>
    <hyperlink r:id="rId2065" ref="CG47"/>
    <hyperlink r:id="rId2066" ref="CK47"/>
    <hyperlink r:id="rId2067" ref="CV47"/>
    <hyperlink r:id="rId2068" ref="H48"/>
    <hyperlink r:id="rId2069" ref="J48"/>
    <hyperlink r:id="rId2070" ref="K48"/>
    <hyperlink r:id="rId2071" ref="L48"/>
    <hyperlink r:id="rId2072" ref="M48"/>
    <hyperlink r:id="rId2073" ref="O48"/>
    <hyperlink r:id="rId2074" ref="P48"/>
    <hyperlink r:id="rId2075" ref="R48"/>
    <hyperlink r:id="rId2076" ref="S48"/>
    <hyperlink r:id="rId2077" ref="Y48"/>
    <hyperlink r:id="rId2078" ref="Z48"/>
    <hyperlink r:id="rId2079" ref="AF48"/>
    <hyperlink r:id="rId2080" ref="AG48"/>
    <hyperlink r:id="rId2081" ref="AJ48"/>
    <hyperlink r:id="rId2082" ref="AL48"/>
    <hyperlink r:id="rId2083" ref="AM48"/>
    <hyperlink r:id="rId2084" ref="AN48"/>
    <hyperlink r:id="rId2085" ref="AQ48"/>
    <hyperlink r:id="rId2086" ref="AT48"/>
    <hyperlink r:id="rId2087" ref="AU48"/>
    <hyperlink r:id="rId2088" ref="AV48"/>
    <hyperlink r:id="rId2089" ref="BA48"/>
    <hyperlink r:id="rId2090" ref="BD48"/>
    <hyperlink r:id="rId2091" ref="BG48"/>
    <hyperlink r:id="rId2092" ref="BQ48"/>
    <hyperlink r:id="rId2093" ref="BS48"/>
    <hyperlink r:id="rId2094" ref="BT48"/>
    <hyperlink r:id="rId2095" ref="BY48"/>
    <hyperlink r:id="rId2096" ref="BZ48"/>
    <hyperlink r:id="rId2097" ref="CA48"/>
    <hyperlink r:id="rId2098" ref="CG48"/>
    <hyperlink r:id="rId2099" ref="CL48"/>
    <hyperlink r:id="rId2100" ref="CM48"/>
    <hyperlink r:id="rId2101" ref="CV48"/>
    <hyperlink r:id="rId2102" ref="CX48"/>
    <hyperlink r:id="rId2103" ref="CY48"/>
    <hyperlink r:id="rId2104" ref="CZ48"/>
    <hyperlink r:id="rId2105" ref="DA48"/>
    <hyperlink r:id="rId2106" ref="DB48"/>
    <hyperlink r:id="rId2107" ref="DC48"/>
    <hyperlink r:id="rId2108" ref="DD48"/>
    <hyperlink r:id="rId2109" ref="DE48"/>
    <hyperlink r:id="rId2110" ref="DG48"/>
    <hyperlink r:id="rId2111" ref="DH48"/>
    <hyperlink r:id="rId2112" ref="DI48"/>
    <hyperlink r:id="rId2113" ref="DK48"/>
    <hyperlink r:id="rId2114" ref="DM48"/>
    <hyperlink r:id="rId2115" ref="DN48"/>
    <hyperlink r:id="rId2116" ref="DO48"/>
    <hyperlink r:id="rId2117" ref="DP48"/>
    <hyperlink r:id="rId2118" ref="DQ48"/>
    <hyperlink r:id="rId2119" ref="DR48"/>
    <hyperlink r:id="rId2120" ref="DS48"/>
    <hyperlink r:id="rId2121" ref="DT48"/>
    <hyperlink r:id="rId2122" ref="DU48"/>
    <hyperlink r:id="rId2123" ref="DV48"/>
    <hyperlink r:id="rId2124" ref="DW48"/>
    <hyperlink r:id="rId2125" ref="DX48"/>
    <hyperlink r:id="rId2126" ref="DY48"/>
    <hyperlink r:id="rId2127" ref="DZ48"/>
    <hyperlink r:id="rId2128" ref="EA48"/>
    <hyperlink r:id="rId2129" ref="EB48"/>
    <hyperlink r:id="rId2130" ref="CF49"/>
    <hyperlink r:id="rId2131" ref="CW49"/>
    <hyperlink r:id="rId2132" ref="H50"/>
    <hyperlink r:id="rId2133" ref="I50"/>
    <hyperlink r:id="rId2134" ref="J50"/>
    <hyperlink r:id="rId2135" ref="K50"/>
    <hyperlink r:id="rId2136" ref="L50"/>
    <hyperlink r:id="rId2137" ref="N50"/>
    <hyperlink r:id="rId2138" ref="O50"/>
    <hyperlink r:id="rId2139" ref="P50"/>
    <hyperlink r:id="rId2140" ref="X50"/>
    <hyperlink r:id="rId2141" ref="Y50"/>
    <hyperlink r:id="rId2142" ref="Z50"/>
    <hyperlink r:id="rId2143" ref="AA50"/>
    <hyperlink r:id="rId2144" ref="AB50"/>
    <hyperlink r:id="rId2145" ref="AC50"/>
    <hyperlink r:id="rId2146" ref="AF50"/>
    <hyperlink r:id="rId2147" ref="AL50"/>
    <hyperlink r:id="rId2148" ref="AM50"/>
    <hyperlink r:id="rId2149" ref="AT50"/>
    <hyperlink r:id="rId2150" ref="AU50"/>
    <hyperlink r:id="rId2151" ref="BA50"/>
    <hyperlink r:id="rId2152" ref="BB50"/>
    <hyperlink r:id="rId2153" ref="BC50"/>
    <hyperlink r:id="rId2154" ref="BD50"/>
    <hyperlink r:id="rId2155" ref="BE50"/>
    <hyperlink r:id="rId2156" ref="BF50"/>
    <hyperlink r:id="rId2157" ref="BH50"/>
    <hyperlink r:id="rId2158" ref="BK50"/>
    <hyperlink r:id="rId2159" ref="BQ50"/>
    <hyperlink r:id="rId2160" ref="BR50"/>
    <hyperlink r:id="rId2161" ref="BS50"/>
    <hyperlink r:id="rId2162" ref="BT50"/>
    <hyperlink r:id="rId2163" ref="BU50"/>
    <hyperlink r:id="rId2164" ref="BV50"/>
    <hyperlink r:id="rId2165" ref="BY50"/>
    <hyperlink r:id="rId2166" ref="BZ50"/>
    <hyperlink r:id="rId2167" ref="CF50"/>
    <hyperlink r:id="rId2168" ref="CG50"/>
    <hyperlink r:id="rId2169" ref="CH50"/>
    <hyperlink r:id="rId2170" ref="CJ50"/>
    <hyperlink r:id="rId2171" ref="CK50"/>
    <hyperlink r:id="rId2172" ref="CL50"/>
    <hyperlink r:id="rId2173" ref="CM50"/>
    <hyperlink r:id="rId2174" ref="CT50"/>
    <hyperlink r:id="rId2175" ref="CU50"/>
    <hyperlink r:id="rId2176" ref="CV50"/>
    <hyperlink r:id="rId2177" ref="CW50"/>
    <hyperlink r:id="rId2178" ref="CX50"/>
    <hyperlink r:id="rId2179" ref="CZ50"/>
    <hyperlink r:id="rId2180" ref="DA50"/>
    <hyperlink r:id="rId2181" ref="DG50"/>
    <hyperlink r:id="rId2182" ref="DK50"/>
    <hyperlink r:id="rId2183" ref="DL50"/>
    <hyperlink r:id="rId2184" ref="DM50"/>
    <hyperlink r:id="rId2185" ref="DN50"/>
    <hyperlink r:id="rId2186" ref="DP50"/>
    <hyperlink r:id="rId2187" ref="DQ50"/>
    <hyperlink r:id="rId2188" ref="DS50"/>
    <hyperlink r:id="rId2189" ref="DU50"/>
    <hyperlink r:id="rId2190" ref="EB50"/>
    <hyperlink r:id="rId2191" ref="J51"/>
    <hyperlink r:id="rId2192" ref="K51"/>
    <hyperlink r:id="rId2193" ref="N51"/>
    <hyperlink r:id="rId2194" ref="O51"/>
    <hyperlink r:id="rId2195" ref="P51"/>
    <hyperlink r:id="rId2196" ref="X51"/>
    <hyperlink r:id="rId2197" ref="Y51"/>
    <hyperlink r:id="rId2198" ref="Z51"/>
    <hyperlink r:id="rId2199" ref="AA51"/>
    <hyperlink r:id="rId2200" ref="AB51"/>
    <hyperlink r:id="rId2201" ref="AC51"/>
    <hyperlink r:id="rId2202" ref="AF51"/>
    <hyperlink r:id="rId2203" ref="AI51"/>
    <hyperlink r:id="rId2204" ref="AM51"/>
    <hyperlink r:id="rId2205" ref="AT51"/>
    <hyperlink r:id="rId2206" ref="AU51"/>
    <hyperlink r:id="rId2207" ref="BA51"/>
    <hyperlink r:id="rId2208" ref="BC51"/>
    <hyperlink r:id="rId2209" ref="BD51"/>
    <hyperlink r:id="rId2210" ref="BE51"/>
    <hyperlink r:id="rId2211" ref="BF51"/>
    <hyperlink r:id="rId2212" ref="BH51"/>
    <hyperlink r:id="rId2213" ref="BI51"/>
    <hyperlink r:id="rId2214" ref="BK51"/>
    <hyperlink r:id="rId2215" ref="BR51"/>
    <hyperlink r:id="rId2216" ref="BS51"/>
    <hyperlink r:id="rId2217" ref="BT51"/>
    <hyperlink r:id="rId2218" ref="BV51"/>
    <hyperlink r:id="rId2219" ref="BZ51"/>
    <hyperlink r:id="rId2220" ref="CL51"/>
    <hyperlink r:id="rId2221" ref="CM51"/>
    <hyperlink r:id="rId2222" ref="CU51"/>
    <hyperlink r:id="rId2223" ref="CV51"/>
    <hyperlink r:id="rId2224" ref="CW51"/>
    <hyperlink r:id="rId2225" ref="DA51"/>
    <hyperlink r:id="rId2226" ref="DE51"/>
    <hyperlink r:id="rId2227" ref="DL51"/>
    <hyperlink r:id="rId2228" ref="DP51"/>
    <hyperlink r:id="rId2229" ref="DS51"/>
    <hyperlink r:id="rId2230" ref="DU51"/>
    <hyperlink r:id="rId2231" ref="H52"/>
    <hyperlink r:id="rId2232" ref="I52"/>
    <hyperlink r:id="rId2233" ref="M52"/>
    <hyperlink r:id="rId2234" ref="AD52"/>
    <hyperlink r:id="rId2235" ref="AE52"/>
    <hyperlink r:id="rId2236" ref="AL52"/>
    <hyperlink r:id="rId2237" ref="AM52"/>
    <hyperlink r:id="rId2238" ref="AP52"/>
    <hyperlink r:id="rId2239" ref="AQ52"/>
    <hyperlink r:id="rId2240" ref="AU52"/>
    <hyperlink r:id="rId2241" ref="BD52"/>
    <hyperlink r:id="rId2242" ref="BK52"/>
    <hyperlink r:id="rId2243" ref="BV52"/>
    <hyperlink r:id="rId2244" ref="CF52"/>
    <hyperlink r:id="rId2245" ref="CT52"/>
    <hyperlink r:id="rId2246" ref="CV52"/>
    <hyperlink r:id="rId2247" ref="CW52"/>
    <hyperlink r:id="rId2248" ref="CZ52"/>
    <hyperlink r:id="rId2249" ref="DL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K71"/>
    <hyperlink r:id="rId2494" ref="O71"/>
    <hyperlink r:id="rId2495" ref="P71"/>
    <hyperlink r:id="rId2496" ref="X71"/>
    <hyperlink r:id="rId2497" ref="AB71"/>
    <hyperlink r:id="rId2498" ref="AG71"/>
    <hyperlink r:id="rId2499" ref="AT71"/>
    <hyperlink r:id="rId2500" ref="BE71"/>
    <hyperlink r:id="rId2501" ref="BF71"/>
    <hyperlink r:id="rId2502" ref="BV71"/>
    <hyperlink r:id="rId2503" ref="CB71"/>
    <hyperlink r:id="rId2504" ref="DK71"/>
    <hyperlink r:id="rId2505" ref="EB71"/>
    <hyperlink r:id="rId2506" ref="P75"/>
    <hyperlink r:id="rId2507" ref="Q75"/>
    <hyperlink r:id="rId2508" ref="R75"/>
    <hyperlink r:id="rId2509" ref="S75"/>
    <hyperlink r:id="rId2510" ref="T75"/>
    <hyperlink r:id="rId2511" ref="U75"/>
    <hyperlink r:id="rId2512" ref="AF75"/>
    <hyperlink r:id="rId2513" ref="AH75"/>
    <hyperlink r:id="rId2514" ref="AI75"/>
    <hyperlink r:id="rId2515" ref="AJ75"/>
    <hyperlink r:id="rId2516" ref="AO75"/>
    <hyperlink r:id="rId2517" ref="AP75"/>
    <hyperlink r:id="rId2518" ref="AQ75"/>
    <hyperlink r:id="rId2519" ref="AS75"/>
    <hyperlink r:id="rId2520" ref="AT75"/>
    <hyperlink r:id="rId2521" ref="AU75"/>
    <hyperlink r:id="rId2522" ref="AW75"/>
    <hyperlink r:id="rId2523" ref="AX75"/>
    <hyperlink r:id="rId2524" ref="AY75"/>
    <hyperlink r:id="rId2525" ref="BB75"/>
    <hyperlink r:id="rId2526" ref="BR75"/>
    <hyperlink r:id="rId2527" ref="BT75"/>
    <hyperlink r:id="rId2528" ref="BZ75"/>
    <hyperlink r:id="rId2529" ref="CH75"/>
    <hyperlink r:id="rId2530" ref="CM75"/>
    <hyperlink r:id="rId2531" ref="CO75"/>
    <hyperlink r:id="rId2532" ref="CP75"/>
    <hyperlink r:id="rId2533" ref="CV75"/>
    <hyperlink r:id="rId2534" ref="CX75"/>
    <hyperlink r:id="rId2535" ref="DA75"/>
    <hyperlink r:id="rId2536" ref="DQ75"/>
    <hyperlink r:id="rId2537" ref="EB75"/>
    <hyperlink r:id="rId2538" ref="P76"/>
    <hyperlink r:id="rId2539" ref="Z76"/>
    <hyperlink r:id="rId2540" ref="AA76"/>
    <hyperlink r:id="rId2541" ref="AB76"/>
    <hyperlink r:id="rId2542" ref="AF76"/>
    <hyperlink r:id="rId2543" ref="AX76"/>
    <hyperlink r:id="rId2544" ref="BD76"/>
    <hyperlink r:id="rId2545" ref="BS76"/>
    <hyperlink r:id="rId2546" ref="BZ76"/>
    <hyperlink r:id="rId2547" ref="CA76"/>
    <hyperlink r:id="rId2548" ref="CC76"/>
    <hyperlink r:id="rId2549" ref="CG76"/>
    <hyperlink r:id="rId2550" ref="CM76"/>
    <hyperlink r:id="rId2551" ref="DE76"/>
    <hyperlink r:id="rId2552" ref="AB78"/>
    <hyperlink r:id="rId2553" ref="BF78"/>
    <hyperlink r:id="rId2554" ref="BH78"/>
    <hyperlink r:id="rId2555" ref="CG78"/>
    <hyperlink r:id="rId2556" ref="CZ78"/>
    <hyperlink r:id="rId2557" ref="N79"/>
    <hyperlink r:id="rId2558" ref="R79"/>
    <hyperlink r:id="rId2559" ref="CZ79"/>
    <hyperlink r:id="rId2560" ref="DM79"/>
    <hyperlink r:id="rId2561" ref="DN79"/>
    <hyperlink r:id="rId2562" ref="DV79"/>
    <hyperlink r:id="rId2563" ref="K80"/>
    <hyperlink r:id="rId2564" ref="Z80"/>
    <hyperlink r:id="rId2565" ref="BH80"/>
    <hyperlink r:id="rId2566" ref="DA80"/>
    <hyperlink r:id="rId2567" ref="L82"/>
    <hyperlink r:id="rId2568" ref="O82"/>
    <hyperlink r:id="rId2569" ref="Y82"/>
    <hyperlink r:id="rId2570" ref="AI82"/>
    <hyperlink r:id="rId2571" ref="BT82"/>
    <hyperlink r:id="rId2572" ref="BX82"/>
    <hyperlink r:id="rId2573" ref="CG82"/>
    <hyperlink r:id="rId2574" ref="CK82"/>
    <hyperlink r:id="rId2575" ref="CL82"/>
    <hyperlink r:id="rId2576" ref="CT82"/>
    <hyperlink r:id="rId2577" ref="CX82"/>
    <hyperlink r:id="rId2578" ref="CY82"/>
    <hyperlink r:id="rId2579" ref="CZ82"/>
    <hyperlink r:id="rId2580" ref="L83"/>
    <hyperlink r:id="rId2581" ref="O83"/>
    <hyperlink r:id="rId2582" ref="X83"/>
    <hyperlink r:id="rId2583" ref="AM83"/>
    <hyperlink r:id="rId2584" ref="BH83"/>
    <hyperlink r:id="rId2585" ref="BV83"/>
    <hyperlink r:id="rId2586" ref="CG83"/>
    <hyperlink r:id="rId2587" ref="CL83"/>
    <hyperlink r:id="rId2588" ref="CY83"/>
    <hyperlink r:id="rId2589" ref="AB86"/>
    <hyperlink r:id="rId2590" ref="H87"/>
    <hyperlink r:id="rId2591" ref="K87"/>
    <hyperlink r:id="rId2592" ref="P87"/>
    <hyperlink r:id="rId2593" ref="AB87"/>
    <hyperlink r:id="rId2594" ref="AC87"/>
    <hyperlink r:id="rId2595" ref="AF87"/>
    <hyperlink r:id="rId2596" ref="AM87"/>
    <hyperlink r:id="rId2597" ref="AT87"/>
    <hyperlink r:id="rId2598" ref="BE87"/>
    <hyperlink r:id="rId2599" ref="BG87"/>
    <hyperlink r:id="rId2600" ref="BH87"/>
    <hyperlink r:id="rId2601" ref="BU87"/>
    <hyperlink r:id="rId2602" ref="BW87"/>
    <hyperlink r:id="rId2603" ref="BZ87"/>
    <hyperlink r:id="rId2604" ref="CG87"/>
    <hyperlink r:id="rId2605" ref="CH87"/>
    <hyperlink r:id="rId2606" ref="CI87"/>
    <hyperlink r:id="rId2607" ref="CM87"/>
    <hyperlink r:id="rId2608" ref="DA87"/>
    <hyperlink r:id="rId2609" ref="DQ87"/>
    <hyperlink r:id="rId2610" ref="I88"/>
    <hyperlink r:id="rId2611" ref="J88"/>
    <hyperlink r:id="rId2612" ref="K88"/>
    <hyperlink r:id="rId2613" ref="L88"/>
    <hyperlink r:id="rId2614" ref="M88"/>
    <hyperlink r:id="rId2615" ref="N88"/>
    <hyperlink r:id="rId2616" ref="O88"/>
    <hyperlink r:id="rId2617" ref="P88"/>
    <hyperlink r:id="rId2618" ref="Q88"/>
    <hyperlink r:id="rId2619" ref="S88"/>
    <hyperlink r:id="rId2620" ref="T88"/>
    <hyperlink r:id="rId2621" ref="X88"/>
    <hyperlink r:id="rId2622" ref="Z88"/>
    <hyperlink r:id="rId2623" ref="AA88"/>
    <hyperlink r:id="rId2624" ref="AB88"/>
    <hyperlink r:id="rId2625" ref="AE88"/>
    <hyperlink r:id="rId2626" ref="AF88"/>
    <hyperlink r:id="rId2627" ref="AT88"/>
    <hyperlink r:id="rId2628" ref="AU88"/>
    <hyperlink r:id="rId2629" ref="AV88"/>
    <hyperlink r:id="rId2630" ref="AX88"/>
    <hyperlink r:id="rId2631" ref="BD88"/>
    <hyperlink r:id="rId2632" ref="BE88"/>
    <hyperlink r:id="rId2633" ref="BJ88"/>
    <hyperlink r:id="rId2634" ref="BK88"/>
    <hyperlink r:id="rId2635" ref="BM88"/>
    <hyperlink r:id="rId2636" ref="BT88"/>
    <hyperlink r:id="rId2637" ref="BZ88"/>
    <hyperlink r:id="rId2638" ref="CA88"/>
    <hyperlink r:id="rId2639" ref="CC88"/>
    <hyperlink r:id="rId2640" ref="CF88"/>
    <hyperlink r:id="rId2641" ref="CG88"/>
    <hyperlink r:id="rId2642" ref="CI88"/>
    <hyperlink r:id="rId2643" ref="CJ88"/>
    <hyperlink r:id="rId2644" ref="CK88"/>
    <hyperlink r:id="rId2645" ref="CQ88"/>
    <hyperlink r:id="rId2646" ref="CT88"/>
    <hyperlink r:id="rId2647" ref="CW88"/>
    <hyperlink r:id="rId2648" ref="DA88"/>
    <hyperlink r:id="rId2649" ref="DD88"/>
    <hyperlink r:id="rId2650" ref="DM88"/>
    <hyperlink r:id="rId2651" ref="DY88"/>
    <hyperlink r:id="rId2652" ref="CD90"/>
    <hyperlink r:id="rId2653" ref="CR90"/>
    <hyperlink r:id="rId2654" ref="DB90"/>
    <hyperlink r:id="rId2655" ref="DM90"/>
    <hyperlink r:id="rId2656" ref="J92"/>
    <hyperlink r:id="rId2657" ref="H93"/>
    <hyperlink r:id="rId2658" ref="J93"/>
    <hyperlink r:id="rId2659" ref="L93"/>
    <hyperlink r:id="rId2660" ref="M93"/>
    <hyperlink r:id="rId2661" ref="P93"/>
    <hyperlink r:id="rId2662" ref="R93"/>
    <hyperlink r:id="rId2663" ref="S93"/>
    <hyperlink r:id="rId2664" ref="U93"/>
    <hyperlink r:id="rId2665" ref="V93"/>
    <hyperlink r:id="rId2666" ref="X93"/>
    <hyperlink r:id="rId2667" ref="Z93"/>
    <hyperlink r:id="rId2668" ref="AC93"/>
    <hyperlink r:id="rId2669" ref="AE93"/>
    <hyperlink r:id="rId2670" ref="AF93"/>
    <hyperlink r:id="rId2671" ref="AG93"/>
    <hyperlink r:id="rId2672" ref="AI93"/>
    <hyperlink r:id="rId2673" ref="AJ93"/>
    <hyperlink r:id="rId2674" ref="AL93"/>
    <hyperlink r:id="rId2675" ref="AM93"/>
    <hyperlink r:id="rId2676" ref="AU93"/>
    <hyperlink r:id="rId2677" ref="AV93"/>
    <hyperlink r:id="rId2678" ref="AW93"/>
    <hyperlink r:id="rId2679" ref="AX93"/>
    <hyperlink r:id="rId2680" ref="BA93"/>
    <hyperlink r:id="rId2681" ref="BB93"/>
    <hyperlink r:id="rId2682" ref="BC93"/>
    <hyperlink r:id="rId2683" ref="BD93"/>
    <hyperlink r:id="rId2684" ref="BE93"/>
    <hyperlink r:id="rId2685" ref="BF93"/>
    <hyperlink r:id="rId2686" ref="BG93"/>
    <hyperlink r:id="rId2687" ref="BK93"/>
    <hyperlink r:id="rId2688" ref="BM93"/>
    <hyperlink r:id="rId2689" ref="BQ93"/>
    <hyperlink r:id="rId2690" ref="BR93"/>
    <hyperlink r:id="rId2691" ref="BS93"/>
    <hyperlink r:id="rId2692" ref="BT93"/>
    <hyperlink r:id="rId2693" ref="BU93"/>
    <hyperlink r:id="rId2694" ref="BW93"/>
    <hyperlink r:id="rId2695" ref="CA93"/>
    <hyperlink r:id="rId2696" ref="CF93"/>
    <hyperlink r:id="rId2697" ref="CG93"/>
    <hyperlink r:id="rId2698" ref="CH93"/>
    <hyperlink r:id="rId2699" ref="CJ93"/>
    <hyperlink r:id="rId2700" ref="CL93"/>
    <hyperlink r:id="rId2701" ref="CM93"/>
    <hyperlink r:id="rId2702" ref="CR93"/>
    <hyperlink r:id="rId2703" ref="CT93"/>
    <hyperlink r:id="rId2704" ref="CU93"/>
    <hyperlink r:id="rId2705" ref="CV93"/>
    <hyperlink r:id="rId2706" ref="CW93"/>
    <hyperlink r:id="rId2707" ref="CX93"/>
    <hyperlink r:id="rId2708" ref="CY93"/>
    <hyperlink r:id="rId2709" ref="CZ93"/>
    <hyperlink r:id="rId2710" ref="DA93"/>
    <hyperlink r:id="rId2711" ref="DE93"/>
    <hyperlink r:id="rId2712" ref="DK93"/>
    <hyperlink r:id="rId2713" ref="DL93"/>
    <hyperlink r:id="rId2714" ref="DS93"/>
    <hyperlink r:id="rId2715" ref="DW93"/>
    <hyperlink r:id="rId2716" ref="EB93"/>
    <hyperlink r:id="rId2717" ref="K96"/>
    <hyperlink r:id="rId2718" ref="X96"/>
    <hyperlink r:id="rId2719" ref="BV96"/>
    <hyperlink r:id="rId2720" ref="P98"/>
    <hyperlink r:id="rId2721" ref="S98"/>
    <hyperlink r:id="rId2722" ref="V98"/>
    <hyperlink r:id="rId2723" ref="AF98"/>
    <hyperlink r:id="rId2724" ref="AI98"/>
    <hyperlink r:id="rId2725" ref="AO98"/>
    <hyperlink r:id="rId2726" ref="AT98"/>
    <hyperlink r:id="rId2727" ref="AX98"/>
    <hyperlink r:id="rId2728" ref="BX98"/>
    <hyperlink r:id="rId2729" ref="BZ98"/>
    <hyperlink r:id="rId2730" ref="CA98"/>
    <hyperlink r:id="rId2731" ref="CB98"/>
    <hyperlink r:id="rId2732" ref="CM98"/>
    <hyperlink r:id="rId2733" ref="CZ98"/>
    <hyperlink r:id="rId2734" ref="DA98"/>
    <hyperlink r:id="rId2735" ref="O101"/>
    <hyperlink r:id="rId2736" ref="AB101"/>
    <hyperlink r:id="rId2737" ref="BD101"/>
    <hyperlink r:id="rId2738" ref="CL103"/>
    <hyperlink r:id="rId2739" ref="P104"/>
    <hyperlink r:id="rId2740" ref="Q104"/>
    <hyperlink r:id="rId2741" ref="AF104"/>
    <hyperlink r:id="rId2742" ref="S105"/>
    <hyperlink r:id="rId2743" ref="Y105"/>
    <hyperlink r:id="rId2744" ref="Z105"/>
    <hyperlink r:id="rId2745" ref="AO105"/>
    <hyperlink r:id="rId2746" ref="AQ105"/>
    <hyperlink r:id="rId2747" ref="AV105"/>
    <hyperlink r:id="rId2748" ref="BC105"/>
    <hyperlink r:id="rId2749" ref="BH105"/>
    <hyperlink r:id="rId2750" ref="BQ105"/>
    <hyperlink r:id="rId2751" ref="BT105"/>
    <hyperlink r:id="rId2752" ref="CZ105"/>
    <hyperlink r:id="rId2753" ref="DJ105"/>
    <hyperlink r:id="rId2754" ref="DK105"/>
    <hyperlink r:id="rId2755" ref="S106"/>
    <hyperlink r:id="rId2756" ref="BC106"/>
    <hyperlink r:id="rId2757" ref="CZ106"/>
    <hyperlink r:id="rId2758" ref="DE106"/>
    <hyperlink r:id="rId2759" ref="DK106"/>
    <hyperlink r:id="rId2760" ref="K108"/>
    <hyperlink r:id="rId2761" ref="Y109"/>
    <hyperlink r:id="rId2762" ref="AB109"/>
    <hyperlink r:id="rId2763" ref="BC109"/>
    <hyperlink r:id="rId2764" ref="CU109"/>
    <hyperlink r:id="rId2765" ref="DU109"/>
    <hyperlink r:id="rId2766" ref="AA110"/>
    <hyperlink r:id="rId2767" ref="AE110"/>
    <hyperlink r:id="rId2768" ref="AF110"/>
    <hyperlink r:id="rId2769" ref="BB110"/>
    <hyperlink r:id="rId2770" ref="BC110"/>
    <hyperlink r:id="rId2771" ref="BS110"/>
    <hyperlink r:id="rId2772" ref="BT110"/>
    <hyperlink r:id="rId2773" ref="DM110"/>
    <hyperlink r:id="rId2774" ref="CM112"/>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2"/>
    <hyperlink r:id="rId2814" ref="P122"/>
    <hyperlink r:id="rId2815" ref="BH122"/>
    <hyperlink r:id="rId2816" ref="BJ122"/>
    <hyperlink r:id="rId2817" ref="BU122"/>
    <hyperlink r:id="rId2818" ref="BV122"/>
    <hyperlink r:id="rId2819" ref="BZ122"/>
    <hyperlink r:id="rId2820" ref="CY122"/>
    <hyperlink r:id="rId2821" ref="CZ122"/>
    <hyperlink r:id="rId2822" ref="Y123"/>
    <hyperlink r:id="rId2823" ref="CZ123"/>
    <hyperlink r:id="rId2824" ref="K125"/>
    <hyperlink r:id="rId2825" ref="L125"/>
    <hyperlink r:id="rId2826" ref="P125"/>
    <hyperlink r:id="rId2827" ref="Z125"/>
    <hyperlink r:id="rId2828" ref="AB125"/>
    <hyperlink r:id="rId2829" ref="AF125"/>
    <hyperlink r:id="rId2830" ref="AM125"/>
    <hyperlink r:id="rId2831" ref="AT125"/>
    <hyperlink r:id="rId2832" ref="AV125"/>
    <hyperlink r:id="rId2833" ref="BC125"/>
    <hyperlink r:id="rId2834" ref="BH125"/>
    <hyperlink r:id="rId2835" ref="CG125"/>
    <hyperlink r:id="rId2836" ref="CV125"/>
    <hyperlink r:id="rId2837" ref="DK125"/>
    <hyperlink r:id="rId2838" ref="X129"/>
    <hyperlink r:id="rId2839" ref="BV129"/>
    <hyperlink r:id="rId2840" ref="BY129"/>
    <hyperlink r:id="rId2841" ref="CT129"/>
    <hyperlink r:id="rId2842" ref="I131"/>
    <hyperlink r:id="rId2843" ref="J131"/>
    <hyperlink r:id="rId2844" ref="K131"/>
    <hyperlink r:id="rId2845" ref="L131"/>
    <hyperlink r:id="rId2846" ref="AC134"/>
    <hyperlink r:id="rId2847" ref="BH134"/>
    <hyperlink r:id="rId2848" ref="BC135"/>
    <hyperlink r:id="rId2849" ref="K136"/>
    <hyperlink r:id="rId2850" ref="L136"/>
    <hyperlink r:id="rId2851" ref="Z136"/>
    <hyperlink r:id="rId2852" ref="BS136"/>
    <hyperlink r:id="rId2853" ref="BT136"/>
    <hyperlink r:id="rId2854" ref="BV136"/>
    <hyperlink r:id="rId2855" ref="CG136"/>
    <hyperlink r:id="rId2856" ref="DA136"/>
    <hyperlink r:id="rId2857" ref="AG138"/>
    <hyperlink r:id="rId2858" ref="DC138"/>
    <hyperlink r:id="rId2859" ref="L139"/>
    <hyperlink r:id="rId2860" ref="Q139"/>
    <hyperlink r:id="rId2861" ref="AJ139"/>
    <hyperlink r:id="rId2862" ref="CG139"/>
    <hyperlink r:id="rId2863" ref="CR139"/>
    <hyperlink r:id="rId2864" ref="DE139"/>
    <hyperlink r:id="rId2865" ref="H140"/>
    <hyperlink r:id="rId2866" ref="I140"/>
    <hyperlink r:id="rId2867" ref="L140"/>
    <hyperlink r:id="rId2868" ref="Y140"/>
    <hyperlink r:id="rId2869" ref="AE140"/>
    <hyperlink r:id="rId2870" ref="BQ140"/>
    <hyperlink r:id="rId2871" ref="BS140"/>
    <hyperlink r:id="rId2872" ref="CL140"/>
    <hyperlink r:id="rId2873" ref="CZ140"/>
    <hyperlink r:id="rId2874" ref="DG140"/>
    <hyperlink r:id="rId2875" ref="DK140"/>
    <hyperlink r:id="rId2876" ref="Y147"/>
    <hyperlink r:id="rId2877" ref="CI147"/>
    <hyperlink r:id="rId2878" ref="I152"/>
    <hyperlink r:id="rId2879" ref="K152"/>
    <hyperlink r:id="rId2880" ref="CZ154"/>
    <hyperlink r:id="rId2881" ref="BV155"/>
    <hyperlink r:id="rId2882" ref="CC155"/>
    <hyperlink r:id="rId2883" ref="P156"/>
    <hyperlink r:id="rId2884" ref="AF156"/>
    <hyperlink r:id="rId2885" ref="AB158"/>
    <hyperlink r:id="rId2886" ref="CZ159"/>
    <hyperlink r:id="rId2887" ref="H160"/>
    <hyperlink r:id="rId2888" ref="K160"/>
    <hyperlink r:id="rId2889" ref="BC160"/>
    <hyperlink r:id="rId2890" ref="T161"/>
    <hyperlink r:id="rId2891" ref="AA163"/>
    <hyperlink r:id="rId2892" ref="AH167"/>
    <hyperlink r:id="rId2893" ref="DY168"/>
    <hyperlink r:id="rId2894" ref="BC176"/>
  </hyperlinks>
  <drawing r:id="rId2895"/>
  <legacyDrawing r:id="rId2896"/>
  <tableParts count="3">
    <tablePart r:id="rId2900"/>
    <tablePart r:id="rId2901"/>
    <tablePart r:id="rId29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5641</v>
      </c>
      <c r="C1" s="22"/>
      <c r="F1" s="22"/>
      <c r="H1" s="627" t="s">
        <v>35</v>
      </c>
      <c r="P1" s="628"/>
      <c r="Q1" s="629" t="s">
        <v>36</v>
      </c>
      <c r="W1" s="628"/>
      <c r="X1" s="28" t="s">
        <v>37</v>
      </c>
      <c r="AH1" s="628"/>
      <c r="AI1" s="30" t="s">
        <v>38</v>
      </c>
      <c r="AX1" s="29"/>
      <c r="AY1" s="630" t="s">
        <v>39</v>
      </c>
      <c r="BD1" s="631"/>
      <c r="BE1" s="32" t="s">
        <v>40</v>
      </c>
      <c r="BL1" s="628"/>
      <c r="BM1" s="33" t="s">
        <v>41</v>
      </c>
      <c r="BV1" s="631"/>
      <c r="BW1" s="632" t="s">
        <v>42</v>
      </c>
    </row>
    <row r="2" ht="15.0" customHeight="1">
      <c r="A2" s="35" t="s">
        <v>43</v>
      </c>
      <c r="B2" s="36" t="s">
        <v>44</v>
      </c>
      <c r="C2" s="36" t="s">
        <v>45</v>
      </c>
      <c r="F2" s="36" t="s">
        <v>5642</v>
      </c>
      <c r="H2" s="633" t="s">
        <v>47</v>
      </c>
      <c r="I2" s="633" t="s">
        <v>48</v>
      </c>
      <c r="J2" s="633" t="s">
        <v>5643</v>
      </c>
      <c r="K2" s="633" t="s">
        <v>54</v>
      </c>
      <c r="N2" s="633" t="s">
        <v>5644</v>
      </c>
      <c r="P2" s="634"/>
      <c r="Q2" s="635" t="s">
        <v>47</v>
      </c>
      <c r="R2" s="635" t="s">
        <v>5645</v>
      </c>
      <c r="S2" s="635" t="s">
        <v>52</v>
      </c>
      <c r="T2" s="635" t="s">
        <v>53</v>
      </c>
      <c r="U2" s="635" t="s">
        <v>54</v>
      </c>
      <c r="V2" s="635" t="s">
        <v>5646</v>
      </c>
      <c r="W2" s="634"/>
      <c r="X2" s="636" t="s">
        <v>47</v>
      </c>
      <c r="Y2" s="636" t="s">
        <v>48</v>
      </c>
      <c r="Z2" s="636" t="s">
        <v>49</v>
      </c>
      <c r="AA2" s="636" t="s">
        <v>50</v>
      </c>
      <c r="AC2" s="636" t="s">
        <v>52</v>
      </c>
      <c r="AD2" s="636" t="s">
        <v>53</v>
      </c>
      <c r="AE2" s="636" t="s">
        <v>54</v>
      </c>
      <c r="AF2" s="636" t="s">
        <v>5644</v>
      </c>
      <c r="AH2" s="634"/>
      <c r="AI2" s="637" t="s">
        <v>48</v>
      </c>
      <c r="AK2" s="637" t="s">
        <v>49</v>
      </c>
      <c r="AN2" s="637" t="s">
        <v>51</v>
      </c>
      <c r="AP2" s="637" t="s">
        <v>52</v>
      </c>
      <c r="AT2" s="637" t="s">
        <v>52</v>
      </c>
      <c r="AU2" s="637" t="s">
        <v>53</v>
      </c>
      <c r="AV2" s="637" t="s">
        <v>5646</v>
      </c>
      <c r="AX2" s="638"/>
      <c r="AY2" s="639" t="s">
        <v>47</v>
      </c>
      <c r="AZ2" s="639" t="s">
        <v>52</v>
      </c>
      <c r="BA2" s="639" t="s">
        <v>53</v>
      </c>
      <c r="BB2" s="639" t="s">
        <v>5644</v>
      </c>
      <c r="BD2" s="638"/>
      <c r="BE2" s="640" t="s">
        <v>47</v>
      </c>
      <c r="BF2" s="640" t="s">
        <v>48</v>
      </c>
      <c r="BG2" s="640" t="s">
        <v>50</v>
      </c>
      <c r="BI2" s="640" t="s">
        <v>52</v>
      </c>
      <c r="BJ2" s="640" t="s">
        <v>5644</v>
      </c>
      <c r="BL2" s="634"/>
      <c r="BM2" s="641" t="s">
        <v>49</v>
      </c>
      <c r="BN2" s="641" t="s">
        <v>50</v>
      </c>
      <c r="BO2" s="641" t="s">
        <v>51</v>
      </c>
      <c r="BP2" s="641" t="s">
        <v>52</v>
      </c>
      <c r="BR2" s="641" t="s">
        <v>53</v>
      </c>
      <c r="BS2" s="641" t="s">
        <v>54</v>
      </c>
      <c r="BU2" s="641" t="s">
        <v>5646</v>
      </c>
      <c r="BV2" s="638"/>
      <c r="BW2" s="642" t="s">
        <v>5647</v>
      </c>
      <c r="BX2" s="643" t="s">
        <v>75</v>
      </c>
      <c r="BY2" s="642" t="s">
        <v>80</v>
      </c>
      <c r="CA2" s="642" t="s">
        <v>77</v>
      </c>
      <c r="CB2" s="642" t="s">
        <v>5648</v>
      </c>
      <c r="CC2" s="642" t="s">
        <v>5649</v>
      </c>
      <c r="CD2" s="644" t="s">
        <v>68</v>
      </c>
      <c r="CE2" s="642" t="s">
        <v>76</v>
      </c>
      <c r="CF2" s="642" t="s">
        <v>66</v>
      </c>
      <c r="CG2" s="643" t="s">
        <v>78</v>
      </c>
    </row>
    <row r="3" ht="23.25" customHeight="1">
      <c r="J3" s="645" t="s">
        <v>5650</v>
      </c>
      <c r="K3" s="645" t="s">
        <v>5651</v>
      </c>
      <c r="L3" s="646" t="s">
        <v>5652</v>
      </c>
      <c r="M3" s="646" t="s">
        <v>5653</v>
      </c>
      <c r="N3" s="646" t="s">
        <v>5654</v>
      </c>
      <c r="O3" s="645" t="s">
        <v>5655</v>
      </c>
      <c r="P3" s="634"/>
      <c r="W3" s="634"/>
      <c r="AA3" s="647" t="s">
        <v>5656</v>
      </c>
      <c r="AB3" s="647" t="s">
        <v>5657</v>
      </c>
      <c r="AF3" s="647" t="s">
        <v>52</v>
      </c>
      <c r="AG3" s="647" t="s">
        <v>49</v>
      </c>
      <c r="AH3" s="634"/>
      <c r="AI3" s="648" t="s">
        <v>5658</v>
      </c>
      <c r="AJ3" s="648" t="s">
        <v>5659</v>
      </c>
      <c r="AK3" s="649" t="s">
        <v>5654</v>
      </c>
      <c r="AL3" s="649" t="s">
        <v>5660</v>
      </c>
      <c r="AM3" s="649" t="s">
        <v>5661</v>
      </c>
      <c r="AN3" s="649" t="s">
        <v>5654</v>
      </c>
      <c r="AO3" s="650" t="s">
        <v>5662</v>
      </c>
      <c r="AP3" s="649" t="s">
        <v>5663</v>
      </c>
      <c r="AQ3" s="649" t="s">
        <v>5664</v>
      </c>
      <c r="AR3" s="649" t="s">
        <v>5665</v>
      </c>
      <c r="AS3" s="649" t="s">
        <v>5666</v>
      </c>
      <c r="AV3" s="649" t="s">
        <v>5667</v>
      </c>
      <c r="AW3" s="649" t="s">
        <v>5668</v>
      </c>
      <c r="AX3" s="638"/>
      <c r="BB3" s="651" t="s">
        <v>5669</v>
      </c>
      <c r="BC3" s="651" t="s">
        <v>5670</v>
      </c>
      <c r="BD3" s="652"/>
      <c r="BG3" s="640" t="s">
        <v>5671</v>
      </c>
      <c r="BH3" s="640" t="s">
        <v>5672</v>
      </c>
      <c r="BJ3" s="653" t="s">
        <v>5673</v>
      </c>
      <c r="BK3" s="653" t="s">
        <v>5674</v>
      </c>
      <c r="BL3" s="634"/>
      <c r="BP3" s="654" t="s">
        <v>5661</v>
      </c>
      <c r="BQ3" s="654" t="s">
        <v>5675</v>
      </c>
      <c r="BS3" s="654" t="s">
        <v>5654</v>
      </c>
      <c r="BT3" s="654" t="s">
        <v>5661</v>
      </c>
      <c r="BV3" s="638"/>
      <c r="BY3" s="655" t="s">
        <v>5676</v>
      </c>
      <c r="BZ3" s="655" t="s">
        <v>5677</v>
      </c>
    </row>
    <row r="4">
      <c r="A4" s="581" t="s">
        <v>5678</v>
      </c>
      <c r="B4" s="99" t="s">
        <v>5679</v>
      </c>
      <c r="C4" s="100" t="s">
        <v>540</v>
      </c>
      <c r="D4" s="101" t="s">
        <v>329</v>
      </c>
      <c r="E4" s="102" t="s">
        <v>891</v>
      </c>
      <c r="F4" s="103" t="s">
        <v>4123</v>
      </c>
      <c r="G4" s="99" t="s">
        <v>4335</v>
      </c>
      <c r="H4" s="656"/>
      <c r="I4" s="657" t="s">
        <v>1339</v>
      </c>
      <c r="J4" s="657"/>
      <c r="K4" s="658" t="s">
        <v>5680</v>
      </c>
      <c r="L4" s="657" t="s">
        <v>5681</v>
      </c>
      <c r="M4" s="656"/>
      <c r="N4" s="656"/>
      <c r="O4" s="659" t="s">
        <v>5682</v>
      </c>
      <c r="P4" s="660"/>
      <c r="Q4" s="661" t="s">
        <v>5285</v>
      </c>
      <c r="R4" s="662"/>
      <c r="S4" s="662"/>
      <c r="T4" s="663" t="s">
        <v>5683</v>
      </c>
      <c r="U4" s="664"/>
      <c r="V4" s="665" t="s">
        <v>5684</v>
      </c>
      <c r="W4" s="660"/>
      <c r="X4" s="666" t="s">
        <v>258</v>
      </c>
      <c r="Y4" s="666" t="s">
        <v>5685</v>
      </c>
      <c r="Z4" s="667" t="s">
        <v>4773</v>
      </c>
      <c r="AA4" s="668" t="s">
        <v>5686</v>
      </c>
      <c r="AB4" s="669" t="s">
        <v>858</v>
      </c>
      <c r="AC4" s="668" t="s">
        <v>602</v>
      </c>
      <c r="AD4" s="667" t="s">
        <v>1302</v>
      </c>
      <c r="AE4" s="669" t="s">
        <v>5022</v>
      </c>
      <c r="AF4" s="667" t="s">
        <v>5687</v>
      </c>
      <c r="AG4" s="670"/>
      <c r="AH4" s="660"/>
      <c r="AI4" s="671" t="s">
        <v>2686</v>
      </c>
      <c r="AJ4" s="672"/>
      <c r="AK4" s="671" t="s">
        <v>3098</v>
      </c>
      <c r="AL4" s="671"/>
      <c r="AM4" s="673" t="s">
        <v>2082</v>
      </c>
      <c r="AN4" s="672"/>
      <c r="AO4" s="674" t="s">
        <v>5688</v>
      </c>
      <c r="AP4" s="671" t="s">
        <v>5689</v>
      </c>
      <c r="AQ4" s="671" t="s">
        <v>5690</v>
      </c>
      <c r="AR4" s="672"/>
      <c r="AS4" s="672"/>
      <c r="AT4" s="672"/>
      <c r="AU4" s="675" t="s">
        <v>5691</v>
      </c>
      <c r="AV4" s="676" t="s">
        <v>2985</v>
      </c>
      <c r="AW4" s="671" t="s">
        <v>5692</v>
      </c>
      <c r="AX4" s="660"/>
      <c r="AY4" s="677"/>
      <c r="AZ4" s="678" t="s">
        <v>5693</v>
      </c>
      <c r="BA4" s="679" t="s">
        <v>5694</v>
      </c>
      <c r="BB4" s="678" t="s">
        <v>5695</v>
      </c>
      <c r="BC4" s="680"/>
      <c r="BD4" s="660"/>
      <c r="BE4" s="681" t="s">
        <v>5696</v>
      </c>
      <c r="BF4" s="682" t="s">
        <v>3931</v>
      </c>
      <c r="BG4" s="682"/>
      <c r="BH4" s="682"/>
      <c r="BI4" s="683" t="s">
        <v>4172</v>
      </c>
      <c r="BJ4" s="684"/>
      <c r="BK4" s="682" t="s">
        <v>5697</v>
      </c>
      <c r="BL4" s="660"/>
      <c r="BM4" s="685" t="s">
        <v>1983</v>
      </c>
      <c r="BN4" s="686"/>
      <c r="BO4" s="686"/>
      <c r="BP4" s="687" t="s">
        <v>5698</v>
      </c>
      <c r="BQ4" s="686"/>
      <c r="BR4" s="688" t="s">
        <v>1002</v>
      </c>
      <c r="BS4" s="686"/>
      <c r="BT4" s="689" t="s">
        <v>3063</v>
      </c>
      <c r="BU4" s="688" t="s">
        <v>5699</v>
      </c>
      <c r="BV4" s="660"/>
      <c r="BW4" s="690" t="s">
        <v>5700</v>
      </c>
      <c r="BX4" s="691" t="s">
        <v>3357</v>
      </c>
      <c r="BY4" s="692"/>
      <c r="BZ4" s="692"/>
      <c r="CA4" s="691" t="s">
        <v>5701</v>
      </c>
      <c r="CB4" s="693" t="s">
        <v>4038</v>
      </c>
      <c r="CC4" s="691" t="s">
        <v>5702</v>
      </c>
      <c r="CD4" s="692"/>
      <c r="CE4" s="692"/>
      <c r="CF4" s="692"/>
      <c r="CG4" s="692"/>
    </row>
    <row r="5">
      <c r="A5" s="78" t="s">
        <v>327</v>
      </c>
      <c r="B5" s="79" t="s">
        <v>5703</v>
      </c>
      <c r="C5" s="80" t="s">
        <v>436</v>
      </c>
      <c r="D5" s="81" t="s">
        <v>720</v>
      </c>
      <c r="E5" s="82" t="s">
        <v>541</v>
      </c>
      <c r="F5" s="83" t="s">
        <v>1723</v>
      </c>
      <c r="G5" s="79" t="s">
        <v>1169</v>
      </c>
      <c r="H5" s="694" t="str">
        <f>HYPERLINK("https://www.twitch.tv/videos/547050764","52.59")</f>
        <v>52.59</v>
      </c>
      <c r="I5" s="695" t="s">
        <v>3841</v>
      </c>
      <c r="J5" s="659" t="s">
        <v>5704</v>
      </c>
      <c r="K5" s="696" t="s">
        <v>5234</v>
      </c>
      <c r="L5" s="697" t="str">
        <f>HYPERLINK("https://www.twitch.tv/videos/547050207","1:17.06")</f>
        <v>1:17.06</v>
      </c>
      <c r="M5" s="698"/>
      <c r="N5" s="698"/>
      <c r="O5" s="695" t="s">
        <v>5705</v>
      </c>
      <c r="P5" s="699"/>
      <c r="Q5" s="700" t="s">
        <v>5706</v>
      </c>
      <c r="R5" s="700" t="s">
        <v>2608</v>
      </c>
      <c r="S5" s="701"/>
      <c r="T5" s="700" t="s">
        <v>340</v>
      </c>
      <c r="U5" s="702"/>
      <c r="V5" s="663" t="s">
        <v>5707</v>
      </c>
      <c r="W5" s="699"/>
      <c r="X5" s="668" t="str">
        <f>HYPERLINK("https://clips.twitch.tv/FrozenResoluteAniseHotPokket","42.50")</f>
        <v>42.50</v>
      </c>
      <c r="Y5" s="669" t="s">
        <v>5708</v>
      </c>
      <c r="Z5" s="669" t="str">
        <f>HYPERLINK("https://www.twitch.tv/videos/547053974","1:16.59")</f>
        <v>1:16.59</v>
      </c>
      <c r="AA5" s="703" t="s">
        <v>5709</v>
      </c>
      <c r="AB5" s="666" t="s">
        <v>5710</v>
      </c>
      <c r="AC5" s="703" t="s">
        <v>1388</v>
      </c>
      <c r="AD5" s="667" t="s">
        <v>1302</v>
      </c>
      <c r="AE5" s="668" t="s">
        <v>4410</v>
      </c>
      <c r="AF5" s="704" t="s">
        <v>5711</v>
      </c>
      <c r="AG5" s="705"/>
      <c r="AH5" s="706"/>
      <c r="AI5" s="671" t="s">
        <v>5712</v>
      </c>
      <c r="AJ5" s="707"/>
      <c r="AK5" s="707" t="s">
        <v>1684</v>
      </c>
      <c r="AL5" s="673" t="s">
        <v>2689</v>
      </c>
      <c r="AM5" s="671" t="s">
        <v>5713</v>
      </c>
      <c r="AN5" s="707" t="s">
        <v>1897</v>
      </c>
      <c r="AO5" s="673" t="s">
        <v>973</v>
      </c>
      <c r="AP5" s="671" t="s">
        <v>5714</v>
      </c>
      <c r="AQ5" s="707"/>
      <c r="AR5" s="673" t="s">
        <v>5715</v>
      </c>
      <c r="AS5" s="707"/>
      <c r="AT5" s="707"/>
      <c r="AU5" s="708" t="s">
        <v>4276</v>
      </c>
      <c r="AV5" s="673" t="s">
        <v>5716</v>
      </c>
      <c r="AW5" s="707"/>
      <c r="AX5" s="699"/>
      <c r="AY5" s="709"/>
      <c r="AZ5" s="679" t="str">
        <f>HYPERLINK("https://www.twitch.tv/videos/548092239","2:03.35")</f>
        <v>2:03.35</v>
      </c>
      <c r="BA5" s="678" t="s">
        <v>5717</v>
      </c>
      <c r="BB5" s="710" t="s">
        <v>5718</v>
      </c>
      <c r="BC5" s="711"/>
      <c r="BD5" s="699"/>
      <c r="BE5" s="683" t="s">
        <v>5719</v>
      </c>
      <c r="BF5" s="681" t="str">
        <f>HYPERLINK("https://clips.twitch.tv/ReliablePluckyGazelleBuddhaBar","34.35")</f>
        <v>34.35</v>
      </c>
      <c r="BG5" s="712" t="s">
        <v>5392</v>
      </c>
      <c r="BH5" s="713"/>
      <c r="BI5" s="714" t="str">
        <f>HYPERLINK("https://www.twitch.tv/videos/548093333","1:15.47")</f>
        <v>1:15.47</v>
      </c>
      <c r="BJ5" s="715"/>
      <c r="BK5" s="682" t="s">
        <v>5720</v>
      </c>
      <c r="BL5" s="699"/>
      <c r="BM5" s="688" t="s">
        <v>4977</v>
      </c>
      <c r="BN5" s="687"/>
      <c r="BO5" s="689" t="s">
        <v>4875</v>
      </c>
      <c r="BP5" s="687" t="s">
        <v>5721</v>
      </c>
      <c r="BQ5" s="716"/>
      <c r="BR5" s="689" t="s">
        <v>5722</v>
      </c>
      <c r="BS5" s="716"/>
      <c r="BT5" s="687" t="s">
        <v>5723</v>
      </c>
      <c r="BU5" s="687" t="s">
        <v>5724</v>
      </c>
      <c r="BV5" s="699"/>
      <c r="BW5" s="717" t="s">
        <v>5472</v>
      </c>
      <c r="BX5" s="691" t="s">
        <v>3077</v>
      </c>
      <c r="BY5" s="718"/>
      <c r="BZ5" s="718"/>
      <c r="CA5" s="718"/>
      <c r="CB5" s="718"/>
      <c r="CC5" s="718"/>
      <c r="CD5" s="718"/>
      <c r="CE5" s="718"/>
      <c r="CF5" s="718"/>
      <c r="CG5" s="718"/>
    </row>
    <row r="6">
      <c r="A6" s="581" t="s">
        <v>5725</v>
      </c>
      <c r="B6" s="99" t="s">
        <v>5726</v>
      </c>
      <c r="C6" s="100" t="s">
        <v>5376</v>
      </c>
      <c r="D6" s="101" t="s">
        <v>540</v>
      </c>
      <c r="E6" s="102" t="s">
        <v>1498</v>
      </c>
      <c r="F6" s="103" t="s">
        <v>2656</v>
      </c>
      <c r="G6" s="99" t="s">
        <v>3120</v>
      </c>
      <c r="H6" s="695" t="s">
        <v>2657</v>
      </c>
      <c r="I6" s="698"/>
      <c r="J6" s="695" t="s">
        <v>3769</v>
      </c>
      <c r="K6" s="719" t="s">
        <v>5727</v>
      </c>
      <c r="L6" s="698"/>
      <c r="M6" s="720" t="s">
        <v>2168</v>
      </c>
      <c r="N6" s="698"/>
      <c r="O6" s="721" t="s">
        <v>5728</v>
      </c>
      <c r="P6" s="699"/>
      <c r="Q6" s="722" t="s">
        <v>5729</v>
      </c>
      <c r="R6" s="665" t="s">
        <v>5730</v>
      </c>
      <c r="S6" s="661" t="s">
        <v>5731</v>
      </c>
      <c r="T6" s="661" t="s">
        <v>5181</v>
      </c>
      <c r="U6" s="723"/>
      <c r="V6" s="700" t="s">
        <v>5732</v>
      </c>
      <c r="W6" s="699"/>
      <c r="X6" s="724" t="s">
        <v>3211</v>
      </c>
      <c r="Y6" s="667" t="s">
        <v>5733</v>
      </c>
      <c r="Z6" s="668" t="s">
        <v>5734</v>
      </c>
      <c r="AA6" s="667" t="s">
        <v>5735</v>
      </c>
      <c r="AB6" s="667" t="s">
        <v>2856</v>
      </c>
      <c r="AC6" s="666" t="s">
        <v>2615</v>
      </c>
      <c r="AD6" s="724" t="s">
        <v>3584</v>
      </c>
      <c r="AE6" s="724" t="s">
        <v>1956</v>
      </c>
      <c r="AF6" s="668" t="s">
        <v>5736</v>
      </c>
      <c r="AG6" s="175"/>
      <c r="AH6" s="699"/>
      <c r="AI6" s="707"/>
      <c r="AJ6" s="707"/>
      <c r="AK6" s="673" t="s">
        <v>5737</v>
      </c>
      <c r="AL6" s="725"/>
      <c r="AM6" s="707"/>
      <c r="AN6" s="708" t="s">
        <v>5738</v>
      </c>
      <c r="AO6" s="707"/>
      <c r="AP6" s="707"/>
      <c r="AQ6" s="707"/>
      <c r="AR6" s="707"/>
      <c r="AS6" s="707"/>
      <c r="AT6" s="707"/>
      <c r="AU6" s="726" t="s">
        <v>4044</v>
      </c>
      <c r="AV6" s="726" t="s">
        <v>5739</v>
      </c>
      <c r="AW6" s="707"/>
      <c r="AX6" s="699"/>
      <c r="AY6" s="678" t="s">
        <v>5740</v>
      </c>
      <c r="AZ6" s="727" t="s">
        <v>5741</v>
      </c>
      <c r="BA6" s="728" t="s">
        <v>3788</v>
      </c>
      <c r="BB6" s="729" t="s">
        <v>5742</v>
      </c>
      <c r="BC6" s="711"/>
      <c r="BD6" s="699"/>
      <c r="BE6" s="714" t="s">
        <v>5743</v>
      </c>
      <c r="BF6" s="683" t="s">
        <v>681</v>
      </c>
      <c r="BG6" s="730" t="s">
        <v>5744</v>
      </c>
      <c r="BH6" s="730" t="s">
        <v>4558</v>
      </c>
      <c r="BI6" s="730" t="s">
        <v>5745</v>
      </c>
      <c r="BJ6" s="715"/>
      <c r="BK6" s="731" t="s">
        <v>5746</v>
      </c>
      <c r="BL6" s="706"/>
      <c r="BM6" s="732" t="s">
        <v>684</v>
      </c>
      <c r="BN6" s="716"/>
      <c r="BO6" s="716"/>
      <c r="BP6" s="687" t="s">
        <v>2611</v>
      </c>
      <c r="BQ6" s="716"/>
      <c r="BR6" s="733" t="s">
        <v>3191</v>
      </c>
      <c r="BS6" s="716"/>
      <c r="BT6" s="732" t="s">
        <v>5747</v>
      </c>
      <c r="BU6" s="687" t="s">
        <v>5748</v>
      </c>
      <c r="BV6" s="699"/>
      <c r="BW6" s="734" t="s">
        <v>1801</v>
      </c>
      <c r="BX6" s="735" t="s">
        <v>5749</v>
      </c>
      <c r="BY6" s="734" t="s">
        <v>4556</v>
      </c>
      <c r="BZ6" s="718"/>
      <c r="CA6" s="734" t="s">
        <v>5750</v>
      </c>
      <c r="CB6" s="736" t="s">
        <v>5751</v>
      </c>
      <c r="CC6" s="734" t="s">
        <v>5752</v>
      </c>
      <c r="CD6" s="734" t="s">
        <v>4573</v>
      </c>
      <c r="CE6" s="690" t="s">
        <v>5753</v>
      </c>
      <c r="CF6" s="718"/>
      <c r="CG6" s="734" t="s">
        <v>864</v>
      </c>
    </row>
    <row r="7">
      <c r="A7" s="78" t="s">
        <v>1109</v>
      </c>
      <c r="B7" s="79" t="s">
        <v>5754</v>
      </c>
      <c r="C7" s="80" t="s">
        <v>540</v>
      </c>
      <c r="D7" s="81" t="s">
        <v>720</v>
      </c>
      <c r="E7" s="82" t="s">
        <v>541</v>
      </c>
      <c r="F7" s="83" t="s">
        <v>5755</v>
      </c>
      <c r="G7" s="79" t="s">
        <v>4335</v>
      </c>
      <c r="H7" s="698"/>
      <c r="I7" s="694" t="str">
        <f>HYPERLINK("https://www.twitch.tv/videos/557892613","1:21.52")</f>
        <v>1:21.52</v>
      </c>
      <c r="J7" s="696"/>
      <c r="K7" s="695" t="s">
        <v>5756</v>
      </c>
      <c r="L7" s="695" t="str">
        <f>HYPERLINK("https://www.twitch.tv/videos/559948575","1:16.64")</f>
        <v>1:16.64</v>
      </c>
      <c r="M7" s="698"/>
      <c r="N7" s="698"/>
      <c r="O7" s="720" t="s">
        <v>5757</v>
      </c>
      <c r="P7" s="699"/>
      <c r="Q7" s="665" t="s">
        <v>5758</v>
      </c>
      <c r="R7" s="701"/>
      <c r="S7" s="701"/>
      <c r="T7" s="701" t="s">
        <v>4959</v>
      </c>
      <c r="U7" s="723"/>
      <c r="V7" s="723" t="s">
        <v>5759</v>
      </c>
      <c r="W7" s="699"/>
      <c r="X7" s="667" t="str">
        <f>HYPERLINK("https://clips.twitch.tv/SarcasticTolerantAlfalfaDoubleRainbow","42.36")</f>
        <v>42.36</v>
      </c>
      <c r="Y7" s="705" t="s">
        <v>5760</v>
      </c>
      <c r="Z7" s="703" t="s">
        <v>5761</v>
      </c>
      <c r="AA7" s="703" t="s">
        <v>4901</v>
      </c>
      <c r="AB7" s="737" t="str">
        <f>HYPERLINK("https://youtu.be/h58Ubsz3y7Y","55.42")</f>
        <v>55.42</v>
      </c>
      <c r="AC7" s="703" t="s">
        <v>5762</v>
      </c>
      <c r="AD7" s="738" t="s">
        <v>2124</v>
      </c>
      <c r="AE7" s="724" t="str">
        <f>HYPERLINK("https://clips.twitch.tv/TangibleGlamorousMilkLitty","42.49")</f>
        <v>42.49</v>
      </c>
      <c r="AF7" s="739" t="str">
        <f>HYPERLINK("https://youtu.be/ZVGaWuJWu8E","3:07.27")</f>
        <v>3:07.27</v>
      </c>
      <c r="AG7" s="740" t="str">
        <f>HYPERLINK("https://www.twitch.tv/videos/457597653","2:32.01")</f>
        <v>2:32.01</v>
      </c>
      <c r="AH7" s="706"/>
      <c r="AI7" s="707" t="s">
        <v>5763</v>
      </c>
      <c r="AJ7" s="708" t="s">
        <v>5764</v>
      </c>
      <c r="AK7" s="741" t="str">
        <f>HYPERLINK("https://youtu.be/9AqYY-HceBo?t=23","52.17")</f>
        <v>52.17</v>
      </c>
      <c r="AL7" s="742"/>
      <c r="AM7" s="726" t="str">
        <f>HYPERLINK("https://clips.twitch.tv/WiseObeseDaikonNerfRedBlaster","46.61")</f>
        <v>46.61</v>
      </c>
      <c r="AN7" s="707" t="s">
        <v>5765</v>
      </c>
      <c r="AO7" s="708" t="str">
        <f>HYPERLINK("https://www.twitch.tv/videos/597808860","1:10.86")</f>
        <v>1:10.86</v>
      </c>
      <c r="AP7" s="707"/>
      <c r="AQ7" s="707"/>
      <c r="AR7" s="707"/>
      <c r="AS7" s="707"/>
      <c r="AT7" s="707" t="s">
        <v>5766</v>
      </c>
      <c r="AU7" s="707" t="s">
        <v>949</v>
      </c>
      <c r="AV7" s="725" t="s">
        <v>5767</v>
      </c>
      <c r="AW7" s="725" t="s">
        <v>5768</v>
      </c>
      <c r="AX7" s="699"/>
      <c r="AY7" s="711"/>
      <c r="AZ7" s="711" t="s">
        <v>5769</v>
      </c>
      <c r="BA7" s="743" t="str">
        <f>HYPERLINK("https://youtu.be/8GZbevAHgwo","16.57")</f>
        <v>16.57</v>
      </c>
      <c r="BB7" s="679" t="s">
        <v>5770</v>
      </c>
      <c r="BC7" s="711"/>
      <c r="BD7" s="699"/>
      <c r="BE7" s="714" t="s">
        <v>5771</v>
      </c>
      <c r="BF7" s="744" t="s">
        <v>4071</v>
      </c>
      <c r="BG7" s="715"/>
      <c r="BH7" s="715"/>
      <c r="BI7" s="715"/>
      <c r="BJ7" s="715"/>
      <c r="BK7" s="745" t="str">
        <f>HYPERLINK("https://youtu.be/tWkhQXcNL9s","2:54.91")</f>
        <v>2:54.91</v>
      </c>
      <c r="BL7" s="706"/>
      <c r="BM7" s="746" t="s">
        <v>5772</v>
      </c>
      <c r="BN7" s="716"/>
      <c r="BO7" s="716"/>
      <c r="BP7" s="689" t="str">
        <f>HYPERLINK("https://www.twitch.tv/videos/558359737","1:44.32")</f>
        <v>1:44.32</v>
      </c>
      <c r="BQ7" s="716"/>
      <c r="BR7" s="716" t="s">
        <v>473</v>
      </c>
      <c r="BS7" s="716"/>
      <c r="BT7" s="716" t="s">
        <v>5773</v>
      </c>
      <c r="BU7" s="689" t="s">
        <v>5774</v>
      </c>
      <c r="BV7" s="706"/>
      <c r="BW7" s="747"/>
      <c r="BX7" s="734" t="str">
        <f>HYPERLINK("https://clips.twitch.tv/ObedientHumbleCougarDuDudu","37.33")</f>
        <v>37.33</v>
      </c>
      <c r="BY7" s="718"/>
      <c r="BZ7" s="718"/>
      <c r="CA7" s="717" t="str">
        <f>HYPERLINK("https://clips.twitch.tv/ObeseRelentlessAxeTooSpicy","44.77")</f>
        <v>44.77</v>
      </c>
      <c r="CB7" s="718"/>
      <c r="CC7" s="748" t="str">
        <f>HYPERLINK("https://www.twitch.tv/videos/422450932?filter=highlights&amp;sort=time","1:26.31")</f>
        <v>1:26.31</v>
      </c>
      <c r="CD7" s="749" t="s">
        <v>2506</v>
      </c>
      <c r="CE7" s="718"/>
      <c r="CF7" s="718"/>
      <c r="CG7" s="718"/>
    </row>
    <row r="8">
      <c r="A8" s="98" t="s">
        <v>5775</v>
      </c>
      <c r="B8" s="99" t="s">
        <v>5776</v>
      </c>
      <c r="C8" s="100" t="s">
        <v>632</v>
      </c>
      <c r="D8" s="101" t="s">
        <v>329</v>
      </c>
      <c r="E8" s="102" t="s">
        <v>891</v>
      </c>
      <c r="F8" s="103" t="s">
        <v>5334</v>
      </c>
      <c r="G8" s="99" t="s">
        <v>1169</v>
      </c>
      <c r="H8" s="750" t="s">
        <v>2198</v>
      </c>
      <c r="I8" s="658" t="s">
        <v>5777</v>
      </c>
      <c r="J8" s="658" t="s">
        <v>5778</v>
      </c>
      <c r="K8" s="697" t="s">
        <v>692</v>
      </c>
      <c r="L8" s="698" t="s">
        <v>5779</v>
      </c>
      <c r="M8" s="698"/>
      <c r="N8" s="698"/>
      <c r="O8" s="720" t="s">
        <v>5780</v>
      </c>
      <c r="P8" s="699"/>
      <c r="Q8" s="751" t="s">
        <v>3194</v>
      </c>
      <c r="R8" s="701"/>
      <c r="S8" s="701"/>
      <c r="T8" s="665" t="s">
        <v>4629</v>
      </c>
      <c r="U8" s="723"/>
      <c r="V8" s="723" t="s">
        <v>5781</v>
      </c>
      <c r="W8" s="699"/>
      <c r="X8" s="705"/>
      <c r="Y8" s="703" t="s">
        <v>5782</v>
      </c>
      <c r="Z8" s="705" t="s">
        <v>5779</v>
      </c>
      <c r="AA8" s="705" t="s">
        <v>5783</v>
      </c>
      <c r="AB8" s="668" t="s">
        <v>5784</v>
      </c>
      <c r="AC8" s="703" t="s">
        <v>2166</v>
      </c>
      <c r="AD8" s="669" t="s">
        <v>2091</v>
      </c>
      <c r="AE8" s="667" t="s">
        <v>1327</v>
      </c>
      <c r="AF8" s="705" t="s">
        <v>5785</v>
      </c>
      <c r="AG8" s="705"/>
      <c r="AH8" s="699"/>
      <c r="AI8" s="708" t="str">
        <f>HYPERLINK("https://www.twitch.tv/videos/597048380","1:20.56")</f>
        <v>1:20.56</v>
      </c>
      <c r="AJ8" s="707"/>
      <c r="AK8" s="752"/>
      <c r="AL8" s="752" t="s">
        <v>5786</v>
      </c>
      <c r="AM8" s="753" t="s">
        <v>4096</v>
      </c>
      <c r="AN8" s="754" t="s">
        <v>5787</v>
      </c>
      <c r="AO8" s="754" t="s">
        <v>5788</v>
      </c>
      <c r="AP8" s="755"/>
      <c r="AQ8" s="673" t="s">
        <v>5690</v>
      </c>
      <c r="AR8" s="756"/>
      <c r="AS8" s="757"/>
      <c r="AT8" s="673" t="str">
        <f>HYPERLINK("https://www.twitch.tv/videos/542740999","1:52.15")</f>
        <v>1:52.15</v>
      </c>
      <c r="AU8" s="673" t="s">
        <v>5789</v>
      </c>
      <c r="AV8" s="725" t="s">
        <v>5790</v>
      </c>
      <c r="AW8" s="725" t="s">
        <v>5791</v>
      </c>
      <c r="AX8" s="699"/>
      <c r="AY8" s="677"/>
      <c r="AZ8" s="729" t="s">
        <v>5792</v>
      </c>
      <c r="BA8" s="727" t="s">
        <v>4326</v>
      </c>
      <c r="BB8" s="711" t="s">
        <v>5793</v>
      </c>
      <c r="BC8" s="711"/>
      <c r="BD8" s="699"/>
      <c r="BE8" s="730" t="s">
        <v>5794</v>
      </c>
      <c r="BF8" s="730" t="s">
        <v>4731</v>
      </c>
      <c r="BG8" s="758"/>
      <c r="BH8" s="758"/>
      <c r="BI8" s="758" t="s">
        <v>5795</v>
      </c>
      <c r="BJ8" s="715"/>
      <c r="BK8" s="758" t="s">
        <v>5796</v>
      </c>
      <c r="BL8" s="699"/>
      <c r="BM8" s="689" t="s">
        <v>5797</v>
      </c>
      <c r="BN8" s="716"/>
      <c r="BO8" s="688" t="s">
        <v>682</v>
      </c>
      <c r="BP8" s="732" t="s">
        <v>5798</v>
      </c>
      <c r="BQ8" s="716"/>
      <c r="BR8" s="746" t="s">
        <v>2242</v>
      </c>
      <c r="BS8" s="716"/>
      <c r="BT8" s="716" t="s">
        <v>5799</v>
      </c>
      <c r="BU8" s="759" t="s">
        <v>5800</v>
      </c>
      <c r="BV8" s="706"/>
      <c r="BW8" s="749" t="s">
        <v>624</v>
      </c>
      <c r="BX8" s="718"/>
      <c r="BY8" s="760"/>
      <c r="BZ8" s="734" t="s">
        <v>5801</v>
      </c>
      <c r="CA8" s="749" t="s">
        <v>1086</v>
      </c>
      <c r="CB8" s="718"/>
      <c r="CC8" s="749" t="s">
        <v>5802</v>
      </c>
      <c r="CD8" s="718"/>
      <c r="CE8" s="734" t="s">
        <v>4107</v>
      </c>
      <c r="CF8" s="718"/>
      <c r="CG8" s="718"/>
    </row>
    <row r="9">
      <c r="A9" s="761" t="s">
        <v>5803</v>
      </c>
      <c r="B9" s="79" t="s">
        <v>5804</v>
      </c>
      <c r="C9" s="80" t="s">
        <v>540</v>
      </c>
      <c r="D9" s="81" t="s">
        <v>2940</v>
      </c>
      <c r="E9" s="82" t="s">
        <v>2292</v>
      </c>
      <c r="F9" s="83" t="s">
        <v>2205</v>
      </c>
      <c r="G9" s="79" t="s">
        <v>2441</v>
      </c>
      <c r="H9" s="697" t="s">
        <v>175</v>
      </c>
      <c r="I9" s="694" t="s">
        <v>5805</v>
      </c>
      <c r="J9" s="697" t="s">
        <v>5806</v>
      </c>
      <c r="K9" s="694" t="s">
        <v>5807</v>
      </c>
      <c r="L9" s="762" t="s">
        <v>3769</v>
      </c>
      <c r="M9" s="695" t="s">
        <v>5808</v>
      </c>
      <c r="N9" s="658" t="s">
        <v>5809</v>
      </c>
      <c r="O9" s="697" t="s">
        <v>5810</v>
      </c>
      <c r="P9" s="699"/>
      <c r="Q9" s="722" t="s">
        <v>5811</v>
      </c>
      <c r="R9" s="751" t="s">
        <v>1658</v>
      </c>
      <c r="S9" s="663" t="s">
        <v>705</v>
      </c>
      <c r="T9" s="722" t="s">
        <v>4375</v>
      </c>
      <c r="U9" s="665" t="s">
        <v>5812</v>
      </c>
      <c r="V9" s="663" t="s">
        <v>5813</v>
      </c>
      <c r="W9" s="699"/>
      <c r="X9" s="724" t="s">
        <v>3774</v>
      </c>
      <c r="Y9" s="724" t="s">
        <v>5814</v>
      </c>
      <c r="Z9" s="724" t="s">
        <v>2865</v>
      </c>
      <c r="AA9" s="724" t="s">
        <v>5815</v>
      </c>
      <c r="AB9" s="763" t="s">
        <v>2050</v>
      </c>
      <c r="AC9" s="724" t="s">
        <v>5086</v>
      </c>
      <c r="AD9" s="724" t="s">
        <v>1790</v>
      </c>
      <c r="AE9" s="704" t="s">
        <v>5816</v>
      </c>
      <c r="AF9" s="704" t="s">
        <v>5817</v>
      </c>
      <c r="AG9" s="705" t="s">
        <v>5818</v>
      </c>
      <c r="AH9" s="699"/>
      <c r="AI9" s="673" t="s">
        <v>893</v>
      </c>
      <c r="AJ9" s="673" t="s">
        <v>5819</v>
      </c>
      <c r="AK9" s="675" t="s">
        <v>5820</v>
      </c>
      <c r="AL9" s="671" t="s">
        <v>4022</v>
      </c>
      <c r="AM9" s="671" t="s">
        <v>5821</v>
      </c>
      <c r="AN9" s="726" t="s">
        <v>4283</v>
      </c>
      <c r="AO9" s="671" t="s">
        <v>5822</v>
      </c>
      <c r="AP9" s="673" t="s">
        <v>5823</v>
      </c>
      <c r="AQ9" s="726" t="s">
        <v>5824</v>
      </c>
      <c r="AR9" s="708" t="s">
        <v>5825</v>
      </c>
      <c r="AS9" s="708" t="s">
        <v>2324</v>
      </c>
      <c r="AT9" s="708" t="s">
        <v>5826</v>
      </c>
      <c r="AU9" s="676" t="s">
        <v>5827</v>
      </c>
      <c r="AV9" s="676" t="s">
        <v>4287</v>
      </c>
      <c r="AW9" s="708" t="s">
        <v>5828</v>
      </c>
      <c r="AX9" s="699"/>
      <c r="AY9" s="710"/>
      <c r="AZ9" s="710" t="s">
        <v>5829</v>
      </c>
      <c r="BA9" s="764" t="s">
        <v>2935</v>
      </c>
      <c r="BB9" s="727" t="s">
        <v>5830</v>
      </c>
      <c r="BC9" s="678" t="s">
        <v>5830</v>
      </c>
      <c r="BD9" s="699"/>
      <c r="BE9" s="765" t="s">
        <v>5831</v>
      </c>
      <c r="BF9" s="765" t="s">
        <v>3951</v>
      </c>
      <c r="BG9" s="683" t="s">
        <v>505</v>
      </c>
      <c r="BH9" s="682" t="s">
        <v>5832</v>
      </c>
      <c r="BI9" s="714" t="s">
        <v>5833</v>
      </c>
      <c r="BJ9" s="683" t="s">
        <v>5834</v>
      </c>
      <c r="BK9" s="714" t="s">
        <v>5835</v>
      </c>
      <c r="BL9" s="699"/>
      <c r="BM9" s="687" t="s">
        <v>5574</v>
      </c>
      <c r="BN9" s="689" t="s">
        <v>5156</v>
      </c>
      <c r="BO9" s="746" t="s">
        <v>5836</v>
      </c>
      <c r="BP9" s="746" t="s">
        <v>5837</v>
      </c>
      <c r="BQ9" s="688" t="s">
        <v>880</v>
      </c>
      <c r="BR9" s="733" t="s">
        <v>3499</v>
      </c>
      <c r="BS9" s="688" t="s">
        <v>5838</v>
      </c>
      <c r="BT9" s="688" t="s">
        <v>5839</v>
      </c>
      <c r="BU9" s="746" t="s">
        <v>5840</v>
      </c>
      <c r="BV9" s="699"/>
      <c r="BW9" s="766" t="s">
        <v>1095</v>
      </c>
      <c r="BX9" s="717" t="s">
        <v>5841</v>
      </c>
      <c r="BY9" s="760"/>
      <c r="BZ9" s="717" t="s">
        <v>5842</v>
      </c>
      <c r="CA9" s="767" t="s">
        <v>744</v>
      </c>
      <c r="CB9" s="768" t="s">
        <v>2615</v>
      </c>
      <c r="CC9" s="768" t="s">
        <v>5843</v>
      </c>
      <c r="CD9" s="717" t="s">
        <v>5844</v>
      </c>
      <c r="CE9" s="717" t="s">
        <v>5845</v>
      </c>
      <c r="CF9" s="734" t="s">
        <v>5846</v>
      </c>
      <c r="CG9" s="717" t="s">
        <v>5847</v>
      </c>
    </row>
    <row r="10">
      <c r="A10" s="581" t="s">
        <v>5848</v>
      </c>
      <c r="B10" s="99" t="s">
        <v>5849</v>
      </c>
      <c r="C10" s="100" t="s">
        <v>1286</v>
      </c>
      <c r="D10" s="101" t="s">
        <v>1286</v>
      </c>
      <c r="E10" s="102" t="s">
        <v>1286</v>
      </c>
      <c r="F10" s="103" t="s">
        <v>1286</v>
      </c>
      <c r="G10" s="99" t="s">
        <v>2656</v>
      </c>
      <c r="H10" s="698"/>
      <c r="I10" s="720" t="s">
        <v>5850</v>
      </c>
      <c r="J10" s="720"/>
      <c r="K10" s="698"/>
      <c r="L10" s="698"/>
      <c r="M10" s="698"/>
      <c r="N10" s="698"/>
      <c r="O10" s="657" t="s">
        <v>5851</v>
      </c>
      <c r="P10" s="699"/>
      <c r="Q10" s="723" t="s">
        <v>5852</v>
      </c>
      <c r="R10" s="701"/>
      <c r="S10" s="701"/>
      <c r="T10" s="723" t="s">
        <v>4539</v>
      </c>
      <c r="U10" s="723"/>
      <c r="V10" s="723" t="s">
        <v>5853</v>
      </c>
      <c r="W10" s="699"/>
      <c r="X10" s="705" t="s">
        <v>5854</v>
      </c>
      <c r="Y10" s="666" t="s">
        <v>5855</v>
      </c>
      <c r="Z10" s="705" t="s">
        <v>5779</v>
      </c>
      <c r="AA10" s="703" t="s">
        <v>5856</v>
      </c>
      <c r="AB10" s="703" t="s">
        <v>2179</v>
      </c>
      <c r="AC10" s="703" t="s">
        <v>3423</v>
      </c>
      <c r="AD10" s="705" t="s">
        <v>954</v>
      </c>
      <c r="AE10" s="703" t="s">
        <v>4021</v>
      </c>
      <c r="AF10" s="703" t="s">
        <v>5857</v>
      </c>
      <c r="AG10" s="705"/>
      <c r="AH10" s="699"/>
      <c r="AI10" s="707" t="s">
        <v>758</v>
      </c>
      <c r="AJ10" s="725" t="s">
        <v>5858</v>
      </c>
      <c r="AK10" s="707" t="s">
        <v>5859</v>
      </c>
      <c r="AL10" s="707"/>
      <c r="AM10" s="725" t="s">
        <v>958</v>
      </c>
      <c r="AN10" s="707" t="s">
        <v>5860</v>
      </c>
      <c r="AO10" s="725" t="s">
        <v>5861</v>
      </c>
      <c r="AP10" s="725" t="s">
        <v>5862</v>
      </c>
      <c r="AQ10" s="707"/>
      <c r="AR10" s="707"/>
      <c r="AS10" s="707"/>
      <c r="AT10" s="707"/>
      <c r="AU10" s="707" t="s">
        <v>1331</v>
      </c>
      <c r="AV10" s="725" t="s">
        <v>5863</v>
      </c>
      <c r="AW10" s="725" t="s">
        <v>5864</v>
      </c>
      <c r="AX10" s="699"/>
      <c r="AY10" s="769"/>
      <c r="AZ10" s="769" t="s">
        <v>5865</v>
      </c>
      <c r="BA10" s="711"/>
      <c r="BB10" s="769" t="s">
        <v>5866</v>
      </c>
      <c r="BC10" s="711"/>
      <c r="BD10" s="699"/>
      <c r="BE10" s="758" t="s">
        <v>5867</v>
      </c>
      <c r="BF10" s="758" t="s">
        <v>4074</v>
      </c>
      <c r="BG10" s="715"/>
      <c r="BH10" s="715"/>
      <c r="BI10" s="715"/>
      <c r="BJ10" s="715"/>
      <c r="BK10" s="758" t="s">
        <v>5868</v>
      </c>
      <c r="BL10" s="699"/>
      <c r="BM10" s="732" t="s">
        <v>5869</v>
      </c>
      <c r="BN10" s="716"/>
      <c r="BO10" s="716"/>
      <c r="BP10" s="732" t="s">
        <v>5870</v>
      </c>
      <c r="BQ10" s="716"/>
      <c r="BR10" s="732" t="s">
        <v>1707</v>
      </c>
      <c r="BS10" s="716"/>
      <c r="BT10" s="732" t="s">
        <v>2260</v>
      </c>
      <c r="BU10" s="732" t="s">
        <v>5871</v>
      </c>
      <c r="BV10" s="699"/>
      <c r="BW10" s="749" t="s">
        <v>2890</v>
      </c>
      <c r="BX10" s="718"/>
      <c r="BY10" s="718"/>
      <c r="BZ10" s="718"/>
      <c r="CA10" s="718"/>
      <c r="CB10" s="718"/>
      <c r="CC10" s="718"/>
      <c r="CD10" s="718"/>
      <c r="CE10" s="718"/>
      <c r="CF10" s="718"/>
      <c r="CG10" s="718"/>
    </row>
    <row r="11">
      <c r="A11" s="761" t="s">
        <v>718</v>
      </c>
      <c r="B11" s="79" t="s">
        <v>5872</v>
      </c>
      <c r="C11" s="80" t="s">
        <v>1498</v>
      </c>
      <c r="D11" s="81" t="s">
        <v>891</v>
      </c>
      <c r="E11" s="82" t="s">
        <v>720</v>
      </c>
      <c r="F11" s="83" t="s">
        <v>4439</v>
      </c>
      <c r="G11" s="79" t="s">
        <v>4231</v>
      </c>
      <c r="H11" s="694" t="s">
        <v>5873</v>
      </c>
      <c r="I11" s="694" t="s">
        <v>5874</v>
      </c>
      <c r="J11" s="698"/>
      <c r="K11" s="698"/>
      <c r="L11" s="658" t="s">
        <v>5875</v>
      </c>
      <c r="M11" s="698"/>
      <c r="N11" s="697" t="s">
        <v>5876</v>
      </c>
      <c r="O11" s="698"/>
      <c r="P11" s="699"/>
      <c r="Q11" s="722" t="s">
        <v>560</v>
      </c>
      <c r="R11" s="701"/>
      <c r="S11" s="665" t="s">
        <v>5763</v>
      </c>
      <c r="T11" s="751" t="s">
        <v>2834</v>
      </c>
      <c r="U11" s="701"/>
      <c r="V11" s="722" t="s">
        <v>5877</v>
      </c>
      <c r="W11" s="699"/>
      <c r="X11" s="724" t="s">
        <v>845</v>
      </c>
      <c r="Y11" s="724" t="s">
        <v>5878</v>
      </c>
      <c r="Z11" s="724" t="s">
        <v>5879</v>
      </c>
      <c r="AA11" s="763" t="s">
        <v>5880</v>
      </c>
      <c r="AB11" s="724" t="s">
        <v>5881</v>
      </c>
      <c r="AC11" s="724" t="s">
        <v>5882</v>
      </c>
      <c r="AD11" s="724" t="s">
        <v>1039</v>
      </c>
      <c r="AE11" s="724" t="s">
        <v>5883</v>
      </c>
      <c r="AF11" s="666" t="s">
        <v>5884</v>
      </c>
      <c r="AG11" s="705"/>
      <c r="AH11" s="699"/>
      <c r="AI11" s="726" t="s">
        <v>5885</v>
      </c>
      <c r="AJ11" s="726" t="s">
        <v>5886</v>
      </c>
      <c r="AK11" s="676" t="s">
        <v>2309</v>
      </c>
      <c r="AL11" s="671"/>
      <c r="AM11" s="707"/>
      <c r="AN11" s="676" t="s">
        <v>3536</v>
      </c>
      <c r="AO11" s="707"/>
      <c r="AP11" s="708" t="s">
        <v>5887</v>
      </c>
      <c r="AQ11" s="708" t="s">
        <v>5888</v>
      </c>
      <c r="AR11" s="726" t="s">
        <v>1753</v>
      </c>
      <c r="AS11" s="673" t="s">
        <v>5889</v>
      </c>
      <c r="AT11" s="707"/>
      <c r="AU11" s="676" t="s">
        <v>255</v>
      </c>
      <c r="AV11" s="676" t="s">
        <v>5890</v>
      </c>
      <c r="AW11" s="673" t="s">
        <v>5891</v>
      </c>
      <c r="AX11" s="699"/>
      <c r="AY11" s="711"/>
      <c r="AZ11" s="727" t="s">
        <v>5892</v>
      </c>
      <c r="BA11" s="727" t="s">
        <v>5893</v>
      </c>
      <c r="BB11" s="727" t="s">
        <v>5894</v>
      </c>
      <c r="BC11" s="711"/>
      <c r="BD11" s="699"/>
      <c r="BE11" s="682" t="s">
        <v>4824</v>
      </c>
      <c r="BF11" s="682" t="s">
        <v>4009</v>
      </c>
      <c r="BG11" s="715"/>
      <c r="BH11" s="715"/>
      <c r="BI11" s="682" t="s">
        <v>3679</v>
      </c>
      <c r="BJ11" s="715"/>
      <c r="BK11" s="682" t="s">
        <v>5895</v>
      </c>
      <c r="BL11" s="699"/>
      <c r="BM11" s="733" t="s">
        <v>5896</v>
      </c>
      <c r="BN11" s="716"/>
      <c r="BO11" s="716"/>
      <c r="BP11" s="716"/>
      <c r="BQ11" s="716"/>
      <c r="BR11" s="733" t="s">
        <v>3038</v>
      </c>
      <c r="BS11" s="716"/>
      <c r="BT11" s="687" t="s">
        <v>5897</v>
      </c>
      <c r="BU11" s="687" t="s">
        <v>5898</v>
      </c>
      <c r="BV11" s="699"/>
      <c r="BW11" s="768" t="s">
        <v>4190</v>
      </c>
      <c r="BX11" s="749"/>
      <c r="BY11" s="718"/>
      <c r="BZ11" s="718"/>
      <c r="CA11" s="718"/>
      <c r="CB11" s="691" t="s">
        <v>5899</v>
      </c>
      <c r="CC11" s="718"/>
      <c r="CD11" s="718"/>
      <c r="CE11" s="718"/>
      <c r="CF11" s="718"/>
      <c r="CG11" s="718"/>
    </row>
    <row r="12">
      <c r="A12" s="581" t="s">
        <v>5900</v>
      </c>
      <c r="B12" s="99" t="s">
        <v>5901</v>
      </c>
      <c r="C12" s="100" t="s">
        <v>1286</v>
      </c>
      <c r="D12" s="101" t="s">
        <v>1048</v>
      </c>
      <c r="E12" s="102" t="s">
        <v>1048</v>
      </c>
      <c r="F12" s="103" t="s">
        <v>540</v>
      </c>
      <c r="G12" s="99" t="s">
        <v>2656</v>
      </c>
      <c r="H12" s="698"/>
      <c r="I12" s="698"/>
      <c r="J12" s="657" t="s">
        <v>5902</v>
      </c>
      <c r="K12" s="657" t="s">
        <v>5903</v>
      </c>
      <c r="L12" s="694" t="s">
        <v>5904</v>
      </c>
      <c r="M12" s="698"/>
      <c r="N12" s="720" t="s">
        <v>5905</v>
      </c>
      <c r="O12" s="657" t="s">
        <v>5906</v>
      </c>
      <c r="P12" s="699"/>
      <c r="Q12" s="723" t="s">
        <v>704</v>
      </c>
      <c r="R12" s="701"/>
      <c r="S12" s="701"/>
      <c r="T12" s="701"/>
      <c r="U12" s="723"/>
      <c r="V12" s="722" t="s">
        <v>5907</v>
      </c>
      <c r="W12" s="699"/>
      <c r="X12" s="705"/>
      <c r="Y12" s="668" t="s">
        <v>5908</v>
      </c>
      <c r="Z12" s="703" t="s">
        <v>5909</v>
      </c>
      <c r="AA12" s="770"/>
      <c r="AB12" s="705"/>
      <c r="AC12" s="703" t="s">
        <v>880</v>
      </c>
      <c r="AD12" s="703" t="s">
        <v>5155</v>
      </c>
      <c r="AE12" s="703" t="s">
        <v>5910</v>
      </c>
      <c r="AF12" s="703" t="s">
        <v>5911</v>
      </c>
      <c r="AG12" s="705"/>
      <c r="AH12" s="699"/>
      <c r="AI12" s="725" t="s">
        <v>1155</v>
      </c>
      <c r="AJ12" s="707"/>
      <c r="AK12" s="707"/>
      <c r="AL12" s="707"/>
      <c r="AM12" s="707"/>
      <c r="AN12" s="725" t="s">
        <v>5912</v>
      </c>
      <c r="AO12" s="707"/>
      <c r="AP12" s="707"/>
      <c r="AQ12" s="707"/>
      <c r="AR12" s="707"/>
      <c r="AS12" s="707"/>
      <c r="AT12" s="707"/>
      <c r="AU12" s="676" t="s">
        <v>4823</v>
      </c>
      <c r="AV12" s="671" t="s">
        <v>5913</v>
      </c>
      <c r="AW12" s="671" t="s">
        <v>5914</v>
      </c>
      <c r="AX12" s="699"/>
      <c r="AY12" s="710" t="s">
        <v>5915</v>
      </c>
      <c r="AZ12" s="769" t="s">
        <v>4891</v>
      </c>
      <c r="BA12" s="727" t="s">
        <v>402</v>
      </c>
      <c r="BB12" s="769" t="s">
        <v>5916</v>
      </c>
      <c r="BC12" s="711"/>
      <c r="BD12" s="699"/>
      <c r="BE12" s="682" t="s">
        <v>5917</v>
      </c>
      <c r="BF12" s="758" t="s">
        <v>5918</v>
      </c>
      <c r="BG12" s="682"/>
      <c r="BH12" s="758"/>
      <c r="BI12" s="715"/>
      <c r="BJ12" s="715"/>
      <c r="BK12" s="714" t="s">
        <v>5919</v>
      </c>
      <c r="BL12" s="699"/>
      <c r="BM12" s="732" t="s">
        <v>5920</v>
      </c>
      <c r="BN12" s="716"/>
      <c r="BO12" s="716"/>
      <c r="BP12" s="687" t="s">
        <v>5921</v>
      </c>
      <c r="BQ12" s="716"/>
      <c r="BR12" s="732" t="s">
        <v>2095</v>
      </c>
      <c r="BS12" s="716"/>
      <c r="BT12" s="687" t="s">
        <v>5922</v>
      </c>
      <c r="BU12" s="687" t="s">
        <v>5923</v>
      </c>
      <c r="BV12" s="699"/>
      <c r="BW12" s="691" t="s">
        <v>3358</v>
      </c>
      <c r="BX12" s="768" t="s">
        <v>3760</v>
      </c>
      <c r="BY12" s="718"/>
      <c r="BZ12" s="718"/>
      <c r="CA12" s="718"/>
      <c r="CB12" s="691" t="s">
        <v>5220</v>
      </c>
      <c r="CC12" s="749" t="s">
        <v>5924</v>
      </c>
      <c r="CD12" s="718"/>
      <c r="CE12" s="718"/>
      <c r="CF12" s="691" t="s">
        <v>5925</v>
      </c>
      <c r="CG12" s="718"/>
    </row>
    <row r="13">
      <c r="A13" s="761" t="s">
        <v>5926</v>
      </c>
      <c r="B13" s="79" t="s">
        <v>5927</v>
      </c>
      <c r="C13" s="80" t="s">
        <v>1286</v>
      </c>
      <c r="D13" s="81" t="s">
        <v>1498</v>
      </c>
      <c r="E13" s="82" t="s">
        <v>541</v>
      </c>
      <c r="F13" s="83" t="s">
        <v>632</v>
      </c>
      <c r="G13" s="79" t="s">
        <v>1723</v>
      </c>
      <c r="H13" s="698"/>
      <c r="I13" s="657" t="s">
        <v>5928</v>
      </c>
      <c r="J13" s="720"/>
      <c r="K13" s="698"/>
      <c r="L13" s="698"/>
      <c r="M13" s="720"/>
      <c r="N13" s="698"/>
      <c r="O13" s="657" t="s">
        <v>5929</v>
      </c>
      <c r="P13" s="699"/>
      <c r="Q13" s="701"/>
      <c r="R13" s="664"/>
      <c r="S13" s="751" t="s">
        <v>5930</v>
      </c>
      <c r="T13" s="701"/>
      <c r="U13" s="701"/>
      <c r="V13" s="661" t="s">
        <v>5931</v>
      </c>
      <c r="W13" s="699"/>
      <c r="X13" s="669" t="s">
        <v>501</v>
      </c>
      <c r="Y13" s="705"/>
      <c r="Z13" s="666" t="s">
        <v>5932</v>
      </c>
      <c r="AA13" s="669" t="s">
        <v>5933</v>
      </c>
      <c r="AB13" s="666" t="s">
        <v>2815</v>
      </c>
      <c r="AC13" s="669" t="s">
        <v>4172</v>
      </c>
      <c r="AD13" s="666" t="s">
        <v>4560</v>
      </c>
      <c r="AE13" s="771" t="s">
        <v>5934</v>
      </c>
      <c r="AF13" s="724" t="s">
        <v>5935</v>
      </c>
      <c r="AG13" s="705"/>
      <c r="AH13" s="699"/>
      <c r="AI13" s="707"/>
      <c r="AJ13" s="672"/>
      <c r="AK13" s="707"/>
      <c r="AL13" s="707"/>
      <c r="AM13" s="707"/>
      <c r="AN13" s="707"/>
      <c r="AO13" s="707"/>
      <c r="AP13" s="707"/>
      <c r="AQ13" s="707"/>
      <c r="AR13" s="707"/>
      <c r="AS13" s="707"/>
      <c r="AT13" s="707"/>
      <c r="AU13" s="707"/>
      <c r="AV13" s="708" t="s">
        <v>5936</v>
      </c>
      <c r="AW13" s="671" t="s">
        <v>5937</v>
      </c>
      <c r="AX13" s="699"/>
      <c r="AY13" s="769"/>
      <c r="AZ13" s="769"/>
      <c r="BA13" s="727" t="s">
        <v>2778</v>
      </c>
      <c r="BB13" s="710" t="s">
        <v>5938</v>
      </c>
      <c r="BC13" s="711"/>
      <c r="BD13" s="699"/>
      <c r="BE13" s="682" t="s">
        <v>1381</v>
      </c>
      <c r="BF13" s="682" t="s">
        <v>3620</v>
      </c>
      <c r="BG13" s="715"/>
      <c r="BH13" s="715"/>
      <c r="BI13" s="681" t="s">
        <v>5939</v>
      </c>
      <c r="BJ13" s="715"/>
      <c r="BK13" s="682" t="s">
        <v>5940</v>
      </c>
      <c r="BL13" s="699"/>
      <c r="BM13" s="687" t="s">
        <v>5941</v>
      </c>
      <c r="BN13" s="732"/>
      <c r="BO13" s="732"/>
      <c r="BP13" s="688" t="s">
        <v>5942</v>
      </c>
      <c r="BQ13" s="732"/>
      <c r="BR13" s="687" t="s">
        <v>429</v>
      </c>
      <c r="BS13" s="716"/>
      <c r="BT13" s="732" t="s">
        <v>5943</v>
      </c>
      <c r="BU13" s="732" t="s">
        <v>5944</v>
      </c>
      <c r="BV13" s="699"/>
      <c r="BW13" s="749" t="s">
        <v>1539</v>
      </c>
      <c r="BX13" s="718"/>
      <c r="BY13" s="718"/>
      <c r="BZ13" s="718"/>
      <c r="CA13" s="718"/>
      <c r="CB13" s="718"/>
      <c r="CC13" s="691" t="s">
        <v>4011</v>
      </c>
      <c r="CD13" s="718"/>
      <c r="CE13" s="718"/>
      <c r="CF13" s="718"/>
      <c r="CG13" s="718"/>
    </row>
    <row r="14">
      <c r="A14" s="772" t="s">
        <v>1662</v>
      </c>
      <c r="B14" s="99" t="s">
        <v>5945</v>
      </c>
      <c r="C14" s="100" t="s">
        <v>1286</v>
      </c>
      <c r="D14" s="101" t="s">
        <v>1286</v>
      </c>
      <c r="E14" s="102" t="s">
        <v>1286</v>
      </c>
      <c r="F14" s="103" t="s">
        <v>1286</v>
      </c>
      <c r="G14" s="99" t="s">
        <v>5241</v>
      </c>
      <c r="H14" s="698"/>
      <c r="I14" s="720" t="s">
        <v>5946</v>
      </c>
      <c r="J14" s="720"/>
      <c r="K14" s="657" t="s">
        <v>5947</v>
      </c>
      <c r="L14" s="720" t="s">
        <v>5948</v>
      </c>
      <c r="M14" s="698"/>
      <c r="N14" s="720" t="s">
        <v>5949</v>
      </c>
      <c r="O14" s="657" t="s">
        <v>5950</v>
      </c>
      <c r="P14" s="699"/>
      <c r="Q14" s="723" t="s">
        <v>2949</v>
      </c>
      <c r="R14" s="701"/>
      <c r="S14" s="701"/>
      <c r="T14" s="723" t="s">
        <v>4278</v>
      </c>
      <c r="U14" s="723"/>
      <c r="V14" s="723" t="s">
        <v>5951</v>
      </c>
      <c r="W14" s="699"/>
      <c r="X14" s="703" t="s">
        <v>1727</v>
      </c>
      <c r="Y14" s="703" t="s">
        <v>5952</v>
      </c>
      <c r="Z14" s="703" t="s">
        <v>5953</v>
      </c>
      <c r="AA14" s="703" t="s">
        <v>2705</v>
      </c>
      <c r="AB14" s="703" t="s">
        <v>4032</v>
      </c>
      <c r="AC14" s="666" t="s">
        <v>2690</v>
      </c>
      <c r="AD14" s="703" t="s">
        <v>1529</v>
      </c>
      <c r="AE14" s="703" t="s">
        <v>4361</v>
      </c>
      <c r="AF14" s="705"/>
      <c r="AG14" s="773" t="s">
        <v>5954</v>
      </c>
      <c r="AH14" s="699"/>
      <c r="AI14" s="707"/>
      <c r="AJ14" s="707"/>
      <c r="AK14" s="707"/>
      <c r="AL14" s="707"/>
      <c r="AM14" s="725" t="s">
        <v>5276</v>
      </c>
      <c r="AN14" s="725" t="s">
        <v>5955</v>
      </c>
      <c r="AO14" s="725" t="s">
        <v>5956</v>
      </c>
      <c r="AP14" s="707"/>
      <c r="AQ14" s="707"/>
      <c r="AR14" s="707"/>
      <c r="AS14" s="707"/>
      <c r="AT14" s="707"/>
      <c r="AU14" s="725" t="s">
        <v>1243</v>
      </c>
      <c r="AV14" s="725" t="s">
        <v>5715</v>
      </c>
      <c r="AW14" s="707"/>
      <c r="AX14" s="699"/>
      <c r="AY14" s="711"/>
      <c r="AZ14" s="711"/>
      <c r="BA14" s="769" t="s">
        <v>1831</v>
      </c>
      <c r="BB14" s="769" t="s">
        <v>5957</v>
      </c>
      <c r="BC14" s="711"/>
      <c r="BD14" s="699"/>
      <c r="BE14" s="758" t="s">
        <v>1292</v>
      </c>
      <c r="BF14" s="758" t="s">
        <v>4074</v>
      </c>
      <c r="BG14" s="715"/>
      <c r="BH14" s="715"/>
      <c r="BI14" s="758" t="s">
        <v>5958</v>
      </c>
      <c r="BJ14" s="715"/>
      <c r="BK14" s="758" t="s">
        <v>5959</v>
      </c>
      <c r="BL14" s="699"/>
      <c r="BM14" s="732" t="s">
        <v>5960</v>
      </c>
      <c r="BN14" s="716"/>
      <c r="BO14" s="716"/>
      <c r="BP14" s="716"/>
      <c r="BQ14" s="716"/>
      <c r="BR14" s="732" t="s">
        <v>5961</v>
      </c>
      <c r="BS14" s="716"/>
      <c r="BT14" s="716"/>
      <c r="BU14" s="716" t="s">
        <v>5962</v>
      </c>
      <c r="BV14" s="699"/>
      <c r="BW14" s="718"/>
      <c r="BX14" s="718"/>
      <c r="BY14" s="718"/>
      <c r="BZ14" s="718"/>
      <c r="CA14" s="718"/>
      <c r="CB14" s="718"/>
      <c r="CC14" s="718"/>
      <c r="CD14" s="718"/>
      <c r="CE14" s="718"/>
      <c r="CF14" s="718"/>
      <c r="CG14" s="718"/>
    </row>
    <row r="15">
      <c r="A15" s="761" t="s">
        <v>1809</v>
      </c>
      <c r="B15" s="79" t="s">
        <v>5945</v>
      </c>
      <c r="C15" s="80" t="s">
        <v>1286</v>
      </c>
      <c r="D15" s="81" t="s">
        <v>1498</v>
      </c>
      <c r="E15" s="82" t="s">
        <v>1498</v>
      </c>
      <c r="F15" s="83" t="s">
        <v>330</v>
      </c>
      <c r="G15" s="79" t="s">
        <v>1775</v>
      </c>
      <c r="H15" s="694" t="s">
        <v>2633</v>
      </c>
      <c r="I15" s="657" t="s">
        <v>5963</v>
      </c>
      <c r="J15" s="657" t="s">
        <v>1373</v>
      </c>
      <c r="K15" s="657" t="s">
        <v>5964</v>
      </c>
      <c r="L15" s="657" t="s">
        <v>5965</v>
      </c>
      <c r="M15" s="698"/>
      <c r="N15" s="720"/>
      <c r="O15" s="657" t="s">
        <v>5966</v>
      </c>
      <c r="P15" s="699"/>
      <c r="Q15" s="661" t="s">
        <v>5967</v>
      </c>
      <c r="R15" s="661" t="s">
        <v>4410</v>
      </c>
      <c r="S15" s="661" t="s">
        <v>5968</v>
      </c>
      <c r="T15" s="661" t="s">
        <v>2408</v>
      </c>
      <c r="U15" s="661" t="s">
        <v>5969</v>
      </c>
      <c r="V15" s="661" t="s">
        <v>5970</v>
      </c>
      <c r="W15" s="699"/>
      <c r="X15" s="666" t="s">
        <v>2660</v>
      </c>
      <c r="Y15" s="666" t="s">
        <v>5971</v>
      </c>
      <c r="Z15" s="703" t="s">
        <v>5972</v>
      </c>
      <c r="AA15" s="774" t="s">
        <v>5973</v>
      </c>
      <c r="AB15" s="666" t="s">
        <v>2112</v>
      </c>
      <c r="AC15" s="703"/>
      <c r="AD15" s="763" t="s">
        <v>5974</v>
      </c>
      <c r="AE15" s="666" t="s">
        <v>4498</v>
      </c>
      <c r="AF15" s="666" t="s">
        <v>5975</v>
      </c>
      <c r="AG15" s="703" t="s">
        <v>5976</v>
      </c>
      <c r="AH15" s="699"/>
      <c r="AI15" s="676" t="s">
        <v>5977</v>
      </c>
      <c r="AJ15" s="725"/>
      <c r="AK15" s="671" t="s">
        <v>5362</v>
      </c>
      <c r="AL15" s="708" t="s">
        <v>2810</v>
      </c>
      <c r="AM15" s="671" t="s">
        <v>3233</v>
      </c>
      <c r="AN15" s="674" t="s">
        <v>5978</v>
      </c>
      <c r="AO15" s="671" t="s">
        <v>5979</v>
      </c>
      <c r="AP15" s="726" t="s">
        <v>5576</v>
      </c>
      <c r="AQ15" s="671" t="s">
        <v>5980</v>
      </c>
      <c r="AR15" s="725"/>
      <c r="AS15" s="725"/>
      <c r="AT15" s="725"/>
      <c r="AU15" s="674" t="s">
        <v>1654</v>
      </c>
      <c r="AV15" s="725" t="s">
        <v>5116</v>
      </c>
      <c r="AW15" s="725"/>
      <c r="AX15" s="699"/>
      <c r="AY15" s="710" t="s">
        <v>5981</v>
      </c>
      <c r="AZ15" s="710" t="s">
        <v>5982</v>
      </c>
      <c r="BA15" s="710" t="s">
        <v>4238</v>
      </c>
      <c r="BB15" s="769" t="s">
        <v>5983</v>
      </c>
      <c r="BC15" s="769"/>
      <c r="BD15" s="699"/>
      <c r="BE15" s="682" t="s">
        <v>5941</v>
      </c>
      <c r="BF15" s="682" t="s">
        <v>4263</v>
      </c>
      <c r="BG15" s="681" t="s">
        <v>1658</v>
      </c>
      <c r="BH15" s="683" t="s">
        <v>5984</v>
      </c>
      <c r="BI15" s="714" t="s">
        <v>5985</v>
      </c>
      <c r="BJ15" s="758"/>
      <c r="BK15" s="682" t="s">
        <v>5986</v>
      </c>
      <c r="BL15" s="699"/>
      <c r="BM15" s="687" t="s">
        <v>5987</v>
      </c>
      <c r="BN15" s="732"/>
      <c r="BO15" s="733" t="s">
        <v>132</v>
      </c>
      <c r="BP15" s="687" t="s">
        <v>5988</v>
      </c>
      <c r="BQ15" s="732"/>
      <c r="BR15" s="733" t="s">
        <v>5989</v>
      </c>
      <c r="BS15" s="732" t="s">
        <v>5990</v>
      </c>
      <c r="BT15" s="687" t="s">
        <v>5991</v>
      </c>
      <c r="BU15" s="687" t="s">
        <v>5992</v>
      </c>
      <c r="BV15" s="699"/>
      <c r="BW15" s="691" t="s">
        <v>3554</v>
      </c>
      <c r="BX15" s="691" t="s">
        <v>5993</v>
      </c>
      <c r="BY15" s="718"/>
      <c r="BZ15" s="718"/>
      <c r="CA15" s="749"/>
      <c r="CB15" s="691" t="s">
        <v>5994</v>
      </c>
      <c r="CC15" s="691" t="s">
        <v>5995</v>
      </c>
      <c r="CD15" s="749"/>
      <c r="CE15" s="718"/>
      <c r="CF15" s="718"/>
      <c r="CG15" s="718"/>
    </row>
    <row r="16">
      <c r="A16" s="98" t="s">
        <v>5996</v>
      </c>
      <c r="B16" s="99" t="s">
        <v>5997</v>
      </c>
      <c r="C16" s="100" t="s">
        <v>1286</v>
      </c>
      <c r="D16" s="101" t="s">
        <v>1048</v>
      </c>
      <c r="E16" s="102" t="s">
        <v>1498</v>
      </c>
      <c r="F16" s="103" t="s">
        <v>540</v>
      </c>
      <c r="G16" s="99" t="s">
        <v>5755</v>
      </c>
      <c r="H16" s="658" t="s">
        <v>2481</v>
      </c>
      <c r="I16" s="697" t="s">
        <v>5998</v>
      </c>
      <c r="J16" s="775"/>
      <c r="K16" s="694" t="s">
        <v>5999</v>
      </c>
      <c r="L16" s="657"/>
      <c r="M16" s="698"/>
      <c r="N16" s="698"/>
      <c r="O16" s="720" t="s">
        <v>6000</v>
      </c>
      <c r="P16" s="699"/>
      <c r="Q16" s="723" t="s">
        <v>1705</v>
      </c>
      <c r="R16" s="701"/>
      <c r="S16" s="701"/>
      <c r="T16" s="723" t="s">
        <v>4375</v>
      </c>
      <c r="U16" s="723"/>
      <c r="V16" s="723" t="s">
        <v>6001</v>
      </c>
      <c r="W16" s="699"/>
      <c r="X16" s="703" t="s">
        <v>2885</v>
      </c>
      <c r="Y16" s="705"/>
      <c r="Z16" s="703" t="s">
        <v>1686</v>
      </c>
      <c r="AA16" s="770"/>
      <c r="AB16" s="703" t="s">
        <v>4599</v>
      </c>
      <c r="AC16" s="705"/>
      <c r="AD16" s="705"/>
      <c r="AE16" s="703" t="s">
        <v>3879</v>
      </c>
      <c r="AF16" s="703" t="s">
        <v>6002</v>
      </c>
      <c r="AG16" s="705"/>
      <c r="AH16" s="699"/>
      <c r="AI16" s="707"/>
      <c r="AJ16" s="707"/>
      <c r="AK16" s="707"/>
      <c r="AL16" s="707"/>
      <c r="AM16" s="725" t="s">
        <v>4564</v>
      </c>
      <c r="AN16" s="707"/>
      <c r="AO16" s="726" t="s">
        <v>6003</v>
      </c>
      <c r="AP16" s="707"/>
      <c r="AQ16" s="707"/>
      <c r="AR16" s="707"/>
      <c r="AS16" s="707"/>
      <c r="AT16" s="707"/>
      <c r="AU16" s="676" t="s">
        <v>700</v>
      </c>
      <c r="AV16" s="707"/>
      <c r="AW16" s="707"/>
      <c r="AX16" s="699"/>
      <c r="AY16" s="711"/>
      <c r="AZ16" s="711"/>
      <c r="BA16" s="711"/>
      <c r="BB16" s="769" t="s">
        <v>6004</v>
      </c>
      <c r="BC16" s="711"/>
      <c r="BD16" s="699"/>
      <c r="BE16" s="758" t="s">
        <v>2029</v>
      </c>
      <c r="BF16" s="715"/>
      <c r="BG16" s="715"/>
      <c r="BH16" s="715"/>
      <c r="BI16" s="715"/>
      <c r="BJ16" s="715"/>
      <c r="BK16" s="758" t="s">
        <v>6005</v>
      </c>
      <c r="BL16" s="699"/>
      <c r="BM16" s="732" t="s">
        <v>507</v>
      </c>
      <c r="BN16" s="716"/>
      <c r="BO16" s="716"/>
      <c r="BP16" s="716"/>
      <c r="BQ16" s="716"/>
      <c r="BR16" s="716"/>
      <c r="BS16" s="716"/>
      <c r="BT16" s="732" t="s">
        <v>6006</v>
      </c>
      <c r="BU16" s="716"/>
      <c r="BV16" s="699"/>
      <c r="BW16" s="766" t="s">
        <v>6007</v>
      </c>
      <c r="BX16" s="718"/>
      <c r="BY16" s="718"/>
      <c r="BZ16" s="718"/>
      <c r="CA16" s="718"/>
      <c r="CB16" s="766" t="s">
        <v>6008</v>
      </c>
      <c r="CC16" s="749" t="s">
        <v>6009</v>
      </c>
      <c r="CD16" s="718"/>
      <c r="CE16" s="718"/>
      <c r="CF16" s="718"/>
      <c r="CG16" s="718"/>
    </row>
    <row r="17">
      <c r="A17" s="761" t="s">
        <v>6010</v>
      </c>
      <c r="B17" s="79" t="s">
        <v>6011</v>
      </c>
      <c r="C17" s="80" t="s">
        <v>1286</v>
      </c>
      <c r="D17" s="81" t="s">
        <v>1286</v>
      </c>
      <c r="E17" s="82" t="s">
        <v>1498</v>
      </c>
      <c r="F17" s="83" t="s">
        <v>720</v>
      </c>
      <c r="G17" s="79" t="s">
        <v>219</v>
      </c>
      <c r="H17" s="698"/>
      <c r="I17" s="698"/>
      <c r="J17" s="698"/>
      <c r="K17" s="698"/>
      <c r="L17" s="698" t="s">
        <v>2730</v>
      </c>
      <c r="M17" s="698"/>
      <c r="N17" s="720" t="s">
        <v>6012</v>
      </c>
      <c r="O17" s="698"/>
      <c r="P17" s="699"/>
      <c r="Q17" s="701"/>
      <c r="R17" s="701"/>
      <c r="S17" s="701"/>
      <c r="T17" s="701"/>
      <c r="U17" s="723"/>
      <c r="V17" s="723" t="s">
        <v>6013</v>
      </c>
      <c r="W17" s="699"/>
      <c r="X17" s="705"/>
      <c r="Y17" s="705"/>
      <c r="Z17" s="705" t="s">
        <v>6014</v>
      </c>
      <c r="AA17" s="705"/>
      <c r="AB17" s="705"/>
      <c r="AC17" s="705"/>
      <c r="AD17" s="705"/>
      <c r="AE17" s="737" t="str">
        <f>HYPERLINK("https://youtu.be/0lXotWIeH0g","49.54")</f>
        <v>49.54</v>
      </c>
      <c r="AF17" s="703" t="s">
        <v>6015</v>
      </c>
      <c r="AG17" s="705" t="s">
        <v>6016</v>
      </c>
      <c r="AH17" s="699"/>
      <c r="AI17" s="707"/>
      <c r="AJ17" s="707"/>
      <c r="AK17" s="776" t="str">
        <f>HYPERLINK("https://youtu.be/Tp8lzZy1loo","52.74")</f>
        <v>52.74</v>
      </c>
      <c r="AL17" s="742"/>
      <c r="AM17" s="757"/>
      <c r="AN17" s="707"/>
      <c r="AO17" s="707"/>
      <c r="AP17" s="707"/>
      <c r="AQ17" s="707"/>
      <c r="AR17" s="707"/>
      <c r="AS17" s="707"/>
      <c r="AT17" s="707"/>
      <c r="AU17" s="707"/>
      <c r="AV17" s="707"/>
      <c r="AW17" s="707" t="s">
        <v>6017</v>
      </c>
      <c r="AX17" s="699"/>
      <c r="AY17" s="711"/>
      <c r="AZ17" s="711"/>
      <c r="BA17" s="711" t="s">
        <v>3674</v>
      </c>
      <c r="BB17" s="769" t="s">
        <v>6018</v>
      </c>
      <c r="BC17" s="711"/>
      <c r="BD17" s="699"/>
      <c r="BE17" s="715"/>
      <c r="BF17" s="715"/>
      <c r="BG17" s="715"/>
      <c r="BH17" s="715"/>
      <c r="BI17" s="715"/>
      <c r="BJ17" s="745" t="str">
        <f>HYPERLINK("https://youtu.be/ZWHJWoriERw","3:48.70")</f>
        <v>3:48.70</v>
      </c>
      <c r="BK17" s="714" t="s">
        <v>6019</v>
      </c>
      <c r="BL17" s="699"/>
      <c r="BM17" s="716" t="s">
        <v>6020</v>
      </c>
      <c r="BN17" s="716"/>
      <c r="BO17" s="716"/>
      <c r="BP17" s="716"/>
      <c r="BQ17" s="716"/>
      <c r="BR17" s="733" t="str">
        <f>HYPERLINK("https://youtu.be/-5bLlrzaDDc","27.91")</f>
        <v>27.91</v>
      </c>
      <c r="BS17" s="716" t="s">
        <v>6021</v>
      </c>
      <c r="BT17" s="716"/>
      <c r="BU17" s="777" t="str">
        <f>HYPERLINK("https://youtu.be/x9mZaYceJJ8","2:08.04")</f>
        <v>2:08.04</v>
      </c>
      <c r="BV17" s="706"/>
      <c r="BW17" s="718"/>
      <c r="BX17" s="718"/>
      <c r="BY17" s="718"/>
      <c r="BZ17" s="718"/>
      <c r="CA17" s="718"/>
      <c r="CB17" s="718"/>
      <c r="CC17" s="718"/>
      <c r="CD17" s="718"/>
      <c r="CE17" s="718"/>
      <c r="CF17" s="718"/>
      <c r="CG17" s="718"/>
    </row>
    <row r="18">
      <c r="A18" s="581" t="s">
        <v>2654</v>
      </c>
      <c r="B18" s="99" t="s">
        <v>6022</v>
      </c>
      <c r="C18" s="100" t="s">
        <v>1286</v>
      </c>
      <c r="D18" s="101" t="s">
        <v>1286</v>
      </c>
      <c r="E18" s="102" t="s">
        <v>1286</v>
      </c>
      <c r="F18" s="103" t="s">
        <v>1286</v>
      </c>
      <c r="G18" s="99" t="s">
        <v>4335</v>
      </c>
      <c r="H18" s="698"/>
      <c r="I18" s="698"/>
      <c r="J18" s="657" t="s">
        <v>4566</v>
      </c>
      <c r="K18" s="657" t="s">
        <v>6023</v>
      </c>
      <c r="L18" s="657" t="s">
        <v>6024</v>
      </c>
      <c r="M18" s="698"/>
      <c r="N18" s="698"/>
      <c r="O18" s="657" t="s">
        <v>6025</v>
      </c>
      <c r="P18" s="699"/>
      <c r="Q18" s="661" t="s">
        <v>1510</v>
      </c>
      <c r="R18" s="661" t="s">
        <v>3037</v>
      </c>
      <c r="S18" s="661" t="s">
        <v>678</v>
      </c>
      <c r="T18" s="661" t="s">
        <v>565</v>
      </c>
      <c r="U18" s="701"/>
      <c r="V18" s="661" t="s">
        <v>6026</v>
      </c>
      <c r="W18" s="699"/>
      <c r="X18" s="666" t="s">
        <v>1239</v>
      </c>
      <c r="Y18" s="705"/>
      <c r="Z18" s="666" t="s">
        <v>6027</v>
      </c>
      <c r="AA18" s="666" t="s">
        <v>6028</v>
      </c>
      <c r="AB18" s="666" t="s">
        <v>6029</v>
      </c>
      <c r="AC18" s="666" t="s">
        <v>6030</v>
      </c>
      <c r="AD18" s="666" t="s">
        <v>6031</v>
      </c>
      <c r="AE18" s="666" t="s">
        <v>4284</v>
      </c>
      <c r="AF18" s="666" t="s">
        <v>6032</v>
      </c>
      <c r="AG18" s="666" t="s">
        <v>2679</v>
      </c>
      <c r="AH18" s="699"/>
      <c r="AI18" s="707"/>
      <c r="AJ18" s="707"/>
      <c r="AK18" s="671" t="s">
        <v>1429</v>
      </c>
      <c r="AL18" s="671"/>
      <c r="AM18" s="707"/>
      <c r="AN18" s="707"/>
      <c r="AO18" s="707"/>
      <c r="AP18" s="671" t="s">
        <v>6033</v>
      </c>
      <c r="AQ18" s="671"/>
      <c r="AR18" s="707"/>
      <c r="AS18" s="671" t="s">
        <v>6034</v>
      </c>
      <c r="AT18" s="725" t="s">
        <v>6035</v>
      </c>
      <c r="AU18" s="671" t="s">
        <v>832</v>
      </c>
      <c r="AV18" s="707"/>
      <c r="AW18" s="671" t="s">
        <v>4690</v>
      </c>
      <c r="AX18" s="699"/>
      <c r="AY18" s="710" t="s">
        <v>6036</v>
      </c>
      <c r="AZ18" s="711"/>
      <c r="BA18" s="711"/>
      <c r="BB18" s="710" t="s">
        <v>6037</v>
      </c>
      <c r="BC18" s="711"/>
      <c r="BD18" s="699"/>
      <c r="BE18" s="682" t="s">
        <v>6038</v>
      </c>
      <c r="BF18" s="715"/>
      <c r="BG18" s="682" t="s">
        <v>6039</v>
      </c>
      <c r="BH18" s="682" t="s">
        <v>6040</v>
      </c>
      <c r="BI18" s="682" t="s">
        <v>488</v>
      </c>
      <c r="BJ18" s="682" t="s">
        <v>6041</v>
      </c>
      <c r="BK18" s="778" t="s">
        <v>6042</v>
      </c>
      <c r="BL18" s="699"/>
      <c r="BM18" s="687" t="s">
        <v>6043</v>
      </c>
      <c r="BN18" s="687" t="s">
        <v>3333</v>
      </c>
      <c r="BO18" s="716"/>
      <c r="BP18" s="687" t="s">
        <v>6044</v>
      </c>
      <c r="BQ18" s="716"/>
      <c r="BR18" s="687" t="s">
        <v>2394</v>
      </c>
      <c r="BS18" s="716"/>
      <c r="BT18" s="687" t="s">
        <v>6045</v>
      </c>
      <c r="BU18" s="687" t="s">
        <v>6046</v>
      </c>
      <c r="BV18" s="699"/>
      <c r="BW18" s="779" t="s">
        <v>1764</v>
      </c>
      <c r="BX18" s="691" t="s">
        <v>5076</v>
      </c>
      <c r="BY18" s="718"/>
      <c r="BZ18" s="718"/>
      <c r="CA18" s="718"/>
      <c r="CB18" s="691" t="s">
        <v>6047</v>
      </c>
      <c r="CC18" s="691" t="s">
        <v>6048</v>
      </c>
      <c r="CD18" s="718"/>
      <c r="CE18" s="718"/>
      <c r="CF18" s="718"/>
      <c r="CG18" s="718"/>
    </row>
    <row r="19">
      <c r="A19" s="761" t="s">
        <v>6049</v>
      </c>
      <c r="B19" s="79" t="s">
        <v>6050</v>
      </c>
      <c r="C19" s="80" t="s">
        <v>1286</v>
      </c>
      <c r="D19" s="81" t="s">
        <v>1286</v>
      </c>
      <c r="E19" s="82" t="s">
        <v>1286</v>
      </c>
      <c r="F19" s="83" t="s">
        <v>1286</v>
      </c>
      <c r="G19" s="79" t="s">
        <v>539</v>
      </c>
      <c r="H19" s="698"/>
      <c r="I19" s="698"/>
      <c r="J19" s="698"/>
      <c r="K19" s="698"/>
      <c r="L19" s="657" t="s">
        <v>6051</v>
      </c>
      <c r="M19" s="698"/>
      <c r="N19" s="698"/>
      <c r="O19" s="698"/>
      <c r="P19" s="699"/>
      <c r="Q19" s="701"/>
      <c r="R19" s="701"/>
      <c r="S19" s="701"/>
      <c r="T19" s="701"/>
      <c r="U19" s="701"/>
      <c r="V19" s="661" t="s">
        <v>6052</v>
      </c>
      <c r="W19" s="699"/>
      <c r="X19" s="666" t="s">
        <v>4376</v>
      </c>
      <c r="Y19" s="666"/>
      <c r="Z19" s="666" t="s">
        <v>2651</v>
      </c>
      <c r="AA19" s="774" t="s">
        <v>3356</v>
      </c>
      <c r="AB19" s="705"/>
      <c r="AC19" s="666" t="s">
        <v>6053</v>
      </c>
      <c r="AD19" s="705"/>
      <c r="AE19" s="705"/>
      <c r="AF19" s="705"/>
      <c r="AG19" s="705"/>
      <c r="AH19" s="699"/>
      <c r="AI19" s="707"/>
      <c r="AJ19" s="707"/>
      <c r="AK19" s="671" t="s">
        <v>5353</v>
      </c>
      <c r="AL19" s="707"/>
      <c r="AM19" s="707"/>
      <c r="AN19" s="707"/>
      <c r="AO19" s="707"/>
      <c r="AP19" s="707"/>
      <c r="AQ19" s="707"/>
      <c r="AR19" s="707"/>
      <c r="AS19" s="707"/>
      <c r="AT19" s="707"/>
      <c r="AU19" s="707"/>
      <c r="AV19" s="707"/>
      <c r="AW19" s="707"/>
      <c r="AX19" s="699"/>
      <c r="AY19" s="711"/>
      <c r="AZ19" s="711"/>
      <c r="BA19" s="710" t="s">
        <v>4338</v>
      </c>
      <c r="BB19" s="710" t="s">
        <v>6054</v>
      </c>
      <c r="BC19" s="711"/>
      <c r="BD19" s="699"/>
      <c r="BE19" s="715"/>
      <c r="BF19" s="715"/>
      <c r="BG19" s="715"/>
      <c r="BH19" s="715"/>
      <c r="BI19" s="715"/>
      <c r="BJ19" s="715"/>
      <c r="BK19" s="682" t="s">
        <v>6055</v>
      </c>
      <c r="BL19" s="699"/>
      <c r="BM19" s="687" t="s">
        <v>6056</v>
      </c>
      <c r="BN19" s="716"/>
      <c r="BO19" s="716"/>
      <c r="BP19" s="716"/>
      <c r="BQ19" s="716"/>
      <c r="BR19" s="716"/>
      <c r="BS19" s="716"/>
      <c r="BT19" s="687" t="s">
        <v>6057</v>
      </c>
      <c r="BU19" s="687" t="s">
        <v>6058</v>
      </c>
      <c r="BV19" s="699"/>
      <c r="BW19" s="691" t="s">
        <v>901</v>
      </c>
      <c r="BX19" s="718"/>
      <c r="BY19" s="718"/>
      <c r="BZ19" s="718"/>
      <c r="CA19" s="718"/>
      <c r="CB19" s="718"/>
      <c r="CC19" s="718"/>
      <c r="CD19" s="718"/>
      <c r="CE19" s="718"/>
      <c r="CF19" s="718"/>
      <c r="CG19" s="718"/>
    </row>
    <row r="20">
      <c r="A20" s="780" t="s">
        <v>6059</v>
      </c>
      <c r="B20" s="99" t="s">
        <v>6060</v>
      </c>
      <c r="C20" s="100" t="s">
        <v>1048</v>
      </c>
      <c r="D20" s="101" t="s">
        <v>1048</v>
      </c>
      <c r="E20" s="102" t="s">
        <v>1048</v>
      </c>
      <c r="F20" s="103" t="s">
        <v>329</v>
      </c>
      <c r="G20" s="99" t="s">
        <v>329</v>
      </c>
      <c r="H20" s="698"/>
      <c r="I20" s="698"/>
      <c r="J20" s="698"/>
      <c r="K20" s="698"/>
      <c r="L20" s="698"/>
      <c r="M20" s="698"/>
      <c r="N20" s="781" t="str">
        <f>HYPERLINK("http://www.twitch.tv/nanashi745/v/479076791?sr=a&amp;t=235s", "4:19.41")</f>
        <v>4:19.41</v>
      </c>
      <c r="O20" s="782"/>
      <c r="P20" s="706"/>
      <c r="Q20" s="701"/>
      <c r="R20" s="661"/>
      <c r="S20" s="661"/>
      <c r="T20" s="701"/>
      <c r="U20" s="783"/>
      <c r="V20" s="784" t="str">
        <f>HYPERLINK("http://www.twitch.tv/nanashi745/v/479077932?sr=a&amp;t=176s", "3:15.64")</f>
        <v>3:15.64</v>
      </c>
      <c r="W20" s="706"/>
      <c r="X20" s="670"/>
      <c r="Y20" s="705"/>
      <c r="Z20" s="705"/>
      <c r="AA20" s="705"/>
      <c r="AB20" s="705"/>
      <c r="AC20" s="705"/>
      <c r="AD20" s="705"/>
      <c r="AE20" s="705"/>
      <c r="AF20" s="737" t="str">
        <f>HYPERLINK("http://www.twitch.tv/nanashi745/v/479079352?sr=a&amp;t=188s", "3:14.08")</f>
        <v>3:14.08</v>
      </c>
      <c r="AG20" s="705"/>
      <c r="AH20" s="706"/>
      <c r="AI20" s="672"/>
      <c r="AJ20" s="707"/>
      <c r="AK20" s="707"/>
      <c r="AL20" s="707"/>
      <c r="AM20" s="707"/>
      <c r="AN20" s="707"/>
      <c r="AO20" s="707"/>
      <c r="AP20" s="707"/>
      <c r="AQ20" s="707"/>
      <c r="AR20" s="707"/>
      <c r="AS20" s="707"/>
      <c r="AT20" s="707"/>
      <c r="AU20" s="707"/>
      <c r="AV20" s="785" t="str">
        <f>HYPERLINK("http://www.twitch.tv/nanashi745/v/479080915?sr=a&amp;t=0s", "1:37.18")</f>
        <v>1:37.18</v>
      </c>
      <c r="AW20" s="707"/>
      <c r="AX20" s="699"/>
      <c r="AY20" s="711"/>
      <c r="AZ20" s="711"/>
      <c r="BA20" s="711"/>
      <c r="BB20" s="743" t="str">
        <f>HYPERLINK("http://www.twitch.tv/nanashi745/v/479230801?sr=a&amp;t=174s", "3:18.86")</f>
        <v>3:18.86</v>
      </c>
      <c r="BC20" s="711"/>
      <c r="BD20" s="699"/>
      <c r="BE20" s="715"/>
      <c r="BF20" s="715"/>
      <c r="BG20" s="715"/>
      <c r="BH20" s="715"/>
      <c r="BI20" s="715"/>
      <c r="BJ20" s="715"/>
      <c r="BK20" s="683" t="s">
        <v>6061</v>
      </c>
      <c r="BL20" s="706"/>
      <c r="BM20" s="777" t="str">
        <f>HYPERLINK("https://youtu.be/oOY4TocVyJU","1:05.01")</f>
        <v>1:05.01</v>
      </c>
      <c r="BN20" s="716"/>
      <c r="BO20" s="716"/>
      <c r="BP20" s="687"/>
      <c r="BQ20" s="687"/>
      <c r="BR20" s="716"/>
      <c r="BS20" s="716"/>
      <c r="BT20" s="716"/>
      <c r="BU20" s="777" t="str">
        <f>HYPERLINK("http://www.twitch.tv/nanashi745/v/479233563?sr=a&amp;t=23s", "2:00.20")</f>
        <v>2:00.20</v>
      </c>
      <c r="BV20" s="706"/>
      <c r="BW20" s="692"/>
      <c r="BX20" s="718"/>
      <c r="BY20" s="786"/>
      <c r="BZ20" s="786"/>
      <c r="CA20" s="718"/>
      <c r="CB20" s="718"/>
      <c r="CC20" s="718"/>
      <c r="CD20" s="718"/>
      <c r="CE20" s="718"/>
      <c r="CF20" s="718"/>
      <c r="CG20" s="718"/>
    </row>
    <row r="21">
      <c r="A21" s="761" t="s">
        <v>6062</v>
      </c>
      <c r="B21" s="79" t="s">
        <v>6063</v>
      </c>
      <c r="C21" s="80" t="s">
        <v>1048</v>
      </c>
      <c r="D21" s="81" t="s">
        <v>1286</v>
      </c>
      <c r="E21" s="82" t="s">
        <v>1286</v>
      </c>
      <c r="F21" s="83" t="s">
        <v>1048</v>
      </c>
      <c r="G21" s="79" t="s">
        <v>1664</v>
      </c>
      <c r="H21" s="657" t="s">
        <v>3125</v>
      </c>
      <c r="I21" s="720"/>
      <c r="J21" s="720"/>
      <c r="K21" s="698"/>
      <c r="L21" s="657" t="s">
        <v>6064</v>
      </c>
      <c r="M21" s="698"/>
      <c r="N21" s="657" t="s">
        <v>6065</v>
      </c>
      <c r="O21" s="698"/>
      <c r="P21" s="699"/>
      <c r="Q21" s="661" t="s">
        <v>6066</v>
      </c>
      <c r="R21" s="701"/>
      <c r="S21" s="701"/>
      <c r="T21" s="701"/>
      <c r="U21" s="723" t="s">
        <v>6067</v>
      </c>
      <c r="V21" s="661" t="s">
        <v>6068</v>
      </c>
      <c r="W21" s="699"/>
      <c r="X21" s="666"/>
      <c r="Y21" s="666"/>
      <c r="Z21" s="666" t="s">
        <v>6069</v>
      </c>
      <c r="AA21" s="787" t="s">
        <v>4011</v>
      </c>
      <c r="AB21" s="666" t="s">
        <v>1098</v>
      </c>
      <c r="AC21" s="705"/>
      <c r="AD21" s="705"/>
      <c r="AE21" s="666" t="s">
        <v>6070</v>
      </c>
      <c r="AF21" s="788" t="s">
        <v>6071</v>
      </c>
      <c r="AG21" s="703" t="s">
        <v>6072</v>
      </c>
      <c r="AH21" s="699"/>
      <c r="AI21" s="707"/>
      <c r="AJ21" s="707"/>
      <c r="AK21" s="707"/>
      <c r="AL21" s="707"/>
      <c r="AM21" s="707"/>
      <c r="AN21" s="707"/>
      <c r="AO21" s="707"/>
      <c r="AP21" s="725" t="s">
        <v>6073</v>
      </c>
      <c r="AQ21" s="671" t="s">
        <v>784</v>
      </c>
      <c r="AR21" s="707"/>
      <c r="AS21" s="707"/>
      <c r="AT21" s="725" t="s">
        <v>6074</v>
      </c>
      <c r="AU21" s="671" t="s">
        <v>6075</v>
      </c>
      <c r="AV21" s="707"/>
      <c r="AW21" s="671" t="s">
        <v>6076</v>
      </c>
      <c r="AX21" s="699"/>
      <c r="AY21" s="711"/>
      <c r="AZ21" s="711"/>
      <c r="BA21" s="711"/>
      <c r="BB21" s="710" t="s">
        <v>6077</v>
      </c>
      <c r="BC21" s="711"/>
      <c r="BD21" s="699"/>
      <c r="BE21" s="715"/>
      <c r="BF21" s="715"/>
      <c r="BG21" s="715"/>
      <c r="BH21" s="682"/>
      <c r="BI21" s="715"/>
      <c r="BJ21" s="730" t="s">
        <v>6078</v>
      </c>
      <c r="BK21" s="715"/>
      <c r="BL21" s="699"/>
      <c r="BM21" s="687" t="s">
        <v>6079</v>
      </c>
      <c r="BN21" s="716"/>
      <c r="BO21" s="716"/>
      <c r="BP21" s="687" t="s">
        <v>6080</v>
      </c>
      <c r="BQ21" s="716"/>
      <c r="BR21" s="732" t="s">
        <v>957</v>
      </c>
      <c r="BS21" s="716"/>
      <c r="BT21" s="687" t="s">
        <v>6081</v>
      </c>
      <c r="BU21" s="687" t="s">
        <v>6082</v>
      </c>
      <c r="BV21" s="699"/>
      <c r="BW21" s="718"/>
      <c r="BX21" s="718"/>
      <c r="BY21" s="718"/>
      <c r="BZ21" s="718"/>
      <c r="CA21" s="718"/>
      <c r="CB21" s="691" t="s">
        <v>6083</v>
      </c>
      <c r="CC21" s="718"/>
      <c r="CD21" s="718"/>
      <c r="CE21" s="718"/>
      <c r="CF21" s="718"/>
      <c r="CG21" s="718"/>
    </row>
    <row r="22">
      <c r="A22" s="581" t="s">
        <v>2515</v>
      </c>
      <c r="B22" s="99" t="s">
        <v>221</v>
      </c>
      <c r="C22" s="100" t="s">
        <v>435</v>
      </c>
      <c r="D22" s="101" t="s">
        <v>1048</v>
      </c>
      <c r="E22" s="102" t="s">
        <v>1286</v>
      </c>
      <c r="F22" s="103" t="s">
        <v>891</v>
      </c>
      <c r="G22" s="99" t="s">
        <v>2292</v>
      </c>
      <c r="H22" s="657"/>
      <c r="I22" s="698"/>
      <c r="J22" s="698"/>
      <c r="K22" s="698"/>
      <c r="L22" s="698"/>
      <c r="M22" s="698"/>
      <c r="N22" s="698"/>
      <c r="O22" s="698"/>
      <c r="P22" s="699"/>
      <c r="Q22" s="701"/>
      <c r="R22" s="701"/>
      <c r="S22" s="701"/>
      <c r="T22" s="661" t="s">
        <v>1479</v>
      </c>
      <c r="U22" s="700" t="s">
        <v>6084</v>
      </c>
      <c r="V22" s="661" t="s">
        <v>6085</v>
      </c>
      <c r="W22" s="699"/>
      <c r="X22" s="705"/>
      <c r="Y22" s="705"/>
      <c r="Z22" s="705"/>
      <c r="AA22" s="770"/>
      <c r="AB22" s="703"/>
      <c r="AC22" s="667" t="s">
        <v>6086</v>
      </c>
      <c r="AD22" s="666" t="s">
        <v>6087</v>
      </c>
      <c r="AE22" s="666" t="s">
        <v>3810</v>
      </c>
      <c r="AF22" s="705"/>
      <c r="AG22" s="705"/>
      <c r="AH22" s="699"/>
      <c r="AI22" s="707"/>
      <c r="AJ22" s="707"/>
      <c r="AK22" s="707"/>
      <c r="AL22" s="707"/>
      <c r="AM22" s="707"/>
      <c r="AN22" s="673" t="s">
        <v>6088</v>
      </c>
      <c r="AO22" s="707"/>
      <c r="AP22" s="707"/>
      <c r="AQ22" s="707"/>
      <c r="AR22" s="707"/>
      <c r="AS22" s="707"/>
      <c r="AT22" s="707"/>
      <c r="AU22" s="671" t="s">
        <v>2305</v>
      </c>
      <c r="AV22" s="707"/>
      <c r="AW22" s="707"/>
      <c r="AX22" s="699"/>
      <c r="AY22" s="711"/>
      <c r="AZ22" s="711"/>
      <c r="BA22" s="729" t="s">
        <v>1587</v>
      </c>
      <c r="BB22" s="710" t="s">
        <v>6089</v>
      </c>
      <c r="BC22" s="711"/>
      <c r="BD22" s="699"/>
      <c r="BE22" s="715"/>
      <c r="BF22" s="715"/>
      <c r="BG22" s="715"/>
      <c r="BH22" s="715"/>
      <c r="BI22" s="715"/>
      <c r="BJ22" s="715"/>
      <c r="BK22" s="715"/>
      <c r="BL22" s="699"/>
      <c r="BM22" s="687" t="s">
        <v>6090</v>
      </c>
      <c r="BN22" s="716"/>
      <c r="BO22" s="716"/>
      <c r="BP22" s="716"/>
      <c r="BQ22" s="716"/>
      <c r="BR22" s="716"/>
      <c r="BS22" s="716"/>
      <c r="BT22" s="687" t="s">
        <v>6091</v>
      </c>
      <c r="BU22" s="716"/>
      <c r="BV22" s="699"/>
      <c r="BW22" s="718"/>
      <c r="BX22" s="718"/>
      <c r="BY22" s="718"/>
      <c r="BZ22" s="718"/>
      <c r="CA22" s="718"/>
      <c r="CB22" s="718"/>
      <c r="CC22" s="718"/>
      <c r="CD22" s="718"/>
      <c r="CE22" s="718"/>
      <c r="CF22" s="718"/>
      <c r="CG22" s="718"/>
    </row>
    <row r="23">
      <c r="A23" s="761" t="s">
        <v>6092</v>
      </c>
      <c r="B23" s="79" t="s">
        <v>2135</v>
      </c>
      <c r="C23" s="80" t="s">
        <v>1286</v>
      </c>
      <c r="D23" s="81" t="s">
        <v>1286</v>
      </c>
      <c r="E23" s="82" t="s">
        <v>1286</v>
      </c>
      <c r="F23" s="83" t="s">
        <v>1286</v>
      </c>
      <c r="G23" s="79" t="s">
        <v>632</v>
      </c>
      <c r="H23" s="698"/>
      <c r="I23" s="698"/>
      <c r="J23" s="698"/>
      <c r="K23" s="720" t="s">
        <v>6093</v>
      </c>
      <c r="L23" s="698"/>
      <c r="M23" s="698"/>
      <c r="N23" s="698"/>
      <c r="O23" s="720" t="s">
        <v>6094</v>
      </c>
      <c r="P23" s="699"/>
      <c r="Q23" s="701"/>
      <c r="R23" s="701"/>
      <c r="S23" s="701"/>
      <c r="T23" s="701"/>
      <c r="U23" s="723"/>
      <c r="V23" s="723" t="s">
        <v>6095</v>
      </c>
      <c r="W23" s="699"/>
      <c r="X23" s="705"/>
      <c r="Y23" s="705"/>
      <c r="Z23" s="705"/>
      <c r="AA23" s="770"/>
      <c r="AB23" s="705"/>
      <c r="AC23" s="703" t="s">
        <v>6096</v>
      </c>
      <c r="AD23" s="705"/>
      <c r="AE23" s="705"/>
      <c r="AF23" s="703" t="s">
        <v>6097</v>
      </c>
      <c r="AG23" s="705"/>
      <c r="AH23" s="699"/>
      <c r="AI23" s="707"/>
      <c r="AJ23" s="707"/>
      <c r="AK23" s="671"/>
      <c r="AL23" s="725"/>
      <c r="AM23" s="707"/>
      <c r="AN23" s="707"/>
      <c r="AO23" s="707"/>
      <c r="AP23" s="707"/>
      <c r="AQ23" s="707"/>
      <c r="AR23" s="707"/>
      <c r="AS23" s="707"/>
      <c r="AT23" s="707"/>
      <c r="AU23" s="707"/>
      <c r="AV23" s="725" t="s">
        <v>6098</v>
      </c>
      <c r="AW23" s="707"/>
      <c r="AX23" s="699"/>
      <c r="AY23" s="711"/>
      <c r="AZ23" s="711"/>
      <c r="BA23" s="711"/>
      <c r="BB23" s="769" t="s">
        <v>6099</v>
      </c>
      <c r="BC23" s="711"/>
      <c r="BD23" s="699"/>
      <c r="BE23" s="715"/>
      <c r="BF23" s="758" t="s">
        <v>3682</v>
      </c>
      <c r="BG23" s="715"/>
      <c r="BH23" s="715"/>
      <c r="BI23" s="715"/>
      <c r="BJ23" s="715"/>
      <c r="BK23" s="758" t="s">
        <v>6100</v>
      </c>
      <c r="BL23" s="699"/>
      <c r="BM23" s="716"/>
      <c r="BN23" s="716"/>
      <c r="BO23" s="716"/>
      <c r="BP23" s="716"/>
      <c r="BQ23" s="716"/>
      <c r="BR23" s="716"/>
      <c r="BS23" s="716"/>
      <c r="BT23" s="716"/>
      <c r="BU23" s="716"/>
      <c r="BV23" s="699"/>
      <c r="BW23" s="692"/>
      <c r="BX23" s="718"/>
      <c r="BY23" s="718"/>
      <c r="BZ23" s="718"/>
      <c r="CA23" s="718"/>
      <c r="CB23" s="718"/>
      <c r="CC23" s="718"/>
      <c r="CD23" s="718"/>
      <c r="CE23" s="718"/>
      <c r="CF23" s="718"/>
      <c r="CG23" s="718"/>
    </row>
    <row r="24">
      <c r="A24" s="581" t="s">
        <v>3519</v>
      </c>
      <c r="B24" s="99" t="s">
        <v>2071</v>
      </c>
      <c r="C24" s="100" t="s">
        <v>1286</v>
      </c>
      <c r="D24" s="101" t="s">
        <v>1048</v>
      </c>
      <c r="E24" s="102" t="s">
        <v>1286</v>
      </c>
      <c r="F24" s="103" t="s">
        <v>1048</v>
      </c>
      <c r="G24" s="99" t="s">
        <v>3218</v>
      </c>
      <c r="H24" s="657" t="s">
        <v>6101</v>
      </c>
      <c r="I24" s="698"/>
      <c r="J24" s="698"/>
      <c r="K24" s="698"/>
      <c r="L24" s="657" t="s">
        <v>6102</v>
      </c>
      <c r="M24" s="698"/>
      <c r="N24" s="657" t="s">
        <v>6103</v>
      </c>
      <c r="O24" s="698"/>
      <c r="P24" s="699"/>
      <c r="Q24" s="661" t="s">
        <v>6066</v>
      </c>
      <c r="R24" s="701"/>
      <c r="S24" s="701"/>
      <c r="T24" s="701"/>
      <c r="U24" s="723" t="s">
        <v>5773</v>
      </c>
      <c r="V24" s="661" t="s">
        <v>6104</v>
      </c>
      <c r="W24" s="699"/>
      <c r="X24" s="705"/>
      <c r="Y24" s="705"/>
      <c r="Z24" s="666" t="s">
        <v>6105</v>
      </c>
      <c r="AA24" s="770"/>
      <c r="AB24" s="666" t="s">
        <v>5620</v>
      </c>
      <c r="AC24" s="666" t="s">
        <v>6106</v>
      </c>
      <c r="AD24" s="705"/>
      <c r="AE24" s="666" t="s">
        <v>549</v>
      </c>
      <c r="AF24" s="705"/>
      <c r="AG24" s="666" t="s">
        <v>6107</v>
      </c>
      <c r="AH24" s="699"/>
      <c r="AI24" s="671" t="s">
        <v>6108</v>
      </c>
      <c r="AJ24" s="671" t="s">
        <v>6109</v>
      </c>
      <c r="AK24" s="671" t="s">
        <v>6110</v>
      </c>
      <c r="AL24" s="671"/>
      <c r="AM24" s="707"/>
      <c r="AN24" s="707"/>
      <c r="AO24" s="707"/>
      <c r="AP24" s="671" t="s">
        <v>6111</v>
      </c>
      <c r="AQ24" s="671" t="s">
        <v>6112</v>
      </c>
      <c r="AR24" s="725"/>
      <c r="AS24" s="671" t="s">
        <v>6113</v>
      </c>
      <c r="AT24" s="671"/>
      <c r="AU24" s="671" t="s">
        <v>2718</v>
      </c>
      <c r="AV24" s="707"/>
      <c r="AW24" s="671" t="s">
        <v>6114</v>
      </c>
      <c r="AX24" s="699"/>
      <c r="AY24" s="710"/>
      <c r="AZ24" s="710" t="s">
        <v>6115</v>
      </c>
      <c r="BA24" s="711"/>
      <c r="BB24" s="769" t="s">
        <v>6116</v>
      </c>
      <c r="BC24" s="711"/>
      <c r="BD24" s="699"/>
      <c r="BE24" s="682" t="s">
        <v>6117</v>
      </c>
      <c r="BF24" s="715"/>
      <c r="BG24" s="715"/>
      <c r="BH24" s="715"/>
      <c r="BI24" s="715"/>
      <c r="BJ24" s="682" t="s">
        <v>6118</v>
      </c>
      <c r="BK24" s="682" t="s">
        <v>6119</v>
      </c>
      <c r="BL24" s="699"/>
      <c r="BM24" s="716"/>
      <c r="BN24" s="716"/>
      <c r="BO24" s="716"/>
      <c r="BP24" s="687" t="s">
        <v>6120</v>
      </c>
      <c r="BQ24" s="732" t="s">
        <v>6117</v>
      </c>
      <c r="BR24" s="716"/>
      <c r="BS24" s="716"/>
      <c r="BT24" s="687" t="s">
        <v>6121</v>
      </c>
      <c r="BU24" s="687" t="s">
        <v>6122</v>
      </c>
      <c r="BV24" s="699"/>
      <c r="BW24" s="692"/>
      <c r="BX24" s="718"/>
      <c r="BY24" s="718"/>
      <c r="BZ24" s="718"/>
      <c r="CA24" s="718"/>
      <c r="CB24" s="718"/>
      <c r="CC24" s="718"/>
      <c r="CD24" s="718"/>
      <c r="CE24" s="718"/>
      <c r="CF24" s="717" t="s">
        <v>6123</v>
      </c>
      <c r="CG24" s="718"/>
    </row>
    <row r="25">
      <c r="A25" s="761" t="s">
        <v>6124</v>
      </c>
      <c r="B25" s="79" t="s">
        <v>1620</v>
      </c>
      <c r="C25" s="80" t="s">
        <v>1286</v>
      </c>
      <c r="D25" s="81" t="s">
        <v>1286</v>
      </c>
      <c r="E25" s="82" t="s">
        <v>1048</v>
      </c>
      <c r="F25" s="83" t="s">
        <v>435</v>
      </c>
      <c r="G25" s="79" t="s">
        <v>1411</v>
      </c>
      <c r="H25" s="694" t="str">
        <f>HYPERLINK("https://twitter.com/Qbe_Root/status/1240777796600975360","53.98")</f>
        <v>53.98</v>
      </c>
      <c r="I25" s="657" t="s">
        <v>6125</v>
      </c>
      <c r="J25" s="720"/>
      <c r="K25" s="720"/>
      <c r="L25" s="720" t="s">
        <v>6126</v>
      </c>
      <c r="M25" s="698"/>
      <c r="N25" s="698"/>
      <c r="O25" s="698"/>
      <c r="P25" s="699"/>
      <c r="Q25" s="701"/>
      <c r="R25" s="701"/>
      <c r="S25" s="701"/>
      <c r="T25" s="701"/>
      <c r="U25" s="661" t="s">
        <v>191</v>
      </c>
      <c r="V25" s="723" t="s">
        <v>6127</v>
      </c>
      <c r="W25" s="699"/>
      <c r="X25" s="703" t="s">
        <v>4372</v>
      </c>
      <c r="Y25" s="705"/>
      <c r="Z25" s="703" t="s">
        <v>6128</v>
      </c>
      <c r="AA25" s="774" t="s">
        <v>4011</v>
      </c>
      <c r="AB25" s="703" t="s">
        <v>1939</v>
      </c>
      <c r="AC25" s="705"/>
      <c r="AD25" s="705"/>
      <c r="AE25" s="724" t="str">
        <f>HYPERLINK("https://twitter.com/Qbe_Root/status/1242884733232648192","56.04")</f>
        <v>56.04</v>
      </c>
      <c r="AF25" s="703" t="s">
        <v>6129</v>
      </c>
      <c r="AG25" s="705"/>
      <c r="AH25" s="699"/>
      <c r="AI25" s="707"/>
      <c r="AJ25" s="671" t="s">
        <v>276</v>
      </c>
      <c r="AK25" s="671" t="s">
        <v>6130</v>
      </c>
      <c r="AL25" s="725"/>
      <c r="AM25" s="707"/>
      <c r="AN25" s="789" t="s">
        <v>6131</v>
      </c>
      <c r="AO25" s="707"/>
      <c r="AP25" s="707"/>
      <c r="AQ25" s="707"/>
      <c r="AR25" s="707"/>
      <c r="AS25" s="707"/>
      <c r="AT25" s="707"/>
      <c r="AU25" s="671" t="s">
        <v>5456</v>
      </c>
      <c r="AV25" s="671" t="s">
        <v>6132</v>
      </c>
      <c r="AW25" s="707"/>
      <c r="AX25" s="699"/>
      <c r="AY25" s="711"/>
      <c r="AZ25" s="711"/>
      <c r="BA25" s="711"/>
      <c r="BB25" s="769" t="s">
        <v>6133</v>
      </c>
      <c r="BC25" s="711"/>
      <c r="BD25" s="699"/>
      <c r="BE25" s="715"/>
      <c r="BF25" s="715"/>
      <c r="BG25" s="715"/>
      <c r="BH25" s="715"/>
      <c r="BI25" s="682" t="s">
        <v>6134</v>
      </c>
      <c r="BJ25" s="715"/>
      <c r="BK25" s="682" t="s">
        <v>6135</v>
      </c>
      <c r="BL25" s="699"/>
      <c r="BM25" s="687" t="s">
        <v>6136</v>
      </c>
      <c r="BN25" s="716"/>
      <c r="BO25" s="716"/>
      <c r="BP25" s="716"/>
      <c r="BQ25" s="716"/>
      <c r="BR25" s="732" t="s">
        <v>6137</v>
      </c>
      <c r="BS25" s="716"/>
      <c r="BT25" s="790" t="str">
        <f>HYPERLINK("https://twitter.com/Qbe_Root/status/1400138849058275330", "1:53.21")</f>
        <v>1:53.21</v>
      </c>
      <c r="BU25" s="687" t="s">
        <v>2502</v>
      </c>
      <c r="BV25" s="699"/>
      <c r="BW25" s="718"/>
      <c r="BX25" s="718"/>
      <c r="BY25" s="718"/>
      <c r="BZ25" s="718"/>
      <c r="CA25" s="749" t="s">
        <v>4486</v>
      </c>
      <c r="CB25" s="718"/>
      <c r="CC25" s="718"/>
      <c r="CD25" s="718"/>
      <c r="CE25" s="718"/>
      <c r="CF25" s="718"/>
      <c r="CG25" s="718"/>
    </row>
    <row r="26">
      <c r="A26" s="581" t="s">
        <v>6138</v>
      </c>
      <c r="B26" s="99" t="s">
        <v>3075</v>
      </c>
      <c r="C26" s="100" t="s">
        <v>1286</v>
      </c>
      <c r="D26" s="101" t="s">
        <v>1286</v>
      </c>
      <c r="E26" s="102" t="s">
        <v>1286</v>
      </c>
      <c r="F26" s="103" t="s">
        <v>1286</v>
      </c>
      <c r="G26" s="99" t="s">
        <v>436</v>
      </c>
      <c r="H26" s="698"/>
      <c r="I26" s="698"/>
      <c r="J26" s="657" t="s">
        <v>6139</v>
      </c>
      <c r="K26" s="698"/>
      <c r="L26" s="698"/>
      <c r="M26" s="698"/>
      <c r="N26" s="698"/>
      <c r="O26" s="657" t="s">
        <v>6140</v>
      </c>
      <c r="P26" s="699"/>
      <c r="Q26" s="701"/>
      <c r="R26" s="701"/>
      <c r="S26" s="701"/>
      <c r="T26" s="701"/>
      <c r="U26" s="701"/>
      <c r="V26" s="661" t="s">
        <v>6141</v>
      </c>
      <c r="W26" s="699"/>
      <c r="X26" s="705"/>
      <c r="Y26" s="705"/>
      <c r="Z26" s="705"/>
      <c r="AA26" s="770"/>
      <c r="AB26" s="705"/>
      <c r="AC26" s="705"/>
      <c r="AD26" s="705"/>
      <c r="AE26" s="666" t="s">
        <v>3304</v>
      </c>
      <c r="AF26" s="666" t="s">
        <v>6142</v>
      </c>
      <c r="AG26" s="705"/>
      <c r="AH26" s="699"/>
      <c r="AI26" s="707"/>
      <c r="AJ26" s="707"/>
      <c r="AK26" s="707"/>
      <c r="AL26" s="707"/>
      <c r="AM26" s="707"/>
      <c r="AN26" s="671" t="s">
        <v>6143</v>
      </c>
      <c r="AO26" s="707"/>
      <c r="AP26" s="707"/>
      <c r="AQ26" s="707"/>
      <c r="AR26" s="707"/>
      <c r="AS26" s="707"/>
      <c r="AT26" s="707"/>
      <c r="AU26" s="707"/>
      <c r="AV26" s="707"/>
      <c r="AW26" s="707"/>
      <c r="AX26" s="699"/>
      <c r="AY26" s="710" t="s">
        <v>6144</v>
      </c>
      <c r="AZ26" s="711"/>
      <c r="BA26" s="710"/>
      <c r="BB26" s="710" t="s">
        <v>6145</v>
      </c>
      <c r="BC26" s="711"/>
      <c r="BD26" s="699"/>
      <c r="BE26" s="715"/>
      <c r="BF26" s="715"/>
      <c r="BG26" s="715"/>
      <c r="BH26" s="715"/>
      <c r="BI26" s="715"/>
      <c r="BJ26" s="715"/>
      <c r="BK26" s="682" t="s">
        <v>6146</v>
      </c>
      <c r="BL26" s="699"/>
      <c r="BM26" s="716"/>
      <c r="BN26" s="716"/>
      <c r="BO26" s="716"/>
      <c r="BP26" s="687" t="s">
        <v>1904</v>
      </c>
      <c r="BQ26" s="716"/>
      <c r="BR26" s="716"/>
      <c r="BS26" s="716"/>
      <c r="BT26" s="732" t="s">
        <v>6147</v>
      </c>
      <c r="BU26" s="687" t="s">
        <v>6148</v>
      </c>
      <c r="BV26" s="699"/>
      <c r="BW26" s="691" t="s">
        <v>5424</v>
      </c>
      <c r="BX26" s="718"/>
      <c r="BY26" s="749"/>
      <c r="BZ26" s="749"/>
      <c r="CA26" s="718"/>
      <c r="CB26" s="718"/>
      <c r="CC26" s="718"/>
      <c r="CD26" s="718"/>
      <c r="CE26" s="718"/>
      <c r="CF26" s="718"/>
      <c r="CG26" s="718"/>
    </row>
    <row r="27">
      <c r="A27" s="761" t="s">
        <v>1974</v>
      </c>
      <c r="B27" s="79" t="s">
        <v>6149</v>
      </c>
      <c r="C27" s="80" t="s">
        <v>1286</v>
      </c>
      <c r="D27" s="81" t="s">
        <v>1286</v>
      </c>
      <c r="E27" s="82" t="s">
        <v>1286</v>
      </c>
      <c r="F27" s="83" t="s">
        <v>1286</v>
      </c>
      <c r="G27" s="79" t="s">
        <v>220</v>
      </c>
      <c r="H27" s="657"/>
      <c r="I27" s="698"/>
      <c r="J27" s="698"/>
      <c r="K27" s="698"/>
      <c r="L27" s="657" t="s">
        <v>6150</v>
      </c>
      <c r="M27" s="698"/>
      <c r="N27" s="657" t="s">
        <v>6151</v>
      </c>
      <c r="O27" s="657"/>
      <c r="P27" s="699"/>
      <c r="Q27" s="661" t="s">
        <v>6152</v>
      </c>
      <c r="R27" s="701"/>
      <c r="S27" s="701"/>
      <c r="T27" s="701"/>
      <c r="U27" s="701"/>
      <c r="V27" s="661" t="s">
        <v>6153</v>
      </c>
      <c r="W27" s="699"/>
      <c r="X27" s="705"/>
      <c r="Y27" s="705"/>
      <c r="Z27" s="666" t="s">
        <v>5777</v>
      </c>
      <c r="AA27" s="666" t="s">
        <v>6154</v>
      </c>
      <c r="AB27" s="666" t="s">
        <v>6155</v>
      </c>
      <c r="AC27" s="666" t="s">
        <v>6156</v>
      </c>
      <c r="AD27" s="705"/>
      <c r="AE27" s="666" t="s">
        <v>2473</v>
      </c>
      <c r="AF27" s="705"/>
      <c r="AG27" s="666" t="s">
        <v>6157</v>
      </c>
      <c r="AH27" s="699"/>
      <c r="AI27" s="707"/>
      <c r="AJ27" s="707"/>
      <c r="AK27" s="707"/>
      <c r="AL27" s="707"/>
      <c r="AM27" s="707"/>
      <c r="AN27" s="671" t="s">
        <v>6158</v>
      </c>
      <c r="AO27" s="707"/>
      <c r="AP27" s="707"/>
      <c r="AQ27" s="707"/>
      <c r="AR27" s="707"/>
      <c r="AS27" s="707"/>
      <c r="AT27" s="707"/>
      <c r="AU27" s="671" t="s">
        <v>325</v>
      </c>
      <c r="AV27" s="707"/>
      <c r="AW27" s="671" t="s">
        <v>6159</v>
      </c>
      <c r="AX27" s="699"/>
      <c r="AY27" s="711"/>
      <c r="AZ27" s="711"/>
      <c r="BA27" s="711"/>
      <c r="BB27" s="710" t="s">
        <v>6160</v>
      </c>
      <c r="BC27" s="711"/>
      <c r="BD27" s="699"/>
      <c r="BE27" s="715"/>
      <c r="BF27" s="715"/>
      <c r="BG27" s="715"/>
      <c r="BH27" s="715"/>
      <c r="BI27" s="715"/>
      <c r="BJ27" s="682" t="s">
        <v>6161</v>
      </c>
      <c r="BK27" s="715"/>
      <c r="BL27" s="699"/>
      <c r="BM27" s="716"/>
      <c r="BN27" s="716"/>
      <c r="BO27" s="716"/>
      <c r="BP27" s="716"/>
      <c r="BQ27" s="716"/>
      <c r="BR27" s="716"/>
      <c r="BS27" s="716"/>
      <c r="BT27" s="716"/>
      <c r="BU27" s="716"/>
      <c r="BV27" s="699"/>
      <c r="BW27" s="718"/>
      <c r="BX27" s="718"/>
      <c r="BY27" s="718"/>
      <c r="BZ27" s="718"/>
      <c r="CA27" s="718"/>
      <c r="CB27" s="718"/>
      <c r="CC27" s="718"/>
      <c r="CD27" s="718"/>
      <c r="CE27" s="718"/>
      <c r="CF27" s="718"/>
      <c r="CG27" s="718"/>
    </row>
    <row r="28">
      <c r="A28" s="772" t="s">
        <v>6162</v>
      </c>
      <c r="B28" s="99" t="s">
        <v>1557</v>
      </c>
      <c r="C28" s="100" t="s">
        <v>1048</v>
      </c>
      <c r="D28" s="101" t="s">
        <v>1286</v>
      </c>
      <c r="E28" s="102" t="s">
        <v>1286</v>
      </c>
      <c r="F28" s="103" t="s">
        <v>1498</v>
      </c>
      <c r="G28" s="99" t="s">
        <v>891</v>
      </c>
      <c r="H28" s="698"/>
      <c r="I28" s="698"/>
      <c r="J28" s="698"/>
      <c r="K28" s="698"/>
      <c r="L28" s="698"/>
      <c r="M28" s="698"/>
      <c r="N28" s="698"/>
      <c r="O28" s="698"/>
      <c r="P28" s="699"/>
      <c r="Q28" s="791" t="str">
        <f>HYPERLINK("https://youtu.be/UsB9SYccMcU","1:32.77")</f>
        <v>1:32.77</v>
      </c>
      <c r="R28" s="792"/>
      <c r="S28" s="793" t="str">
        <f>HYPERLINK("https://youtu.be/y7apQUmx5sA","1:32.08")</f>
        <v>1:32.08</v>
      </c>
      <c r="T28" s="701" t="s">
        <v>4175</v>
      </c>
      <c r="U28" s="701"/>
      <c r="V28" s="701" t="s">
        <v>6163</v>
      </c>
      <c r="W28" s="699"/>
      <c r="X28" s="794"/>
      <c r="Y28" s="705"/>
      <c r="Z28" s="705"/>
      <c r="AA28" s="705"/>
      <c r="AB28" s="705"/>
      <c r="AC28" s="705"/>
      <c r="AD28" s="705"/>
      <c r="AE28" s="705"/>
      <c r="AF28" s="705"/>
      <c r="AG28" s="705"/>
      <c r="AH28" s="699"/>
      <c r="AI28" s="707"/>
      <c r="AJ28" s="707"/>
      <c r="AK28" s="707"/>
      <c r="AL28" s="707"/>
      <c r="AM28" s="707"/>
      <c r="AN28" s="707"/>
      <c r="AO28" s="707"/>
      <c r="AP28" s="707"/>
      <c r="AQ28" s="707"/>
      <c r="AR28" s="707"/>
      <c r="AS28" s="707"/>
      <c r="AT28" s="707"/>
      <c r="AU28" s="707"/>
      <c r="AV28" s="707"/>
      <c r="AW28" s="707"/>
      <c r="AX28" s="699"/>
      <c r="AY28" s="711"/>
      <c r="AZ28" s="711"/>
      <c r="BA28" s="711"/>
      <c r="BB28" s="711"/>
      <c r="BC28" s="711"/>
      <c r="BD28" s="699"/>
      <c r="BE28" s="715"/>
      <c r="BF28" s="715"/>
      <c r="BG28" s="715"/>
      <c r="BH28" s="715"/>
      <c r="BI28" s="715"/>
      <c r="BJ28" s="715"/>
      <c r="BK28" s="715"/>
      <c r="BL28" s="699"/>
      <c r="BM28" s="716"/>
      <c r="BN28" s="716"/>
      <c r="BO28" s="716"/>
      <c r="BP28" s="716"/>
      <c r="BQ28" s="716"/>
      <c r="BR28" s="716"/>
      <c r="BS28" s="716"/>
      <c r="BT28" s="716"/>
      <c r="BU28" s="716"/>
      <c r="BV28" s="699"/>
      <c r="BW28" s="718"/>
      <c r="BX28" s="718"/>
      <c r="BY28" s="749"/>
      <c r="BZ28" s="749"/>
      <c r="CA28" s="718"/>
      <c r="CB28" s="718"/>
      <c r="CC28" s="718"/>
      <c r="CD28" s="718"/>
      <c r="CE28" s="718"/>
      <c r="CF28" s="718"/>
      <c r="CG28" s="718"/>
    </row>
    <row r="29">
      <c r="A29" s="761" t="s">
        <v>6164</v>
      </c>
      <c r="B29" s="79" t="s">
        <v>3902</v>
      </c>
      <c r="C29" s="80" t="s">
        <v>1048</v>
      </c>
      <c r="D29" s="81" t="s">
        <v>1286</v>
      </c>
      <c r="E29" s="82" t="s">
        <v>1286</v>
      </c>
      <c r="F29" s="83" t="s">
        <v>1048</v>
      </c>
      <c r="G29" s="79" t="s">
        <v>632</v>
      </c>
      <c r="H29" s="698"/>
      <c r="I29" s="698"/>
      <c r="J29" s="698"/>
      <c r="K29" s="698"/>
      <c r="L29" s="657" t="s">
        <v>6165</v>
      </c>
      <c r="M29" s="698"/>
      <c r="N29" s="698"/>
      <c r="O29" s="698"/>
      <c r="P29" s="699"/>
      <c r="Q29" s="701"/>
      <c r="R29" s="701"/>
      <c r="S29" s="701"/>
      <c r="T29" s="701"/>
      <c r="U29" s="701"/>
      <c r="V29" s="701"/>
      <c r="W29" s="699"/>
      <c r="X29" s="705"/>
      <c r="Y29" s="705"/>
      <c r="Z29" s="705"/>
      <c r="AA29" s="770"/>
      <c r="AB29" s="705"/>
      <c r="AC29" s="705"/>
      <c r="AD29" s="666" t="s">
        <v>1399</v>
      </c>
      <c r="AE29" s="666" t="s">
        <v>5784</v>
      </c>
      <c r="AF29" s="705"/>
      <c r="AG29" s="705"/>
      <c r="AH29" s="699"/>
      <c r="AI29" s="707"/>
      <c r="AJ29" s="707"/>
      <c r="AK29" s="671" t="s">
        <v>974</v>
      </c>
      <c r="AL29" s="707"/>
      <c r="AM29" s="707"/>
      <c r="AN29" s="707"/>
      <c r="AO29" s="707"/>
      <c r="AP29" s="707"/>
      <c r="AQ29" s="707"/>
      <c r="AR29" s="707"/>
      <c r="AS29" s="707"/>
      <c r="AT29" s="707"/>
      <c r="AU29" s="707"/>
      <c r="AV29" s="707"/>
      <c r="AW29" s="707"/>
      <c r="AX29" s="699"/>
      <c r="AY29" s="711"/>
      <c r="AZ29" s="711"/>
      <c r="BA29" s="711"/>
      <c r="BB29" s="711"/>
      <c r="BC29" s="711"/>
      <c r="BD29" s="699"/>
      <c r="BE29" s="715"/>
      <c r="BF29" s="715"/>
      <c r="BG29" s="715"/>
      <c r="BH29" s="715"/>
      <c r="BI29" s="715"/>
      <c r="BJ29" s="682" t="s">
        <v>6166</v>
      </c>
      <c r="BK29" s="715"/>
      <c r="BL29" s="699"/>
      <c r="BM29" s="687" t="s">
        <v>6167</v>
      </c>
      <c r="BN29" s="716"/>
      <c r="BO29" s="716"/>
      <c r="BP29" s="687" t="s">
        <v>844</v>
      </c>
      <c r="BQ29" s="689" t="s">
        <v>5933</v>
      </c>
      <c r="BR29" s="687" t="s">
        <v>257</v>
      </c>
      <c r="BS29" s="716"/>
      <c r="BT29" s="716"/>
      <c r="BU29" s="716"/>
      <c r="BV29" s="699"/>
      <c r="BW29" s="718"/>
      <c r="BX29" s="718"/>
      <c r="BY29" s="718"/>
      <c r="BZ29" s="718"/>
      <c r="CA29" s="718"/>
      <c r="CB29" s="718"/>
      <c r="CC29" s="718"/>
      <c r="CD29" s="718"/>
      <c r="CE29" s="718"/>
      <c r="CF29" s="718"/>
      <c r="CG29" s="718"/>
    </row>
    <row r="30">
      <c r="A30" s="581" t="s">
        <v>4526</v>
      </c>
      <c r="B30" s="99" t="s">
        <v>3218</v>
      </c>
      <c r="C30" s="100" t="s">
        <v>1286</v>
      </c>
      <c r="D30" s="101" t="s">
        <v>1286</v>
      </c>
      <c r="E30" s="102" t="s">
        <v>1286</v>
      </c>
      <c r="F30" s="103" t="s">
        <v>1286</v>
      </c>
      <c r="G30" s="99" t="s">
        <v>632</v>
      </c>
      <c r="H30" s="657" t="s">
        <v>6168</v>
      </c>
      <c r="I30" s="698"/>
      <c r="J30" s="698"/>
      <c r="K30" s="698"/>
      <c r="L30" s="698"/>
      <c r="M30" s="698"/>
      <c r="N30" s="698"/>
      <c r="O30" s="698"/>
      <c r="P30" s="699"/>
      <c r="Q30" s="701"/>
      <c r="R30" s="701"/>
      <c r="S30" s="701"/>
      <c r="T30" s="661" t="s">
        <v>3403</v>
      </c>
      <c r="U30" s="661" t="s">
        <v>3806</v>
      </c>
      <c r="V30" s="661" t="s">
        <v>6169</v>
      </c>
      <c r="W30" s="699"/>
      <c r="X30" s="666" t="s">
        <v>6170</v>
      </c>
      <c r="Y30" s="705"/>
      <c r="Z30" s="705"/>
      <c r="AA30" s="770"/>
      <c r="AB30" s="705"/>
      <c r="AC30" s="705"/>
      <c r="AD30" s="705"/>
      <c r="AE30" s="705"/>
      <c r="AF30" s="705"/>
      <c r="AG30" s="705"/>
      <c r="AH30" s="699"/>
      <c r="AI30" s="707"/>
      <c r="AJ30" s="707"/>
      <c r="AK30" s="707"/>
      <c r="AL30" s="707"/>
      <c r="AM30" s="707"/>
      <c r="AN30" s="707"/>
      <c r="AO30" s="707"/>
      <c r="AP30" s="707"/>
      <c r="AQ30" s="707"/>
      <c r="AR30" s="707"/>
      <c r="AS30" s="707"/>
      <c r="AT30" s="707"/>
      <c r="AU30" s="707"/>
      <c r="AV30" s="707"/>
      <c r="AW30" s="707"/>
      <c r="AX30" s="699"/>
      <c r="AY30" s="711"/>
      <c r="AZ30" s="710" t="s">
        <v>6171</v>
      </c>
      <c r="BA30" s="711"/>
      <c r="BB30" s="710" t="s">
        <v>6172</v>
      </c>
      <c r="BC30" s="711"/>
      <c r="BD30" s="699"/>
      <c r="BE30" s="715"/>
      <c r="BF30" s="715"/>
      <c r="BG30" s="715"/>
      <c r="BH30" s="715"/>
      <c r="BI30" s="715"/>
      <c r="BJ30" s="715"/>
      <c r="BK30" s="715"/>
      <c r="BL30" s="699"/>
      <c r="BM30" s="687" t="s">
        <v>6173</v>
      </c>
      <c r="BN30" s="716"/>
      <c r="BO30" s="716"/>
      <c r="BP30" s="716"/>
      <c r="BQ30" s="716"/>
      <c r="BR30" s="716"/>
      <c r="BS30" s="716"/>
      <c r="BT30" s="716"/>
      <c r="BU30" s="716"/>
      <c r="BV30" s="699"/>
      <c r="BW30" s="718"/>
      <c r="BX30" s="691" t="s">
        <v>4313</v>
      </c>
      <c r="BY30" s="718"/>
      <c r="BZ30" s="718"/>
      <c r="CA30" s="718"/>
      <c r="CB30" s="718"/>
      <c r="CC30" s="718"/>
      <c r="CD30" s="718"/>
      <c r="CE30" s="718"/>
      <c r="CF30" s="718"/>
      <c r="CG30" s="718"/>
    </row>
    <row r="31">
      <c r="A31" s="761" t="s">
        <v>4952</v>
      </c>
      <c r="B31" s="79" t="s">
        <v>5334</v>
      </c>
      <c r="C31" s="80" t="s">
        <v>1286</v>
      </c>
      <c r="D31" s="81" t="s">
        <v>1286</v>
      </c>
      <c r="E31" s="82" t="s">
        <v>1286</v>
      </c>
      <c r="F31" s="83" t="s">
        <v>1286</v>
      </c>
      <c r="G31" s="79" t="s">
        <v>539</v>
      </c>
      <c r="H31" s="657" t="s">
        <v>822</v>
      </c>
      <c r="I31" s="698"/>
      <c r="J31" s="698"/>
      <c r="K31" s="698"/>
      <c r="L31" s="657" t="s">
        <v>6174</v>
      </c>
      <c r="M31" s="698"/>
      <c r="N31" s="698"/>
      <c r="O31" s="698"/>
      <c r="P31" s="699"/>
      <c r="Q31" s="661" t="s">
        <v>6175</v>
      </c>
      <c r="R31" s="701"/>
      <c r="S31" s="661" t="s">
        <v>6176</v>
      </c>
      <c r="T31" s="661" t="s">
        <v>4425</v>
      </c>
      <c r="U31" s="661" t="s">
        <v>1950</v>
      </c>
      <c r="V31" s="701"/>
      <c r="W31" s="699"/>
      <c r="X31" s="705"/>
      <c r="Y31" s="705"/>
      <c r="Z31" s="705"/>
      <c r="AA31" s="770"/>
      <c r="AB31" s="705"/>
      <c r="AC31" s="705"/>
      <c r="AD31" s="666" t="s">
        <v>6177</v>
      </c>
      <c r="AE31" s="666" t="s">
        <v>2310</v>
      </c>
      <c r="AF31" s="705"/>
      <c r="AG31" s="705"/>
      <c r="AH31" s="699"/>
      <c r="AI31" s="707"/>
      <c r="AJ31" s="707"/>
      <c r="AK31" s="707"/>
      <c r="AL31" s="707"/>
      <c r="AM31" s="707"/>
      <c r="AN31" s="707"/>
      <c r="AO31" s="707"/>
      <c r="AP31" s="707"/>
      <c r="AQ31" s="671" t="s">
        <v>6178</v>
      </c>
      <c r="AR31" s="707"/>
      <c r="AS31" s="707"/>
      <c r="AT31" s="707"/>
      <c r="AU31" s="707"/>
      <c r="AV31" s="707"/>
      <c r="AW31" s="707"/>
      <c r="AX31" s="699"/>
      <c r="AY31" s="711"/>
      <c r="AZ31" s="711"/>
      <c r="BA31" s="710" t="s">
        <v>301</v>
      </c>
      <c r="BB31" s="710" t="s">
        <v>6179</v>
      </c>
      <c r="BC31" s="711"/>
      <c r="BD31" s="699"/>
      <c r="BE31" s="715"/>
      <c r="BF31" s="682" t="s">
        <v>2039</v>
      </c>
      <c r="BG31" s="715"/>
      <c r="BH31" s="715"/>
      <c r="BI31" s="715"/>
      <c r="BJ31" s="682" t="s">
        <v>6180</v>
      </c>
      <c r="BK31" s="715"/>
      <c r="BL31" s="699"/>
      <c r="BM31" s="716"/>
      <c r="BN31" s="716"/>
      <c r="BO31" s="716"/>
      <c r="BP31" s="716"/>
      <c r="BQ31" s="716"/>
      <c r="BR31" s="716"/>
      <c r="BS31" s="716"/>
      <c r="BT31" s="716"/>
      <c r="BU31" s="687" t="s">
        <v>6181</v>
      </c>
      <c r="BV31" s="699"/>
      <c r="BW31" s="718"/>
      <c r="BX31" s="718"/>
      <c r="BY31" s="718"/>
      <c r="BZ31" s="718"/>
      <c r="CA31" s="718"/>
      <c r="CB31" s="718"/>
      <c r="CC31" s="718"/>
      <c r="CD31" s="718"/>
      <c r="CE31" s="718"/>
      <c r="CF31" s="718"/>
      <c r="CG31" s="718"/>
    </row>
    <row r="32">
      <c r="A32" s="581" t="s">
        <v>4576</v>
      </c>
      <c r="B32" s="99" t="s">
        <v>5376</v>
      </c>
      <c r="C32" s="100" t="s">
        <v>1286</v>
      </c>
      <c r="D32" s="101" t="s">
        <v>1286</v>
      </c>
      <c r="E32" s="102" t="s">
        <v>1286</v>
      </c>
      <c r="F32" s="103" t="s">
        <v>1286</v>
      </c>
      <c r="G32" s="99" t="s">
        <v>632</v>
      </c>
      <c r="H32" s="698"/>
      <c r="I32" s="698"/>
      <c r="J32" s="698"/>
      <c r="K32" s="698"/>
      <c r="L32" s="657" t="s">
        <v>4427</v>
      </c>
      <c r="M32" s="698"/>
      <c r="N32" s="657" t="s">
        <v>6182</v>
      </c>
      <c r="O32" s="698"/>
      <c r="P32" s="699"/>
      <c r="Q32" s="701"/>
      <c r="R32" s="701"/>
      <c r="S32" s="701"/>
      <c r="T32" s="701"/>
      <c r="U32" s="723"/>
      <c r="V32" s="661" t="s">
        <v>6183</v>
      </c>
      <c r="W32" s="699"/>
      <c r="X32" s="705"/>
      <c r="Y32" s="705"/>
      <c r="Z32" s="703" t="s">
        <v>6184</v>
      </c>
      <c r="AA32" s="770"/>
      <c r="AB32" s="666" t="s">
        <v>880</v>
      </c>
      <c r="AC32" s="705"/>
      <c r="AD32" s="705"/>
      <c r="AE32" s="705"/>
      <c r="AF32" s="666" t="s">
        <v>6185</v>
      </c>
      <c r="AG32" s="705"/>
      <c r="AH32" s="699"/>
      <c r="AI32" s="707"/>
      <c r="AJ32" s="707"/>
      <c r="AK32" s="707"/>
      <c r="AL32" s="707"/>
      <c r="AM32" s="707"/>
      <c r="AN32" s="707"/>
      <c r="AO32" s="707"/>
      <c r="AP32" s="707"/>
      <c r="AQ32" s="707"/>
      <c r="AR32" s="707"/>
      <c r="AS32" s="707"/>
      <c r="AT32" s="707"/>
      <c r="AU32" s="707"/>
      <c r="AV32" s="707"/>
      <c r="AW32" s="707"/>
      <c r="AX32" s="699"/>
      <c r="AY32" s="711"/>
      <c r="AZ32" s="711"/>
      <c r="BA32" s="711"/>
      <c r="BB32" s="710" t="s">
        <v>6186</v>
      </c>
      <c r="BC32" s="711"/>
      <c r="BD32" s="699"/>
      <c r="BE32" s="715"/>
      <c r="BF32" s="715"/>
      <c r="BG32" s="715"/>
      <c r="BH32" s="715"/>
      <c r="BI32" s="715"/>
      <c r="BJ32" s="715"/>
      <c r="BK32" s="715"/>
      <c r="BL32" s="699"/>
      <c r="BM32" s="687" t="s">
        <v>6187</v>
      </c>
      <c r="BN32" s="716"/>
      <c r="BO32" s="716"/>
      <c r="BP32" s="716"/>
      <c r="BQ32" s="716"/>
      <c r="BR32" s="716"/>
      <c r="BS32" s="716"/>
      <c r="BT32" s="716"/>
      <c r="BU32" s="732" t="s">
        <v>6188</v>
      </c>
      <c r="BV32" s="699"/>
      <c r="BW32" s="718"/>
      <c r="BX32" s="718"/>
      <c r="BY32" s="718"/>
      <c r="BZ32" s="718"/>
      <c r="CA32" s="718"/>
      <c r="CB32" s="718"/>
      <c r="CC32" s="718"/>
      <c r="CD32" s="718"/>
      <c r="CE32" s="718"/>
      <c r="CF32" s="718"/>
      <c r="CG32" s="718"/>
    </row>
    <row r="33">
      <c r="A33" s="168" t="s">
        <v>6189</v>
      </c>
      <c r="B33" s="79" t="s">
        <v>220</v>
      </c>
      <c r="C33" s="80" t="s">
        <v>1286</v>
      </c>
      <c r="D33" s="81" t="s">
        <v>1286</v>
      </c>
      <c r="E33" s="82" t="s">
        <v>1286</v>
      </c>
      <c r="F33" s="83" t="s">
        <v>1048</v>
      </c>
      <c r="G33" s="79" t="s">
        <v>1048</v>
      </c>
      <c r="H33" s="657"/>
      <c r="I33" s="698"/>
      <c r="J33" s="698"/>
      <c r="K33" s="698"/>
      <c r="L33" s="698"/>
      <c r="M33" s="698"/>
      <c r="N33" s="698"/>
      <c r="O33" s="698"/>
      <c r="P33" s="699"/>
      <c r="Q33" s="701"/>
      <c r="R33" s="701"/>
      <c r="S33" s="701"/>
      <c r="T33" s="701"/>
      <c r="U33" s="701"/>
      <c r="V33" s="701"/>
      <c r="W33" s="699"/>
      <c r="X33" s="705"/>
      <c r="Y33" s="705"/>
      <c r="Z33" s="795" t="str">
        <f>HYPERLINK("https://www.twitch.tv/videos/943468135","1:18.80")</f>
        <v>1:18.80</v>
      </c>
      <c r="AA33" s="770"/>
      <c r="AB33" s="703"/>
      <c r="AC33" s="705"/>
      <c r="AD33" s="705"/>
      <c r="AE33" s="705"/>
      <c r="AF33" s="705"/>
      <c r="AG33" s="705"/>
      <c r="AH33" s="699"/>
      <c r="AI33" s="707"/>
      <c r="AJ33" s="707"/>
      <c r="AK33" s="707"/>
      <c r="AL33" s="707"/>
      <c r="AM33" s="707"/>
      <c r="AN33" s="707"/>
      <c r="AO33" s="707"/>
      <c r="AP33" s="707"/>
      <c r="AQ33" s="707"/>
      <c r="AR33" s="707"/>
      <c r="AS33" s="707"/>
      <c r="AT33" s="707"/>
      <c r="AU33" s="707"/>
      <c r="AV33" s="707"/>
      <c r="AW33" s="707"/>
      <c r="AX33" s="699"/>
      <c r="AY33" s="711"/>
      <c r="AZ33" s="711"/>
      <c r="BA33" s="711"/>
      <c r="BB33" s="711"/>
      <c r="BC33" s="711"/>
      <c r="BD33" s="699"/>
      <c r="BE33" s="715"/>
      <c r="BF33" s="715"/>
      <c r="BG33" s="715"/>
      <c r="BH33" s="715"/>
      <c r="BI33" s="715"/>
      <c r="BJ33" s="715"/>
      <c r="BK33" s="715"/>
      <c r="BL33" s="699"/>
      <c r="BM33" s="716"/>
      <c r="BN33" s="716"/>
      <c r="BO33" s="716"/>
      <c r="BP33" s="716"/>
      <c r="BQ33" s="716"/>
      <c r="BR33" s="716"/>
      <c r="BS33" s="716"/>
      <c r="BT33" s="716"/>
      <c r="BU33" s="716"/>
      <c r="BV33" s="699"/>
      <c r="BW33" s="718"/>
      <c r="BX33" s="718"/>
      <c r="BY33" s="718"/>
      <c r="BZ33" s="718"/>
      <c r="CA33" s="718"/>
      <c r="CB33" s="718"/>
      <c r="CC33" s="718"/>
      <c r="CD33" s="718"/>
      <c r="CE33" s="718"/>
      <c r="CF33" s="718"/>
      <c r="CG33" s="718"/>
    </row>
    <row r="34" ht="15.75" customHeight="1">
      <c r="A34" s="772" t="s">
        <v>2566</v>
      </c>
      <c r="B34" s="99" t="s">
        <v>220</v>
      </c>
      <c r="C34" s="100" t="s">
        <v>1286</v>
      </c>
      <c r="D34" s="101" t="s">
        <v>1286</v>
      </c>
      <c r="E34" s="102" t="s">
        <v>1286</v>
      </c>
      <c r="F34" s="103" t="s">
        <v>1286</v>
      </c>
      <c r="G34" s="99" t="s">
        <v>435</v>
      </c>
      <c r="H34" s="698"/>
      <c r="I34" s="698"/>
      <c r="J34" s="698"/>
      <c r="K34" s="698"/>
      <c r="L34" s="796" t="s">
        <v>6190</v>
      </c>
      <c r="M34" s="720" t="s">
        <v>2615</v>
      </c>
      <c r="N34" s="698"/>
      <c r="O34" s="698"/>
      <c r="P34" s="699"/>
      <c r="Q34" s="701"/>
      <c r="R34" s="701"/>
      <c r="S34" s="701"/>
      <c r="T34" s="701"/>
      <c r="U34" s="701"/>
      <c r="V34" s="701"/>
      <c r="W34" s="699"/>
      <c r="X34" s="705"/>
      <c r="Y34" s="705"/>
      <c r="Z34" s="705"/>
      <c r="AA34" s="705"/>
      <c r="AB34" s="705"/>
      <c r="AC34" s="705"/>
      <c r="AD34" s="705"/>
      <c r="AE34" s="705"/>
      <c r="AF34" s="705"/>
      <c r="AG34" s="705"/>
      <c r="AH34" s="699"/>
      <c r="AI34" s="707"/>
      <c r="AJ34" s="707"/>
      <c r="AK34" s="707"/>
      <c r="AL34" s="707"/>
      <c r="AM34" s="707"/>
      <c r="AN34" s="707"/>
      <c r="AO34" s="707"/>
      <c r="AP34" s="707"/>
      <c r="AQ34" s="707"/>
      <c r="AR34" s="707"/>
      <c r="AS34" s="707"/>
      <c r="AT34" s="707"/>
      <c r="AU34" s="707"/>
      <c r="AV34" s="707"/>
      <c r="AW34" s="707"/>
      <c r="AX34" s="699"/>
      <c r="AY34" s="711"/>
      <c r="AZ34" s="711"/>
      <c r="BA34" s="711"/>
      <c r="BB34" s="769" t="s">
        <v>6191</v>
      </c>
      <c r="BC34" s="711"/>
      <c r="BD34" s="699"/>
      <c r="BE34" s="758" t="s">
        <v>6192</v>
      </c>
      <c r="BF34" s="715"/>
      <c r="BG34" s="715"/>
      <c r="BH34" s="715"/>
      <c r="BI34" s="715"/>
      <c r="BJ34" s="715"/>
      <c r="BK34" s="715"/>
      <c r="BL34" s="699"/>
      <c r="BM34" s="716"/>
      <c r="BN34" s="716"/>
      <c r="BO34" s="716"/>
      <c r="BP34" s="716"/>
      <c r="BQ34" s="716"/>
      <c r="BR34" s="716"/>
      <c r="BS34" s="716"/>
      <c r="BT34" s="716"/>
      <c r="BU34" s="716"/>
      <c r="BV34" s="699"/>
      <c r="BW34" s="718"/>
      <c r="BX34" s="718"/>
      <c r="BY34" s="718"/>
      <c r="BZ34" s="718"/>
      <c r="CA34" s="718"/>
      <c r="CB34" s="718"/>
      <c r="CC34" s="718"/>
      <c r="CD34" s="718"/>
      <c r="CE34" s="718"/>
      <c r="CF34" s="718"/>
      <c r="CG34" s="718"/>
    </row>
    <row r="35">
      <c r="A35" s="797" t="s">
        <v>4924</v>
      </c>
      <c r="B35" s="79" t="s">
        <v>220</v>
      </c>
      <c r="C35" s="80" t="s">
        <v>1048</v>
      </c>
      <c r="D35" s="81" t="s">
        <v>1286</v>
      </c>
      <c r="E35" s="82" t="s">
        <v>1286</v>
      </c>
      <c r="F35" s="83" t="s">
        <v>1498</v>
      </c>
      <c r="G35" s="79" t="s">
        <v>540</v>
      </c>
      <c r="H35" s="657" t="s">
        <v>559</v>
      </c>
      <c r="I35" s="698"/>
      <c r="J35" s="698"/>
      <c r="K35" s="698"/>
      <c r="L35" s="698"/>
      <c r="M35" s="698"/>
      <c r="N35" s="657" t="s">
        <v>6193</v>
      </c>
      <c r="O35" s="698"/>
      <c r="P35" s="699"/>
      <c r="Q35" s="661" t="s">
        <v>6194</v>
      </c>
      <c r="R35" s="701"/>
      <c r="S35" s="701"/>
      <c r="T35" s="701"/>
      <c r="U35" s="701"/>
      <c r="V35" s="701"/>
      <c r="W35" s="699"/>
      <c r="X35" s="705"/>
      <c r="Y35" s="705"/>
      <c r="Z35" s="705"/>
      <c r="AA35" s="770"/>
      <c r="AB35" s="705"/>
      <c r="AC35" s="705"/>
      <c r="AD35" s="705"/>
      <c r="AE35" s="705"/>
      <c r="AF35" s="705"/>
      <c r="AG35" s="705"/>
      <c r="AH35" s="699"/>
      <c r="AI35" s="707"/>
      <c r="AJ35" s="707"/>
      <c r="AK35" s="707"/>
      <c r="AL35" s="707"/>
      <c r="AM35" s="707"/>
      <c r="AN35" s="707"/>
      <c r="AO35" s="707"/>
      <c r="AP35" s="707"/>
      <c r="AQ35" s="707"/>
      <c r="AR35" s="707"/>
      <c r="AS35" s="707"/>
      <c r="AT35" s="707"/>
      <c r="AU35" s="707"/>
      <c r="AV35" s="707"/>
      <c r="AW35" s="707"/>
      <c r="AX35" s="699"/>
      <c r="AY35" s="711"/>
      <c r="AZ35" s="711"/>
      <c r="BA35" s="711"/>
      <c r="BB35" s="711"/>
      <c r="BC35" s="711"/>
      <c r="BD35" s="699"/>
      <c r="BE35" s="715"/>
      <c r="BF35" s="715"/>
      <c r="BG35" s="715"/>
      <c r="BH35" s="715"/>
      <c r="BI35" s="715"/>
      <c r="BJ35" s="715"/>
      <c r="BK35" s="715"/>
      <c r="BL35" s="699"/>
      <c r="BM35" s="716"/>
      <c r="BN35" s="716"/>
      <c r="BO35" s="687" t="s">
        <v>6195</v>
      </c>
      <c r="BP35" s="716"/>
      <c r="BQ35" s="716"/>
      <c r="BR35" s="716"/>
      <c r="BS35" s="689" t="s">
        <v>6196</v>
      </c>
      <c r="BT35" s="716"/>
      <c r="BU35" s="687" t="s">
        <v>6197</v>
      </c>
      <c r="BV35" s="699"/>
      <c r="BW35" s="718"/>
      <c r="BX35" s="718"/>
      <c r="BY35" s="718"/>
      <c r="BZ35" s="718"/>
      <c r="CA35" s="718"/>
      <c r="CB35" s="718"/>
      <c r="CC35" s="718"/>
      <c r="CD35" s="718"/>
      <c r="CE35" s="718"/>
      <c r="CF35" s="766" t="s">
        <v>6198</v>
      </c>
      <c r="CG35" s="718"/>
    </row>
    <row r="36">
      <c r="A36" s="581" t="s">
        <v>6199</v>
      </c>
      <c r="B36" s="99" t="s">
        <v>632</v>
      </c>
      <c r="C36" s="100" t="s">
        <v>1286</v>
      </c>
      <c r="D36" s="101" t="s">
        <v>1286</v>
      </c>
      <c r="E36" s="102" t="s">
        <v>1286</v>
      </c>
      <c r="F36" s="103" t="s">
        <v>1286</v>
      </c>
      <c r="G36" s="99" t="s">
        <v>435</v>
      </c>
      <c r="H36" s="698"/>
      <c r="I36" s="698"/>
      <c r="J36" s="698"/>
      <c r="K36" s="698"/>
      <c r="L36" s="698"/>
      <c r="M36" s="698"/>
      <c r="N36" s="657" t="s">
        <v>6200</v>
      </c>
      <c r="O36" s="698"/>
      <c r="P36" s="699"/>
      <c r="Q36" s="701"/>
      <c r="R36" s="701"/>
      <c r="S36" s="701"/>
      <c r="T36" s="701"/>
      <c r="U36" s="701"/>
      <c r="V36" s="701"/>
      <c r="W36" s="699"/>
      <c r="X36" s="705"/>
      <c r="Y36" s="705"/>
      <c r="Z36" s="705"/>
      <c r="AA36" s="770"/>
      <c r="AB36" s="705"/>
      <c r="AC36" s="705"/>
      <c r="AD36" s="705"/>
      <c r="AE36" s="705"/>
      <c r="AF36" s="705"/>
      <c r="AG36" s="705"/>
      <c r="AH36" s="699"/>
      <c r="AI36" s="707"/>
      <c r="AJ36" s="707"/>
      <c r="AK36" s="707"/>
      <c r="AL36" s="707"/>
      <c r="AM36" s="707"/>
      <c r="AN36" s="707"/>
      <c r="AO36" s="707"/>
      <c r="AP36" s="707"/>
      <c r="AQ36" s="707"/>
      <c r="AR36" s="707"/>
      <c r="AS36" s="707"/>
      <c r="AT36" s="707"/>
      <c r="AU36" s="707"/>
      <c r="AV36" s="707"/>
      <c r="AW36" s="707"/>
      <c r="AX36" s="699"/>
      <c r="AY36" s="711"/>
      <c r="AZ36" s="711"/>
      <c r="BA36" s="711"/>
      <c r="BB36" s="710" t="s">
        <v>6201</v>
      </c>
      <c r="BC36" s="711"/>
      <c r="BD36" s="699"/>
      <c r="BE36" s="715"/>
      <c r="BF36" s="715"/>
      <c r="BG36" s="715"/>
      <c r="BH36" s="715"/>
      <c r="BI36" s="715"/>
      <c r="BJ36" s="715"/>
      <c r="BK36" s="715"/>
      <c r="BL36" s="699"/>
      <c r="BM36" s="716"/>
      <c r="BN36" s="716"/>
      <c r="BO36" s="716"/>
      <c r="BP36" s="716"/>
      <c r="BQ36" s="716"/>
      <c r="BR36" s="716"/>
      <c r="BS36" s="716"/>
      <c r="BT36" s="716"/>
      <c r="BU36" s="687" t="s">
        <v>6202</v>
      </c>
      <c r="BV36" s="699"/>
      <c r="BW36" s="718"/>
      <c r="BX36" s="718"/>
      <c r="BY36" s="718"/>
      <c r="BZ36" s="718"/>
      <c r="CA36" s="718"/>
      <c r="CB36" s="718"/>
      <c r="CC36" s="718"/>
      <c r="CD36" s="718"/>
      <c r="CE36" s="718"/>
      <c r="CF36" s="718"/>
      <c r="CG36" s="718"/>
    </row>
    <row r="37" ht="15.75" customHeight="1">
      <c r="A37" s="798" t="s">
        <v>6203</v>
      </c>
      <c r="B37" s="79" t="s">
        <v>329</v>
      </c>
      <c r="C37" s="80" t="s">
        <v>1286</v>
      </c>
      <c r="D37" s="81" t="s">
        <v>1286</v>
      </c>
      <c r="E37" s="82" t="s">
        <v>1286</v>
      </c>
      <c r="F37" s="83" t="s">
        <v>1286</v>
      </c>
      <c r="G37" s="79" t="s">
        <v>1498</v>
      </c>
      <c r="H37" s="698"/>
      <c r="I37" s="698"/>
      <c r="J37" s="698"/>
      <c r="K37" s="698"/>
      <c r="L37" s="656"/>
      <c r="M37" s="720"/>
      <c r="N37" s="698"/>
      <c r="O37" s="698"/>
      <c r="P37" s="699"/>
      <c r="Q37" s="701"/>
      <c r="R37" s="701"/>
      <c r="S37" s="701"/>
      <c r="T37" s="701"/>
      <c r="U37" s="701"/>
      <c r="V37" s="701"/>
      <c r="W37" s="699"/>
      <c r="X37" s="705"/>
      <c r="Y37" s="705"/>
      <c r="Z37" s="705" t="s">
        <v>6204</v>
      </c>
      <c r="AA37" s="705"/>
      <c r="AB37" s="705" t="s">
        <v>6205</v>
      </c>
      <c r="AC37" s="705"/>
      <c r="AD37" s="705"/>
      <c r="AE37" s="705"/>
      <c r="AF37" s="705"/>
      <c r="AG37" s="705"/>
      <c r="AH37" s="699"/>
      <c r="AI37" s="707"/>
      <c r="AJ37" s="707"/>
      <c r="AK37" s="707"/>
      <c r="AL37" s="707"/>
      <c r="AM37" s="707"/>
      <c r="AN37" s="707"/>
      <c r="AO37" s="707"/>
      <c r="AP37" s="707"/>
      <c r="AQ37" s="707"/>
      <c r="AR37" s="707"/>
      <c r="AS37" s="707"/>
      <c r="AT37" s="707"/>
      <c r="AU37" s="707"/>
      <c r="AV37" s="707"/>
      <c r="AW37" s="707"/>
      <c r="AX37" s="699"/>
      <c r="AY37" s="711"/>
      <c r="AZ37" s="711"/>
      <c r="BA37" s="711"/>
      <c r="BB37" s="769"/>
      <c r="BC37" s="711"/>
      <c r="BD37" s="699"/>
      <c r="BE37" s="758"/>
      <c r="BF37" s="715"/>
      <c r="BG37" s="715"/>
      <c r="BH37" s="715"/>
      <c r="BI37" s="715"/>
      <c r="BJ37" s="715"/>
      <c r="BK37" s="715"/>
      <c r="BL37" s="699"/>
      <c r="BM37" s="716"/>
      <c r="BN37" s="716"/>
      <c r="BO37" s="716"/>
      <c r="BP37" s="716"/>
      <c r="BQ37" s="716"/>
      <c r="BR37" s="716"/>
      <c r="BS37" s="716"/>
      <c r="BT37" s="716"/>
      <c r="BU37" s="716"/>
      <c r="BV37" s="699"/>
      <c r="BW37" s="718"/>
      <c r="BX37" s="718"/>
      <c r="BY37" s="718"/>
      <c r="BZ37" s="718"/>
      <c r="CA37" s="718"/>
      <c r="CB37" s="718"/>
      <c r="CC37" s="718"/>
      <c r="CD37" s="718"/>
      <c r="CE37" s="718"/>
      <c r="CF37" s="718"/>
      <c r="CG37" s="718"/>
    </row>
    <row r="38">
      <c r="A38" s="581" t="s">
        <v>6206</v>
      </c>
      <c r="B38" s="99" t="s">
        <v>329</v>
      </c>
      <c r="C38" s="100" t="s">
        <v>1286</v>
      </c>
      <c r="D38" s="101" t="s">
        <v>1286</v>
      </c>
      <c r="E38" s="102" t="s">
        <v>1286</v>
      </c>
      <c r="F38" s="103" t="s">
        <v>1286</v>
      </c>
      <c r="G38" s="99" t="s">
        <v>435</v>
      </c>
      <c r="H38" s="698"/>
      <c r="I38" s="698"/>
      <c r="J38" s="698"/>
      <c r="K38" s="698"/>
      <c r="L38" s="698"/>
      <c r="M38" s="698"/>
      <c r="N38" s="698"/>
      <c r="O38" s="698"/>
      <c r="P38" s="699"/>
      <c r="Q38" s="701"/>
      <c r="R38" s="701"/>
      <c r="S38" s="701"/>
      <c r="T38" s="701"/>
      <c r="U38" s="701"/>
      <c r="V38" s="701"/>
      <c r="W38" s="699"/>
      <c r="X38" s="705"/>
      <c r="Y38" s="705"/>
      <c r="Z38" s="705"/>
      <c r="AA38" s="770"/>
      <c r="AB38" s="705"/>
      <c r="AC38" s="705"/>
      <c r="AD38" s="705"/>
      <c r="AE38" s="705"/>
      <c r="AF38" s="705"/>
      <c r="AG38" s="705"/>
      <c r="AH38" s="699"/>
      <c r="AI38" s="671" t="s">
        <v>6207</v>
      </c>
      <c r="AJ38" s="671" t="s">
        <v>6208</v>
      </c>
      <c r="AK38" s="672"/>
      <c r="AL38" s="672"/>
      <c r="AM38" s="672"/>
      <c r="AN38" s="707"/>
      <c r="AO38" s="707"/>
      <c r="AP38" s="707"/>
      <c r="AQ38" s="707"/>
      <c r="AR38" s="707"/>
      <c r="AS38" s="707"/>
      <c r="AT38" s="707"/>
      <c r="AU38" s="707"/>
      <c r="AV38" s="707"/>
      <c r="AW38" s="707"/>
      <c r="AX38" s="699"/>
      <c r="AY38" s="711"/>
      <c r="AZ38" s="711"/>
      <c r="BA38" s="711"/>
      <c r="BB38" s="711"/>
      <c r="BC38" s="711"/>
      <c r="BD38" s="699"/>
      <c r="BE38" s="715"/>
      <c r="BF38" s="715"/>
      <c r="BG38" s="715"/>
      <c r="BH38" s="715"/>
      <c r="BI38" s="715"/>
      <c r="BJ38" s="715"/>
      <c r="BK38" s="715"/>
      <c r="BL38" s="699"/>
      <c r="BM38" s="732" t="s">
        <v>1875</v>
      </c>
      <c r="BN38" s="716"/>
      <c r="BO38" s="716"/>
      <c r="BP38" s="716"/>
      <c r="BQ38" s="716"/>
      <c r="BR38" s="716"/>
      <c r="BS38" s="716"/>
      <c r="BT38" s="716"/>
      <c r="BU38" s="716"/>
      <c r="BV38" s="699"/>
      <c r="BW38" s="718"/>
      <c r="BX38" s="718"/>
      <c r="BY38" s="718"/>
      <c r="BZ38" s="718"/>
      <c r="CA38" s="718"/>
      <c r="CB38" s="718"/>
      <c r="CC38" s="718"/>
      <c r="CD38" s="718"/>
      <c r="CE38" s="718"/>
      <c r="CF38" s="718"/>
      <c r="CG38" s="718"/>
    </row>
    <row r="39">
      <c r="A39" s="761" t="s">
        <v>3602</v>
      </c>
      <c r="B39" s="79" t="s">
        <v>541</v>
      </c>
      <c r="C39" s="80" t="s">
        <v>1286</v>
      </c>
      <c r="D39" s="81" t="s">
        <v>1286</v>
      </c>
      <c r="E39" s="82" t="s">
        <v>1286</v>
      </c>
      <c r="F39" s="83" t="s">
        <v>1286</v>
      </c>
      <c r="G39" s="79" t="s">
        <v>1048</v>
      </c>
      <c r="H39" s="698"/>
      <c r="I39" s="698"/>
      <c r="J39" s="698"/>
      <c r="K39" s="698"/>
      <c r="L39" s="698"/>
      <c r="M39" s="698"/>
      <c r="N39" s="698"/>
      <c r="O39" s="698"/>
      <c r="P39" s="699"/>
      <c r="Q39" s="701"/>
      <c r="R39" s="701"/>
      <c r="S39" s="701"/>
      <c r="T39" s="701"/>
      <c r="U39" s="701"/>
      <c r="V39" s="661" t="s">
        <v>6209</v>
      </c>
      <c r="W39" s="699"/>
      <c r="X39" s="705"/>
      <c r="Y39" s="705"/>
      <c r="Z39" s="705"/>
      <c r="AA39" s="770"/>
      <c r="AB39" s="705"/>
      <c r="AC39" s="705"/>
      <c r="AD39" s="705"/>
      <c r="AE39" s="705"/>
      <c r="AF39" s="705"/>
      <c r="AG39" s="705"/>
      <c r="AH39" s="699"/>
      <c r="AI39" s="707"/>
      <c r="AJ39" s="707"/>
      <c r="AK39" s="707"/>
      <c r="AL39" s="707"/>
      <c r="AM39" s="707"/>
      <c r="AN39" s="707"/>
      <c r="AO39" s="707"/>
      <c r="AP39" s="707"/>
      <c r="AQ39" s="707"/>
      <c r="AR39" s="707"/>
      <c r="AS39" s="707"/>
      <c r="AT39" s="707"/>
      <c r="AU39" s="707"/>
      <c r="AV39" s="707"/>
      <c r="AW39" s="707"/>
      <c r="AX39" s="699"/>
      <c r="AY39" s="711"/>
      <c r="AZ39" s="711"/>
      <c r="BA39" s="711"/>
      <c r="BB39" s="711"/>
      <c r="BC39" s="711"/>
      <c r="BD39" s="699"/>
      <c r="BE39" s="715"/>
      <c r="BF39" s="715"/>
      <c r="BG39" s="715"/>
      <c r="BH39" s="715"/>
      <c r="BI39" s="715"/>
      <c r="BJ39" s="715"/>
      <c r="BK39" s="715"/>
      <c r="BL39" s="699"/>
      <c r="BM39" s="716"/>
      <c r="BN39" s="716"/>
      <c r="BO39" s="716"/>
      <c r="BP39" s="716"/>
      <c r="BQ39" s="716"/>
      <c r="BR39" s="716"/>
      <c r="BS39" s="716"/>
      <c r="BT39" s="716"/>
      <c r="BU39" s="716"/>
      <c r="BV39" s="699"/>
      <c r="BW39" s="718"/>
      <c r="BX39" s="718"/>
      <c r="BY39" s="718"/>
      <c r="BZ39" s="718"/>
      <c r="CA39" s="718"/>
      <c r="CB39" s="718"/>
      <c r="CC39" s="718"/>
      <c r="CD39" s="718"/>
      <c r="CE39" s="718"/>
      <c r="CF39" s="718"/>
      <c r="CG39" s="718"/>
    </row>
    <row r="40">
      <c r="A40" s="581" t="s">
        <v>5488</v>
      </c>
      <c r="B40" s="99" t="s">
        <v>541</v>
      </c>
      <c r="C40" s="100" t="s">
        <v>1286</v>
      </c>
      <c r="D40" s="101" t="s">
        <v>1286</v>
      </c>
      <c r="E40" s="102" t="s">
        <v>1286</v>
      </c>
      <c r="F40" s="103" t="s">
        <v>1286</v>
      </c>
      <c r="G40" s="99" t="s">
        <v>1498</v>
      </c>
      <c r="H40" s="698"/>
      <c r="I40" s="698"/>
      <c r="J40" s="698"/>
      <c r="K40" s="698"/>
      <c r="L40" s="698"/>
      <c r="M40" s="698"/>
      <c r="N40" s="698"/>
      <c r="O40" s="698"/>
      <c r="P40" s="699"/>
      <c r="Q40" s="701"/>
      <c r="R40" s="701"/>
      <c r="S40" s="701"/>
      <c r="T40" s="701"/>
      <c r="U40" s="701"/>
      <c r="V40" s="701"/>
      <c r="W40" s="699"/>
      <c r="X40" s="703" t="s">
        <v>1567</v>
      </c>
      <c r="Y40" s="705"/>
      <c r="Z40" s="703" t="s">
        <v>2104</v>
      </c>
      <c r="AA40" s="770"/>
      <c r="AB40" s="705"/>
      <c r="AC40" s="705"/>
      <c r="AD40" s="705"/>
      <c r="AE40" s="705"/>
      <c r="AF40" s="705"/>
      <c r="AG40" s="705"/>
      <c r="AH40" s="699"/>
      <c r="AI40" s="672"/>
      <c r="AJ40" s="707"/>
      <c r="AK40" s="707"/>
      <c r="AL40" s="707"/>
      <c r="AM40" s="707"/>
      <c r="AN40" s="707"/>
      <c r="AO40" s="707"/>
      <c r="AP40" s="707"/>
      <c r="AQ40" s="707"/>
      <c r="AR40" s="707"/>
      <c r="AS40" s="707"/>
      <c r="AT40" s="707"/>
      <c r="AU40" s="707"/>
      <c r="AV40" s="707"/>
      <c r="AW40" s="707"/>
      <c r="AX40" s="699"/>
      <c r="AY40" s="711"/>
      <c r="AZ40" s="711"/>
      <c r="BA40" s="711"/>
      <c r="BB40" s="711"/>
      <c r="BC40" s="711"/>
      <c r="BD40" s="699"/>
      <c r="BE40" s="715"/>
      <c r="BF40" s="715"/>
      <c r="BG40" s="715"/>
      <c r="BH40" s="715"/>
      <c r="BI40" s="715"/>
      <c r="BJ40" s="715"/>
      <c r="BK40" s="715"/>
      <c r="BL40" s="699"/>
      <c r="BM40" s="716"/>
      <c r="BN40" s="716"/>
      <c r="BO40" s="716"/>
      <c r="BP40" s="716"/>
      <c r="BQ40" s="716"/>
      <c r="BR40" s="716"/>
      <c r="BS40" s="716"/>
      <c r="BT40" s="716"/>
      <c r="BU40" s="716"/>
      <c r="BV40" s="699"/>
      <c r="BW40" s="718"/>
      <c r="BX40" s="718"/>
      <c r="BY40" s="718"/>
      <c r="BZ40" s="718"/>
      <c r="CA40" s="718"/>
      <c r="CB40" s="718"/>
      <c r="CC40" s="718"/>
      <c r="CD40" s="718"/>
      <c r="CE40" s="718"/>
      <c r="CF40" s="718"/>
      <c r="CG40" s="718"/>
    </row>
    <row r="41">
      <c r="A41" s="761" t="s">
        <v>5284</v>
      </c>
      <c r="B41" s="79" t="s">
        <v>891</v>
      </c>
      <c r="C41" s="80" t="s">
        <v>1286</v>
      </c>
      <c r="D41" s="81" t="s">
        <v>1286</v>
      </c>
      <c r="E41" s="82" t="s">
        <v>1498</v>
      </c>
      <c r="F41" s="83" t="s">
        <v>1498</v>
      </c>
      <c r="G41" s="79" t="s">
        <v>435</v>
      </c>
      <c r="H41" s="698"/>
      <c r="I41" s="698"/>
      <c r="J41" s="698"/>
      <c r="K41" s="698"/>
      <c r="L41" s="698"/>
      <c r="M41" s="698"/>
      <c r="N41" s="698"/>
      <c r="O41" s="698"/>
      <c r="P41" s="699"/>
      <c r="Q41" s="701"/>
      <c r="R41" s="701"/>
      <c r="S41" s="701"/>
      <c r="T41" s="701"/>
      <c r="U41" s="701"/>
      <c r="V41" s="701"/>
      <c r="W41" s="699"/>
      <c r="X41" s="705"/>
      <c r="Y41" s="705"/>
      <c r="Z41" s="705"/>
      <c r="AA41" s="770"/>
      <c r="AB41" s="705"/>
      <c r="AC41" s="705"/>
      <c r="AD41" s="705"/>
      <c r="AE41" s="705"/>
      <c r="AF41" s="705"/>
      <c r="AG41" s="666" t="s">
        <v>6210</v>
      </c>
      <c r="AH41" s="699"/>
      <c r="AI41" s="707"/>
      <c r="AJ41" s="707"/>
      <c r="AK41" s="707"/>
      <c r="AL41" s="707"/>
      <c r="AM41" s="707"/>
      <c r="AN41" s="707"/>
      <c r="AO41" s="707"/>
      <c r="AP41" s="707"/>
      <c r="AQ41" s="707"/>
      <c r="AR41" s="707"/>
      <c r="AS41" s="707"/>
      <c r="AT41" s="707"/>
      <c r="AU41" s="707"/>
      <c r="AV41" s="707"/>
      <c r="AW41" s="707"/>
      <c r="AX41" s="699"/>
      <c r="AY41" s="711"/>
      <c r="AZ41" s="711"/>
      <c r="BA41" s="711"/>
      <c r="BB41" s="711"/>
      <c r="BC41" s="711"/>
      <c r="BD41" s="699"/>
      <c r="BE41" s="715"/>
      <c r="BF41" s="715"/>
      <c r="BG41" s="715"/>
      <c r="BH41" s="715"/>
      <c r="BI41" s="715"/>
      <c r="BJ41" s="715"/>
      <c r="BK41" s="715"/>
      <c r="BL41" s="699"/>
      <c r="BM41" s="716"/>
      <c r="BN41" s="716"/>
      <c r="BO41" s="716"/>
      <c r="BP41" s="716"/>
      <c r="BQ41" s="716"/>
      <c r="BR41" s="716"/>
      <c r="BS41" s="746" t="s">
        <v>6211</v>
      </c>
      <c r="BT41" s="716"/>
      <c r="BU41" s="716"/>
      <c r="BV41" s="699"/>
      <c r="BW41" s="718"/>
      <c r="BX41" s="718"/>
      <c r="BY41" s="718"/>
      <c r="BZ41" s="718"/>
      <c r="CA41" s="718"/>
      <c r="CB41" s="718"/>
      <c r="CC41" s="718"/>
      <c r="CD41" s="718"/>
      <c r="CE41" s="718"/>
      <c r="CF41" s="768" t="s">
        <v>4129</v>
      </c>
      <c r="CG41" s="718"/>
    </row>
    <row r="42">
      <c r="A42" s="581" t="s">
        <v>3405</v>
      </c>
      <c r="B42" s="99" t="s">
        <v>435</v>
      </c>
      <c r="C42" s="100" t="s">
        <v>1286</v>
      </c>
      <c r="D42" s="101" t="s">
        <v>1286</v>
      </c>
      <c r="E42" s="102" t="s">
        <v>1286</v>
      </c>
      <c r="F42" s="103" t="s">
        <v>1286</v>
      </c>
      <c r="G42" s="99" t="s">
        <v>1048</v>
      </c>
      <c r="H42" s="698"/>
      <c r="I42" s="698"/>
      <c r="J42" s="698"/>
      <c r="K42" s="698"/>
      <c r="L42" s="698"/>
      <c r="M42" s="698"/>
      <c r="N42" s="698"/>
      <c r="O42" s="698"/>
      <c r="P42" s="699"/>
      <c r="Q42" s="701"/>
      <c r="R42" s="701"/>
      <c r="S42" s="701"/>
      <c r="T42" s="701"/>
      <c r="U42" s="701"/>
      <c r="V42" s="701"/>
      <c r="W42" s="699"/>
      <c r="X42" s="705"/>
      <c r="Y42" s="705"/>
      <c r="Z42" s="703" t="s">
        <v>610</v>
      </c>
      <c r="AA42" s="770"/>
      <c r="AB42" s="705"/>
      <c r="AC42" s="705"/>
      <c r="AD42" s="705"/>
      <c r="AE42" s="705"/>
      <c r="AF42" s="705"/>
      <c r="AG42" s="705"/>
      <c r="AH42" s="699"/>
      <c r="AI42" s="672"/>
      <c r="AJ42" s="707"/>
      <c r="AK42" s="707"/>
      <c r="AL42" s="707"/>
      <c r="AM42" s="707"/>
      <c r="AN42" s="707"/>
      <c r="AO42" s="707"/>
      <c r="AP42" s="707"/>
      <c r="AQ42" s="707"/>
      <c r="AR42" s="707"/>
      <c r="AS42" s="707"/>
      <c r="AT42" s="707"/>
      <c r="AU42" s="707"/>
      <c r="AV42" s="707"/>
      <c r="AW42" s="707"/>
      <c r="AX42" s="699"/>
      <c r="AY42" s="711"/>
      <c r="AZ42" s="711"/>
      <c r="BA42" s="711"/>
      <c r="BB42" s="711"/>
      <c r="BC42" s="711"/>
      <c r="BD42" s="699"/>
      <c r="BE42" s="715"/>
      <c r="BF42" s="715"/>
      <c r="BG42" s="715"/>
      <c r="BH42" s="715"/>
      <c r="BI42" s="715"/>
      <c r="BJ42" s="715"/>
      <c r="BK42" s="715"/>
      <c r="BL42" s="699"/>
      <c r="BM42" s="716"/>
      <c r="BN42" s="716"/>
      <c r="BO42" s="716"/>
      <c r="BP42" s="716"/>
      <c r="BQ42" s="716"/>
      <c r="BR42" s="716"/>
      <c r="BS42" s="716"/>
      <c r="BT42" s="716"/>
      <c r="BU42" s="716"/>
      <c r="BV42" s="699"/>
      <c r="BW42" s="718"/>
      <c r="BX42" s="718"/>
      <c r="BY42" s="718"/>
      <c r="BZ42" s="718"/>
      <c r="CA42" s="718"/>
      <c r="CB42" s="718"/>
      <c r="CC42" s="718"/>
      <c r="CD42" s="718"/>
      <c r="CE42" s="718"/>
      <c r="CF42" s="718"/>
      <c r="CG42" s="718"/>
    </row>
    <row r="43">
      <c r="A43" s="761" t="s">
        <v>6212</v>
      </c>
      <c r="B43" s="79" t="s">
        <v>435</v>
      </c>
      <c r="C43" s="80" t="s">
        <v>1286</v>
      </c>
      <c r="D43" s="81" t="s">
        <v>1286</v>
      </c>
      <c r="E43" s="82" t="s">
        <v>1286</v>
      </c>
      <c r="F43" s="83" t="s">
        <v>1286</v>
      </c>
      <c r="G43" s="79" t="s">
        <v>1048</v>
      </c>
      <c r="H43" s="657"/>
      <c r="I43" s="698"/>
      <c r="J43" s="698"/>
      <c r="K43" s="698"/>
      <c r="L43" s="698"/>
      <c r="M43" s="698"/>
      <c r="N43" s="698"/>
      <c r="O43" s="698"/>
      <c r="P43" s="699"/>
      <c r="Q43" s="701"/>
      <c r="R43" s="701"/>
      <c r="S43" s="701"/>
      <c r="T43" s="701"/>
      <c r="U43" s="701"/>
      <c r="V43" s="701"/>
      <c r="W43" s="699"/>
      <c r="X43" s="705"/>
      <c r="Y43" s="705"/>
      <c r="Z43" s="705"/>
      <c r="AA43" s="770"/>
      <c r="AB43" s="703" t="s">
        <v>4506</v>
      </c>
      <c r="AC43" s="705"/>
      <c r="AD43" s="705"/>
      <c r="AE43" s="705"/>
      <c r="AF43" s="705"/>
      <c r="AG43" s="705"/>
      <c r="AH43" s="699"/>
      <c r="AI43" s="707"/>
      <c r="AJ43" s="707"/>
      <c r="AK43" s="707"/>
      <c r="AL43" s="707"/>
      <c r="AM43" s="707"/>
      <c r="AN43" s="707"/>
      <c r="AO43" s="707"/>
      <c r="AP43" s="707"/>
      <c r="AQ43" s="707"/>
      <c r="AR43" s="707"/>
      <c r="AS43" s="707"/>
      <c r="AT43" s="707"/>
      <c r="AU43" s="707"/>
      <c r="AV43" s="707"/>
      <c r="AW43" s="707"/>
      <c r="AX43" s="699"/>
      <c r="AY43" s="711"/>
      <c r="AZ43" s="711"/>
      <c r="BA43" s="711"/>
      <c r="BB43" s="711"/>
      <c r="BC43" s="711"/>
      <c r="BD43" s="699"/>
      <c r="BE43" s="715"/>
      <c r="BF43" s="715"/>
      <c r="BG43" s="715"/>
      <c r="BH43" s="715"/>
      <c r="BI43" s="715"/>
      <c r="BJ43" s="715"/>
      <c r="BK43" s="715"/>
      <c r="BL43" s="699"/>
      <c r="BM43" s="716"/>
      <c r="BN43" s="716"/>
      <c r="BO43" s="716"/>
      <c r="BP43" s="716"/>
      <c r="BQ43" s="716"/>
      <c r="BR43" s="716"/>
      <c r="BS43" s="716"/>
      <c r="BT43" s="716"/>
      <c r="BU43" s="716"/>
      <c r="BV43" s="699"/>
      <c r="BW43" s="718"/>
      <c r="BX43" s="718"/>
      <c r="BY43" s="718"/>
      <c r="BZ43" s="718"/>
      <c r="CA43" s="718"/>
      <c r="CB43" s="718"/>
      <c r="CC43" s="718"/>
      <c r="CD43" s="718"/>
      <c r="CE43" s="718"/>
      <c r="CF43" s="718"/>
      <c r="CG43" s="718"/>
    </row>
    <row r="44">
      <c r="A44" s="581" t="s">
        <v>6213</v>
      </c>
      <c r="B44" s="99" t="s">
        <v>435</v>
      </c>
      <c r="C44" s="100" t="s">
        <v>1286</v>
      </c>
      <c r="D44" s="101" t="s">
        <v>1286</v>
      </c>
      <c r="E44" s="102" t="s">
        <v>1286</v>
      </c>
      <c r="F44" s="103" t="s">
        <v>1286</v>
      </c>
      <c r="G44" s="99" t="s">
        <v>1048</v>
      </c>
      <c r="H44" s="698"/>
      <c r="I44" s="698"/>
      <c r="J44" s="698"/>
      <c r="K44" s="698"/>
      <c r="L44" s="698"/>
      <c r="M44" s="698"/>
      <c r="N44" s="698"/>
      <c r="O44" s="698"/>
      <c r="P44" s="699"/>
      <c r="Q44" s="701"/>
      <c r="R44" s="701"/>
      <c r="S44" s="701"/>
      <c r="T44" s="701"/>
      <c r="U44" s="701"/>
      <c r="V44" s="701"/>
      <c r="W44" s="699"/>
      <c r="X44" s="705"/>
      <c r="Y44" s="705"/>
      <c r="Z44" s="705"/>
      <c r="AA44" s="770"/>
      <c r="AB44" s="705"/>
      <c r="AC44" s="705"/>
      <c r="AD44" s="705"/>
      <c r="AE44" s="705"/>
      <c r="AF44" s="705"/>
      <c r="AG44" s="705"/>
      <c r="AH44" s="699"/>
      <c r="AI44" s="707"/>
      <c r="AJ44" s="707"/>
      <c r="AK44" s="707"/>
      <c r="AL44" s="707"/>
      <c r="AM44" s="707"/>
      <c r="AN44" s="707"/>
      <c r="AO44" s="707"/>
      <c r="AP44" s="707"/>
      <c r="AQ44" s="707"/>
      <c r="AR44" s="707"/>
      <c r="AS44" s="707"/>
      <c r="AT44" s="707"/>
      <c r="AU44" s="707"/>
      <c r="AV44" s="707"/>
      <c r="AW44" s="707"/>
      <c r="AX44" s="699"/>
      <c r="AY44" s="711"/>
      <c r="AZ44" s="711"/>
      <c r="BA44" s="711"/>
      <c r="BB44" s="711"/>
      <c r="BC44" s="711"/>
      <c r="BD44" s="699"/>
      <c r="BE44" s="715"/>
      <c r="BF44" s="682" t="s">
        <v>2078</v>
      </c>
      <c r="BG44" s="715"/>
      <c r="BH44" s="715"/>
      <c r="BI44" s="715"/>
      <c r="BJ44" s="715"/>
      <c r="BK44" s="715"/>
      <c r="BL44" s="699"/>
      <c r="BM44" s="716"/>
      <c r="BN44" s="716"/>
      <c r="BO44" s="716"/>
      <c r="BP44" s="716"/>
      <c r="BQ44" s="716"/>
      <c r="BR44" s="716"/>
      <c r="BS44" s="716"/>
      <c r="BT44" s="716"/>
      <c r="BU44" s="716"/>
      <c r="BV44" s="699"/>
      <c r="BW44" s="718"/>
      <c r="BX44" s="718"/>
      <c r="BY44" s="718"/>
      <c r="BZ44" s="718"/>
      <c r="CA44" s="718"/>
      <c r="CB44" s="718"/>
      <c r="CC44" s="718"/>
      <c r="CD44" s="718"/>
      <c r="CE44" s="718"/>
      <c r="CF44" s="718"/>
      <c r="CG44" s="718"/>
    </row>
    <row r="45">
      <c r="A45" s="761" t="s">
        <v>6214</v>
      </c>
      <c r="B45" s="79" t="s">
        <v>1048</v>
      </c>
      <c r="C45" s="80" t="s">
        <v>1286</v>
      </c>
      <c r="D45" s="81" t="s">
        <v>1286</v>
      </c>
      <c r="E45" s="82" t="s">
        <v>1286</v>
      </c>
      <c r="F45" s="83" t="s">
        <v>1286</v>
      </c>
      <c r="G45" s="79" t="s">
        <v>1048</v>
      </c>
      <c r="H45" s="657" t="s">
        <v>5094</v>
      </c>
      <c r="I45" s="698"/>
      <c r="J45" s="698"/>
      <c r="K45" s="698"/>
      <c r="L45" s="698"/>
      <c r="M45" s="698"/>
      <c r="N45" s="698"/>
      <c r="O45" s="698"/>
      <c r="P45" s="699"/>
      <c r="Q45" s="701"/>
      <c r="R45" s="701"/>
      <c r="S45" s="701"/>
      <c r="T45" s="701"/>
      <c r="U45" s="701"/>
      <c r="V45" s="701"/>
      <c r="W45" s="699"/>
      <c r="X45" s="705"/>
      <c r="Y45" s="705"/>
      <c r="Z45" s="705"/>
      <c r="AA45" s="770"/>
      <c r="AB45" s="705"/>
      <c r="AC45" s="705"/>
      <c r="AD45" s="705"/>
      <c r="AE45" s="705"/>
      <c r="AF45" s="705"/>
      <c r="AG45" s="705"/>
      <c r="AH45" s="699"/>
      <c r="AI45" s="707"/>
      <c r="AJ45" s="707"/>
      <c r="AK45" s="707"/>
      <c r="AL45" s="707"/>
      <c r="AM45" s="707"/>
      <c r="AN45" s="707"/>
      <c r="AO45" s="707"/>
      <c r="AP45" s="707"/>
      <c r="AQ45" s="707"/>
      <c r="AR45" s="707"/>
      <c r="AS45" s="707"/>
      <c r="AT45" s="707"/>
      <c r="AU45" s="707"/>
      <c r="AV45" s="707"/>
      <c r="AW45" s="707"/>
      <c r="AX45" s="699"/>
      <c r="AY45" s="711"/>
      <c r="AZ45" s="711"/>
      <c r="BA45" s="711"/>
      <c r="BB45" s="711"/>
      <c r="BC45" s="711"/>
      <c r="BD45" s="699"/>
      <c r="BE45" s="715"/>
      <c r="BF45" s="715"/>
      <c r="BG45" s="715"/>
      <c r="BH45" s="715"/>
      <c r="BI45" s="715"/>
      <c r="BJ45" s="715"/>
      <c r="BK45" s="715"/>
      <c r="BL45" s="699"/>
      <c r="BM45" s="716"/>
      <c r="BN45" s="716"/>
      <c r="BO45" s="716"/>
      <c r="BP45" s="716"/>
      <c r="BQ45" s="716"/>
      <c r="BR45" s="716"/>
      <c r="BS45" s="716"/>
      <c r="BT45" s="716"/>
      <c r="BU45" s="716"/>
      <c r="BV45" s="699"/>
      <c r="BW45" s="718"/>
      <c r="BX45" s="718"/>
      <c r="BY45" s="718"/>
      <c r="BZ45" s="718"/>
      <c r="CA45" s="718"/>
      <c r="CB45" s="718"/>
      <c r="CC45" s="718"/>
      <c r="CD45" s="718"/>
      <c r="CE45" s="718"/>
      <c r="CF45" s="718"/>
      <c r="CG45" s="718"/>
    </row>
    <row r="46">
      <c r="A46" s="772"/>
      <c r="B46" s="99"/>
      <c r="C46" s="100"/>
      <c r="D46" s="101"/>
      <c r="E46" s="102"/>
      <c r="F46" s="103"/>
      <c r="G46" s="99"/>
      <c r="H46" s="698"/>
      <c r="I46" s="698"/>
      <c r="J46" s="698"/>
      <c r="K46" s="698"/>
      <c r="L46" s="698"/>
      <c r="M46" s="698"/>
      <c r="N46" s="698"/>
      <c r="O46" s="698"/>
      <c r="P46" s="699"/>
      <c r="Q46" s="701"/>
      <c r="R46" s="701"/>
      <c r="S46" s="701"/>
      <c r="T46" s="701"/>
      <c r="U46" s="701"/>
      <c r="V46" s="701"/>
      <c r="W46" s="699"/>
      <c r="X46" s="705"/>
      <c r="Y46" s="705"/>
      <c r="Z46" s="705"/>
      <c r="AA46" s="770"/>
      <c r="AB46" s="705"/>
      <c r="AC46" s="705"/>
      <c r="AD46" s="705"/>
      <c r="AE46" s="705"/>
      <c r="AF46" s="705"/>
      <c r="AG46" s="705"/>
      <c r="AH46" s="699"/>
      <c r="AI46" s="707"/>
      <c r="AJ46" s="707"/>
      <c r="AK46" s="707"/>
      <c r="AL46" s="707"/>
      <c r="AM46" s="707"/>
      <c r="AN46" s="707"/>
      <c r="AO46" s="707"/>
      <c r="AP46" s="707"/>
      <c r="AQ46" s="707"/>
      <c r="AR46" s="707"/>
      <c r="AS46" s="707"/>
      <c r="AT46" s="707"/>
      <c r="AU46" s="707"/>
      <c r="AV46" s="707"/>
      <c r="AW46" s="707"/>
      <c r="AX46" s="699"/>
      <c r="AY46" s="711"/>
      <c r="AZ46" s="711"/>
      <c r="BA46" s="711"/>
      <c r="BB46" s="711"/>
      <c r="BC46" s="711"/>
      <c r="BD46" s="699"/>
      <c r="BE46" s="715"/>
      <c r="BF46" s="715"/>
      <c r="BG46" s="715"/>
      <c r="BH46" s="715"/>
      <c r="BI46" s="715"/>
      <c r="BJ46" s="715"/>
      <c r="BK46" s="715"/>
      <c r="BL46" s="699"/>
      <c r="BM46" s="716"/>
      <c r="BN46" s="716"/>
      <c r="BO46" s="716"/>
      <c r="BP46" s="716"/>
      <c r="BQ46" s="716"/>
      <c r="BR46" s="716"/>
      <c r="BS46" s="716"/>
      <c r="BT46" s="716"/>
      <c r="BU46" s="716"/>
      <c r="BV46" s="699"/>
      <c r="BW46" s="718"/>
      <c r="BX46" s="718"/>
      <c r="BY46" s="718"/>
      <c r="BZ46" s="718"/>
      <c r="CA46" s="718"/>
      <c r="CB46" s="718"/>
      <c r="CC46" s="718"/>
      <c r="CD46" s="718"/>
      <c r="CE46" s="718"/>
      <c r="CF46" s="718"/>
      <c r="CG46" s="718"/>
    </row>
    <row r="47">
      <c r="A47" s="799"/>
      <c r="B47" s="79"/>
      <c r="C47" s="80"/>
      <c r="D47" s="81"/>
      <c r="E47" s="82"/>
      <c r="F47" s="83"/>
      <c r="G47" s="79"/>
      <c r="H47" s="698"/>
      <c r="I47" s="698"/>
      <c r="J47" s="698"/>
      <c r="K47" s="698"/>
      <c r="L47" s="698"/>
      <c r="M47" s="698"/>
      <c r="N47" s="698"/>
      <c r="O47" s="698"/>
      <c r="P47" s="699"/>
      <c r="Q47" s="701"/>
      <c r="R47" s="701"/>
      <c r="S47" s="701"/>
      <c r="T47" s="701"/>
      <c r="U47" s="661"/>
      <c r="V47" s="701"/>
      <c r="W47" s="699"/>
      <c r="X47" s="705"/>
      <c r="Y47" s="705"/>
      <c r="Z47" s="705"/>
      <c r="AA47" s="770"/>
      <c r="AB47" s="705"/>
      <c r="AC47" s="705"/>
      <c r="AD47" s="705"/>
      <c r="AE47" s="705"/>
      <c r="AF47" s="705"/>
      <c r="AG47" s="705"/>
      <c r="AH47" s="699"/>
      <c r="AI47" s="707"/>
      <c r="AJ47" s="707"/>
      <c r="AK47" s="707"/>
      <c r="AL47" s="707"/>
      <c r="AM47" s="707"/>
      <c r="AN47" s="707"/>
      <c r="AO47" s="707"/>
      <c r="AP47" s="707"/>
      <c r="AQ47" s="707"/>
      <c r="AR47" s="707"/>
      <c r="AS47" s="707"/>
      <c r="AT47" s="707"/>
      <c r="AU47" s="707"/>
      <c r="AV47" s="707"/>
      <c r="AW47" s="707"/>
      <c r="AX47" s="699"/>
      <c r="AY47" s="711"/>
      <c r="AZ47" s="710"/>
      <c r="BA47" s="711"/>
      <c r="BB47" s="710"/>
      <c r="BC47" s="711"/>
      <c r="BD47" s="699"/>
      <c r="BE47" s="715"/>
      <c r="BF47" s="715"/>
      <c r="BG47" s="715"/>
      <c r="BH47" s="715"/>
      <c r="BI47" s="715"/>
      <c r="BJ47" s="715"/>
      <c r="BK47" s="715"/>
      <c r="BL47" s="699"/>
      <c r="BM47" s="687"/>
      <c r="BN47" s="716"/>
      <c r="BO47" s="716"/>
      <c r="BP47" s="716"/>
      <c r="BQ47" s="716"/>
      <c r="BR47" s="716"/>
      <c r="BS47" s="716"/>
      <c r="BT47" s="716"/>
      <c r="BU47" s="716"/>
      <c r="BV47" s="699"/>
      <c r="BW47" s="718"/>
      <c r="BX47" s="691"/>
      <c r="BY47" s="718"/>
      <c r="BZ47" s="718"/>
      <c r="CA47" s="718"/>
      <c r="CB47" s="718"/>
      <c r="CC47" s="718"/>
      <c r="CD47" s="718"/>
      <c r="CE47" s="718"/>
      <c r="CF47" s="718"/>
      <c r="CG47" s="718"/>
    </row>
    <row r="48">
      <c r="A48" s="772"/>
      <c r="B48" s="800"/>
      <c r="C48" s="801"/>
      <c r="D48" s="802"/>
      <c r="E48" s="803"/>
      <c r="F48" s="804"/>
      <c r="G48" s="800"/>
      <c r="H48" s="698"/>
      <c r="I48" s="698"/>
      <c r="J48" s="698"/>
      <c r="K48" s="698"/>
      <c r="L48" s="698"/>
      <c r="M48" s="698"/>
      <c r="N48" s="698"/>
      <c r="O48" s="698"/>
      <c r="P48" s="699"/>
      <c r="Q48" s="701"/>
      <c r="R48" s="701"/>
      <c r="S48" s="701"/>
      <c r="T48" s="701"/>
      <c r="U48" s="701"/>
      <c r="V48" s="701"/>
      <c r="W48" s="699"/>
      <c r="X48" s="705"/>
      <c r="Y48" s="705"/>
      <c r="Z48" s="705"/>
      <c r="AA48" s="770"/>
      <c r="AB48" s="705"/>
      <c r="AC48" s="705"/>
      <c r="AD48" s="705"/>
      <c r="AE48" s="705"/>
      <c r="AF48" s="705"/>
      <c r="AG48" s="705"/>
      <c r="AH48" s="699"/>
      <c r="AI48" s="707"/>
      <c r="AJ48" s="707"/>
      <c r="AK48" s="707"/>
      <c r="AL48" s="707"/>
      <c r="AM48" s="707"/>
      <c r="AN48" s="707"/>
      <c r="AO48" s="707"/>
      <c r="AP48" s="707"/>
      <c r="AQ48" s="707"/>
      <c r="AR48" s="707"/>
      <c r="AS48" s="707"/>
      <c r="AT48" s="707"/>
      <c r="AU48" s="707"/>
      <c r="AV48" s="707"/>
      <c r="AW48" s="707"/>
      <c r="AX48" s="699"/>
      <c r="AY48" s="711"/>
      <c r="AZ48" s="711"/>
      <c r="BA48" s="711"/>
      <c r="BB48" s="711"/>
      <c r="BC48" s="711"/>
      <c r="BD48" s="699"/>
      <c r="BE48" s="715"/>
      <c r="BF48" s="715"/>
      <c r="BG48" s="715"/>
      <c r="BH48" s="715"/>
      <c r="BI48" s="715"/>
      <c r="BJ48" s="715"/>
      <c r="BK48" s="715"/>
      <c r="BL48" s="699"/>
      <c r="BM48" s="716"/>
      <c r="BN48" s="716"/>
      <c r="BO48" s="716"/>
      <c r="BP48" s="716"/>
      <c r="BQ48" s="716"/>
      <c r="BR48" s="716"/>
      <c r="BS48" s="716"/>
      <c r="BT48" s="716"/>
      <c r="BU48" s="716"/>
      <c r="BV48" s="699"/>
      <c r="BW48" s="718"/>
      <c r="BX48" s="718"/>
      <c r="BY48" s="718"/>
      <c r="BZ48" s="718"/>
      <c r="CA48" s="718"/>
      <c r="CB48" s="718"/>
      <c r="CC48" s="718"/>
      <c r="CD48" s="718"/>
      <c r="CE48" s="718"/>
      <c r="CF48" s="718"/>
      <c r="CG48" s="718"/>
    </row>
    <row r="49">
      <c r="A49" s="805"/>
      <c r="B49" s="806"/>
      <c r="C49" s="807"/>
      <c r="D49" s="808"/>
      <c r="E49" s="809"/>
      <c r="F49" s="810"/>
      <c r="G49" s="806"/>
      <c r="H49" s="698"/>
      <c r="I49" s="698"/>
      <c r="J49" s="698"/>
      <c r="K49" s="698"/>
      <c r="L49" s="698"/>
      <c r="M49" s="698"/>
      <c r="N49" s="698"/>
      <c r="O49" s="698"/>
      <c r="P49" s="699"/>
      <c r="Q49" s="701"/>
      <c r="R49" s="701"/>
      <c r="S49" s="701"/>
      <c r="T49" s="701"/>
      <c r="U49" s="701"/>
      <c r="V49" s="701"/>
      <c r="W49" s="699"/>
      <c r="X49" s="705"/>
      <c r="Y49" s="705"/>
      <c r="Z49" s="705"/>
      <c r="AA49" s="770"/>
      <c r="AB49" s="705"/>
      <c r="AC49" s="705"/>
      <c r="AD49" s="705"/>
      <c r="AE49" s="705"/>
      <c r="AF49" s="705"/>
      <c r="AG49" s="705"/>
      <c r="AH49" s="699"/>
      <c r="AI49" s="707"/>
      <c r="AJ49" s="707"/>
      <c r="AK49" s="707"/>
      <c r="AL49" s="707"/>
      <c r="AM49" s="707"/>
      <c r="AN49" s="707"/>
      <c r="AO49" s="707"/>
      <c r="AP49" s="707"/>
      <c r="AQ49" s="707"/>
      <c r="AR49" s="707"/>
      <c r="AS49" s="707"/>
      <c r="AT49" s="707"/>
      <c r="AU49" s="707"/>
      <c r="AV49" s="707"/>
      <c r="AW49" s="707"/>
      <c r="AX49" s="699"/>
      <c r="AY49" s="711"/>
      <c r="AZ49" s="711"/>
      <c r="BA49" s="711"/>
      <c r="BB49" s="711"/>
      <c r="BC49" s="711"/>
      <c r="BD49" s="699"/>
      <c r="BE49" s="715"/>
      <c r="BF49" s="715"/>
      <c r="BG49" s="715"/>
      <c r="BH49" s="715"/>
      <c r="BI49" s="715"/>
      <c r="BJ49" s="715"/>
      <c r="BK49" s="715"/>
      <c r="BL49" s="699"/>
      <c r="BM49" s="716"/>
      <c r="BN49" s="716"/>
      <c r="BO49" s="716"/>
      <c r="BP49" s="716"/>
      <c r="BQ49" s="716"/>
      <c r="BR49" s="716"/>
      <c r="BS49" s="716"/>
      <c r="BT49" s="716"/>
      <c r="BU49" s="716"/>
      <c r="BV49" s="699"/>
      <c r="BW49" s="718"/>
      <c r="BX49" s="718"/>
      <c r="BY49" s="718"/>
      <c r="BZ49" s="718"/>
      <c r="CA49" s="718"/>
      <c r="CB49" s="718"/>
      <c r="CC49" s="718"/>
      <c r="CD49" s="718"/>
      <c r="CE49" s="718"/>
      <c r="CF49" s="718"/>
      <c r="CG49" s="718"/>
    </row>
    <row r="50">
      <c r="A50" s="772"/>
      <c r="B50" s="800"/>
      <c r="C50" s="801"/>
      <c r="D50" s="802"/>
      <c r="E50" s="803"/>
      <c r="F50" s="804"/>
      <c r="G50" s="800"/>
      <c r="H50" s="698"/>
      <c r="I50" s="698"/>
      <c r="J50" s="698"/>
      <c r="K50" s="698"/>
      <c r="L50" s="698"/>
      <c r="M50" s="698"/>
      <c r="N50" s="698"/>
      <c r="O50" s="698"/>
      <c r="P50" s="699"/>
      <c r="Q50" s="701"/>
      <c r="R50" s="701"/>
      <c r="S50" s="701"/>
      <c r="T50" s="701"/>
      <c r="U50" s="701"/>
      <c r="V50" s="701"/>
      <c r="W50" s="699"/>
      <c r="X50" s="705"/>
      <c r="Y50" s="705"/>
      <c r="Z50" s="705"/>
      <c r="AA50" s="770"/>
      <c r="AB50" s="705"/>
      <c r="AC50" s="705"/>
      <c r="AD50" s="705"/>
      <c r="AE50" s="705"/>
      <c r="AF50" s="705"/>
      <c r="AG50" s="705"/>
      <c r="AH50" s="699"/>
      <c r="AI50" s="707"/>
      <c r="AJ50" s="707"/>
      <c r="AK50" s="707"/>
      <c r="AL50" s="707"/>
      <c r="AM50" s="707"/>
      <c r="AN50" s="707"/>
      <c r="AO50" s="707"/>
      <c r="AP50" s="707"/>
      <c r="AQ50" s="707"/>
      <c r="AR50" s="707"/>
      <c r="AS50" s="707"/>
      <c r="AT50" s="707"/>
      <c r="AU50" s="707"/>
      <c r="AV50" s="707"/>
      <c r="AW50" s="707"/>
      <c r="AX50" s="699"/>
      <c r="AY50" s="711"/>
      <c r="AZ50" s="711"/>
      <c r="BA50" s="711"/>
      <c r="BB50" s="711"/>
      <c r="BC50" s="711"/>
      <c r="BD50" s="699"/>
      <c r="BE50" s="715"/>
      <c r="BF50" s="715"/>
      <c r="BG50" s="715"/>
      <c r="BH50" s="715"/>
      <c r="BI50" s="715"/>
      <c r="BJ50" s="715"/>
      <c r="BK50" s="715"/>
      <c r="BL50" s="699"/>
      <c r="BM50" s="716"/>
      <c r="BN50" s="716"/>
      <c r="BO50" s="716"/>
      <c r="BP50" s="716"/>
      <c r="BQ50" s="716"/>
      <c r="BR50" s="716"/>
      <c r="BS50" s="716"/>
      <c r="BT50" s="716"/>
      <c r="BU50" s="716"/>
      <c r="BV50" s="699"/>
      <c r="BW50" s="718"/>
      <c r="BX50" s="718"/>
      <c r="BY50" s="718"/>
      <c r="BZ50" s="718"/>
      <c r="CA50" s="718"/>
      <c r="CB50" s="718"/>
      <c r="CC50" s="718"/>
      <c r="CD50" s="718"/>
      <c r="CE50" s="718"/>
      <c r="CF50" s="718"/>
      <c r="CG50" s="718"/>
    </row>
    <row r="51">
      <c r="A51" s="805"/>
      <c r="B51" s="806"/>
      <c r="C51" s="807"/>
      <c r="D51" s="808"/>
      <c r="E51" s="809"/>
      <c r="F51" s="810"/>
      <c r="G51" s="806"/>
      <c r="H51" s="698"/>
      <c r="I51" s="698"/>
      <c r="J51" s="698"/>
      <c r="K51" s="698"/>
      <c r="L51" s="698"/>
      <c r="M51" s="698"/>
      <c r="N51" s="698"/>
      <c r="O51" s="698"/>
      <c r="P51" s="699"/>
      <c r="Q51" s="701"/>
      <c r="R51" s="701"/>
      <c r="S51" s="701"/>
      <c r="T51" s="701"/>
      <c r="U51" s="701"/>
      <c r="V51" s="701"/>
      <c r="W51" s="699"/>
      <c r="X51" s="705"/>
      <c r="Y51" s="705"/>
      <c r="Z51" s="705"/>
      <c r="AA51" s="770"/>
      <c r="AB51" s="705"/>
      <c r="AC51" s="705"/>
      <c r="AD51" s="705"/>
      <c r="AE51" s="705"/>
      <c r="AF51" s="705"/>
      <c r="AG51" s="705"/>
      <c r="AH51" s="699"/>
      <c r="AI51" s="707"/>
      <c r="AJ51" s="707"/>
      <c r="AK51" s="707"/>
      <c r="AL51" s="707"/>
      <c r="AM51" s="707"/>
      <c r="AN51" s="707"/>
      <c r="AO51" s="707"/>
      <c r="AP51" s="707"/>
      <c r="AQ51" s="707"/>
      <c r="AR51" s="707"/>
      <c r="AS51" s="707"/>
      <c r="AT51" s="707"/>
      <c r="AU51" s="707"/>
      <c r="AV51" s="707"/>
      <c r="AW51" s="707"/>
      <c r="AX51" s="699"/>
      <c r="AY51" s="711"/>
      <c r="AZ51" s="711"/>
      <c r="BA51" s="711"/>
      <c r="BB51" s="711"/>
      <c r="BC51" s="711"/>
      <c r="BD51" s="699"/>
      <c r="BE51" s="715"/>
      <c r="BF51" s="715"/>
      <c r="BG51" s="715"/>
      <c r="BH51" s="715"/>
      <c r="BI51" s="715"/>
      <c r="BJ51" s="715"/>
      <c r="BK51" s="715"/>
      <c r="BL51" s="699"/>
      <c r="BM51" s="716"/>
      <c r="BN51" s="716"/>
      <c r="BO51" s="716"/>
      <c r="BP51" s="716"/>
      <c r="BQ51" s="716"/>
      <c r="BR51" s="716"/>
      <c r="BS51" s="716"/>
      <c r="BT51" s="716"/>
      <c r="BU51" s="716"/>
      <c r="BV51" s="699"/>
      <c r="BW51" s="718"/>
      <c r="BX51" s="718"/>
      <c r="BY51" s="718"/>
      <c r="BZ51" s="718"/>
      <c r="CA51" s="718"/>
      <c r="CB51" s="718"/>
      <c r="CC51" s="718"/>
      <c r="CD51" s="718"/>
      <c r="CE51" s="718"/>
      <c r="CF51" s="718"/>
      <c r="CG51" s="718"/>
    </row>
    <row r="52">
      <c r="A52" s="772"/>
      <c r="B52" s="800"/>
      <c r="C52" s="801"/>
      <c r="D52" s="802"/>
      <c r="E52" s="803"/>
      <c r="F52" s="804"/>
      <c r="G52" s="800"/>
      <c r="H52" s="698"/>
      <c r="I52" s="698"/>
      <c r="J52" s="698"/>
      <c r="K52" s="698"/>
      <c r="L52" s="698"/>
      <c r="M52" s="698"/>
      <c r="N52" s="698"/>
      <c r="O52" s="698"/>
      <c r="P52" s="699"/>
      <c r="Q52" s="701"/>
      <c r="R52" s="701"/>
      <c r="S52" s="701"/>
      <c r="T52" s="701"/>
      <c r="U52" s="701"/>
      <c r="V52" s="701"/>
      <c r="W52" s="699"/>
      <c r="X52" s="705"/>
      <c r="Y52" s="705"/>
      <c r="Z52" s="705"/>
      <c r="AA52" s="770"/>
      <c r="AB52" s="705"/>
      <c r="AC52" s="705"/>
      <c r="AD52" s="705"/>
      <c r="AE52" s="705"/>
      <c r="AF52" s="705"/>
      <c r="AG52" s="705"/>
      <c r="AH52" s="699"/>
      <c r="AI52" s="707"/>
      <c r="AJ52" s="707"/>
      <c r="AK52" s="707"/>
      <c r="AL52" s="707"/>
      <c r="AM52" s="707"/>
      <c r="AN52" s="707"/>
      <c r="AO52" s="707"/>
      <c r="AP52" s="707"/>
      <c r="AQ52" s="707"/>
      <c r="AR52" s="707"/>
      <c r="AS52" s="707"/>
      <c r="AT52" s="707"/>
      <c r="AU52" s="707"/>
      <c r="AV52" s="707"/>
      <c r="AW52" s="707"/>
      <c r="AX52" s="699"/>
      <c r="AY52" s="711"/>
      <c r="AZ52" s="711"/>
      <c r="BA52" s="711"/>
      <c r="BB52" s="711"/>
      <c r="BC52" s="711"/>
      <c r="BD52" s="699"/>
      <c r="BE52" s="715"/>
      <c r="BF52" s="715"/>
      <c r="BG52" s="715"/>
      <c r="BH52" s="715"/>
      <c r="BI52" s="715"/>
      <c r="BJ52" s="715"/>
      <c r="BK52" s="715"/>
      <c r="BL52" s="699"/>
      <c r="BM52" s="716"/>
      <c r="BN52" s="716"/>
      <c r="BO52" s="716"/>
      <c r="BP52" s="716"/>
      <c r="BQ52" s="716"/>
      <c r="BR52" s="716"/>
      <c r="BS52" s="716"/>
      <c r="BT52" s="716"/>
      <c r="BU52" s="716"/>
      <c r="BV52" s="699"/>
      <c r="BW52" s="718"/>
      <c r="BX52" s="718"/>
      <c r="BY52" s="718"/>
      <c r="BZ52" s="718"/>
      <c r="CA52" s="718"/>
      <c r="CB52" s="718"/>
      <c r="CC52" s="718"/>
      <c r="CD52" s="718"/>
      <c r="CE52" s="718"/>
      <c r="CF52" s="718"/>
      <c r="CG52" s="718"/>
    </row>
    <row r="53">
      <c r="A53" s="805"/>
      <c r="B53" s="806"/>
      <c r="C53" s="807"/>
      <c r="D53" s="808"/>
      <c r="E53" s="809"/>
      <c r="F53" s="810"/>
      <c r="G53" s="806"/>
      <c r="H53" s="698"/>
      <c r="I53" s="698"/>
      <c r="J53" s="698"/>
      <c r="K53" s="698"/>
      <c r="L53" s="698"/>
      <c r="M53" s="698"/>
      <c r="N53" s="698"/>
      <c r="O53" s="698"/>
      <c r="P53" s="699"/>
      <c r="Q53" s="701"/>
      <c r="R53" s="701"/>
      <c r="S53" s="701"/>
      <c r="T53" s="701"/>
      <c r="U53" s="701"/>
      <c r="V53" s="701"/>
      <c r="W53" s="699"/>
      <c r="X53" s="705"/>
      <c r="Y53" s="705"/>
      <c r="Z53" s="705"/>
      <c r="AA53" s="770"/>
      <c r="AB53" s="705"/>
      <c r="AC53" s="705"/>
      <c r="AD53" s="705"/>
      <c r="AE53" s="705"/>
      <c r="AF53" s="705"/>
      <c r="AG53" s="705"/>
      <c r="AH53" s="699"/>
      <c r="AI53" s="707"/>
      <c r="AJ53" s="707"/>
      <c r="AK53" s="707"/>
      <c r="AL53" s="707"/>
      <c r="AM53" s="707"/>
      <c r="AN53" s="707"/>
      <c r="AO53" s="707"/>
      <c r="AP53" s="707"/>
      <c r="AQ53" s="707"/>
      <c r="AR53" s="707"/>
      <c r="AS53" s="707"/>
      <c r="AT53" s="707"/>
      <c r="AU53" s="707"/>
      <c r="AV53" s="707"/>
      <c r="AW53" s="707"/>
      <c r="AX53" s="699"/>
      <c r="AY53" s="711"/>
      <c r="AZ53" s="711"/>
      <c r="BA53" s="711"/>
      <c r="BB53" s="711"/>
      <c r="BC53" s="711"/>
      <c r="BD53" s="699"/>
      <c r="BE53" s="715"/>
      <c r="BF53" s="715"/>
      <c r="BG53" s="715"/>
      <c r="BH53" s="715"/>
      <c r="BI53" s="715"/>
      <c r="BJ53" s="715"/>
      <c r="BK53" s="715"/>
      <c r="BL53" s="699"/>
      <c r="BM53" s="716"/>
      <c r="BN53" s="716"/>
      <c r="BO53" s="716"/>
      <c r="BP53" s="716"/>
      <c r="BQ53" s="716"/>
      <c r="BR53" s="716"/>
      <c r="BS53" s="716"/>
      <c r="BT53" s="716"/>
      <c r="BU53" s="716"/>
      <c r="BV53" s="699"/>
      <c r="BW53" s="718"/>
      <c r="BX53" s="718"/>
      <c r="BY53" s="718"/>
      <c r="BZ53" s="718"/>
      <c r="CA53" s="718"/>
      <c r="CB53" s="718"/>
      <c r="CC53" s="718"/>
      <c r="CD53" s="718"/>
      <c r="CE53" s="718"/>
      <c r="CF53" s="718"/>
      <c r="CG53" s="718"/>
    </row>
    <row r="54">
      <c r="A54" s="772"/>
      <c r="B54" s="800"/>
      <c r="C54" s="801"/>
      <c r="D54" s="802"/>
      <c r="E54" s="803"/>
      <c r="F54" s="804"/>
      <c r="G54" s="800"/>
      <c r="H54" s="698"/>
      <c r="I54" s="698"/>
      <c r="J54" s="698"/>
      <c r="K54" s="698"/>
      <c r="L54" s="698"/>
      <c r="M54" s="698"/>
      <c r="N54" s="698"/>
      <c r="O54" s="698"/>
      <c r="P54" s="699"/>
      <c r="Q54" s="701"/>
      <c r="R54" s="701"/>
      <c r="S54" s="701"/>
      <c r="T54" s="701"/>
      <c r="U54" s="701"/>
      <c r="V54" s="701"/>
      <c r="W54" s="699"/>
      <c r="X54" s="705"/>
      <c r="Y54" s="705"/>
      <c r="Z54" s="705"/>
      <c r="AA54" s="770"/>
      <c r="AB54" s="705"/>
      <c r="AC54" s="705"/>
      <c r="AD54" s="705"/>
      <c r="AE54" s="705"/>
      <c r="AF54" s="705"/>
      <c r="AG54" s="705"/>
      <c r="AH54" s="699"/>
      <c r="AI54" s="707"/>
      <c r="AJ54" s="707"/>
      <c r="AK54" s="707"/>
      <c r="AL54" s="707"/>
      <c r="AM54" s="707"/>
      <c r="AN54" s="707"/>
      <c r="AO54" s="707"/>
      <c r="AP54" s="707"/>
      <c r="AQ54" s="707"/>
      <c r="AR54" s="707"/>
      <c r="AS54" s="707"/>
      <c r="AT54" s="707"/>
      <c r="AU54" s="707"/>
      <c r="AV54" s="707"/>
      <c r="AW54" s="707"/>
      <c r="AX54" s="699"/>
      <c r="AY54" s="711"/>
      <c r="AZ54" s="711"/>
      <c r="BA54" s="711"/>
      <c r="BB54" s="711"/>
      <c r="BC54" s="711"/>
      <c r="BD54" s="699"/>
      <c r="BE54" s="715"/>
      <c r="BF54" s="715"/>
      <c r="BG54" s="715"/>
      <c r="BH54" s="715"/>
      <c r="BI54" s="715"/>
      <c r="BJ54" s="715"/>
      <c r="BK54" s="715"/>
      <c r="BL54" s="699"/>
      <c r="BM54" s="716"/>
      <c r="BN54" s="716"/>
      <c r="BO54" s="716"/>
      <c r="BP54" s="716"/>
      <c r="BQ54" s="716"/>
      <c r="BR54" s="716"/>
      <c r="BS54" s="716"/>
      <c r="BT54" s="716"/>
      <c r="BU54" s="716"/>
      <c r="BV54" s="699"/>
      <c r="BW54" s="718"/>
      <c r="BX54" s="718"/>
      <c r="BY54" s="718"/>
      <c r="BZ54" s="718"/>
      <c r="CA54" s="718"/>
      <c r="CB54" s="718"/>
      <c r="CC54" s="718"/>
      <c r="CD54" s="718"/>
      <c r="CE54" s="718"/>
      <c r="CF54" s="718"/>
      <c r="CG54" s="718"/>
    </row>
    <row r="55">
      <c r="A55" s="805"/>
      <c r="B55" s="806"/>
      <c r="C55" s="807"/>
      <c r="D55" s="808"/>
      <c r="E55" s="809"/>
      <c r="F55" s="810"/>
      <c r="G55" s="806"/>
      <c r="H55" s="698"/>
      <c r="I55" s="698"/>
      <c r="J55" s="698"/>
      <c r="K55" s="698"/>
      <c r="L55" s="698"/>
      <c r="M55" s="698"/>
      <c r="N55" s="698"/>
      <c r="O55" s="698"/>
      <c r="P55" s="699"/>
      <c r="Q55" s="701"/>
      <c r="R55" s="701"/>
      <c r="S55" s="701"/>
      <c r="T55" s="701"/>
      <c r="U55" s="701"/>
      <c r="V55" s="701"/>
      <c r="W55" s="699"/>
      <c r="X55" s="705"/>
      <c r="Y55" s="705"/>
      <c r="Z55" s="705"/>
      <c r="AA55" s="770"/>
      <c r="AB55" s="705"/>
      <c r="AC55" s="705"/>
      <c r="AD55" s="705"/>
      <c r="AE55" s="705"/>
      <c r="AF55" s="705"/>
      <c r="AG55" s="705"/>
      <c r="AH55" s="699"/>
      <c r="AI55" s="707"/>
      <c r="AJ55" s="707"/>
      <c r="AK55" s="707"/>
      <c r="AL55" s="707"/>
      <c r="AM55" s="707"/>
      <c r="AN55" s="707"/>
      <c r="AO55" s="707"/>
      <c r="AP55" s="707"/>
      <c r="AQ55" s="707"/>
      <c r="AR55" s="707"/>
      <c r="AS55" s="707"/>
      <c r="AT55" s="707"/>
      <c r="AU55" s="707"/>
      <c r="AV55" s="707"/>
      <c r="AW55" s="707"/>
      <c r="AX55" s="699"/>
      <c r="AY55" s="711"/>
      <c r="AZ55" s="711"/>
      <c r="BA55" s="711"/>
      <c r="BB55" s="711"/>
      <c r="BC55" s="711"/>
      <c r="BD55" s="699"/>
      <c r="BE55" s="715"/>
      <c r="BF55" s="715"/>
      <c r="BG55" s="715"/>
      <c r="BH55" s="715"/>
      <c r="BI55" s="715"/>
      <c r="BJ55" s="715"/>
      <c r="BK55" s="715"/>
      <c r="BL55" s="699"/>
      <c r="BM55" s="716"/>
      <c r="BN55" s="716"/>
      <c r="BO55" s="716"/>
      <c r="BP55" s="716"/>
      <c r="BQ55" s="716"/>
      <c r="BR55" s="716"/>
      <c r="BS55" s="716"/>
      <c r="BT55" s="716"/>
      <c r="BU55" s="716"/>
      <c r="BV55" s="699"/>
      <c r="BW55" s="718"/>
      <c r="BX55" s="718"/>
      <c r="BY55" s="718"/>
      <c r="BZ55" s="718"/>
      <c r="CA55" s="718"/>
      <c r="CB55" s="718"/>
      <c r="CC55" s="718"/>
      <c r="CD55" s="718"/>
      <c r="CE55" s="718"/>
      <c r="CF55" s="718"/>
      <c r="CG55" s="718"/>
    </row>
    <row r="56">
      <c r="A56" s="772"/>
      <c r="B56" s="800"/>
      <c r="C56" s="801"/>
      <c r="D56" s="802"/>
      <c r="E56" s="803"/>
      <c r="F56" s="804"/>
      <c r="G56" s="800"/>
      <c r="H56" s="698"/>
      <c r="I56" s="698"/>
      <c r="J56" s="698"/>
      <c r="K56" s="698"/>
      <c r="L56" s="698"/>
      <c r="M56" s="698"/>
      <c r="N56" s="698"/>
      <c r="O56" s="698"/>
      <c r="P56" s="699"/>
      <c r="Q56" s="701"/>
      <c r="R56" s="701"/>
      <c r="S56" s="701"/>
      <c r="T56" s="701"/>
      <c r="U56" s="701"/>
      <c r="V56" s="701"/>
      <c r="W56" s="699"/>
      <c r="X56" s="705"/>
      <c r="Y56" s="705"/>
      <c r="Z56" s="705"/>
      <c r="AA56" s="770"/>
      <c r="AB56" s="705"/>
      <c r="AC56" s="705"/>
      <c r="AD56" s="705"/>
      <c r="AE56" s="705"/>
      <c r="AF56" s="705"/>
      <c r="AG56" s="705"/>
      <c r="AH56" s="699"/>
      <c r="AI56" s="707"/>
      <c r="AJ56" s="707"/>
      <c r="AK56" s="707"/>
      <c r="AL56" s="707"/>
      <c r="AM56" s="707"/>
      <c r="AN56" s="707"/>
      <c r="AO56" s="707"/>
      <c r="AP56" s="707"/>
      <c r="AQ56" s="707"/>
      <c r="AR56" s="707"/>
      <c r="AS56" s="707"/>
      <c r="AT56" s="707"/>
      <c r="AU56" s="707"/>
      <c r="AV56" s="707"/>
      <c r="AW56" s="707"/>
      <c r="AX56" s="699"/>
      <c r="AY56" s="711"/>
      <c r="AZ56" s="711"/>
      <c r="BA56" s="711"/>
      <c r="BB56" s="711"/>
      <c r="BC56" s="711"/>
      <c r="BD56" s="699"/>
      <c r="BE56" s="715"/>
      <c r="BF56" s="715"/>
      <c r="BG56" s="715"/>
      <c r="BH56" s="715"/>
      <c r="BI56" s="715"/>
      <c r="BJ56" s="715"/>
      <c r="BK56" s="715"/>
      <c r="BL56" s="699"/>
      <c r="BM56" s="716"/>
      <c r="BN56" s="716"/>
      <c r="BO56" s="716"/>
      <c r="BP56" s="716"/>
      <c r="BQ56" s="716"/>
      <c r="BR56" s="716"/>
      <c r="BS56" s="716"/>
      <c r="BT56" s="716"/>
      <c r="BU56" s="716"/>
      <c r="BV56" s="699"/>
      <c r="BW56" s="718"/>
      <c r="BX56" s="718"/>
      <c r="BY56" s="718"/>
      <c r="BZ56" s="718"/>
      <c r="CA56" s="718"/>
      <c r="CB56" s="718"/>
      <c r="CC56" s="718"/>
      <c r="CD56" s="718"/>
      <c r="CE56" s="718"/>
      <c r="CF56" s="718"/>
      <c r="CG56" s="718"/>
    </row>
    <row r="57">
      <c r="A57" s="805"/>
      <c r="B57" s="806"/>
      <c r="C57" s="807"/>
      <c r="D57" s="808"/>
      <c r="E57" s="809"/>
      <c r="F57" s="810"/>
      <c r="G57" s="806"/>
      <c r="H57" s="698"/>
      <c r="I57" s="698"/>
      <c r="J57" s="698"/>
      <c r="K57" s="698"/>
      <c r="L57" s="698"/>
      <c r="M57" s="698"/>
      <c r="N57" s="698"/>
      <c r="O57" s="698"/>
      <c r="P57" s="699"/>
      <c r="Q57" s="701"/>
      <c r="R57" s="701"/>
      <c r="S57" s="701"/>
      <c r="T57" s="701"/>
      <c r="U57" s="701"/>
      <c r="V57" s="701"/>
      <c r="W57" s="699"/>
      <c r="X57" s="705"/>
      <c r="Y57" s="705"/>
      <c r="Z57" s="705"/>
      <c r="AA57" s="770"/>
      <c r="AB57" s="705"/>
      <c r="AC57" s="705"/>
      <c r="AD57" s="705"/>
      <c r="AE57" s="705"/>
      <c r="AF57" s="705"/>
      <c r="AG57" s="705"/>
      <c r="AH57" s="699"/>
      <c r="AI57" s="707"/>
      <c r="AJ57" s="707"/>
      <c r="AK57" s="707"/>
      <c r="AL57" s="707"/>
      <c r="AM57" s="707"/>
      <c r="AN57" s="707"/>
      <c r="AO57" s="707"/>
      <c r="AP57" s="707"/>
      <c r="AQ57" s="707"/>
      <c r="AR57" s="707"/>
      <c r="AS57" s="707"/>
      <c r="AT57" s="707"/>
      <c r="AU57" s="707"/>
      <c r="AV57" s="707"/>
      <c r="AW57" s="707"/>
      <c r="AX57" s="699"/>
      <c r="AY57" s="711"/>
      <c r="AZ57" s="711"/>
      <c r="BA57" s="711"/>
      <c r="BB57" s="711"/>
      <c r="BC57" s="711"/>
      <c r="BD57" s="699"/>
      <c r="BE57" s="715"/>
      <c r="BF57" s="715"/>
      <c r="BG57" s="715"/>
      <c r="BH57" s="715"/>
      <c r="BI57" s="715"/>
      <c r="BJ57" s="715"/>
      <c r="BK57" s="715"/>
      <c r="BL57" s="699"/>
      <c r="BM57" s="716"/>
      <c r="BN57" s="716"/>
      <c r="BO57" s="716"/>
      <c r="BP57" s="716"/>
      <c r="BQ57" s="716"/>
      <c r="BR57" s="716"/>
      <c r="BS57" s="716"/>
      <c r="BT57" s="716"/>
      <c r="BU57" s="716"/>
      <c r="BV57" s="699"/>
      <c r="BW57" s="718"/>
      <c r="BX57" s="718"/>
      <c r="BY57" s="718"/>
      <c r="BZ57" s="718"/>
      <c r="CA57" s="718"/>
      <c r="CB57" s="718"/>
      <c r="CC57" s="718"/>
      <c r="CD57" s="718"/>
      <c r="CE57" s="718"/>
      <c r="CF57" s="718"/>
      <c r="CG57" s="718"/>
    </row>
    <row r="58">
      <c r="A58" s="772"/>
      <c r="B58" s="800"/>
      <c r="C58" s="801"/>
      <c r="D58" s="802"/>
      <c r="E58" s="803"/>
      <c r="F58" s="804"/>
      <c r="G58" s="800"/>
      <c r="H58" s="698"/>
      <c r="I58" s="698"/>
      <c r="J58" s="698"/>
      <c r="K58" s="698"/>
      <c r="L58" s="698"/>
      <c r="M58" s="698"/>
      <c r="N58" s="698"/>
      <c r="O58" s="698"/>
      <c r="P58" s="699"/>
      <c r="Q58" s="701"/>
      <c r="R58" s="701"/>
      <c r="S58" s="701"/>
      <c r="T58" s="701"/>
      <c r="U58" s="701"/>
      <c r="V58" s="701"/>
      <c r="W58" s="699"/>
      <c r="X58" s="705"/>
      <c r="Y58" s="705"/>
      <c r="Z58" s="705"/>
      <c r="AA58" s="770"/>
      <c r="AB58" s="705"/>
      <c r="AC58" s="705"/>
      <c r="AD58" s="705"/>
      <c r="AE58" s="705"/>
      <c r="AF58" s="705"/>
      <c r="AG58" s="705"/>
      <c r="AH58" s="699"/>
      <c r="AI58" s="707"/>
      <c r="AJ58" s="707"/>
      <c r="AK58" s="707"/>
      <c r="AL58" s="707"/>
      <c r="AM58" s="707"/>
      <c r="AN58" s="707"/>
      <c r="AO58" s="707"/>
      <c r="AP58" s="707"/>
      <c r="AQ58" s="707"/>
      <c r="AR58" s="707"/>
      <c r="AS58" s="707"/>
      <c r="AT58" s="707"/>
      <c r="AU58" s="707"/>
      <c r="AV58" s="707"/>
      <c r="AW58" s="707"/>
      <c r="AX58" s="699"/>
      <c r="AY58" s="711"/>
      <c r="AZ58" s="711"/>
      <c r="BA58" s="711"/>
      <c r="BB58" s="711"/>
      <c r="BC58" s="711"/>
      <c r="BD58" s="699"/>
      <c r="BE58" s="715"/>
      <c r="BF58" s="715"/>
      <c r="BG58" s="715"/>
      <c r="BH58" s="715"/>
      <c r="BI58" s="715"/>
      <c r="BJ58" s="715"/>
      <c r="BK58" s="715"/>
      <c r="BL58" s="699"/>
      <c r="BM58" s="716"/>
      <c r="BN58" s="716"/>
      <c r="BO58" s="716"/>
      <c r="BP58" s="716"/>
      <c r="BQ58" s="716"/>
      <c r="BR58" s="716"/>
      <c r="BS58" s="716"/>
      <c r="BT58" s="716"/>
      <c r="BU58" s="716"/>
      <c r="BV58" s="699"/>
      <c r="BW58" s="718"/>
      <c r="BX58" s="718"/>
      <c r="BY58" s="718"/>
      <c r="BZ58" s="718"/>
      <c r="CA58" s="718"/>
      <c r="CB58" s="718"/>
      <c r="CC58" s="718"/>
      <c r="CD58" s="718"/>
      <c r="CE58" s="718"/>
      <c r="CF58" s="718"/>
      <c r="CG58" s="718"/>
    </row>
    <row r="59">
      <c r="A59" s="805"/>
      <c r="B59" s="806"/>
      <c r="C59" s="807"/>
      <c r="D59" s="808"/>
      <c r="E59" s="809"/>
      <c r="F59" s="810"/>
      <c r="G59" s="806"/>
      <c r="H59" s="698"/>
      <c r="I59" s="698"/>
      <c r="J59" s="698"/>
      <c r="K59" s="698"/>
      <c r="L59" s="698"/>
      <c r="M59" s="698"/>
      <c r="N59" s="698"/>
      <c r="O59" s="698"/>
      <c r="P59" s="699"/>
      <c r="Q59" s="701"/>
      <c r="R59" s="701"/>
      <c r="S59" s="701"/>
      <c r="T59" s="701"/>
      <c r="U59" s="701"/>
      <c r="V59" s="701"/>
      <c r="W59" s="699"/>
      <c r="X59" s="705"/>
      <c r="Y59" s="705"/>
      <c r="Z59" s="705"/>
      <c r="AA59" s="770"/>
      <c r="AB59" s="705"/>
      <c r="AC59" s="705"/>
      <c r="AD59" s="705"/>
      <c r="AE59" s="705"/>
      <c r="AF59" s="705"/>
      <c r="AG59" s="705"/>
      <c r="AH59" s="699"/>
      <c r="AI59" s="707"/>
      <c r="AJ59" s="707"/>
      <c r="AK59" s="707"/>
      <c r="AL59" s="707"/>
      <c r="AM59" s="707"/>
      <c r="AN59" s="707"/>
      <c r="AO59" s="707"/>
      <c r="AP59" s="707"/>
      <c r="AQ59" s="707"/>
      <c r="AR59" s="707"/>
      <c r="AS59" s="707"/>
      <c r="AT59" s="707"/>
      <c r="AU59" s="707"/>
      <c r="AV59" s="707"/>
      <c r="AW59" s="707"/>
      <c r="AX59" s="699"/>
      <c r="AY59" s="711"/>
      <c r="AZ59" s="711"/>
      <c r="BA59" s="711"/>
      <c r="BB59" s="711"/>
      <c r="BC59" s="711"/>
      <c r="BD59" s="699"/>
      <c r="BE59" s="715"/>
      <c r="BF59" s="715"/>
      <c r="BG59" s="715"/>
      <c r="BH59" s="715"/>
      <c r="BI59" s="715"/>
      <c r="BJ59" s="715"/>
      <c r="BK59" s="715"/>
      <c r="BL59" s="699"/>
      <c r="BM59" s="716"/>
      <c r="BN59" s="716"/>
      <c r="BO59" s="716"/>
      <c r="BP59" s="716"/>
      <c r="BQ59" s="716"/>
      <c r="BR59" s="716"/>
      <c r="BS59" s="716"/>
      <c r="BT59" s="716"/>
      <c r="BU59" s="716"/>
      <c r="BV59" s="699"/>
      <c r="BW59" s="718"/>
      <c r="BX59" s="718"/>
      <c r="BY59" s="718"/>
      <c r="BZ59" s="718"/>
      <c r="CA59" s="718"/>
      <c r="CB59" s="718"/>
      <c r="CC59" s="718"/>
      <c r="CD59" s="718"/>
      <c r="CE59" s="718"/>
      <c r="CF59" s="718"/>
      <c r="CG59" s="7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1" t="s">
        <v>43</v>
      </c>
      <c r="C1" s="811" t="s">
        <v>6215</v>
      </c>
      <c r="D1" s="812" t="s">
        <v>6216</v>
      </c>
      <c r="E1" s="813" t="s">
        <v>6217</v>
      </c>
      <c r="F1" s="813" t="s">
        <v>806</v>
      </c>
      <c r="G1" s="812" t="s">
        <v>6218</v>
      </c>
      <c r="H1" s="813" t="s">
        <v>1225</v>
      </c>
      <c r="I1" s="812" t="s">
        <v>6219</v>
      </c>
      <c r="J1" s="813" t="s">
        <v>6220</v>
      </c>
      <c r="K1" s="813" t="s">
        <v>6221</v>
      </c>
      <c r="L1" s="813" t="s">
        <v>6222</v>
      </c>
      <c r="M1" s="813" t="s">
        <v>718</v>
      </c>
      <c r="N1" s="812" t="s">
        <v>6223</v>
      </c>
      <c r="O1" s="814" t="s">
        <v>6224</v>
      </c>
      <c r="P1" s="813" t="s">
        <v>6225</v>
      </c>
      <c r="Q1" s="813" t="s">
        <v>6124</v>
      </c>
      <c r="R1" s="813" t="s">
        <v>6092</v>
      </c>
      <c r="S1" s="815" t="s">
        <v>6226</v>
      </c>
      <c r="T1" s="814" t="s">
        <v>1662</v>
      </c>
      <c r="U1" s="813" t="s">
        <v>5678</v>
      </c>
      <c r="V1" s="814" t="s">
        <v>1555</v>
      </c>
      <c r="W1" s="813" t="s">
        <v>6164</v>
      </c>
      <c r="X1" s="813" t="s">
        <v>1283</v>
      </c>
      <c r="Y1" s="813" t="s">
        <v>6227</v>
      </c>
      <c r="Z1" s="813" t="s">
        <v>3519</v>
      </c>
      <c r="AA1" s="813" t="s">
        <v>537</v>
      </c>
      <c r="AB1" s="813" t="s">
        <v>6228</v>
      </c>
      <c r="AC1" s="813" t="s">
        <v>2727</v>
      </c>
      <c r="AD1" s="813" t="s">
        <v>5926</v>
      </c>
      <c r="AE1" s="813" t="s">
        <v>6229</v>
      </c>
      <c r="AF1" s="814" t="s">
        <v>6230</v>
      </c>
      <c r="AG1" s="813" t="s">
        <v>2619</v>
      </c>
      <c r="AH1" s="813" t="s">
        <v>6231</v>
      </c>
      <c r="AI1" s="816" t="s">
        <v>3072</v>
      </c>
      <c r="AJ1" s="813" t="s">
        <v>4221</v>
      </c>
      <c r="AK1" s="813" t="s">
        <v>6232</v>
      </c>
      <c r="AL1" s="813" t="s">
        <v>6233</v>
      </c>
      <c r="AM1" s="813" t="s">
        <v>630</v>
      </c>
      <c r="AN1" s="815" t="s">
        <v>6059</v>
      </c>
      <c r="AO1" s="813" t="s">
        <v>6189</v>
      </c>
      <c r="AP1" s="813" t="s">
        <v>3720</v>
      </c>
      <c r="AQ1" s="813" t="s">
        <v>5284</v>
      </c>
      <c r="AR1" s="813"/>
      <c r="AS1" s="813"/>
      <c r="AT1" s="813"/>
      <c r="AU1" s="813"/>
      <c r="AV1" s="813"/>
      <c r="AW1" s="813"/>
      <c r="AX1" s="813"/>
      <c r="AY1" s="813"/>
      <c r="AZ1" s="813"/>
      <c r="BA1" s="813"/>
    </row>
    <row r="2" ht="15.75" customHeight="1">
      <c r="A2" s="817" t="s">
        <v>44</v>
      </c>
      <c r="C2" s="818"/>
      <c r="D2" s="819" t="s">
        <v>6234</v>
      </c>
      <c r="E2" s="819" t="s">
        <v>6235</v>
      </c>
      <c r="F2" s="819" t="s">
        <v>6236</v>
      </c>
      <c r="G2" s="819" t="s">
        <v>6237</v>
      </c>
      <c r="H2" s="819" t="s">
        <v>6238</v>
      </c>
      <c r="I2" s="819" t="s">
        <v>5403</v>
      </c>
      <c r="J2" s="819" t="s">
        <v>6239</v>
      </c>
      <c r="K2" s="819" t="s">
        <v>6240</v>
      </c>
      <c r="L2" s="819" t="s">
        <v>6241</v>
      </c>
      <c r="M2" s="819" t="s">
        <v>6242</v>
      </c>
      <c r="N2" s="819" t="s">
        <v>6243</v>
      </c>
      <c r="O2" s="819" t="s">
        <v>6244</v>
      </c>
      <c r="P2" s="819" t="s">
        <v>6245</v>
      </c>
      <c r="Q2" s="819" t="s">
        <v>5525</v>
      </c>
      <c r="R2" s="819" t="s">
        <v>6246</v>
      </c>
      <c r="S2" s="819" t="s">
        <v>6247</v>
      </c>
      <c r="T2" s="819" t="s">
        <v>6247</v>
      </c>
      <c r="U2" s="819" t="s">
        <v>892</v>
      </c>
      <c r="V2" s="819" t="s">
        <v>4453</v>
      </c>
      <c r="W2" s="819" t="s">
        <v>2899</v>
      </c>
      <c r="X2" s="819" t="s">
        <v>1775</v>
      </c>
      <c r="Y2" s="819" t="s">
        <v>5100</v>
      </c>
      <c r="Z2" s="819" t="s">
        <v>4251</v>
      </c>
      <c r="AA2" s="819" t="s">
        <v>2070</v>
      </c>
      <c r="AB2" s="819" t="s">
        <v>4737</v>
      </c>
      <c r="AC2" s="819" t="s">
        <v>5755</v>
      </c>
      <c r="AD2" s="819" t="s">
        <v>1285</v>
      </c>
      <c r="AE2" s="819" t="s">
        <v>4123</v>
      </c>
      <c r="AF2" s="819" t="s">
        <v>1811</v>
      </c>
      <c r="AG2" s="819" t="s">
        <v>1811</v>
      </c>
      <c r="AH2" s="819" t="s">
        <v>220</v>
      </c>
      <c r="AI2" s="820" t="s">
        <v>539</v>
      </c>
      <c r="AJ2" s="819" t="s">
        <v>330</v>
      </c>
      <c r="AK2" s="819" t="s">
        <v>720</v>
      </c>
      <c r="AL2" s="819" t="s">
        <v>720</v>
      </c>
      <c r="AM2" s="819" t="s">
        <v>720</v>
      </c>
      <c r="AN2" s="819" t="s">
        <v>541</v>
      </c>
      <c r="AO2" s="819" t="s">
        <v>891</v>
      </c>
      <c r="AP2" s="819" t="s">
        <v>1498</v>
      </c>
      <c r="AQ2" s="819" t="s">
        <v>1498</v>
      </c>
      <c r="AR2" s="819"/>
      <c r="AS2" s="819"/>
      <c r="AT2" s="819"/>
      <c r="AU2" s="819"/>
      <c r="AV2" s="819"/>
      <c r="AW2" s="819"/>
      <c r="AX2" s="819"/>
      <c r="AY2" s="819"/>
      <c r="AZ2" s="819"/>
      <c r="BA2" s="819"/>
    </row>
    <row r="3" ht="15.75" customHeight="1">
      <c r="A3" s="821" t="s">
        <v>6248</v>
      </c>
      <c r="C3" s="818"/>
      <c r="D3" s="822" t="s">
        <v>6249</v>
      </c>
      <c r="E3" s="822" t="s">
        <v>6250</v>
      </c>
      <c r="F3" s="822" t="s">
        <v>1558</v>
      </c>
      <c r="G3" s="822" t="s">
        <v>6251</v>
      </c>
      <c r="H3" s="822" t="s">
        <v>3143</v>
      </c>
      <c r="I3" s="822" t="s">
        <v>5595</v>
      </c>
      <c r="J3" s="822" t="s">
        <v>221</v>
      </c>
      <c r="K3" s="822" t="s">
        <v>1578</v>
      </c>
      <c r="L3" s="822" t="s">
        <v>1775</v>
      </c>
      <c r="M3" s="822" t="s">
        <v>2441</v>
      </c>
      <c r="N3" s="822" t="s">
        <v>4251</v>
      </c>
      <c r="O3" s="822" t="s">
        <v>4453</v>
      </c>
      <c r="P3" s="822" t="s">
        <v>4453</v>
      </c>
      <c r="Q3" s="822" t="s">
        <v>4231</v>
      </c>
      <c r="R3" s="822" t="s">
        <v>1411</v>
      </c>
      <c r="S3" s="822" t="s">
        <v>5195</v>
      </c>
      <c r="T3" s="822" t="s">
        <v>4127</v>
      </c>
      <c r="U3" s="822" t="s">
        <v>219</v>
      </c>
      <c r="V3" s="822" t="s">
        <v>329</v>
      </c>
      <c r="W3" s="822" t="s">
        <v>2292</v>
      </c>
      <c r="X3" s="822" t="s">
        <v>632</v>
      </c>
      <c r="Y3" s="822" t="s">
        <v>720</v>
      </c>
      <c r="Z3" s="822" t="s">
        <v>5334</v>
      </c>
      <c r="AA3" s="822" t="s">
        <v>720</v>
      </c>
      <c r="AB3" s="822" t="s">
        <v>891</v>
      </c>
      <c r="AC3" s="822" t="s">
        <v>2292</v>
      </c>
      <c r="AD3" s="822" t="s">
        <v>720</v>
      </c>
      <c r="AE3" s="822" t="s">
        <v>541</v>
      </c>
      <c r="AF3" s="822" t="s">
        <v>540</v>
      </c>
      <c r="AG3" s="822" t="s">
        <v>632</v>
      </c>
      <c r="AH3" s="822" t="s">
        <v>329</v>
      </c>
      <c r="AI3" s="823" t="s">
        <v>435</v>
      </c>
      <c r="AJ3" s="819" t="s">
        <v>1498</v>
      </c>
      <c r="AK3" s="822" t="s">
        <v>1498</v>
      </c>
      <c r="AL3" s="822" t="s">
        <v>1048</v>
      </c>
      <c r="AM3" s="822" t="s">
        <v>1048</v>
      </c>
      <c r="AN3" s="822" t="s">
        <v>1048</v>
      </c>
      <c r="AO3" s="822" t="s">
        <v>1048</v>
      </c>
      <c r="AP3" s="822" t="s">
        <v>1498</v>
      </c>
      <c r="AQ3" s="822" t="s">
        <v>1048</v>
      </c>
      <c r="AR3" s="822"/>
      <c r="AS3" s="822"/>
      <c r="AT3" s="822"/>
      <c r="AU3" s="822"/>
      <c r="AV3" s="822"/>
      <c r="AW3" s="822"/>
      <c r="AX3" s="822"/>
      <c r="AY3" s="822"/>
      <c r="AZ3" s="822"/>
      <c r="BA3" s="822"/>
    </row>
    <row r="4" ht="15.75" customHeight="1">
      <c r="A4" s="824" t="s">
        <v>6252</v>
      </c>
      <c r="B4" s="825"/>
      <c r="C4" s="826"/>
      <c r="D4" s="827" t="s">
        <v>6253</v>
      </c>
      <c r="E4" s="827" t="s">
        <v>542</v>
      </c>
      <c r="F4" s="827" t="s">
        <v>3840</v>
      </c>
      <c r="G4" s="827" t="s">
        <v>1619</v>
      </c>
      <c r="H4" s="827" t="s">
        <v>3143</v>
      </c>
      <c r="I4" s="827" t="s">
        <v>2400</v>
      </c>
      <c r="J4" s="827" t="s">
        <v>542</v>
      </c>
      <c r="K4" s="827" t="s">
        <v>891</v>
      </c>
      <c r="L4" s="827" t="s">
        <v>4251</v>
      </c>
      <c r="M4" s="827" t="s">
        <v>6149</v>
      </c>
      <c r="N4" s="827" t="s">
        <v>4030</v>
      </c>
      <c r="O4" s="827" t="s">
        <v>4127</v>
      </c>
      <c r="P4" s="827" t="s">
        <v>1619</v>
      </c>
      <c r="Q4" s="827" t="s">
        <v>2656</v>
      </c>
      <c r="R4" s="827" t="s">
        <v>2292</v>
      </c>
      <c r="S4" s="827" t="s">
        <v>1286</v>
      </c>
      <c r="T4" s="827" t="s">
        <v>720</v>
      </c>
      <c r="U4" s="827" t="s">
        <v>330</v>
      </c>
      <c r="V4" s="827" t="s">
        <v>540</v>
      </c>
      <c r="W4" s="827" t="s">
        <v>891</v>
      </c>
      <c r="X4" s="827" t="s">
        <v>632</v>
      </c>
      <c r="Y4" s="827" t="s">
        <v>891</v>
      </c>
      <c r="Z4" s="827" t="s">
        <v>891</v>
      </c>
      <c r="AA4" s="827" t="s">
        <v>720</v>
      </c>
      <c r="AB4" s="827" t="s">
        <v>891</v>
      </c>
      <c r="AC4" s="827" t="s">
        <v>891</v>
      </c>
      <c r="AD4" s="827" t="s">
        <v>435</v>
      </c>
      <c r="AE4" s="827" t="s">
        <v>891</v>
      </c>
      <c r="AF4" s="827" t="s">
        <v>540</v>
      </c>
      <c r="AG4" s="827" t="s">
        <v>540</v>
      </c>
      <c r="AH4" s="827" t="s">
        <v>891</v>
      </c>
      <c r="AI4" s="828" t="s">
        <v>435</v>
      </c>
      <c r="AJ4" s="829" t="s">
        <v>1498</v>
      </c>
      <c r="AK4" s="827" t="s">
        <v>1286</v>
      </c>
      <c r="AL4" s="827" t="s">
        <v>1048</v>
      </c>
      <c r="AM4" s="827" t="s">
        <v>1048</v>
      </c>
      <c r="AN4" s="827" t="s">
        <v>1286</v>
      </c>
      <c r="AO4" s="827" t="s">
        <v>1286</v>
      </c>
      <c r="AP4" s="827" t="s">
        <v>1286</v>
      </c>
      <c r="AQ4" s="827" t="s">
        <v>1286</v>
      </c>
      <c r="AR4" s="827"/>
      <c r="AS4" s="827"/>
      <c r="AT4" s="827"/>
      <c r="AU4" s="827"/>
      <c r="AV4" s="827"/>
      <c r="AW4" s="827"/>
      <c r="AX4" s="827"/>
      <c r="AY4" s="827"/>
      <c r="AZ4" s="827"/>
      <c r="BA4" s="827"/>
    </row>
    <row r="5">
      <c r="A5" s="830" t="s">
        <v>35</v>
      </c>
      <c r="D5" s="831"/>
      <c r="E5" s="831"/>
      <c r="F5" s="831"/>
      <c r="G5" s="831"/>
      <c r="H5" s="831"/>
      <c r="I5" s="831"/>
      <c r="J5" s="831"/>
      <c r="K5" s="831"/>
      <c r="L5" s="831"/>
      <c r="M5" s="831"/>
      <c r="N5" s="831"/>
      <c r="O5" s="831"/>
      <c r="P5" s="831"/>
      <c r="Q5" s="831"/>
      <c r="R5" s="831"/>
      <c r="S5" s="831"/>
      <c r="T5" s="831"/>
      <c r="U5" s="831"/>
      <c r="V5" s="831"/>
      <c r="W5" s="831"/>
      <c r="X5" s="831"/>
      <c r="Y5" s="831"/>
      <c r="Z5" s="830"/>
      <c r="AA5" s="831"/>
      <c r="AB5" s="831"/>
      <c r="AC5" s="831"/>
      <c r="AD5" s="831"/>
      <c r="AE5" s="831"/>
      <c r="AF5" s="831"/>
      <c r="AG5" s="831"/>
      <c r="AH5" s="831"/>
      <c r="AI5" s="832"/>
      <c r="AJ5" s="833"/>
      <c r="AK5" s="831"/>
      <c r="AL5" s="831"/>
      <c r="AM5" s="831"/>
      <c r="AN5" s="831"/>
      <c r="AO5" s="831"/>
      <c r="AP5" s="831"/>
      <c r="AQ5" s="834"/>
      <c r="AR5" s="831"/>
      <c r="AS5" s="831"/>
      <c r="AT5" s="831"/>
      <c r="AU5" s="831"/>
      <c r="AV5" s="831"/>
      <c r="AW5" s="831"/>
      <c r="AX5" s="831"/>
      <c r="AY5" s="831"/>
      <c r="AZ5" s="831"/>
      <c r="BA5" s="831"/>
    </row>
    <row r="6" ht="15.75" customHeight="1">
      <c r="A6" s="835" t="s">
        <v>6254</v>
      </c>
      <c r="B6" s="836" t="s">
        <v>6255</v>
      </c>
      <c r="C6" s="837" t="s">
        <v>222</v>
      </c>
      <c r="D6" s="838" t="s">
        <v>222</v>
      </c>
      <c r="E6" s="839" t="s">
        <v>968</v>
      </c>
      <c r="F6" s="840" t="s">
        <v>809</v>
      </c>
      <c r="G6" s="839" t="s">
        <v>333</v>
      </c>
      <c r="H6" s="838" t="s">
        <v>198</v>
      </c>
      <c r="I6" s="838" t="str">
        <f>HYPERLINK("https://youtu.be/BAG8a3WI9KM","52.27")</f>
        <v>52.27</v>
      </c>
      <c r="J6" s="841" t="s">
        <v>746</v>
      </c>
      <c r="K6" s="842" t="s">
        <v>1375</v>
      </c>
      <c r="L6" s="838" t="s">
        <v>6256</v>
      </c>
      <c r="M6" s="843" t="s">
        <v>721</v>
      </c>
      <c r="N6" s="844"/>
      <c r="O6" s="839" t="str">
        <f>HYPERLINK("https://youtu.be/qv_H1NgDIQ8","53.73")</f>
        <v>53.73</v>
      </c>
      <c r="P6" s="840" t="s">
        <v>6257</v>
      </c>
      <c r="Q6" s="843" t="s">
        <v>2442</v>
      </c>
      <c r="R6" s="840"/>
      <c r="S6" s="840"/>
      <c r="T6" s="839" t="str">
        <f>HYPERLINK("https://clips.twitch.tv/ZealousSeductiveOkapiCharlieBitMe","51.96")</f>
        <v>51.96</v>
      </c>
      <c r="U6" s="844"/>
      <c r="V6" s="840"/>
      <c r="W6" s="844"/>
      <c r="X6" s="845"/>
      <c r="Y6" s="840"/>
      <c r="Z6" s="846"/>
      <c r="AA6" s="844"/>
      <c r="AB6" s="840"/>
      <c r="AC6" s="840"/>
      <c r="AD6" s="844"/>
      <c r="AE6" s="840"/>
      <c r="AF6" s="840"/>
      <c r="AG6" s="844"/>
      <c r="AH6" s="840"/>
      <c r="AI6" s="847"/>
      <c r="AJ6" s="848"/>
      <c r="AK6" s="840"/>
      <c r="AL6" s="840"/>
      <c r="AM6" s="840"/>
      <c r="AN6" s="844"/>
      <c r="AO6" s="840"/>
      <c r="AP6" s="844"/>
      <c r="AQ6" s="840"/>
      <c r="AR6" s="840"/>
      <c r="AS6" s="840"/>
      <c r="AT6" s="840"/>
      <c r="AU6" s="840"/>
      <c r="AV6" s="840"/>
      <c r="AW6" s="840"/>
      <c r="AX6" s="840"/>
      <c r="AY6" s="840"/>
      <c r="AZ6" s="840"/>
      <c r="BA6" s="840"/>
    </row>
    <row r="7" ht="15.75" customHeight="1">
      <c r="A7" s="835" t="s">
        <v>6258</v>
      </c>
      <c r="B7" s="836" t="s">
        <v>6259</v>
      </c>
      <c r="C7" s="837" t="s">
        <v>6260</v>
      </c>
      <c r="D7" s="838" t="str">
        <f>HYPERLINK("https://youtu.be/CefbvCRxW34","1:21.78")</f>
        <v>1:21.78</v>
      </c>
      <c r="E7" s="838" t="s">
        <v>6261</v>
      </c>
      <c r="F7" s="840"/>
      <c r="G7" s="840"/>
      <c r="H7" s="838" t="str">
        <f>HYPERLINK("https://youtu.be/y9FQ4EcrohI", "1:21.52")</f>
        <v>1:21.52</v>
      </c>
      <c r="I7" s="840" t="s">
        <v>6262</v>
      </c>
      <c r="J7" s="838" t="s">
        <v>6263</v>
      </c>
      <c r="K7" s="842" t="s">
        <v>6264</v>
      </c>
      <c r="L7" s="840"/>
      <c r="M7" s="840"/>
      <c r="N7" s="840"/>
      <c r="O7" s="840" t="s">
        <v>6265</v>
      </c>
      <c r="P7" s="840" t="s">
        <v>6266</v>
      </c>
      <c r="Q7" s="838" t="s">
        <v>2443</v>
      </c>
      <c r="R7" s="840"/>
      <c r="S7" s="840"/>
      <c r="T7" s="840"/>
      <c r="U7" s="840"/>
      <c r="V7" s="840"/>
      <c r="W7" s="840"/>
      <c r="X7" s="846"/>
      <c r="Y7" s="840"/>
      <c r="Z7" s="846"/>
      <c r="AA7" s="840"/>
      <c r="AB7" s="840"/>
      <c r="AC7" s="840"/>
      <c r="AD7" s="840"/>
      <c r="AE7" s="840"/>
      <c r="AF7" s="840"/>
      <c r="AG7" s="840"/>
      <c r="AH7" s="840"/>
      <c r="AI7" s="849" t="s">
        <v>6267</v>
      </c>
      <c r="AJ7" s="848"/>
      <c r="AK7" s="840"/>
      <c r="AL7" s="840"/>
      <c r="AM7" s="840"/>
      <c r="AN7" s="840"/>
      <c r="AO7" s="840"/>
      <c r="AP7" s="840"/>
      <c r="AQ7" s="840"/>
      <c r="AR7" s="840"/>
      <c r="AS7" s="840"/>
      <c r="AT7" s="840"/>
      <c r="AU7" s="840"/>
      <c r="AV7" s="840"/>
      <c r="AW7" s="840"/>
      <c r="AX7" s="840"/>
      <c r="AY7" s="840"/>
      <c r="AZ7" s="840"/>
      <c r="BA7" s="840"/>
    </row>
    <row r="8" ht="15.75" customHeight="1">
      <c r="A8" s="850"/>
      <c r="B8" s="851" t="s">
        <v>6268</v>
      </c>
      <c r="C8" s="837" t="s">
        <v>223</v>
      </c>
      <c r="D8" s="838" t="s">
        <v>223</v>
      </c>
      <c r="E8" s="838" t="s">
        <v>969</v>
      </c>
      <c r="F8" s="840" t="s">
        <v>810</v>
      </c>
      <c r="G8" s="840" t="s">
        <v>893</v>
      </c>
      <c r="H8" s="838" t="s">
        <v>5880</v>
      </c>
      <c r="I8" s="838" t="str">
        <f>HYPERLINK("https://youtu.be/ZP_d48CVxG0","1:19.30")</f>
        <v>1:19.30</v>
      </c>
      <c r="J8" s="838" t="s">
        <v>1339</v>
      </c>
      <c r="K8" s="842" t="s">
        <v>1725</v>
      </c>
      <c r="L8" s="838" t="s">
        <v>1622</v>
      </c>
      <c r="M8" s="840"/>
      <c r="N8" s="840"/>
      <c r="O8" s="840" t="s">
        <v>3997</v>
      </c>
      <c r="P8" s="840"/>
      <c r="Q8" s="840"/>
      <c r="R8" s="840"/>
      <c r="S8" s="840"/>
      <c r="T8" s="840" t="s">
        <v>2073</v>
      </c>
      <c r="U8" s="840"/>
      <c r="V8" s="840"/>
      <c r="W8" s="840"/>
      <c r="X8" s="846"/>
      <c r="Y8" s="840"/>
      <c r="Z8" s="846"/>
      <c r="AA8" s="840"/>
      <c r="AB8" s="840"/>
      <c r="AC8" s="840"/>
      <c r="AD8" s="840"/>
      <c r="AE8" s="840"/>
      <c r="AF8" s="840"/>
      <c r="AG8" s="840"/>
      <c r="AH8" s="840"/>
      <c r="AI8" s="847"/>
      <c r="AJ8" s="848"/>
      <c r="AK8" s="840"/>
      <c r="AL8" s="840"/>
      <c r="AM8" s="840"/>
      <c r="AN8" s="840"/>
      <c r="AO8" s="840"/>
      <c r="AP8" s="840"/>
      <c r="AQ8" s="840"/>
      <c r="AR8" s="840"/>
      <c r="AS8" s="840"/>
      <c r="AT8" s="840"/>
      <c r="AU8" s="840"/>
      <c r="AV8" s="840"/>
      <c r="AW8" s="840"/>
      <c r="AX8" s="840"/>
      <c r="AY8" s="840"/>
      <c r="AZ8" s="840"/>
      <c r="BA8" s="840"/>
    </row>
    <row r="9" ht="15.75" customHeight="1">
      <c r="A9" s="852" t="s">
        <v>6269</v>
      </c>
      <c r="B9" s="853" t="s">
        <v>6255</v>
      </c>
      <c r="C9" s="837" t="s">
        <v>6270</v>
      </c>
      <c r="D9" s="838" t="s">
        <v>6270</v>
      </c>
      <c r="E9" s="838" t="s">
        <v>6271</v>
      </c>
      <c r="F9" s="840" t="s">
        <v>1610</v>
      </c>
      <c r="G9" s="840" t="s">
        <v>1610</v>
      </c>
      <c r="H9" s="840"/>
      <c r="I9" s="840" t="s">
        <v>1138</v>
      </c>
      <c r="J9" s="840"/>
      <c r="K9" s="840"/>
      <c r="L9" s="840"/>
      <c r="M9" s="840"/>
      <c r="N9" s="840" t="s">
        <v>6272</v>
      </c>
      <c r="O9" s="840" t="s">
        <v>1260</v>
      </c>
      <c r="P9" s="840"/>
      <c r="Q9" s="840" t="s">
        <v>6273</v>
      </c>
      <c r="R9" s="840"/>
      <c r="S9" s="840"/>
      <c r="T9" s="840"/>
      <c r="U9" s="840" t="s">
        <v>1071</v>
      </c>
      <c r="V9" s="840"/>
      <c r="W9" s="840"/>
      <c r="X9" s="838" t="s">
        <v>1610</v>
      </c>
      <c r="Y9" s="840"/>
      <c r="Z9" s="846"/>
      <c r="AA9" s="840"/>
      <c r="AB9" s="840"/>
      <c r="AC9" s="842" t="s">
        <v>599</v>
      </c>
      <c r="AD9" s="840"/>
      <c r="AE9" s="840"/>
      <c r="AF9" s="840"/>
      <c r="AG9" s="840"/>
      <c r="AH9" s="840"/>
      <c r="AI9" s="847"/>
      <c r="AJ9" s="848"/>
      <c r="AK9" s="840"/>
      <c r="AL9" s="840"/>
      <c r="AM9" s="840"/>
      <c r="AN9" s="840"/>
      <c r="AO9" s="840"/>
      <c r="AP9" s="840"/>
      <c r="AQ9" s="840"/>
      <c r="AR9" s="840"/>
      <c r="AS9" s="840"/>
      <c r="AT9" s="840"/>
      <c r="AU9" s="840"/>
      <c r="AV9" s="840"/>
      <c r="AW9" s="840"/>
      <c r="AX9" s="840"/>
      <c r="AY9" s="840"/>
      <c r="AZ9" s="840"/>
      <c r="BA9" s="840"/>
    </row>
    <row r="10" ht="15.75" customHeight="1">
      <c r="A10" s="852" t="s">
        <v>6274</v>
      </c>
      <c r="B10" s="853" t="s">
        <v>6259</v>
      </c>
      <c r="C10" s="854" t="s">
        <v>526</v>
      </c>
      <c r="D10" s="855"/>
      <c r="E10" s="840"/>
      <c r="F10" s="855"/>
      <c r="G10" s="840"/>
      <c r="H10" s="838" t="s">
        <v>526</v>
      </c>
      <c r="I10" s="855"/>
      <c r="J10" s="838" t="s">
        <v>1550</v>
      </c>
      <c r="K10" s="855"/>
      <c r="L10" s="855"/>
      <c r="M10" s="840"/>
      <c r="N10" s="840"/>
      <c r="O10" s="840"/>
      <c r="P10" s="855"/>
      <c r="Q10" s="840"/>
      <c r="R10" s="855"/>
      <c r="S10" s="855"/>
      <c r="T10" s="840"/>
      <c r="U10" s="840"/>
      <c r="V10" s="855"/>
      <c r="W10" s="840"/>
      <c r="X10" s="846"/>
      <c r="Y10" s="855"/>
      <c r="Z10" s="845"/>
      <c r="AA10" s="840"/>
      <c r="AB10" s="855"/>
      <c r="AC10" s="838" t="s">
        <v>2149</v>
      </c>
      <c r="AD10" s="840"/>
      <c r="AE10" s="855"/>
      <c r="AF10" s="855"/>
      <c r="AG10" s="840"/>
      <c r="AH10" s="855"/>
      <c r="AI10" s="856"/>
      <c r="AJ10" s="857"/>
      <c r="AK10" s="855"/>
      <c r="AL10" s="855"/>
      <c r="AM10" s="855"/>
      <c r="AN10" s="840"/>
      <c r="AO10" s="855"/>
      <c r="AP10" s="840"/>
      <c r="AQ10" s="855"/>
      <c r="AR10" s="855"/>
      <c r="AS10" s="855"/>
      <c r="AT10" s="855"/>
      <c r="AU10" s="855"/>
      <c r="AV10" s="855"/>
      <c r="AW10" s="855"/>
      <c r="AX10" s="855"/>
      <c r="AY10" s="855"/>
      <c r="AZ10" s="855"/>
      <c r="BA10" s="855"/>
    </row>
    <row r="11" ht="15.75" customHeight="1">
      <c r="A11" s="850"/>
      <c r="B11" s="851" t="s">
        <v>6268</v>
      </c>
      <c r="C11" s="837" t="s">
        <v>1322</v>
      </c>
      <c r="D11" s="838" t="s">
        <v>1322</v>
      </c>
      <c r="E11" s="838" t="s">
        <v>2356</v>
      </c>
      <c r="F11" s="840"/>
      <c r="G11" s="855"/>
      <c r="H11" s="838" t="s">
        <v>1922</v>
      </c>
      <c r="I11" s="840"/>
      <c r="J11" s="838" t="s">
        <v>1540</v>
      </c>
      <c r="K11" s="840"/>
      <c r="L11" s="840"/>
      <c r="M11" s="855"/>
      <c r="N11" s="855"/>
      <c r="O11" s="855"/>
      <c r="P11" s="840"/>
      <c r="Q11" s="855"/>
      <c r="R11" s="840"/>
      <c r="S11" s="840"/>
      <c r="T11" s="855"/>
      <c r="U11" s="855"/>
      <c r="V11" s="840"/>
      <c r="W11" s="855"/>
      <c r="X11" s="845"/>
      <c r="Y11" s="840"/>
      <c r="Z11" s="846"/>
      <c r="AA11" s="855"/>
      <c r="AB11" s="840"/>
      <c r="AC11" s="840"/>
      <c r="AD11" s="855"/>
      <c r="AE11" s="840"/>
      <c r="AF11" s="840"/>
      <c r="AG11" s="855"/>
      <c r="AH11" s="840"/>
      <c r="AI11" s="847"/>
      <c r="AJ11" s="848"/>
      <c r="AK11" s="840"/>
      <c r="AL11" s="840"/>
      <c r="AM11" s="840"/>
      <c r="AN11" s="855"/>
      <c r="AO11" s="840"/>
      <c r="AP11" s="855"/>
      <c r="AQ11" s="840"/>
      <c r="AR11" s="840"/>
      <c r="AS11" s="840"/>
      <c r="AT11" s="840"/>
      <c r="AU11" s="840"/>
      <c r="AV11" s="840"/>
      <c r="AW11" s="840"/>
      <c r="AX11" s="840"/>
      <c r="AY11" s="840"/>
      <c r="AZ11" s="840"/>
      <c r="BA11" s="840"/>
    </row>
    <row r="12" ht="15.75" customHeight="1">
      <c r="A12" s="835" t="s">
        <v>6275</v>
      </c>
      <c r="B12" s="836" t="s">
        <v>6276</v>
      </c>
      <c r="C12" s="837" t="s">
        <v>4084</v>
      </c>
      <c r="D12" s="838" t="s">
        <v>4084</v>
      </c>
      <c r="E12" s="838" t="s">
        <v>3639</v>
      </c>
      <c r="F12" s="840" t="s">
        <v>6277</v>
      </c>
      <c r="G12" s="840"/>
      <c r="H12" s="858"/>
      <c r="I12" s="840" t="s">
        <v>5035</v>
      </c>
      <c r="J12" s="838" t="s">
        <v>6278</v>
      </c>
      <c r="K12" s="842" t="s">
        <v>729</v>
      </c>
      <c r="L12" s="840"/>
      <c r="M12" s="840"/>
      <c r="N12" s="840"/>
      <c r="O12" s="840" t="s">
        <v>6279</v>
      </c>
      <c r="P12" s="838" t="s">
        <v>3407</v>
      </c>
      <c r="Q12" s="838" t="s">
        <v>3872</v>
      </c>
      <c r="R12" s="840"/>
      <c r="S12" s="840" t="s">
        <v>2160</v>
      </c>
      <c r="T12" s="840" t="s">
        <v>6277</v>
      </c>
      <c r="U12" s="840"/>
      <c r="V12" s="840"/>
      <c r="W12" s="840"/>
      <c r="X12" s="846"/>
      <c r="Y12" s="840"/>
      <c r="Z12" s="846"/>
      <c r="AA12" s="840"/>
      <c r="AB12" s="840"/>
      <c r="AC12" s="840"/>
      <c r="AD12" s="840"/>
      <c r="AE12" s="842" t="s">
        <v>4988</v>
      </c>
      <c r="AF12" s="840"/>
      <c r="AG12" s="840"/>
      <c r="AH12" s="840"/>
      <c r="AI12" s="847"/>
      <c r="AJ12" s="848"/>
      <c r="AK12" s="840"/>
      <c r="AL12" s="840"/>
      <c r="AM12" s="840"/>
      <c r="AN12" s="840"/>
      <c r="AO12" s="840"/>
      <c r="AP12" s="840"/>
      <c r="AQ12" s="840"/>
      <c r="AR12" s="840"/>
      <c r="AS12" s="840"/>
      <c r="AT12" s="840"/>
      <c r="AU12" s="840"/>
      <c r="AV12" s="840"/>
      <c r="AW12" s="840"/>
      <c r="AX12" s="840"/>
      <c r="AY12" s="840"/>
      <c r="AZ12" s="840"/>
      <c r="BA12" s="840"/>
    </row>
    <row r="13" ht="15.75" customHeight="1">
      <c r="A13" s="850"/>
      <c r="B13" s="859" t="s">
        <v>6280</v>
      </c>
      <c r="C13" s="837" t="s">
        <v>224</v>
      </c>
      <c r="D13" s="838" t="s">
        <v>224</v>
      </c>
      <c r="E13" s="838" t="s">
        <v>6281</v>
      </c>
      <c r="F13" s="838" t="s">
        <v>6282</v>
      </c>
      <c r="G13" s="840" t="s">
        <v>6283</v>
      </c>
      <c r="H13" s="838" t="s">
        <v>2621</v>
      </c>
      <c r="I13" s="840" t="s">
        <v>6284</v>
      </c>
      <c r="J13" s="838" t="s">
        <v>1340</v>
      </c>
      <c r="K13" s="842" t="s">
        <v>4839</v>
      </c>
      <c r="L13" s="842" t="s">
        <v>1623</v>
      </c>
      <c r="M13" s="843" t="s">
        <v>702</v>
      </c>
      <c r="N13" s="838" t="s">
        <v>1171</v>
      </c>
      <c r="O13" s="840" t="s">
        <v>3606</v>
      </c>
      <c r="P13" s="840"/>
      <c r="Q13" s="838" t="s">
        <v>2444</v>
      </c>
      <c r="R13" s="840"/>
      <c r="S13" s="840"/>
      <c r="T13" s="838" t="str">
        <f>HYPERLINK("https://clips.twitch.tv/HilariousCourageousIcecreamTebowing","39.03")</f>
        <v>39.03</v>
      </c>
      <c r="U13" s="840"/>
      <c r="V13" s="840"/>
      <c r="W13" s="840"/>
      <c r="X13" s="846"/>
      <c r="Y13" s="840"/>
      <c r="Z13" s="846"/>
      <c r="AA13" s="840"/>
      <c r="AB13" s="840"/>
      <c r="AC13" s="842"/>
      <c r="AD13" s="840"/>
      <c r="AE13" s="840"/>
      <c r="AF13" s="840"/>
      <c r="AG13" s="840"/>
      <c r="AH13" s="840"/>
      <c r="AI13" s="849" t="s">
        <v>4839</v>
      </c>
      <c r="AJ13" s="848"/>
      <c r="AK13" s="840"/>
      <c r="AL13" s="840"/>
      <c r="AM13" s="840"/>
      <c r="AN13" s="840"/>
      <c r="AO13" s="840"/>
      <c r="AP13" s="840"/>
      <c r="AQ13" s="840"/>
      <c r="AR13" s="840"/>
      <c r="AS13" s="840"/>
      <c r="AT13" s="840"/>
      <c r="AU13" s="840"/>
      <c r="AV13" s="840"/>
      <c r="AW13" s="840"/>
      <c r="AX13" s="840"/>
      <c r="AY13" s="840"/>
      <c r="AZ13" s="840"/>
      <c r="BA13" s="840"/>
    </row>
    <row r="14" ht="15.75" customHeight="1">
      <c r="A14" s="852" t="s">
        <v>6269</v>
      </c>
      <c r="B14" s="860" t="s">
        <v>6276</v>
      </c>
      <c r="C14" s="837" t="str">
        <f t="shared" ref="C14:D14" si="1">HYPERLINK("https://clips.twitch.tv/CalmFitMartenJKanStyle","14.16")</f>
        <v>14.16</v>
      </c>
      <c r="D14" s="839" t="str">
        <f t="shared" si="1"/>
        <v>14.16</v>
      </c>
      <c r="E14" s="838" t="s">
        <v>3873</v>
      </c>
      <c r="F14" s="839" t="str">
        <f>HYPERLINK("https://www.youtube.com/watch?v=h3GaauXfeR4","14.16")</f>
        <v>14.16</v>
      </c>
      <c r="G14" s="840"/>
      <c r="H14" s="844"/>
      <c r="I14" s="839" t="str">
        <f>HYPERLINK("https://youtu.be/F4XtupQ5d4o","14.33")</f>
        <v>14.33</v>
      </c>
      <c r="J14" s="838" t="str">
        <f>HYPERLINK("https://www.twitch.tv/videos/569558488","14.31")</f>
        <v>14.31</v>
      </c>
      <c r="K14" s="861" t="s">
        <v>4647</v>
      </c>
      <c r="L14" s="844"/>
      <c r="M14" s="840"/>
      <c r="N14" s="840"/>
      <c r="O14" s="838" t="str">
        <f>HYPERLINK("https://youtu.be/rZW3Nzg9CsM","14.20")</f>
        <v>14.20</v>
      </c>
      <c r="P14" s="844" t="s">
        <v>3687</v>
      </c>
      <c r="Q14" s="840"/>
      <c r="R14" s="844"/>
      <c r="S14" s="844" t="s">
        <v>6285</v>
      </c>
      <c r="T14" s="840" t="s">
        <v>980</v>
      </c>
      <c r="U14" s="840"/>
      <c r="V14" s="844"/>
      <c r="W14" s="840"/>
      <c r="X14" s="838" t="s">
        <v>3873</v>
      </c>
      <c r="Y14" s="844"/>
      <c r="Z14" s="861" t="s">
        <v>3522</v>
      </c>
      <c r="AA14" s="840"/>
      <c r="AB14" s="844"/>
      <c r="AC14" s="844"/>
      <c r="AD14" s="840"/>
      <c r="AE14" s="838" t="s">
        <v>237</v>
      </c>
      <c r="AF14" s="844"/>
      <c r="AG14" s="840"/>
      <c r="AH14" s="844"/>
      <c r="AI14" s="862"/>
      <c r="AJ14" s="863"/>
      <c r="AK14" s="844"/>
      <c r="AL14" s="844"/>
      <c r="AM14" s="844"/>
      <c r="AN14" s="840"/>
      <c r="AO14" s="844"/>
      <c r="AP14" s="840"/>
      <c r="AQ14" s="844"/>
      <c r="AR14" s="844"/>
      <c r="AS14" s="844"/>
      <c r="AT14" s="844"/>
      <c r="AU14" s="844"/>
      <c r="AV14" s="844"/>
      <c r="AW14" s="844"/>
      <c r="AX14" s="844"/>
      <c r="AY14" s="844"/>
      <c r="AZ14" s="844"/>
      <c r="BA14" s="844"/>
    </row>
    <row r="15" ht="15.75" customHeight="1">
      <c r="A15" s="850"/>
      <c r="B15" s="859" t="s">
        <v>6280</v>
      </c>
      <c r="C15" s="837" t="s">
        <v>5479</v>
      </c>
      <c r="D15" s="838" t="s">
        <v>336</v>
      </c>
      <c r="E15" s="839" t="s">
        <v>336</v>
      </c>
      <c r="F15" s="838" t="str">
        <f>HYPERLINK("https://youtu.be/v-0tSrJ8Kf0","13.80")</f>
        <v>13.80</v>
      </c>
      <c r="G15" s="839" t="s">
        <v>336</v>
      </c>
      <c r="H15" s="838" t="s">
        <v>102</v>
      </c>
      <c r="I15" s="838" t="str">
        <f>HYPERLINK("https://clips.twitch.tv/BusyTriangularAlmondRuleFive","13.97")</f>
        <v>13.97</v>
      </c>
      <c r="J15" s="839" t="s">
        <v>1341</v>
      </c>
      <c r="K15" s="842" t="s">
        <v>1341</v>
      </c>
      <c r="L15" s="842" t="s">
        <v>5479</v>
      </c>
      <c r="M15" s="843" t="s">
        <v>1341</v>
      </c>
      <c r="N15" s="844"/>
      <c r="O15" s="839" t="str">
        <f>HYPERLINK("https://youtu.be/Kv9otnDdZKc","13.93")</f>
        <v>13.93</v>
      </c>
      <c r="P15" s="838" t="s">
        <v>1415</v>
      </c>
      <c r="Q15" s="839" t="s">
        <v>1978</v>
      </c>
      <c r="R15" s="840"/>
      <c r="S15" s="840" t="s">
        <v>2490</v>
      </c>
      <c r="T15" s="844"/>
      <c r="U15" s="844"/>
      <c r="V15" s="838" t="s">
        <v>5479</v>
      </c>
      <c r="W15" s="844"/>
      <c r="X15" s="846"/>
      <c r="Y15" s="838" t="s">
        <v>724</v>
      </c>
      <c r="Z15" s="846"/>
      <c r="AA15" s="844"/>
      <c r="AB15" s="840"/>
      <c r="AC15" s="840"/>
      <c r="AD15" s="844"/>
      <c r="AE15" s="840"/>
      <c r="AF15" s="840"/>
      <c r="AG15" s="844"/>
      <c r="AH15" s="840"/>
      <c r="AI15" s="864" t="s">
        <v>1816</v>
      </c>
      <c r="AJ15" s="848"/>
      <c r="AK15" s="840"/>
      <c r="AL15" s="840"/>
      <c r="AM15" s="840"/>
      <c r="AN15" s="844"/>
      <c r="AO15" s="840"/>
      <c r="AP15" s="844"/>
      <c r="AQ15" s="840"/>
      <c r="AR15" s="840"/>
      <c r="AS15" s="840"/>
      <c r="AT15" s="840"/>
      <c r="AU15" s="840"/>
      <c r="AV15" s="840"/>
      <c r="AW15" s="840"/>
      <c r="AX15" s="840"/>
      <c r="AY15" s="840"/>
      <c r="AZ15" s="840"/>
      <c r="BA15" s="840"/>
    </row>
    <row r="16" ht="15.75" customHeight="1">
      <c r="A16" s="852" t="s">
        <v>6274</v>
      </c>
      <c r="B16" s="853" t="s">
        <v>6255</v>
      </c>
      <c r="C16" s="838" t="s">
        <v>1455</v>
      </c>
      <c r="D16" s="838" t="s">
        <v>6286</v>
      </c>
      <c r="E16" s="838" t="s">
        <v>6287</v>
      </c>
      <c r="F16" s="838" t="s">
        <v>6031</v>
      </c>
      <c r="G16" s="840" t="s">
        <v>6288</v>
      </c>
      <c r="H16" s="838" t="s">
        <v>1455</v>
      </c>
      <c r="I16" s="840"/>
      <c r="J16" s="838" t="s">
        <v>2057</v>
      </c>
      <c r="K16" s="842" t="s">
        <v>1399</v>
      </c>
      <c r="L16" s="840"/>
      <c r="M16" s="838" t="s">
        <v>6288</v>
      </c>
      <c r="N16" s="838" t="s">
        <v>6031</v>
      </c>
      <c r="O16" s="840"/>
      <c r="P16" s="840"/>
      <c r="Q16" s="838" t="s">
        <v>1399</v>
      </c>
      <c r="R16" s="842" t="s">
        <v>6288</v>
      </c>
      <c r="S16" s="840"/>
      <c r="T16" s="840"/>
      <c r="U16" s="840"/>
      <c r="V16" s="840"/>
      <c r="W16" s="840"/>
      <c r="X16" s="846"/>
      <c r="Y16" s="840"/>
      <c r="Z16" s="846"/>
      <c r="AA16" s="840"/>
      <c r="AB16" s="840"/>
      <c r="AC16" s="840"/>
      <c r="AD16" s="840"/>
      <c r="AE16" s="840"/>
      <c r="AF16" s="840"/>
      <c r="AG16" s="840"/>
      <c r="AH16" s="840"/>
      <c r="AI16" s="847"/>
      <c r="AJ16" s="848"/>
      <c r="AK16" s="840"/>
      <c r="AL16" s="840"/>
      <c r="AM16" s="840"/>
      <c r="AN16" s="840"/>
      <c r="AO16" s="840"/>
      <c r="AP16" s="840"/>
      <c r="AQ16" s="840"/>
      <c r="AR16" s="840"/>
      <c r="AS16" s="840"/>
      <c r="AT16" s="840"/>
      <c r="AU16" s="840"/>
      <c r="AV16" s="840"/>
      <c r="AW16" s="840"/>
      <c r="AX16" s="840"/>
      <c r="AY16" s="840"/>
      <c r="AZ16" s="840"/>
      <c r="BA16" s="840"/>
    </row>
    <row r="17" ht="15.75" customHeight="1">
      <c r="A17" s="852" t="s">
        <v>6289</v>
      </c>
      <c r="B17" s="853" t="s">
        <v>6290</v>
      </c>
      <c r="C17" s="837" t="s">
        <v>6291</v>
      </c>
      <c r="D17" s="865" t="s">
        <v>6291</v>
      </c>
      <c r="E17" s="865" t="s">
        <v>975</v>
      </c>
      <c r="F17" s="840" t="s">
        <v>2341</v>
      </c>
      <c r="G17" s="865" t="str">
        <f>HYPERLINK("https://clips.twitch.tv/TameHappyHerdPraiseIt","38.15")</f>
        <v>38.15</v>
      </c>
      <c r="H17" s="840"/>
      <c r="I17" s="865" t="str">
        <f>HYPERLINK("https://youtu.be/t-1yqXLdZMA","38.05")</f>
        <v>38.05</v>
      </c>
      <c r="J17" s="840"/>
      <c r="K17" s="840"/>
      <c r="L17" s="840"/>
      <c r="M17" s="865" t="s">
        <v>6292</v>
      </c>
      <c r="N17" s="840"/>
      <c r="O17" s="865" t="str">
        <f>HYPERLINK("https://youtu.be/Vn6tjVSJ144","36.45")</f>
        <v>36.45</v>
      </c>
      <c r="P17" s="865" t="s">
        <v>3411</v>
      </c>
      <c r="Q17" s="840"/>
      <c r="R17" s="840"/>
      <c r="S17" s="840"/>
      <c r="T17" s="840"/>
      <c r="U17" s="840"/>
      <c r="V17" s="840"/>
      <c r="W17" s="840"/>
      <c r="X17" s="846"/>
      <c r="Y17" s="840"/>
      <c r="Z17" s="846"/>
      <c r="AA17" s="840"/>
      <c r="AB17" s="840"/>
      <c r="AC17" s="840"/>
      <c r="AD17" s="840"/>
      <c r="AE17" s="840"/>
      <c r="AF17" s="840"/>
      <c r="AG17" s="840"/>
      <c r="AH17" s="840"/>
      <c r="AI17" s="847"/>
      <c r="AJ17" s="848"/>
      <c r="AK17" s="840"/>
      <c r="AL17" s="865" t="s">
        <v>6293</v>
      </c>
      <c r="AM17" s="840"/>
      <c r="AN17" s="840"/>
      <c r="AO17" s="840"/>
      <c r="AP17" s="840"/>
      <c r="AQ17" s="840"/>
      <c r="AR17" s="840"/>
      <c r="AS17" s="840"/>
      <c r="AT17" s="840"/>
      <c r="AU17" s="840"/>
      <c r="AV17" s="840"/>
      <c r="AW17" s="840"/>
      <c r="AX17" s="840"/>
      <c r="AY17" s="840"/>
      <c r="AZ17" s="840"/>
      <c r="BA17" s="840"/>
    </row>
    <row r="18" ht="15.75" customHeight="1">
      <c r="A18" s="835" t="s">
        <v>6294</v>
      </c>
      <c r="B18" s="836" t="s">
        <v>6295</v>
      </c>
      <c r="C18" s="837" t="s">
        <v>2164</v>
      </c>
      <c r="D18" s="838" t="str">
        <f>HYPERLINK("https://youtu.be/lEkVmE5mZ2Y","44.89")</f>
        <v>44.89</v>
      </c>
      <c r="E18" s="838" t="s">
        <v>2164</v>
      </c>
      <c r="F18" s="838" t="s">
        <v>6296</v>
      </c>
      <c r="G18" s="89"/>
      <c r="H18" s="840"/>
      <c r="I18" s="840" t="s">
        <v>3358</v>
      </c>
      <c r="J18" s="838" t="s">
        <v>4701</v>
      </c>
      <c r="K18" s="840"/>
      <c r="L18" s="840"/>
      <c r="M18" s="840"/>
      <c r="N18" s="840"/>
      <c r="O18" s="838" t="str">
        <f>HYPERLINK("https://www.youtube.com/watch?v=2TATjRbAkgw","46.87")</f>
        <v>46.87</v>
      </c>
      <c r="P18" s="838" t="s">
        <v>5105</v>
      </c>
      <c r="Q18" s="840"/>
      <c r="R18" s="840"/>
      <c r="S18" s="840"/>
      <c r="T18" s="838" t="str">
        <f>HYPERLINK("https://clips.twitch.tv/ManlyHedonisticDotterelOMGScoots","45.85")</f>
        <v>45.85</v>
      </c>
      <c r="U18" s="840"/>
      <c r="V18" s="840"/>
      <c r="W18" s="840"/>
      <c r="X18" s="846"/>
      <c r="Y18" s="840"/>
      <c r="Z18" s="846"/>
      <c r="AA18" s="840"/>
      <c r="AB18" s="840"/>
      <c r="AC18" s="840"/>
      <c r="AD18" s="840"/>
      <c r="AE18" s="840"/>
      <c r="AF18" s="840"/>
      <c r="AG18" s="840"/>
      <c r="AH18" s="840"/>
      <c r="AI18" s="847"/>
      <c r="AJ18" s="848"/>
      <c r="AK18" s="840"/>
      <c r="AL18" s="840"/>
      <c r="AM18" s="840"/>
      <c r="AN18" s="840"/>
      <c r="AO18" s="840"/>
      <c r="AP18" s="840"/>
      <c r="AQ18" s="840"/>
      <c r="AR18" s="840"/>
      <c r="AS18" s="840"/>
      <c r="AT18" s="840"/>
      <c r="AU18" s="840"/>
      <c r="AV18" s="840"/>
      <c r="AW18" s="840"/>
      <c r="AX18" s="840"/>
      <c r="AY18" s="840"/>
      <c r="AZ18" s="840"/>
      <c r="BA18" s="840"/>
    </row>
    <row r="19" ht="15.75" customHeight="1">
      <c r="A19" s="850"/>
      <c r="B19" s="859" t="s">
        <v>6297</v>
      </c>
      <c r="C19" s="837" t="s">
        <v>1329</v>
      </c>
      <c r="D19" s="838" t="s">
        <v>1329</v>
      </c>
      <c r="E19" s="838" t="s">
        <v>2761</v>
      </c>
      <c r="F19" s="840"/>
      <c r="G19" s="840"/>
      <c r="H19" s="840"/>
      <c r="I19" s="840"/>
      <c r="J19" s="840"/>
      <c r="K19" s="840"/>
      <c r="L19" s="840"/>
      <c r="M19" s="840"/>
      <c r="N19" s="840"/>
      <c r="O19" s="840"/>
      <c r="P19" s="838" t="s">
        <v>2376</v>
      </c>
      <c r="Q19" s="840"/>
      <c r="R19" s="840"/>
      <c r="S19" s="840"/>
      <c r="T19" s="840"/>
      <c r="U19" s="840"/>
      <c r="V19" s="840"/>
      <c r="W19" s="840"/>
      <c r="X19" s="846"/>
      <c r="Y19" s="840"/>
      <c r="Z19" s="846"/>
      <c r="AA19" s="840"/>
      <c r="AB19" s="840"/>
      <c r="AC19" s="840"/>
      <c r="AD19" s="840"/>
      <c r="AE19" s="840"/>
      <c r="AF19" s="840"/>
      <c r="AG19" s="840"/>
      <c r="AH19" s="838" t="s">
        <v>3131</v>
      </c>
      <c r="AI19" s="847"/>
      <c r="AJ19" s="848"/>
      <c r="AK19" s="840"/>
      <c r="AL19" s="840"/>
      <c r="AM19" s="840"/>
      <c r="AN19" s="840"/>
      <c r="AO19" s="840"/>
      <c r="AP19" s="840"/>
      <c r="AQ19" s="840"/>
      <c r="AR19" s="840"/>
      <c r="AS19" s="840"/>
      <c r="AT19" s="840"/>
      <c r="AU19" s="840"/>
      <c r="AV19" s="840"/>
      <c r="AW19" s="840"/>
      <c r="AX19" s="840"/>
      <c r="AY19" s="840"/>
      <c r="AZ19" s="840"/>
      <c r="BA19" s="840"/>
    </row>
    <row r="20" ht="15.75" customHeight="1">
      <c r="A20" s="850"/>
      <c r="B20" s="859" t="s">
        <v>6298</v>
      </c>
      <c r="C20" s="837" t="s">
        <v>6299</v>
      </c>
      <c r="D20" s="838" t="s">
        <v>6299</v>
      </c>
      <c r="E20" s="838" t="s">
        <v>103</v>
      </c>
      <c r="F20" s="838" t="s">
        <v>485</v>
      </c>
      <c r="G20" s="838" t="s">
        <v>519</v>
      </c>
      <c r="H20" s="838" t="s">
        <v>6300</v>
      </c>
      <c r="I20" s="838" t="str">
        <f>HYPERLINK("https://clips.twitch.tv/EnergeticBeautifulMallardRalpherZ","42.96")</f>
        <v>42.96</v>
      </c>
      <c r="J20" s="866" t="s">
        <v>186</v>
      </c>
      <c r="K20" s="842" t="s">
        <v>1758</v>
      </c>
      <c r="L20" s="838" t="s">
        <v>5509</v>
      </c>
      <c r="M20" s="843" t="s">
        <v>258</v>
      </c>
      <c r="N20" s="840"/>
      <c r="O20" s="840" t="s">
        <v>117</v>
      </c>
      <c r="P20" s="838" t="s">
        <v>1127</v>
      </c>
      <c r="Q20" s="843" t="s">
        <v>2445</v>
      </c>
      <c r="R20" s="838" t="s">
        <v>442</v>
      </c>
      <c r="S20" s="840" t="s">
        <v>736</v>
      </c>
      <c r="T20" s="840" t="s">
        <v>4960</v>
      </c>
      <c r="U20" s="840"/>
      <c r="V20" s="838" t="str">
        <f>HYPERLINK("https://www.youtube.com/watch?v=XcowqtMv72o","42.92")</f>
        <v>42.92</v>
      </c>
      <c r="W20" s="840"/>
      <c r="X20" s="846"/>
      <c r="Y20" s="840"/>
      <c r="Z20" s="846"/>
      <c r="AA20" s="840"/>
      <c r="AB20" s="840"/>
      <c r="AC20" s="840"/>
      <c r="AD20" s="840"/>
      <c r="AE20" s="840"/>
      <c r="AF20" s="840"/>
      <c r="AG20" s="840"/>
      <c r="AH20" s="840"/>
      <c r="AI20" s="847"/>
      <c r="AJ20" s="848"/>
      <c r="AK20" s="840"/>
      <c r="AL20" s="840"/>
      <c r="AM20" s="840"/>
      <c r="AN20" s="840"/>
      <c r="AO20" s="840"/>
      <c r="AP20" s="840"/>
      <c r="AQ20" s="840"/>
      <c r="AR20" s="840"/>
      <c r="AS20" s="840"/>
      <c r="AT20" s="840"/>
      <c r="AU20" s="840"/>
      <c r="AV20" s="840"/>
      <c r="AW20" s="840"/>
      <c r="AX20" s="840"/>
      <c r="AY20" s="840"/>
      <c r="AZ20" s="840"/>
      <c r="BA20" s="840"/>
    </row>
    <row r="21" ht="15.75" customHeight="1">
      <c r="A21" s="835" t="s">
        <v>6301</v>
      </c>
      <c r="B21" s="836" t="s">
        <v>6302</v>
      </c>
      <c r="C21" s="837" t="s">
        <v>6303</v>
      </c>
      <c r="D21" s="841" t="s">
        <v>707</v>
      </c>
      <c r="E21" s="841" t="s">
        <v>6303</v>
      </c>
      <c r="F21" s="867"/>
      <c r="G21" s="867"/>
      <c r="H21" s="867"/>
      <c r="I21" s="867"/>
      <c r="J21" s="868" t="s">
        <v>6304</v>
      </c>
      <c r="K21" s="867"/>
      <c r="L21" s="867"/>
      <c r="M21" s="867"/>
      <c r="N21" s="867"/>
      <c r="O21" s="867"/>
      <c r="P21" s="867"/>
      <c r="Q21" s="867"/>
      <c r="R21" s="867"/>
      <c r="S21" s="867"/>
      <c r="T21" s="867"/>
      <c r="U21" s="867"/>
      <c r="V21" s="867"/>
      <c r="W21" s="867"/>
      <c r="X21" s="869"/>
      <c r="Y21" s="867"/>
      <c r="Z21" s="869"/>
      <c r="AA21" s="867"/>
      <c r="AB21" s="867"/>
      <c r="AC21" s="867"/>
      <c r="AD21" s="867"/>
      <c r="AE21" s="867"/>
      <c r="AF21" s="867"/>
      <c r="AG21" s="867"/>
      <c r="AH21" s="867"/>
      <c r="AI21" s="870"/>
      <c r="AJ21" s="871"/>
      <c r="AK21" s="867"/>
      <c r="AL21" s="867"/>
      <c r="AM21" s="867"/>
      <c r="AN21" s="867"/>
      <c r="AO21" s="867"/>
      <c r="AP21" s="867"/>
      <c r="AQ21" s="867"/>
      <c r="AR21" s="867"/>
      <c r="AS21" s="867"/>
      <c r="AT21" s="867"/>
      <c r="AU21" s="867"/>
      <c r="AV21" s="867"/>
      <c r="AW21" s="867"/>
      <c r="AX21" s="867"/>
      <c r="AY21" s="867"/>
      <c r="AZ21" s="867"/>
      <c r="BA21" s="867"/>
    </row>
    <row r="22" ht="15.75" customHeight="1">
      <c r="A22" s="850"/>
      <c r="B22" s="859" t="s">
        <v>6305</v>
      </c>
      <c r="C22" s="837" t="s">
        <v>3621</v>
      </c>
      <c r="D22" s="865" t="s">
        <v>3621</v>
      </c>
      <c r="E22" s="867"/>
      <c r="F22" s="840"/>
      <c r="G22" s="872" t="s">
        <v>850</v>
      </c>
      <c r="H22" s="840"/>
      <c r="I22" s="840"/>
      <c r="J22" s="867"/>
      <c r="K22" s="840"/>
      <c r="L22" s="840"/>
      <c r="M22" s="867"/>
      <c r="N22" s="867"/>
      <c r="O22" s="867"/>
      <c r="P22" s="840"/>
      <c r="Q22" s="867"/>
      <c r="R22" s="840"/>
      <c r="S22" s="840"/>
      <c r="T22" s="867"/>
      <c r="U22" s="867"/>
      <c r="V22" s="840"/>
      <c r="W22" s="867"/>
      <c r="X22" s="869"/>
      <c r="Y22" s="840"/>
      <c r="Z22" s="846"/>
      <c r="AA22" s="867"/>
      <c r="AB22" s="840"/>
      <c r="AC22" s="840"/>
      <c r="AD22" s="867"/>
      <c r="AE22" s="840"/>
      <c r="AF22" s="840"/>
      <c r="AG22" s="867"/>
      <c r="AH22" s="840"/>
      <c r="AI22" s="847"/>
      <c r="AJ22" s="848"/>
      <c r="AK22" s="840"/>
      <c r="AL22" s="840"/>
      <c r="AM22" s="840"/>
      <c r="AN22" s="867"/>
      <c r="AO22" s="840"/>
      <c r="AP22" s="867"/>
      <c r="AQ22" s="840"/>
      <c r="AR22" s="840"/>
      <c r="AS22" s="840"/>
      <c r="AT22" s="840"/>
      <c r="AU22" s="840"/>
      <c r="AV22" s="840"/>
      <c r="AW22" s="840"/>
      <c r="AX22" s="840"/>
      <c r="AY22" s="840"/>
      <c r="AZ22" s="840"/>
      <c r="BA22" s="840"/>
    </row>
    <row r="23" ht="15.75" customHeight="1">
      <c r="A23" s="835" t="s">
        <v>6306</v>
      </c>
      <c r="B23" s="836" t="s">
        <v>6307</v>
      </c>
      <c r="C23" s="837" t="s">
        <v>567</v>
      </c>
      <c r="D23" s="865" t="str">
        <f>HYPERLINK("https://youtu.be/Ke7Ydg0njos","1:12.18")</f>
        <v>1:12.18</v>
      </c>
      <c r="E23" s="840"/>
      <c r="F23" s="840"/>
      <c r="G23" s="840"/>
      <c r="H23" s="840"/>
      <c r="I23" s="840"/>
      <c r="J23" s="840"/>
      <c r="K23" s="840"/>
      <c r="L23" s="840"/>
      <c r="M23" s="840"/>
      <c r="N23" s="840"/>
      <c r="O23" s="865" t="s">
        <v>6308</v>
      </c>
      <c r="P23" s="840"/>
      <c r="Q23" s="840"/>
      <c r="R23" s="840"/>
      <c r="S23" s="840"/>
      <c r="T23" s="840" t="s">
        <v>6309</v>
      </c>
      <c r="U23" s="840"/>
      <c r="V23" s="840"/>
      <c r="W23" s="840"/>
      <c r="X23" s="846"/>
      <c r="Y23" s="840"/>
      <c r="Z23" s="846"/>
      <c r="AA23" s="840"/>
      <c r="AB23" s="840"/>
      <c r="AC23" s="840"/>
      <c r="AD23" s="840"/>
      <c r="AE23" s="840"/>
      <c r="AF23" s="840"/>
      <c r="AG23" s="840"/>
      <c r="AH23" s="840"/>
      <c r="AI23" s="847"/>
      <c r="AJ23" s="848"/>
      <c r="AK23" s="840"/>
      <c r="AL23" s="840"/>
      <c r="AM23" s="840"/>
      <c r="AN23" s="840"/>
      <c r="AO23" s="840"/>
      <c r="AP23" s="840"/>
      <c r="AQ23" s="840"/>
      <c r="AR23" s="840"/>
      <c r="AS23" s="840"/>
      <c r="AT23" s="840"/>
      <c r="AU23" s="840"/>
      <c r="AV23" s="840"/>
      <c r="AW23" s="840"/>
      <c r="AX23" s="840"/>
      <c r="AY23" s="840"/>
      <c r="AZ23" s="840"/>
      <c r="BA23" s="840"/>
    </row>
    <row r="24" ht="15.75" customHeight="1">
      <c r="A24" s="873"/>
      <c r="B24" s="859" t="s">
        <v>6310</v>
      </c>
      <c r="C24" s="837" t="s">
        <v>6311</v>
      </c>
      <c r="D24" s="865" t="str">
        <f>HYPERLINK("https://youtu.be/Rcz3E5J0bbw","1:11.25")</f>
        <v>1:11.25</v>
      </c>
      <c r="E24" s="865" t="s">
        <v>6311</v>
      </c>
      <c r="F24" s="840"/>
      <c r="G24" s="840"/>
      <c r="H24" s="840"/>
      <c r="I24" s="840"/>
      <c r="J24" s="840"/>
      <c r="K24" s="840"/>
      <c r="L24" s="840"/>
      <c r="M24" s="840"/>
      <c r="N24" s="840"/>
      <c r="O24" s="840"/>
      <c r="P24" s="840"/>
      <c r="Q24" s="840"/>
      <c r="R24" s="840"/>
      <c r="S24" s="840"/>
      <c r="T24" s="840" t="s">
        <v>6312</v>
      </c>
      <c r="U24" s="840"/>
      <c r="V24" s="840"/>
      <c r="W24" s="840"/>
      <c r="X24" s="846"/>
      <c r="Y24" s="840"/>
      <c r="Z24" s="846"/>
      <c r="AA24" s="840"/>
      <c r="AB24" s="840"/>
      <c r="AC24" s="840"/>
      <c r="AD24" s="840"/>
      <c r="AE24" s="840"/>
      <c r="AF24" s="840"/>
      <c r="AG24" s="840"/>
      <c r="AH24" s="840"/>
      <c r="AI24" s="847"/>
      <c r="AJ24" s="848"/>
      <c r="AK24" s="840"/>
      <c r="AL24" s="840"/>
      <c r="AM24" s="840"/>
      <c r="AN24" s="840"/>
      <c r="AO24" s="840"/>
      <c r="AP24" s="840"/>
      <c r="AQ24" s="840"/>
      <c r="AR24" s="840"/>
      <c r="AS24" s="840"/>
      <c r="AT24" s="840"/>
      <c r="AU24" s="840"/>
      <c r="AV24" s="840"/>
      <c r="AW24" s="840"/>
      <c r="AX24" s="840"/>
      <c r="AY24" s="840"/>
      <c r="AZ24" s="840"/>
      <c r="BA24" s="840"/>
    </row>
    <row r="25" ht="15.75" customHeight="1">
      <c r="A25" s="873"/>
      <c r="B25" s="859" t="s">
        <v>6313</v>
      </c>
      <c r="C25" s="837" t="s">
        <v>6314</v>
      </c>
      <c r="D25" s="865" t="s">
        <v>6315</v>
      </c>
      <c r="E25" s="865" t="s">
        <v>6314</v>
      </c>
      <c r="F25" s="840"/>
      <c r="G25" s="840"/>
      <c r="H25" s="840"/>
      <c r="I25" s="840"/>
      <c r="J25" s="840"/>
      <c r="K25" s="840"/>
      <c r="L25" s="840"/>
      <c r="M25" s="840"/>
      <c r="N25" s="840"/>
      <c r="O25" s="840"/>
      <c r="P25" s="840"/>
      <c r="Q25" s="840"/>
      <c r="R25" s="840"/>
      <c r="S25" s="840"/>
      <c r="T25" s="840"/>
      <c r="U25" s="840"/>
      <c r="V25" s="840"/>
      <c r="W25" s="840"/>
      <c r="X25" s="846"/>
      <c r="Y25" s="840"/>
      <c r="Z25" s="846"/>
      <c r="AA25" s="840"/>
      <c r="AB25" s="840"/>
      <c r="AC25" s="840"/>
      <c r="AD25" s="840"/>
      <c r="AE25" s="840"/>
      <c r="AF25" s="840"/>
      <c r="AG25" s="840"/>
      <c r="AH25" s="840"/>
      <c r="AI25" s="847"/>
      <c r="AJ25" s="848"/>
      <c r="AK25" s="840"/>
      <c r="AL25" s="840"/>
      <c r="AM25" s="840"/>
      <c r="AN25" s="840"/>
      <c r="AO25" s="840"/>
      <c r="AP25" s="840"/>
      <c r="AQ25" s="840"/>
      <c r="AR25" s="840"/>
      <c r="AS25" s="840"/>
      <c r="AT25" s="840"/>
      <c r="AU25" s="840"/>
      <c r="AV25" s="840"/>
      <c r="AW25" s="840"/>
      <c r="AX25" s="840"/>
      <c r="AY25" s="840"/>
      <c r="AZ25" s="840"/>
      <c r="BA25" s="840"/>
    </row>
    <row r="26" ht="15.75" customHeight="1">
      <c r="A26" s="873"/>
      <c r="B26" s="859" t="s">
        <v>6316</v>
      </c>
      <c r="C26" s="837" t="s">
        <v>5812</v>
      </c>
      <c r="D26" s="838" t="s">
        <v>5812</v>
      </c>
      <c r="E26" s="840"/>
      <c r="F26" s="840"/>
      <c r="G26" s="840"/>
      <c r="H26" s="838" t="s">
        <v>6317</v>
      </c>
      <c r="I26" s="840"/>
      <c r="J26" s="838" t="s">
        <v>1343</v>
      </c>
      <c r="K26" s="842" t="s">
        <v>3409</v>
      </c>
      <c r="L26" s="840"/>
      <c r="M26" s="843" t="s">
        <v>6318</v>
      </c>
      <c r="N26" s="838" t="s">
        <v>5999</v>
      </c>
      <c r="O26" s="840"/>
      <c r="P26" s="840"/>
      <c r="Q26" s="838" t="s">
        <v>2447</v>
      </c>
      <c r="R26" s="840"/>
      <c r="S26" s="840"/>
      <c r="T26" s="840" t="s">
        <v>6319</v>
      </c>
      <c r="U26" s="840"/>
      <c r="V26" s="840"/>
      <c r="W26" s="840"/>
      <c r="X26" s="846"/>
      <c r="Y26" s="840"/>
      <c r="Z26" s="846"/>
      <c r="AA26" s="840"/>
      <c r="AB26" s="840"/>
      <c r="AC26" s="840"/>
      <c r="AD26" s="840"/>
      <c r="AE26" s="840"/>
      <c r="AF26" s="840"/>
      <c r="AG26" s="840"/>
      <c r="AH26" s="840"/>
      <c r="AI26" s="847"/>
      <c r="AJ26" s="848"/>
      <c r="AK26" s="840"/>
      <c r="AL26" s="840"/>
      <c r="AM26" s="840"/>
      <c r="AN26" s="840"/>
      <c r="AO26" s="840"/>
      <c r="AP26" s="840"/>
      <c r="AQ26" s="840"/>
      <c r="AR26" s="840"/>
      <c r="AS26" s="840"/>
      <c r="AT26" s="840"/>
      <c r="AU26" s="840"/>
      <c r="AV26" s="840"/>
      <c r="AW26" s="840"/>
      <c r="AX26" s="840"/>
      <c r="AY26" s="840"/>
      <c r="AZ26" s="840"/>
      <c r="BA26" s="840"/>
    </row>
    <row r="27" ht="15.75" customHeight="1">
      <c r="A27" s="852" t="s">
        <v>6269</v>
      </c>
      <c r="B27" s="853" t="s">
        <v>6320</v>
      </c>
      <c r="C27" s="837" t="s">
        <v>1397</v>
      </c>
      <c r="D27" s="838" t="s">
        <v>1397</v>
      </c>
      <c r="E27" s="840"/>
      <c r="F27" s="840"/>
      <c r="G27" s="840"/>
      <c r="H27" s="840"/>
      <c r="I27" s="840"/>
      <c r="J27" s="838" t="s">
        <v>4161</v>
      </c>
      <c r="K27" s="840"/>
      <c r="L27" s="840"/>
      <c r="M27" s="840"/>
      <c r="N27" s="840"/>
      <c r="O27" s="840"/>
      <c r="P27" s="838" t="s">
        <v>373</v>
      </c>
      <c r="Q27" s="840"/>
      <c r="R27" s="840"/>
      <c r="S27" s="840"/>
      <c r="T27" s="840"/>
      <c r="U27" s="840"/>
      <c r="V27" s="840"/>
      <c r="W27" s="842"/>
      <c r="X27" s="846"/>
      <c r="Y27" s="840"/>
      <c r="Z27" s="846"/>
      <c r="AA27" s="840"/>
      <c r="AB27" s="840"/>
      <c r="AC27" s="840"/>
      <c r="AD27" s="840"/>
      <c r="AE27" s="840"/>
      <c r="AF27" s="840"/>
      <c r="AG27" s="840"/>
      <c r="AH27" s="840" t="s">
        <v>146</v>
      </c>
      <c r="AI27" s="847"/>
      <c r="AJ27" s="848"/>
      <c r="AK27" s="840"/>
      <c r="AL27" s="840"/>
      <c r="AM27" s="840"/>
      <c r="AN27" s="840"/>
      <c r="AO27" s="840"/>
      <c r="AP27" s="840"/>
      <c r="AQ27" s="840"/>
      <c r="AR27" s="840"/>
      <c r="AS27" s="840"/>
      <c r="AT27" s="840"/>
      <c r="AU27" s="840"/>
      <c r="AV27" s="840"/>
      <c r="AW27" s="840"/>
      <c r="AX27" s="840"/>
      <c r="AY27" s="840"/>
      <c r="AZ27" s="840"/>
      <c r="BA27" s="840"/>
    </row>
    <row r="28" ht="15.75" customHeight="1">
      <c r="A28" s="873"/>
      <c r="B28" s="859" t="s">
        <v>6321</v>
      </c>
      <c r="C28" s="837" t="s">
        <v>2541</v>
      </c>
      <c r="D28" s="865" t="s">
        <v>2541</v>
      </c>
      <c r="E28" s="840"/>
      <c r="F28" s="840"/>
      <c r="G28" s="840"/>
      <c r="H28" s="840"/>
      <c r="I28" s="840"/>
      <c r="J28" s="840"/>
      <c r="K28" s="840"/>
      <c r="L28" s="840"/>
      <c r="M28" s="840"/>
      <c r="N28" s="840"/>
      <c r="O28" s="840"/>
      <c r="P28" s="865" t="s">
        <v>6322</v>
      </c>
      <c r="Q28" s="840"/>
      <c r="R28" s="840"/>
      <c r="S28" s="840"/>
      <c r="T28" s="840"/>
      <c r="U28" s="840"/>
      <c r="V28" s="840"/>
      <c r="W28" s="840"/>
      <c r="X28" s="846"/>
      <c r="Y28" s="840"/>
      <c r="Z28" s="846"/>
      <c r="AA28" s="840"/>
      <c r="AB28" s="840"/>
      <c r="AC28" s="840"/>
      <c r="AD28" s="840"/>
      <c r="AE28" s="840"/>
      <c r="AF28" s="840"/>
      <c r="AG28" s="840"/>
      <c r="AH28" s="840" t="s">
        <v>355</v>
      </c>
      <c r="AI28" s="847"/>
      <c r="AJ28" s="848"/>
      <c r="AK28" s="840"/>
      <c r="AL28" s="840"/>
      <c r="AM28" s="840"/>
      <c r="AN28" s="840"/>
      <c r="AO28" s="840"/>
      <c r="AP28" s="840"/>
      <c r="AQ28" s="840"/>
      <c r="AR28" s="840"/>
      <c r="AS28" s="840"/>
      <c r="AT28" s="840"/>
      <c r="AU28" s="840"/>
      <c r="AV28" s="840"/>
      <c r="AW28" s="840"/>
      <c r="AX28" s="840"/>
      <c r="AY28" s="840"/>
      <c r="AZ28" s="840"/>
      <c r="BA28" s="840"/>
    </row>
    <row r="29" ht="15.75" customHeight="1">
      <c r="A29" s="873" t="s">
        <v>6323</v>
      </c>
      <c r="B29" s="859" t="s">
        <v>6324</v>
      </c>
      <c r="C29" s="837" t="s">
        <v>3489</v>
      </c>
      <c r="D29" s="838" t="str">
        <f>HYPERLINK("https://clips.twitch.tv/EntertainingEnchantingDumplingsUncleNox","40.79")</f>
        <v>40.79</v>
      </c>
      <c r="E29" s="838" t="s">
        <v>3489</v>
      </c>
      <c r="F29" s="840" t="s">
        <v>1136</v>
      </c>
      <c r="G29" s="840"/>
      <c r="H29" s="840"/>
      <c r="I29" s="840" t="s">
        <v>6325</v>
      </c>
      <c r="J29" s="840"/>
      <c r="K29" s="840"/>
      <c r="L29" s="840"/>
      <c r="M29" s="840"/>
      <c r="N29" s="840"/>
      <c r="O29" s="840" t="s">
        <v>6322</v>
      </c>
      <c r="P29" s="838" t="s">
        <v>6326</v>
      </c>
      <c r="Q29" s="840"/>
      <c r="R29" s="840"/>
      <c r="S29" s="840"/>
      <c r="T29" s="840"/>
      <c r="U29" s="840"/>
      <c r="V29" s="840"/>
      <c r="W29" s="840"/>
      <c r="X29" s="846"/>
      <c r="Y29" s="840"/>
      <c r="Z29" s="861" t="s">
        <v>6327</v>
      </c>
      <c r="AA29" s="840"/>
      <c r="AB29" s="840"/>
      <c r="AC29" s="840"/>
      <c r="AD29" s="840"/>
      <c r="AE29" s="840"/>
      <c r="AF29" s="840"/>
      <c r="AG29" s="840"/>
      <c r="AH29" s="840" t="s">
        <v>1372</v>
      </c>
      <c r="AI29" s="847"/>
      <c r="AJ29" s="848"/>
      <c r="AK29" s="840"/>
      <c r="AL29" s="840"/>
      <c r="AM29" s="840"/>
      <c r="AN29" s="840"/>
      <c r="AO29" s="840"/>
      <c r="AP29" s="840"/>
      <c r="AQ29" s="840"/>
      <c r="AR29" s="840"/>
      <c r="AS29" s="840"/>
      <c r="AT29" s="840"/>
      <c r="AU29" s="840"/>
      <c r="AV29" s="840"/>
      <c r="AW29" s="840"/>
      <c r="AX29" s="840"/>
      <c r="AY29" s="840"/>
      <c r="AZ29" s="840"/>
      <c r="BA29" s="840"/>
    </row>
    <row r="30" ht="15.75" customHeight="1">
      <c r="A30" s="850"/>
      <c r="B30" s="859" t="s">
        <v>6328</v>
      </c>
      <c r="C30" s="837" t="s">
        <v>2142</v>
      </c>
      <c r="D30" s="865" t="str">
        <f>HYPERLINK("https://clips.twitch.tv/ThirstyBlushingSandstormBrainSlug","40.19")</f>
        <v>40.19</v>
      </c>
      <c r="E30" s="840"/>
      <c r="F30" s="865" t="s">
        <v>2142</v>
      </c>
      <c r="G30" s="840"/>
      <c r="H30" s="840"/>
      <c r="I30" s="840" t="s">
        <v>1431</v>
      </c>
      <c r="J30" s="865" t="s">
        <v>2030</v>
      </c>
      <c r="K30" s="840"/>
      <c r="L30" s="840"/>
      <c r="M30" s="840"/>
      <c r="N30" s="840"/>
      <c r="O30" s="840" t="s">
        <v>5076</v>
      </c>
      <c r="P30" s="865" t="s">
        <v>6329</v>
      </c>
      <c r="Q30" s="840"/>
      <c r="R30" s="840"/>
      <c r="S30" s="840"/>
      <c r="T30" s="840"/>
      <c r="U30" s="840"/>
      <c r="V30" s="840"/>
      <c r="W30" s="840"/>
      <c r="X30" s="846"/>
      <c r="Y30" s="840"/>
      <c r="Z30" s="846"/>
      <c r="AA30" s="840"/>
      <c r="AB30" s="840"/>
      <c r="AC30" s="840"/>
      <c r="AD30" s="840"/>
      <c r="AE30" s="840"/>
      <c r="AF30" s="840"/>
      <c r="AG30" s="840"/>
      <c r="AH30" s="840" t="s">
        <v>2087</v>
      </c>
      <c r="AI30" s="847"/>
      <c r="AJ30" s="848"/>
      <c r="AK30" s="840"/>
      <c r="AL30" s="840"/>
      <c r="AM30" s="840"/>
      <c r="AN30" s="840"/>
      <c r="AO30" s="840"/>
      <c r="AP30" s="840"/>
      <c r="AQ30" s="840"/>
      <c r="AR30" s="840"/>
      <c r="AS30" s="840"/>
      <c r="AT30" s="840"/>
      <c r="AU30" s="840"/>
      <c r="AV30" s="840"/>
      <c r="AW30" s="840"/>
      <c r="AX30" s="840"/>
      <c r="AY30" s="840"/>
      <c r="AZ30" s="840"/>
      <c r="BA30" s="840"/>
    </row>
    <row r="31" ht="15.75" customHeight="1">
      <c r="A31" s="850"/>
      <c r="B31" s="859" t="s">
        <v>6330</v>
      </c>
      <c r="C31" s="837" t="s">
        <v>1860</v>
      </c>
      <c r="D31" s="865" t="s">
        <v>1860</v>
      </c>
      <c r="E31" s="840"/>
      <c r="F31" s="840"/>
      <c r="G31" s="840"/>
      <c r="H31" s="840"/>
      <c r="I31" s="840"/>
      <c r="J31" s="840"/>
      <c r="K31" s="840"/>
      <c r="L31" s="840"/>
      <c r="M31" s="840"/>
      <c r="N31" s="840"/>
      <c r="O31" s="840"/>
      <c r="P31" s="865" t="s">
        <v>449</v>
      </c>
      <c r="Q31" s="840"/>
      <c r="R31" s="840"/>
      <c r="S31" s="840"/>
      <c r="T31" s="840"/>
      <c r="U31" s="840"/>
      <c r="V31" s="840"/>
      <c r="W31" s="840"/>
      <c r="X31" s="846"/>
      <c r="Y31" s="840"/>
      <c r="Z31" s="846"/>
      <c r="AA31" s="840"/>
      <c r="AB31" s="840"/>
      <c r="AC31" s="840"/>
      <c r="AD31" s="840"/>
      <c r="AE31" s="840"/>
      <c r="AF31" s="840"/>
      <c r="AG31" s="840"/>
      <c r="AH31" s="840"/>
      <c r="AI31" s="847"/>
      <c r="AJ31" s="848"/>
      <c r="AK31" s="840"/>
      <c r="AL31" s="840"/>
      <c r="AM31" s="840"/>
      <c r="AN31" s="840"/>
      <c r="AO31" s="840"/>
      <c r="AP31" s="840"/>
      <c r="AQ31" s="840"/>
      <c r="AR31" s="840"/>
      <c r="AS31" s="840"/>
      <c r="AT31" s="840"/>
      <c r="AU31" s="840"/>
      <c r="AV31" s="840"/>
      <c r="AW31" s="840"/>
      <c r="AX31" s="840"/>
      <c r="AY31" s="840"/>
      <c r="AZ31" s="840"/>
      <c r="BA31" s="840"/>
    </row>
    <row r="32" ht="15.75" customHeight="1">
      <c r="A32" s="850"/>
      <c r="B32" s="859" t="s">
        <v>6331</v>
      </c>
      <c r="C32" s="837" t="s">
        <v>2142</v>
      </c>
      <c r="D32" s="865" t="s">
        <v>2375</v>
      </c>
      <c r="E32" s="840"/>
      <c r="F32" s="865" t="s">
        <v>2142</v>
      </c>
      <c r="G32" s="840"/>
      <c r="H32" s="840"/>
      <c r="I32" s="840"/>
      <c r="J32" s="840"/>
      <c r="K32" s="840"/>
      <c r="L32" s="840"/>
      <c r="M32" s="840"/>
      <c r="N32" s="840"/>
      <c r="O32" s="840"/>
      <c r="P32" s="865" t="s">
        <v>2012</v>
      </c>
      <c r="Q32" s="840"/>
      <c r="R32" s="840"/>
      <c r="S32" s="840"/>
      <c r="T32" s="840"/>
      <c r="U32" s="840"/>
      <c r="V32" s="840"/>
      <c r="W32" s="840"/>
      <c r="X32" s="846"/>
      <c r="Y32" s="840"/>
      <c r="Z32" s="846"/>
      <c r="AA32" s="840"/>
      <c r="AB32" s="840"/>
      <c r="AC32" s="840"/>
      <c r="AD32" s="840"/>
      <c r="AE32" s="840"/>
      <c r="AF32" s="840"/>
      <c r="AG32" s="840"/>
      <c r="AH32" s="840"/>
      <c r="AI32" s="847"/>
      <c r="AJ32" s="848"/>
      <c r="AK32" s="840"/>
      <c r="AL32" s="840"/>
      <c r="AM32" s="840"/>
      <c r="AN32" s="840"/>
      <c r="AO32" s="840"/>
      <c r="AP32" s="840"/>
      <c r="AQ32" s="840"/>
      <c r="AR32" s="840"/>
      <c r="AS32" s="840"/>
      <c r="AT32" s="840"/>
      <c r="AU32" s="840"/>
      <c r="AV32" s="840"/>
      <c r="AW32" s="840"/>
      <c r="AX32" s="840"/>
      <c r="AY32" s="840"/>
      <c r="AZ32" s="840"/>
      <c r="BA32" s="840"/>
    </row>
    <row r="33" ht="15.75" customHeight="1">
      <c r="A33" s="850"/>
      <c r="B33" s="859" t="s">
        <v>6332</v>
      </c>
      <c r="C33" s="837" t="s">
        <v>2375</v>
      </c>
      <c r="D33" s="874" t="str">
        <f>HYPERLINK("https://youtu.be/R9drqtLlI48","40.69")</f>
        <v>40.69</v>
      </c>
      <c r="E33" s="865" t="s">
        <v>2375</v>
      </c>
      <c r="F33" s="844" t="s">
        <v>6333</v>
      </c>
      <c r="G33" s="840"/>
      <c r="H33" s="844"/>
      <c r="I33" s="844"/>
      <c r="J33" s="840"/>
      <c r="K33" s="844"/>
      <c r="L33" s="844"/>
      <c r="M33" s="840"/>
      <c r="N33" s="840"/>
      <c r="O33" s="840"/>
      <c r="P33" s="874" t="s">
        <v>1860</v>
      </c>
      <c r="Q33" s="840"/>
      <c r="R33" s="844"/>
      <c r="S33" s="844"/>
      <c r="T33" s="840" t="s">
        <v>2600</v>
      </c>
      <c r="U33" s="840"/>
      <c r="V33" s="844"/>
      <c r="W33" s="840"/>
      <c r="X33" s="846"/>
      <c r="Y33" s="844"/>
      <c r="Z33" s="846"/>
      <c r="AA33" s="840"/>
      <c r="AB33" s="844"/>
      <c r="AC33" s="844"/>
      <c r="AD33" s="840"/>
      <c r="AE33" s="844"/>
      <c r="AF33" s="844"/>
      <c r="AG33" s="840"/>
      <c r="AH33" s="844"/>
      <c r="AI33" s="862"/>
      <c r="AJ33" s="863"/>
      <c r="AK33" s="844"/>
      <c r="AL33" s="844"/>
      <c r="AM33" s="844"/>
      <c r="AN33" s="840"/>
      <c r="AO33" s="844"/>
      <c r="AP33" s="840"/>
      <c r="AQ33" s="844"/>
      <c r="AR33" s="844"/>
      <c r="AS33" s="844"/>
      <c r="AT33" s="844"/>
      <c r="AU33" s="844"/>
      <c r="AV33" s="844"/>
      <c r="AW33" s="844"/>
      <c r="AX33" s="844"/>
      <c r="AY33" s="844"/>
      <c r="AZ33" s="844"/>
      <c r="BA33" s="844"/>
    </row>
    <row r="34" ht="15.75" customHeight="1">
      <c r="A34" s="850"/>
      <c r="B34" s="859" t="s">
        <v>6334</v>
      </c>
      <c r="C34" s="854" t="s">
        <v>1482</v>
      </c>
      <c r="D34" s="838" t="s">
        <v>3045</v>
      </c>
      <c r="E34" s="838" t="s">
        <v>1175</v>
      </c>
      <c r="F34" s="838" t="s">
        <v>2142</v>
      </c>
      <c r="G34" s="844" t="s">
        <v>6335</v>
      </c>
      <c r="H34" s="840"/>
      <c r="I34" s="840"/>
      <c r="J34" s="844"/>
      <c r="K34" s="840"/>
      <c r="L34" s="840"/>
      <c r="M34" s="844"/>
      <c r="N34" s="844"/>
      <c r="O34" s="844"/>
      <c r="P34" s="838" t="s">
        <v>6336</v>
      </c>
      <c r="Q34" s="844"/>
      <c r="R34" s="840"/>
      <c r="S34" s="840"/>
      <c r="T34" s="844"/>
      <c r="U34" s="844"/>
      <c r="V34" s="840"/>
      <c r="W34" s="844"/>
      <c r="X34" s="846"/>
      <c r="Y34" s="840"/>
      <c r="Z34" s="846"/>
      <c r="AA34" s="844"/>
      <c r="AB34" s="840"/>
      <c r="AC34" s="840"/>
      <c r="AD34" s="844"/>
      <c r="AE34" s="840"/>
      <c r="AF34" s="840"/>
      <c r="AG34" s="844"/>
      <c r="AH34" s="840"/>
      <c r="AI34" s="847"/>
      <c r="AJ34" s="838" t="s">
        <v>1482</v>
      </c>
      <c r="AK34" s="840"/>
      <c r="AL34" s="840"/>
      <c r="AM34" s="840"/>
      <c r="AN34" s="844"/>
      <c r="AO34" s="840"/>
      <c r="AP34" s="844"/>
      <c r="AQ34" s="840"/>
      <c r="AR34" s="840"/>
      <c r="AS34" s="840"/>
      <c r="AT34" s="840"/>
      <c r="AU34" s="840"/>
      <c r="AV34" s="840"/>
      <c r="AW34" s="840"/>
      <c r="AX34" s="840"/>
      <c r="AY34" s="840"/>
      <c r="AZ34" s="840"/>
      <c r="BA34" s="840"/>
    </row>
    <row r="35" ht="15.75" customHeight="1">
      <c r="A35" s="850"/>
      <c r="B35" s="859" t="s">
        <v>6337</v>
      </c>
      <c r="C35" s="837" t="s">
        <v>1841</v>
      </c>
      <c r="D35" s="838" t="str">
        <f>HYPERLINK("https://clips.twitch.tv/ScrumptiousColdMoonPeanutButterJellyTime","40.22")</f>
        <v>40.22</v>
      </c>
      <c r="E35" s="838" t="s">
        <v>1841</v>
      </c>
      <c r="F35" s="838" t="s">
        <v>6336</v>
      </c>
      <c r="G35" s="840"/>
      <c r="H35" s="875"/>
      <c r="I35" s="840" t="s">
        <v>6338</v>
      </c>
      <c r="J35" s="840"/>
      <c r="K35" s="840"/>
      <c r="L35" s="840"/>
      <c r="M35" s="840"/>
      <c r="N35" s="840"/>
      <c r="O35" s="840"/>
      <c r="P35" s="838" t="s">
        <v>6335</v>
      </c>
      <c r="Q35" s="840"/>
      <c r="R35" s="840"/>
      <c r="S35" s="840" t="s">
        <v>5236</v>
      </c>
      <c r="T35" s="840" t="s">
        <v>2339</v>
      </c>
      <c r="U35" s="840"/>
      <c r="V35" s="840"/>
      <c r="W35" s="840"/>
      <c r="X35" s="846"/>
      <c r="Y35" s="840"/>
      <c r="Z35" s="846"/>
      <c r="AA35" s="840"/>
      <c r="AB35" s="840"/>
      <c r="AC35" s="840"/>
      <c r="AD35" s="840"/>
      <c r="AE35" s="840"/>
      <c r="AF35" s="840"/>
      <c r="AG35" s="840"/>
      <c r="AH35" s="840"/>
      <c r="AI35" s="847"/>
      <c r="AJ35" s="848"/>
      <c r="AK35" s="840"/>
      <c r="AL35" s="840"/>
      <c r="AM35" s="840"/>
      <c r="AN35" s="840"/>
      <c r="AO35" s="840"/>
      <c r="AP35" s="840"/>
      <c r="AQ35" s="840"/>
      <c r="AR35" s="840"/>
      <c r="AS35" s="840"/>
      <c r="AT35" s="840"/>
      <c r="AU35" s="840"/>
      <c r="AV35" s="840"/>
      <c r="AW35" s="840"/>
      <c r="AX35" s="840"/>
      <c r="AY35" s="840"/>
      <c r="AZ35" s="840"/>
      <c r="BA35" s="840"/>
    </row>
    <row r="36" ht="15.75" customHeight="1">
      <c r="A36" s="850"/>
      <c r="B36" s="859" t="s">
        <v>6339</v>
      </c>
      <c r="C36" s="837" t="s">
        <v>3283</v>
      </c>
      <c r="D36" s="838" t="s">
        <v>3283</v>
      </c>
      <c r="E36" s="838" t="s">
        <v>3538</v>
      </c>
      <c r="F36" s="840"/>
      <c r="G36" s="840"/>
      <c r="H36" s="838" t="s">
        <v>4988</v>
      </c>
      <c r="I36" s="838" t="s">
        <v>4988</v>
      </c>
      <c r="J36" s="838" t="s">
        <v>2951</v>
      </c>
      <c r="K36" s="842" t="s">
        <v>1919</v>
      </c>
      <c r="L36" s="840"/>
      <c r="M36" s="843" t="s">
        <v>3323</v>
      </c>
      <c r="N36" s="838" t="s">
        <v>3283</v>
      </c>
      <c r="O36" s="840"/>
      <c r="P36" s="838" t="s">
        <v>2573</v>
      </c>
      <c r="Q36" s="840"/>
      <c r="R36" s="840"/>
      <c r="S36" s="840"/>
      <c r="T36" s="838" t="str">
        <f>HYPERLINK("https://clips.twitch.tv/AggressiveBigTeaNononoCat","40.26")</f>
        <v>40.26</v>
      </c>
      <c r="U36" s="840"/>
      <c r="V36" s="840"/>
      <c r="W36" s="840"/>
      <c r="X36" s="846"/>
      <c r="Y36" s="838" t="s">
        <v>1819</v>
      </c>
      <c r="Z36" s="846"/>
      <c r="AA36" s="840"/>
      <c r="AB36" s="840"/>
      <c r="AC36" s="840"/>
      <c r="AD36" s="840"/>
      <c r="AE36" s="840"/>
      <c r="AF36" s="840"/>
      <c r="AG36" s="840"/>
      <c r="AH36" s="840"/>
      <c r="AI36" s="847"/>
      <c r="AJ36" s="848"/>
      <c r="AK36" s="840"/>
      <c r="AL36" s="840"/>
      <c r="AM36" s="840"/>
      <c r="AN36" s="840"/>
      <c r="AO36" s="840"/>
      <c r="AP36" s="840"/>
      <c r="AQ36" s="840"/>
      <c r="AR36" s="840"/>
      <c r="AS36" s="840"/>
      <c r="AT36" s="840"/>
      <c r="AU36" s="840"/>
      <c r="AV36" s="840"/>
      <c r="AW36" s="840"/>
      <c r="AX36" s="840"/>
      <c r="AY36" s="840"/>
      <c r="AZ36" s="840"/>
      <c r="BA36" s="840"/>
    </row>
    <row r="37" ht="15.75" customHeight="1">
      <c r="A37" s="852" t="s">
        <v>6274</v>
      </c>
      <c r="B37" s="853" t="s">
        <v>6340</v>
      </c>
      <c r="C37" s="837" t="s">
        <v>3512</v>
      </c>
      <c r="D37" s="838" t="s">
        <v>3512</v>
      </c>
      <c r="E37" s="838" t="s">
        <v>212</v>
      </c>
      <c r="F37" s="840"/>
      <c r="G37" s="840"/>
      <c r="H37" s="840"/>
      <c r="I37" s="840"/>
      <c r="J37" s="838" t="s">
        <v>2387</v>
      </c>
      <c r="K37" s="840"/>
      <c r="L37" s="840"/>
      <c r="M37" s="840"/>
      <c r="N37" s="840"/>
      <c r="O37" s="840"/>
      <c r="P37" s="838" t="s">
        <v>881</v>
      </c>
      <c r="Q37" s="840"/>
      <c r="R37" s="840"/>
      <c r="S37" s="840"/>
      <c r="T37" s="840"/>
      <c r="U37" s="840"/>
      <c r="V37" s="840"/>
      <c r="W37" s="840"/>
      <c r="X37" s="846"/>
      <c r="Y37" s="840"/>
      <c r="Z37" s="838" t="s">
        <v>6341</v>
      </c>
      <c r="AA37" s="840"/>
      <c r="AB37" s="840"/>
      <c r="AC37" s="840"/>
      <c r="AD37" s="840"/>
      <c r="AE37" s="840"/>
      <c r="AF37" s="840"/>
      <c r="AG37" s="840"/>
      <c r="AH37" s="840"/>
      <c r="AI37" s="847"/>
      <c r="AJ37" s="848"/>
      <c r="AK37" s="840"/>
      <c r="AL37" s="840"/>
      <c r="AM37" s="840"/>
      <c r="AN37" s="840"/>
      <c r="AO37" s="840"/>
      <c r="AP37" s="840"/>
      <c r="AQ37" s="840"/>
      <c r="AR37" s="840"/>
      <c r="AS37" s="840"/>
      <c r="AT37" s="840"/>
      <c r="AU37" s="840"/>
      <c r="AV37" s="840"/>
      <c r="AW37" s="840"/>
      <c r="AX37" s="840"/>
      <c r="AY37" s="840"/>
      <c r="AZ37" s="840"/>
      <c r="BA37" s="840"/>
    </row>
    <row r="38" ht="15.75" customHeight="1">
      <c r="A38" s="876"/>
      <c r="B38" s="851" t="s">
        <v>6342</v>
      </c>
      <c r="C38" s="837" t="s">
        <v>1970</v>
      </c>
      <c r="D38" s="838" t="s">
        <v>6343</v>
      </c>
      <c r="E38" s="838" t="s">
        <v>1757</v>
      </c>
      <c r="F38" s="840"/>
      <c r="G38" s="840"/>
      <c r="H38" s="840"/>
      <c r="I38" s="840"/>
      <c r="J38" s="838" t="s">
        <v>1843</v>
      </c>
      <c r="K38" s="840"/>
      <c r="L38" s="840"/>
      <c r="M38" s="838" t="s">
        <v>995</v>
      </c>
      <c r="N38" s="840"/>
      <c r="O38" s="840"/>
      <c r="P38" s="840"/>
      <c r="Q38" s="838" t="s">
        <v>2469</v>
      </c>
      <c r="R38" s="840"/>
      <c r="S38" s="840"/>
      <c r="T38" s="840"/>
      <c r="U38" s="840"/>
      <c r="V38" s="840"/>
      <c r="W38" s="840"/>
      <c r="X38" s="846"/>
      <c r="Y38" s="840"/>
      <c r="Z38" s="846"/>
      <c r="AA38" s="840"/>
      <c r="AB38" s="840"/>
      <c r="AC38" s="840"/>
      <c r="AD38" s="840"/>
      <c r="AE38" s="840"/>
      <c r="AF38" s="840"/>
      <c r="AG38" s="840"/>
      <c r="AH38" s="840"/>
      <c r="AI38" s="847"/>
      <c r="AJ38" s="848"/>
      <c r="AK38" s="840"/>
      <c r="AL38" s="840"/>
      <c r="AM38" s="838" t="s">
        <v>1970</v>
      </c>
      <c r="AN38" s="840"/>
      <c r="AO38" s="840"/>
      <c r="AP38" s="840"/>
      <c r="AQ38" s="840"/>
      <c r="AR38" s="840"/>
      <c r="AS38" s="840"/>
      <c r="AT38" s="840"/>
      <c r="AU38" s="840"/>
      <c r="AV38" s="840"/>
      <c r="AW38" s="840"/>
      <c r="AX38" s="840"/>
      <c r="AY38" s="840"/>
      <c r="AZ38" s="840"/>
      <c r="BA38" s="840"/>
    </row>
    <row r="39" ht="15.75" customHeight="1">
      <c r="A39" s="852" t="s">
        <v>6289</v>
      </c>
      <c r="B39" s="853" t="s">
        <v>6290</v>
      </c>
      <c r="C39" s="837" t="s">
        <v>1813</v>
      </c>
      <c r="D39" s="865" t="str">
        <f>HYPERLINK("https://clips.twitch.tv/StylishVivaciousAirGuitarNotLikeThis","50.47")</f>
        <v>50.47</v>
      </c>
      <c r="E39" s="865" t="s">
        <v>1813</v>
      </c>
      <c r="F39" s="840" t="s">
        <v>849</v>
      </c>
      <c r="G39" s="840" t="s">
        <v>900</v>
      </c>
      <c r="H39" s="840"/>
      <c r="I39" s="865" t="s">
        <v>1813</v>
      </c>
      <c r="J39" s="840"/>
      <c r="K39" s="840"/>
      <c r="L39" s="840"/>
      <c r="M39" s="840"/>
      <c r="N39" s="840"/>
      <c r="O39" s="865" t="str">
        <f>HYPERLINK("https://youtu.be/Z3lDpXDeu-A","48.50")</f>
        <v>48.50</v>
      </c>
      <c r="P39" s="865" t="s">
        <v>6344</v>
      </c>
      <c r="Q39" s="840"/>
      <c r="R39" s="840"/>
      <c r="S39" s="840"/>
      <c r="T39" s="840"/>
      <c r="U39" s="840"/>
      <c r="V39" s="840"/>
      <c r="W39" s="840"/>
      <c r="X39" s="846"/>
      <c r="Y39" s="840"/>
      <c r="Z39" s="846"/>
      <c r="AA39" s="840"/>
      <c r="AB39" s="840"/>
      <c r="AC39" s="840"/>
      <c r="AD39" s="840"/>
      <c r="AE39" s="840"/>
      <c r="AF39" s="840"/>
      <c r="AG39" s="840"/>
      <c r="AH39" s="840"/>
      <c r="AI39" s="847"/>
      <c r="AJ39" s="848"/>
      <c r="AK39" s="840"/>
      <c r="AL39" s="840"/>
      <c r="AM39" s="840"/>
      <c r="AN39" s="840"/>
      <c r="AO39" s="840"/>
      <c r="AP39" s="840"/>
      <c r="AQ39" s="840"/>
      <c r="AR39" s="840"/>
      <c r="AS39" s="840"/>
      <c r="AT39" s="840"/>
      <c r="AU39" s="840"/>
      <c r="AV39" s="840"/>
      <c r="AW39" s="840"/>
      <c r="AX39" s="840"/>
      <c r="AY39" s="840"/>
      <c r="AZ39" s="840"/>
      <c r="BA39" s="840"/>
    </row>
    <row r="40" ht="15.75" customHeight="1">
      <c r="A40" s="876"/>
      <c r="B40" s="851" t="s">
        <v>6345</v>
      </c>
      <c r="C40" s="837" t="s">
        <v>6346</v>
      </c>
      <c r="D40" s="840"/>
      <c r="E40" s="840"/>
      <c r="F40" s="840"/>
      <c r="G40" s="840"/>
      <c r="H40" s="840"/>
      <c r="I40" s="865" t="s">
        <v>6346</v>
      </c>
      <c r="J40" s="840"/>
      <c r="K40" s="840"/>
      <c r="L40" s="840"/>
      <c r="M40" s="840"/>
      <c r="N40" s="840"/>
      <c r="O40" s="840"/>
      <c r="P40" s="840"/>
      <c r="Q40" s="840"/>
      <c r="R40" s="840"/>
      <c r="S40" s="840"/>
      <c r="T40" s="840"/>
      <c r="U40" s="840"/>
      <c r="V40" s="840"/>
      <c r="W40" s="840"/>
      <c r="X40" s="845"/>
      <c r="Y40" s="840"/>
      <c r="Z40" s="845"/>
      <c r="AA40" s="840"/>
      <c r="AB40" s="840"/>
      <c r="AC40" s="840"/>
      <c r="AD40" s="840"/>
      <c r="AE40" s="840"/>
      <c r="AF40" s="840"/>
      <c r="AG40" s="840"/>
      <c r="AH40" s="840"/>
      <c r="AI40" s="847"/>
      <c r="AJ40" s="848"/>
      <c r="AK40" s="840"/>
      <c r="AL40" s="840"/>
      <c r="AM40" s="840"/>
      <c r="AN40" s="840"/>
      <c r="AO40" s="840"/>
      <c r="AP40" s="840"/>
      <c r="AQ40" s="840"/>
      <c r="AR40" s="840"/>
      <c r="AS40" s="840"/>
      <c r="AT40" s="840"/>
      <c r="AU40" s="840"/>
      <c r="AV40" s="840"/>
      <c r="AW40" s="840"/>
      <c r="AX40" s="840"/>
      <c r="AY40" s="840"/>
      <c r="AZ40" s="840"/>
      <c r="BA40" s="840"/>
    </row>
    <row r="41" ht="15.75" customHeight="1">
      <c r="A41" s="876"/>
      <c r="B41" s="851" t="s">
        <v>6347</v>
      </c>
      <c r="C41" s="837" t="s">
        <v>6348</v>
      </c>
      <c r="D41" s="840"/>
      <c r="E41" s="840"/>
      <c r="F41" s="840"/>
      <c r="G41" s="840"/>
      <c r="H41" s="840"/>
      <c r="I41" s="865" t="s">
        <v>6348</v>
      </c>
      <c r="J41" s="840"/>
      <c r="K41" s="840"/>
      <c r="L41" s="840"/>
      <c r="M41" s="840"/>
      <c r="N41" s="840"/>
      <c r="O41" s="840"/>
      <c r="P41" s="840"/>
      <c r="Q41" s="840"/>
      <c r="R41" s="840"/>
      <c r="S41" s="840"/>
      <c r="T41" s="840"/>
      <c r="U41" s="840"/>
      <c r="V41" s="840"/>
      <c r="W41" s="840"/>
      <c r="X41" s="846"/>
      <c r="Y41" s="840"/>
      <c r="Z41" s="845"/>
      <c r="AA41" s="840"/>
      <c r="AB41" s="840"/>
      <c r="AC41" s="840"/>
      <c r="AD41" s="840"/>
      <c r="AE41" s="840"/>
      <c r="AF41" s="840"/>
      <c r="AG41" s="840"/>
      <c r="AH41" s="840"/>
      <c r="AI41" s="847"/>
      <c r="AJ41" s="848"/>
      <c r="AK41" s="840"/>
      <c r="AL41" s="840"/>
      <c r="AM41" s="840"/>
      <c r="AN41" s="840"/>
      <c r="AO41" s="840"/>
      <c r="AP41" s="840"/>
      <c r="AQ41" s="840"/>
      <c r="AR41" s="840"/>
      <c r="AS41" s="840"/>
      <c r="AT41" s="840"/>
      <c r="AU41" s="840"/>
      <c r="AV41" s="840"/>
      <c r="AW41" s="840"/>
      <c r="AX41" s="840"/>
      <c r="AY41" s="840"/>
      <c r="AZ41" s="840"/>
      <c r="BA41" s="840"/>
    </row>
    <row r="42" ht="15.75" customHeight="1">
      <c r="A42" s="876"/>
      <c r="B42" s="851" t="s">
        <v>6349</v>
      </c>
      <c r="C42" s="837" t="s">
        <v>4678</v>
      </c>
      <c r="D42" s="840"/>
      <c r="E42" s="840"/>
      <c r="F42" s="840"/>
      <c r="G42" s="840"/>
      <c r="H42" s="840"/>
      <c r="I42" s="865" t="s">
        <v>4678</v>
      </c>
      <c r="J42" s="840"/>
      <c r="K42" s="840"/>
      <c r="L42" s="840"/>
      <c r="M42" s="840"/>
      <c r="N42" s="840"/>
      <c r="O42" s="840"/>
      <c r="P42" s="840"/>
      <c r="Q42" s="840"/>
      <c r="R42" s="840"/>
      <c r="S42" s="840"/>
      <c r="T42" s="840"/>
      <c r="U42" s="840"/>
      <c r="V42" s="840"/>
      <c r="W42" s="840"/>
      <c r="X42" s="845"/>
      <c r="Y42" s="840"/>
      <c r="Z42" s="845"/>
      <c r="AA42" s="840"/>
      <c r="AB42" s="840"/>
      <c r="AC42" s="840"/>
      <c r="AD42" s="840"/>
      <c r="AE42" s="840"/>
      <c r="AF42" s="840"/>
      <c r="AG42" s="840"/>
      <c r="AH42" s="840"/>
      <c r="AI42" s="847"/>
      <c r="AJ42" s="848"/>
      <c r="AK42" s="840"/>
      <c r="AL42" s="840"/>
      <c r="AM42" s="840"/>
      <c r="AN42" s="840"/>
      <c r="AO42" s="840"/>
      <c r="AP42" s="840"/>
      <c r="AQ42" s="840"/>
      <c r="AR42" s="840"/>
      <c r="AS42" s="840"/>
      <c r="AT42" s="840"/>
      <c r="AU42" s="840"/>
      <c r="AV42" s="840"/>
      <c r="AW42" s="840"/>
      <c r="AX42" s="840"/>
      <c r="AY42" s="840"/>
      <c r="AZ42" s="840"/>
      <c r="BA42" s="840"/>
    </row>
    <row r="43" ht="15.75" customHeight="1">
      <c r="A43" s="835" t="s">
        <v>6350</v>
      </c>
      <c r="B43" s="836" t="s">
        <v>6351</v>
      </c>
      <c r="C43" s="837" t="s">
        <v>2449</v>
      </c>
      <c r="D43" s="838" t="s">
        <v>3186</v>
      </c>
      <c r="E43" s="840"/>
      <c r="F43" s="840"/>
      <c r="G43" s="840"/>
      <c r="H43" s="858"/>
      <c r="I43" s="838" t="str">
        <f>HYPERLINK("https://youtu.be/WdBDZlWcLa8","16.95")</f>
        <v>16.95</v>
      </c>
      <c r="J43" s="840"/>
      <c r="K43" s="842" t="s">
        <v>4338</v>
      </c>
      <c r="L43" s="840"/>
      <c r="M43" s="840"/>
      <c r="N43" s="840"/>
      <c r="O43" s="838" t="str">
        <f>HYPERLINK("https://youtu.be/FwtG-kRM0SE","17.64")</f>
        <v>17.64</v>
      </c>
      <c r="P43" s="840"/>
      <c r="Q43" s="838" t="s">
        <v>2449</v>
      </c>
      <c r="R43" s="840"/>
      <c r="S43" s="840" t="s">
        <v>4175</v>
      </c>
      <c r="T43" s="838" t="str">
        <f>HYPERLINK("https://clips.twitch.tv/VainSmokyPotSeemsGood","16.88")</f>
        <v>16.88</v>
      </c>
      <c r="U43" s="840"/>
      <c r="V43" s="840"/>
      <c r="W43" s="840"/>
      <c r="X43" s="845"/>
      <c r="Y43" s="840"/>
      <c r="Z43" s="846"/>
      <c r="AA43" s="840"/>
      <c r="AB43" s="840"/>
      <c r="AC43" s="840"/>
      <c r="AD43" s="840"/>
      <c r="AE43" s="840"/>
      <c r="AF43" s="838" t="str">
        <f>HYPERLINK("https://youtu.be/nGctd2CZYrU","16.85")</f>
        <v>16.85</v>
      </c>
      <c r="AG43" s="840"/>
      <c r="AH43" s="840"/>
      <c r="AI43" s="847"/>
      <c r="AJ43" s="848"/>
      <c r="AK43" s="840"/>
      <c r="AL43" s="840"/>
      <c r="AM43" s="840"/>
      <c r="AN43" s="840"/>
      <c r="AO43" s="840"/>
      <c r="AP43" s="840"/>
      <c r="AQ43" s="840"/>
      <c r="AR43" s="840"/>
      <c r="AS43" s="840"/>
      <c r="AT43" s="840"/>
      <c r="AU43" s="840"/>
      <c r="AV43" s="840"/>
      <c r="AW43" s="840"/>
      <c r="AX43" s="840"/>
      <c r="AY43" s="840"/>
      <c r="AZ43" s="840"/>
      <c r="BA43" s="840"/>
    </row>
    <row r="44" ht="15.75" customHeight="1">
      <c r="A44" s="850"/>
      <c r="B44" s="859" t="s">
        <v>6352</v>
      </c>
      <c r="C44" s="837" t="str">
        <f>HYPERLINK("https://clips.twitch.tv/CautiousAmorphousLlamaDxAbomb","15.96")</f>
        <v>15.96</v>
      </c>
      <c r="D44" s="838" t="s">
        <v>446</v>
      </c>
      <c r="E44" s="838" t="s">
        <v>2406</v>
      </c>
      <c r="F44" s="838" t="s">
        <v>107</v>
      </c>
      <c r="G44" s="838" t="s">
        <v>446</v>
      </c>
      <c r="H44" s="838" t="s">
        <v>446</v>
      </c>
      <c r="I44" s="838" t="s">
        <v>107</v>
      </c>
      <c r="J44" s="838" t="s">
        <v>1345</v>
      </c>
      <c r="K44" s="838" t="s">
        <v>107</v>
      </c>
      <c r="L44" s="838" t="s">
        <v>340</v>
      </c>
      <c r="M44" s="843" t="s">
        <v>446</v>
      </c>
      <c r="N44" s="840"/>
      <c r="O44" s="840" t="s">
        <v>348</v>
      </c>
      <c r="P44" s="838" t="s">
        <v>2574</v>
      </c>
      <c r="Q44" s="840"/>
      <c r="R44" s="840"/>
      <c r="S44" s="840" t="s">
        <v>6353</v>
      </c>
      <c r="T44" s="840"/>
      <c r="U44" s="840"/>
      <c r="V44" s="840"/>
      <c r="W44" s="840"/>
      <c r="X44" s="846"/>
      <c r="Y44" s="840"/>
      <c r="Z44" s="846"/>
      <c r="AA44" s="840"/>
      <c r="AB44" s="840"/>
      <c r="AC44" s="840"/>
      <c r="AD44" s="840"/>
      <c r="AE44" s="840"/>
      <c r="AF44" s="840"/>
      <c r="AG44" s="840"/>
      <c r="AH44" s="840"/>
      <c r="AI44" s="847"/>
      <c r="AJ44" s="848"/>
      <c r="AK44" s="840"/>
      <c r="AL44" s="840"/>
      <c r="AM44" s="840"/>
      <c r="AN44" s="840"/>
      <c r="AO44" s="840"/>
      <c r="AP44" s="840"/>
      <c r="AQ44" s="840"/>
      <c r="AR44" s="840"/>
      <c r="AS44" s="840"/>
      <c r="AT44" s="840"/>
      <c r="AU44" s="840"/>
      <c r="AV44" s="840"/>
      <c r="AW44" s="840"/>
      <c r="AX44" s="840"/>
      <c r="AY44" s="840"/>
      <c r="AZ44" s="840"/>
      <c r="BA44" s="840"/>
    </row>
    <row r="45" ht="15.75" customHeight="1">
      <c r="A45" s="835" t="s">
        <v>6354</v>
      </c>
      <c r="B45" s="836" t="s">
        <v>6355</v>
      </c>
      <c r="C45" s="837" t="s">
        <v>974</v>
      </c>
      <c r="D45" s="861"/>
      <c r="E45" s="838" t="s">
        <v>974</v>
      </c>
      <c r="F45" s="877"/>
      <c r="G45" s="840" t="s">
        <v>899</v>
      </c>
      <c r="H45" s="858"/>
      <c r="I45" s="877"/>
      <c r="J45" s="840"/>
      <c r="K45" s="877"/>
      <c r="L45" s="877"/>
      <c r="M45" s="840"/>
      <c r="N45" s="840"/>
      <c r="O45" s="840"/>
      <c r="P45" s="877"/>
      <c r="Q45" s="840"/>
      <c r="R45" s="877"/>
      <c r="S45" s="877"/>
      <c r="T45" s="840"/>
      <c r="U45" s="840"/>
      <c r="V45" s="877"/>
      <c r="W45" s="840"/>
      <c r="X45" s="846"/>
      <c r="Y45" s="877"/>
      <c r="Z45" s="846"/>
      <c r="AA45" s="840"/>
      <c r="AB45" s="877"/>
      <c r="AC45" s="877"/>
      <c r="AD45" s="840"/>
      <c r="AE45" s="877"/>
      <c r="AF45" s="877"/>
      <c r="AG45" s="840"/>
      <c r="AH45" s="877"/>
      <c r="AI45" s="878"/>
      <c r="AJ45" s="879"/>
      <c r="AK45" s="877"/>
      <c r="AL45" s="877"/>
      <c r="AM45" s="877"/>
      <c r="AN45" s="840"/>
      <c r="AO45" s="877"/>
      <c r="AP45" s="840"/>
      <c r="AQ45" s="877"/>
      <c r="AR45" s="877"/>
      <c r="AS45" s="877"/>
      <c r="AT45" s="877"/>
      <c r="AU45" s="877"/>
      <c r="AV45" s="877"/>
      <c r="AW45" s="877"/>
      <c r="AX45" s="877"/>
      <c r="AY45" s="877"/>
      <c r="AZ45" s="877"/>
      <c r="BA45" s="877"/>
    </row>
    <row r="46" ht="15.75" customHeight="1">
      <c r="A46" s="835" t="s">
        <v>57</v>
      </c>
      <c r="B46" s="836" t="s">
        <v>6255</v>
      </c>
      <c r="C46" s="837" t="s">
        <v>234</v>
      </c>
      <c r="D46" s="838" t="s">
        <v>234</v>
      </c>
      <c r="E46" s="877"/>
      <c r="F46" s="840"/>
      <c r="G46" s="880" t="str">
        <f>HYPERLINK("https://www.twitch.tv/videos/540307503","2:12.15")</f>
        <v>2:12.15</v>
      </c>
      <c r="H46" s="840"/>
      <c r="I46" s="840"/>
      <c r="J46" s="843" t="s">
        <v>1346</v>
      </c>
      <c r="K46" s="840"/>
      <c r="L46" s="840"/>
      <c r="M46" s="877"/>
      <c r="N46" s="877"/>
      <c r="O46" s="877"/>
      <c r="P46" s="840"/>
      <c r="Q46" s="877"/>
      <c r="R46" s="840"/>
      <c r="S46" s="840"/>
      <c r="T46" s="877"/>
      <c r="U46" s="877"/>
      <c r="V46" s="840"/>
      <c r="W46" s="877"/>
      <c r="X46" s="846"/>
      <c r="Y46" s="840"/>
      <c r="Z46" s="846"/>
      <c r="AA46" s="877"/>
      <c r="AB46" s="840"/>
      <c r="AC46" s="840"/>
      <c r="AD46" s="877"/>
      <c r="AE46" s="840"/>
      <c r="AF46" s="840"/>
      <c r="AG46" s="877"/>
      <c r="AH46" s="840"/>
      <c r="AI46" s="847"/>
      <c r="AJ46" s="848"/>
      <c r="AK46" s="840"/>
      <c r="AL46" s="840"/>
      <c r="AM46" s="840"/>
      <c r="AN46" s="877"/>
      <c r="AO46" s="840"/>
      <c r="AP46" s="877"/>
      <c r="AQ46" s="840"/>
      <c r="AR46" s="840"/>
      <c r="AS46" s="840"/>
      <c r="AT46" s="840"/>
      <c r="AU46" s="840"/>
      <c r="AV46" s="840"/>
      <c r="AW46" s="840"/>
      <c r="AX46" s="840"/>
      <c r="AY46" s="840"/>
      <c r="AZ46" s="840"/>
      <c r="BA46" s="840"/>
    </row>
    <row r="47">
      <c r="A47" s="881" t="s">
        <v>36</v>
      </c>
      <c r="D47" s="882"/>
      <c r="E47" s="882"/>
      <c r="F47" s="882"/>
      <c r="G47" s="882"/>
      <c r="H47" s="882"/>
      <c r="I47" s="882"/>
      <c r="J47" s="882"/>
      <c r="K47" s="882"/>
      <c r="L47" s="882"/>
      <c r="M47" s="882"/>
      <c r="N47" s="882"/>
      <c r="O47" s="882"/>
      <c r="P47" s="882"/>
      <c r="Q47" s="882"/>
      <c r="R47" s="882"/>
      <c r="S47" s="882"/>
      <c r="T47" s="882"/>
      <c r="U47" s="882"/>
      <c r="V47" s="882"/>
      <c r="W47" s="882"/>
      <c r="X47" s="882"/>
      <c r="Y47" s="882"/>
      <c r="Z47" s="882"/>
      <c r="AA47" s="882"/>
      <c r="AB47" s="882"/>
      <c r="AC47" s="882"/>
      <c r="AD47" s="882"/>
      <c r="AE47" s="882"/>
      <c r="AF47" s="882"/>
      <c r="AG47" s="882"/>
      <c r="AH47" s="882"/>
      <c r="AI47" s="883"/>
      <c r="AJ47" s="884"/>
      <c r="AK47" s="882"/>
      <c r="AL47" s="882"/>
      <c r="AM47" s="882"/>
      <c r="AN47" s="882"/>
      <c r="AO47" s="882"/>
      <c r="AP47" s="882"/>
      <c r="AQ47" s="882"/>
      <c r="AR47" s="882"/>
      <c r="AS47" s="882"/>
      <c r="AT47" s="882"/>
      <c r="AU47" s="882"/>
      <c r="AV47" s="882"/>
      <c r="AW47" s="882"/>
      <c r="AX47" s="882"/>
      <c r="AY47" s="882"/>
      <c r="AZ47" s="882"/>
      <c r="BA47" s="882"/>
    </row>
    <row r="48" ht="15.75" customHeight="1">
      <c r="A48" s="885" t="s">
        <v>6356</v>
      </c>
      <c r="B48" s="886" t="s">
        <v>6357</v>
      </c>
      <c r="C48" s="837" t="s">
        <v>2433</v>
      </c>
      <c r="D48" s="838" t="s">
        <v>2433</v>
      </c>
      <c r="E48" s="838" t="s">
        <v>978</v>
      </c>
      <c r="F48" s="838" t="s">
        <v>818</v>
      </c>
      <c r="G48" s="838" t="str">
        <f>HYPERLINK("https://clips.twitch.tv/AltruisticBrightClipsdadWholeWheat","51.57")</f>
        <v>51.57</v>
      </c>
      <c r="H48" s="887"/>
      <c r="I48" s="887" t="s">
        <v>5407</v>
      </c>
      <c r="J48" s="838" t="s">
        <v>1489</v>
      </c>
      <c r="K48" s="861" t="s">
        <v>3163</v>
      </c>
      <c r="L48" s="887"/>
      <c r="M48" s="843" t="s">
        <v>504</v>
      </c>
      <c r="N48" s="887"/>
      <c r="O48" s="888" t="s">
        <v>2657</v>
      </c>
      <c r="P48" s="861" t="s">
        <v>3414</v>
      </c>
      <c r="Q48" s="887"/>
      <c r="R48" s="887"/>
      <c r="S48" s="887" t="s">
        <v>3278</v>
      </c>
      <c r="T48" s="887" t="s">
        <v>1055</v>
      </c>
      <c r="U48" s="887"/>
      <c r="V48" s="887"/>
      <c r="W48" s="887"/>
      <c r="X48" s="887"/>
      <c r="Y48" s="888" t="s">
        <v>2217</v>
      </c>
      <c r="Z48" s="887"/>
      <c r="AA48" s="887"/>
      <c r="AB48" s="887"/>
      <c r="AC48" s="887"/>
      <c r="AD48" s="887"/>
      <c r="AE48" s="887"/>
      <c r="AF48" s="887"/>
      <c r="AG48" s="887"/>
      <c r="AH48" s="887"/>
      <c r="AI48" s="889"/>
      <c r="AJ48" s="890"/>
      <c r="AK48" s="887"/>
      <c r="AL48" s="887"/>
      <c r="AM48" s="887"/>
      <c r="AN48" s="887"/>
      <c r="AO48" s="887"/>
      <c r="AP48" s="887"/>
      <c r="AQ48" s="887"/>
      <c r="AR48" s="887"/>
      <c r="AS48" s="887"/>
      <c r="AT48" s="887"/>
      <c r="AU48" s="887"/>
      <c r="AV48" s="887"/>
      <c r="AW48" s="887"/>
      <c r="AX48" s="887"/>
      <c r="AY48" s="887"/>
      <c r="AZ48" s="887"/>
      <c r="BA48" s="887"/>
    </row>
    <row r="49" ht="15.75" customHeight="1">
      <c r="A49" s="891"/>
      <c r="B49" s="892" t="s">
        <v>6358</v>
      </c>
      <c r="C49" s="837" t="s">
        <v>2591</v>
      </c>
      <c r="D49" s="838" t="s">
        <v>2591</v>
      </c>
      <c r="E49" s="887"/>
      <c r="F49" s="887"/>
      <c r="G49" s="887"/>
      <c r="H49" s="838" t="s">
        <v>293</v>
      </c>
      <c r="I49" s="887"/>
      <c r="J49" s="858"/>
      <c r="K49" s="861" t="s">
        <v>1375</v>
      </c>
      <c r="L49" s="887"/>
      <c r="M49" s="887"/>
      <c r="N49" s="838" t="s">
        <v>793</v>
      </c>
      <c r="O49" s="887"/>
      <c r="P49" s="887"/>
      <c r="Q49" s="887"/>
      <c r="R49" s="887"/>
      <c r="S49" s="887"/>
      <c r="T49" s="887" t="s">
        <v>1055</v>
      </c>
      <c r="U49" s="887"/>
      <c r="V49" s="887"/>
      <c r="W49" s="887"/>
      <c r="X49" s="887"/>
      <c r="Y49" s="887"/>
      <c r="Z49" s="887"/>
      <c r="AA49" s="887"/>
      <c r="AB49" s="887"/>
      <c r="AC49" s="887"/>
      <c r="AD49" s="887"/>
      <c r="AE49" s="887"/>
      <c r="AF49" s="887"/>
      <c r="AG49" s="887"/>
      <c r="AH49" s="893"/>
      <c r="AI49" s="889"/>
      <c r="AJ49" s="890"/>
      <c r="AK49" s="887"/>
      <c r="AL49" s="887"/>
      <c r="AM49" s="887"/>
      <c r="AN49" s="887"/>
      <c r="AO49" s="887"/>
      <c r="AP49" s="887"/>
      <c r="AQ49" s="887"/>
      <c r="AR49" s="887"/>
      <c r="AS49" s="887"/>
      <c r="AT49" s="887"/>
      <c r="AU49" s="887"/>
      <c r="AV49" s="887"/>
      <c r="AW49" s="887"/>
      <c r="AX49" s="887"/>
      <c r="AY49" s="887"/>
      <c r="AZ49" s="887"/>
      <c r="BA49" s="887"/>
    </row>
    <row r="50" ht="15.75" customHeight="1">
      <c r="A50" s="891"/>
      <c r="B50" s="892" t="s">
        <v>6359</v>
      </c>
      <c r="C50" s="894"/>
      <c r="D50" s="858"/>
      <c r="E50" s="887"/>
      <c r="F50" s="887"/>
      <c r="G50" s="887"/>
      <c r="H50" s="887"/>
      <c r="I50" s="887"/>
      <c r="J50" s="887"/>
      <c r="K50" s="887"/>
      <c r="L50" s="887"/>
      <c r="M50" s="887"/>
      <c r="N50" s="887"/>
      <c r="O50" s="888" t="s">
        <v>2907</v>
      </c>
      <c r="P50" s="887"/>
      <c r="Q50" s="887"/>
      <c r="R50" s="887"/>
      <c r="S50" s="887"/>
      <c r="T50" s="887"/>
      <c r="U50" s="887"/>
      <c r="V50" s="887"/>
      <c r="W50" s="887"/>
      <c r="X50" s="887"/>
      <c r="Y50" s="887"/>
      <c r="Z50" s="887"/>
      <c r="AA50" s="887"/>
      <c r="AB50" s="887"/>
      <c r="AC50" s="887"/>
      <c r="AD50" s="887"/>
      <c r="AE50" s="887"/>
      <c r="AF50" s="887"/>
      <c r="AG50" s="887"/>
      <c r="AH50" s="887"/>
      <c r="AI50" s="889"/>
      <c r="AJ50" s="890"/>
      <c r="AK50" s="887"/>
      <c r="AL50" s="887"/>
      <c r="AM50" s="887"/>
      <c r="AN50" s="887"/>
      <c r="AO50" s="887"/>
      <c r="AP50" s="887"/>
      <c r="AQ50" s="887"/>
      <c r="AR50" s="887"/>
      <c r="AS50" s="887"/>
      <c r="AT50" s="887"/>
      <c r="AU50" s="887"/>
      <c r="AV50" s="887"/>
      <c r="AW50" s="887"/>
      <c r="AX50" s="887"/>
      <c r="AY50" s="887"/>
      <c r="AZ50" s="887"/>
      <c r="BA50" s="887"/>
    </row>
    <row r="51" ht="15.75" customHeight="1">
      <c r="A51" s="891"/>
      <c r="B51" s="892" t="s">
        <v>6360</v>
      </c>
      <c r="C51" s="837" t="s">
        <v>555</v>
      </c>
      <c r="D51" s="838" t="s">
        <v>235</v>
      </c>
      <c r="E51" s="887"/>
      <c r="F51" s="887"/>
      <c r="G51" s="887"/>
      <c r="H51" s="838" t="s">
        <v>1236</v>
      </c>
      <c r="I51" s="887"/>
      <c r="J51" s="838" t="s">
        <v>1347</v>
      </c>
      <c r="K51" s="887"/>
      <c r="L51" s="838" t="s">
        <v>1625</v>
      </c>
      <c r="M51" s="887"/>
      <c r="N51" s="887"/>
      <c r="O51" s="888"/>
      <c r="P51" s="887"/>
      <c r="Q51" s="887"/>
      <c r="R51" s="887"/>
      <c r="S51" s="887"/>
      <c r="T51" s="887"/>
      <c r="U51" s="887"/>
      <c r="V51" s="887"/>
      <c r="W51" s="887"/>
      <c r="X51" s="887"/>
      <c r="Y51" s="887"/>
      <c r="Z51" s="887"/>
      <c r="AA51" s="887"/>
      <c r="AB51" s="887"/>
      <c r="AC51" s="887"/>
      <c r="AD51" s="887"/>
      <c r="AE51" s="887"/>
      <c r="AF51" s="887"/>
      <c r="AG51" s="887"/>
      <c r="AH51" s="887"/>
      <c r="AI51" s="889"/>
      <c r="AJ51" s="890"/>
      <c r="AK51" s="887"/>
      <c r="AL51" s="887"/>
      <c r="AM51" s="887"/>
      <c r="AN51" s="887"/>
      <c r="AO51" s="887"/>
      <c r="AP51" s="887"/>
      <c r="AQ51" s="887"/>
      <c r="AR51" s="887"/>
      <c r="AS51" s="887"/>
      <c r="AT51" s="887"/>
      <c r="AU51" s="887"/>
      <c r="AV51" s="887"/>
      <c r="AW51" s="887"/>
      <c r="AX51" s="887"/>
      <c r="AY51" s="887"/>
      <c r="AZ51" s="887"/>
      <c r="BA51" s="887"/>
    </row>
    <row r="52" ht="15.75" customHeight="1">
      <c r="A52" s="895" t="s">
        <v>6274</v>
      </c>
      <c r="B52" s="896" t="s">
        <v>6357</v>
      </c>
      <c r="C52" s="837" t="s">
        <v>2965</v>
      </c>
      <c r="D52" s="838" t="s">
        <v>4247</v>
      </c>
      <c r="E52" s="838" t="s">
        <v>2965</v>
      </c>
      <c r="F52" s="887"/>
      <c r="G52" s="887"/>
      <c r="H52" s="887"/>
      <c r="I52" s="887"/>
      <c r="J52" s="887"/>
      <c r="K52" s="887"/>
      <c r="L52" s="887"/>
      <c r="M52" s="887"/>
      <c r="N52" s="887"/>
      <c r="O52" s="888"/>
      <c r="P52" s="887"/>
      <c r="Q52" s="887"/>
      <c r="R52" s="887"/>
      <c r="S52" s="887"/>
      <c r="T52" s="887"/>
      <c r="U52" s="887"/>
      <c r="V52" s="887"/>
      <c r="W52" s="887"/>
      <c r="X52" s="887"/>
      <c r="Y52" s="887"/>
      <c r="Z52" s="887"/>
      <c r="AA52" s="887"/>
      <c r="AB52" s="887"/>
      <c r="AC52" s="887"/>
      <c r="AD52" s="887"/>
      <c r="AE52" s="887"/>
      <c r="AF52" s="887"/>
      <c r="AG52" s="887"/>
      <c r="AH52" s="887"/>
      <c r="AI52" s="889"/>
      <c r="AJ52" s="890"/>
      <c r="AK52" s="887"/>
      <c r="AL52" s="887"/>
      <c r="AM52" s="887"/>
      <c r="AN52" s="887"/>
      <c r="AO52" s="887"/>
      <c r="AP52" s="887"/>
      <c r="AQ52" s="887"/>
      <c r="AR52" s="887"/>
      <c r="AS52" s="887"/>
      <c r="AT52" s="887"/>
      <c r="AU52" s="887"/>
      <c r="AV52" s="887"/>
      <c r="AW52" s="887"/>
      <c r="AX52" s="887"/>
      <c r="AY52" s="887"/>
      <c r="AZ52" s="887"/>
      <c r="BA52" s="887"/>
    </row>
    <row r="53" ht="15.75" customHeight="1">
      <c r="A53" s="891"/>
      <c r="B53" s="892" t="s">
        <v>6358</v>
      </c>
      <c r="C53" s="837" t="s">
        <v>1358</v>
      </c>
      <c r="D53" s="838" t="s">
        <v>1358</v>
      </c>
      <c r="E53" s="887"/>
      <c r="F53" s="887"/>
      <c r="G53" s="887"/>
      <c r="H53" s="887"/>
      <c r="I53" s="887"/>
      <c r="J53" s="887"/>
      <c r="K53" s="887"/>
      <c r="L53" s="887"/>
      <c r="M53" s="887"/>
      <c r="N53" s="887"/>
      <c r="O53" s="888"/>
      <c r="P53" s="887"/>
      <c r="Q53" s="887"/>
      <c r="R53" s="887"/>
      <c r="S53" s="887"/>
      <c r="T53" s="887"/>
      <c r="U53" s="887"/>
      <c r="V53" s="887"/>
      <c r="W53" s="887"/>
      <c r="X53" s="887"/>
      <c r="Y53" s="887"/>
      <c r="Z53" s="887"/>
      <c r="AA53" s="887"/>
      <c r="AB53" s="887"/>
      <c r="AC53" s="887"/>
      <c r="AD53" s="887"/>
      <c r="AE53" s="887"/>
      <c r="AF53" s="887"/>
      <c r="AG53" s="861" t="s">
        <v>3956</v>
      </c>
      <c r="AH53" s="887"/>
      <c r="AI53" s="889"/>
      <c r="AJ53" s="890"/>
      <c r="AK53" s="887"/>
      <c r="AL53" s="887"/>
      <c r="AM53" s="887"/>
      <c r="AN53" s="887"/>
      <c r="AO53" s="887"/>
      <c r="AP53" s="887"/>
      <c r="AQ53" s="887"/>
      <c r="AR53" s="887"/>
      <c r="AS53" s="887"/>
      <c r="AT53" s="887"/>
      <c r="AU53" s="887"/>
      <c r="AV53" s="887"/>
      <c r="AW53" s="887"/>
      <c r="AX53" s="887"/>
      <c r="AY53" s="887"/>
      <c r="AZ53" s="887"/>
      <c r="BA53" s="887"/>
    </row>
    <row r="54" ht="15.75" customHeight="1">
      <c r="A54" s="891"/>
      <c r="B54" s="892" t="s">
        <v>6359</v>
      </c>
      <c r="C54" s="837" t="s">
        <v>1160</v>
      </c>
      <c r="D54" s="858"/>
      <c r="E54" s="838" t="s">
        <v>1160</v>
      </c>
      <c r="F54" s="887"/>
      <c r="G54" s="887"/>
      <c r="H54" s="887"/>
      <c r="I54" s="887"/>
      <c r="J54" s="887"/>
      <c r="K54" s="887"/>
      <c r="L54" s="887"/>
      <c r="M54" s="887"/>
      <c r="N54" s="887"/>
      <c r="O54" s="888"/>
      <c r="P54" s="887"/>
      <c r="Q54" s="887"/>
      <c r="R54" s="887"/>
      <c r="S54" s="887"/>
      <c r="T54" s="887"/>
      <c r="U54" s="887"/>
      <c r="V54" s="887"/>
      <c r="W54" s="887"/>
      <c r="X54" s="858"/>
      <c r="Y54" s="887"/>
      <c r="Z54" s="887"/>
      <c r="AA54" s="887"/>
      <c r="AB54" s="887"/>
      <c r="AC54" s="887"/>
      <c r="AD54" s="887"/>
      <c r="AE54" s="887"/>
      <c r="AF54" s="887"/>
      <c r="AG54" s="887"/>
      <c r="AH54" s="887"/>
      <c r="AI54" s="889"/>
      <c r="AJ54" s="890"/>
      <c r="AK54" s="887"/>
      <c r="AL54" s="887"/>
      <c r="AM54" s="887"/>
      <c r="AN54" s="887"/>
      <c r="AO54" s="887"/>
      <c r="AP54" s="887"/>
      <c r="AQ54" s="887"/>
      <c r="AR54" s="887"/>
      <c r="AS54" s="887"/>
      <c r="AT54" s="887"/>
      <c r="AU54" s="887"/>
      <c r="AV54" s="887"/>
      <c r="AW54" s="887"/>
      <c r="AX54" s="887"/>
      <c r="AY54" s="887"/>
      <c r="AZ54" s="887"/>
      <c r="BA54" s="887"/>
    </row>
    <row r="55" ht="15.75" customHeight="1">
      <c r="A55" s="891"/>
      <c r="B55" s="892" t="s">
        <v>6360</v>
      </c>
      <c r="C55" s="854" t="s">
        <v>2146</v>
      </c>
      <c r="D55" s="838" t="s">
        <v>6361</v>
      </c>
      <c r="E55" s="887"/>
      <c r="F55" s="887"/>
      <c r="G55" s="887"/>
      <c r="H55" s="887"/>
      <c r="I55" s="887"/>
      <c r="J55" s="838" t="s">
        <v>6362</v>
      </c>
      <c r="K55" s="887"/>
      <c r="L55" s="838" t="s">
        <v>6363</v>
      </c>
      <c r="M55" s="887"/>
      <c r="N55" s="887"/>
      <c r="O55" s="888"/>
      <c r="P55" s="887"/>
      <c r="Q55" s="887"/>
      <c r="R55" s="887"/>
      <c r="S55" s="887"/>
      <c r="T55" s="887"/>
      <c r="U55" s="861" t="s">
        <v>6363</v>
      </c>
      <c r="V55" s="887"/>
      <c r="W55" s="887"/>
      <c r="X55" s="838" t="s">
        <v>832</v>
      </c>
      <c r="Y55" s="887"/>
      <c r="Z55" s="887"/>
      <c r="AA55" s="838" t="s">
        <v>2146</v>
      </c>
      <c r="AB55" s="887"/>
      <c r="AC55" s="887"/>
      <c r="AD55" s="887"/>
      <c r="AE55" s="887"/>
      <c r="AF55" s="887"/>
      <c r="AG55" s="887"/>
      <c r="AH55" s="887"/>
      <c r="AI55" s="889"/>
      <c r="AJ55" s="838" t="str">
        <f>HYPERLINK("https://clips.twitch.tv/AlluringHungryKittenBudBlast-gHAjkJxqX83jWM3f", "17.91")</f>
        <v>17.91</v>
      </c>
      <c r="AK55" s="887"/>
      <c r="AL55" s="887"/>
      <c r="AM55" s="887"/>
      <c r="AN55" s="887"/>
      <c r="AO55" s="887"/>
      <c r="AP55" s="887"/>
      <c r="AQ55" s="887"/>
      <c r="AR55" s="887"/>
      <c r="AS55" s="887"/>
      <c r="AT55" s="887"/>
      <c r="AU55" s="887"/>
      <c r="AV55" s="887"/>
      <c r="AW55" s="887"/>
      <c r="AX55" s="887"/>
      <c r="AY55" s="887"/>
      <c r="AZ55" s="887"/>
      <c r="BA55" s="887"/>
    </row>
    <row r="56" ht="15.75" customHeight="1">
      <c r="A56" s="885" t="s">
        <v>6364</v>
      </c>
      <c r="B56" s="886" t="s">
        <v>6365</v>
      </c>
      <c r="C56" s="837" t="str">
        <f>HYPERLINK("https://youtu.be/WV5J-Ci9wPU","16.74")</f>
        <v>16.74</v>
      </c>
      <c r="D56" s="861" t="s">
        <v>2454</v>
      </c>
      <c r="E56" s="887"/>
      <c r="F56" s="888" t="s">
        <v>4906</v>
      </c>
      <c r="G56" s="887"/>
      <c r="H56" s="887"/>
      <c r="I56" s="887"/>
      <c r="J56" s="887"/>
      <c r="K56" s="861" t="s">
        <v>1733</v>
      </c>
      <c r="L56" s="838" t="s">
        <v>3186</v>
      </c>
      <c r="M56" s="887"/>
      <c r="N56" s="887"/>
      <c r="O56" s="887" t="s">
        <v>6366</v>
      </c>
      <c r="P56" s="838" t="s">
        <v>248</v>
      </c>
      <c r="Q56" s="887"/>
      <c r="R56" s="887"/>
      <c r="S56" s="887"/>
      <c r="T56" s="887" t="s">
        <v>3612</v>
      </c>
      <c r="U56" s="887"/>
      <c r="V56" s="887"/>
      <c r="W56" s="887"/>
      <c r="X56" s="887"/>
      <c r="Y56" s="887"/>
      <c r="Z56" s="887"/>
      <c r="AA56" s="887"/>
      <c r="AB56" s="887"/>
      <c r="AC56" s="887"/>
      <c r="AD56" s="887"/>
      <c r="AE56" s="887"/>
      <c r="AF56" s="839" t="str">
        <f>HYPERLINK("https://youtu.be/WV5J-Ci9wPU","16.74")</f>
        <v>16.74</v>
      </c>
      <c r="AG56" s="887"/>
      <c r="AH56" s="861"/>
      <c r="AI56" s="889"/>
      <c r="AJ56" s="890"/>
      <c r="AK56" s="887"/>
      <c r="AL56" s="887"/>
      <c r="AM56" s="887"/>
      <c r="AN56" s="887"/>
      <c r="AO56" s="887"/>
      <c r="AP56" s="887"/>
      <c r="AQ56" s="887"/>
      <c r="AR56" s="887"/>
      <c r="AS56" s="887"/>
      <c r="AT56" s="887"/>
      <c r="AU56" s="887"/>
      <c r="AV56" s="887"/>
      <c r="AW56" s="887"/>
      <c r="AX56" s="887"/>
      <c r="AY56" s="887"/>
      <c r="AZ56" s="887"/>
      <c r="BA56" s="887"/>
    </row>
    <row r="57" ht="15.75" customHeight="1">
      <c r="A57" s="897" t="s">
        <v>6274</v>
      </c>
      <c r="B57" s="898" t="s">
        <v>6367</v>
      </c>
      <c r="C57" s="854" t="s">
        <v>1656</v>
      </c>
      <c r="D57" s="840"/>
      <c r="E57" s="838" t="s">
        <v>1656</v>
      </c>
      <c r="F57" s="840"/>
      <c r="G57" s="846"/>
      <c r="H57" s="846"/>
      <c r="I57" s="846"/>
      <c r="J57" s="840"/>
      <c r="K57" s="846"/>
      <c r="L57" s="846"/>
      <c r="M57" s="838" t="s">
        <v>6368</v>
      </c>
      <c r="N57" s="887"/>
      <c r="O57" s="846"/>
      <c r="P57" s="846"/>
      <c r="Q57" s="846"/>
      <c r="R57" s="846"/>
      <c r="S57" s="846"/>
      <c r="T57" s="846"/>
      <c r="U57" s="877"/>
      <c r="V57" s="846"/>
      <c r="W57" s="846"/>
      <c r="X57" s="846"/>
      <c r="Y57" s="846"/>
      <c r="Z57" s="846"/>
      <c r="AA57" s="846"/>
      <c r="AB57" s="846"/>
      <c r="AC57" s="846"/>
      <c r="AD57" s="846"/>
      <c r="AE57" s="846"/>
      <c r="AF57" s="846"/>
      <c r="AG57" s="846"/>
      <c r="AH57" s="846"/>
      <c r="AI57" s="899"/>
      <c r="AJ57" s="863"/>
      <c r="AK57" s="846"/>
      <c r="AL57" s="846"/>
      <c r="AM57" s="846"/>
      <c r="AN57" s="846"/>
      <c r="AO57" s="846"/>
      <c r="AP57" s="846"/>
      <c r="AQ57" s="846"/>
      <c r="AR57" s="846"/>
      <c r="AS57" s="846"/>
      <c r="AT57" s="846"/>
      <c r="AU57" s="846"/>
      <c r="AV57" s="846"/>
      <c r="AW57" s="846"/>
      <c r="AX57" s="846"/>
      <c r="AY57" s="846"/>
      <c r="AZ57" s="846"/>
      <c r="BA57" s="846"/>
    </row>
    <row r="58" ht="15.75" customHeight="1">
      <c r="A58" s="900"/>
      <c r="B58" s="892" t="s">
        <v>6369</v>
      </c>
      <c r="C58" s="837" t="s">
        <v>6370</v>
      </c>
      <c r="D58" s="838" t="s">
        <v>4348</v>
      </c>
      <c r="E58" s="887"/>
      <c r="F58" s="838" t="s">
        <v>4348</v>
      </c>
      <c r="G58" s="887"/>
      <c r="H58" s="887"/>
      <c r="I58" s="887"/>
      <c r="J58" s="858"/>
      <c r="K58" s="887"/>
      <c r="L58" s="838" t="s">
        <v>3710</v>
      </c>
      <c r="M58" s="887"/>
      <c r="N58" s="838" t="s">
        <v>6370</v>
      </c>
      <c r="O58" s="887"/>
      <c r="P58" s="887"/>
      <c r="Q58" s="887"/>
      <c r="R58" s="861" t="s">
        <v>3212</v>
      </c>
      <c r="S58" s="887"/>
      <c r="T58" s="887"/>
      <c r="U58" s="861" t="s">
        <v>6371</v>
      </c>
      <c r="V58" s="887"/>
      <c r="W58" s="887"/>
      <c r="X58" s="838" t="s">
        <v>2965</v>
      </c>
      <c r="Y58" s="887"/>
      <c r="Z58" s="861" t="s">
        <v>6372</v>
      </c>
      <c r="AA58" s="887"/>
      <c r="AB58" s="887"/>
      <c r="AC58" s="887"/>
      <c r="AD58" s="887"/>
      <c r="AE58" s="887"/>
      <c r="AF58" s="887"/>
      <c r="AG58" s="887"/>
      <c r="AH58" s="887"/>
      <c r="AI58" s="889"/>
      <c r="AJ58" s="890"/>
      <c r="AK58" s="887"/>
      <c r="AL58" s="887"/>
      <c r="AM58" s="887"/>
      <c r="AN58" s="887"/>
      <c r="AO58" s="887"/>
      <c r="AP58" s="887"/>
      <c r="AQ58" s="887"/>
      <c r="AR58" s="887"/>
      <c r="AS58" s="887"/>
      <c r="AT58" s="887"/>
      <c r="AU58" s="887"/>
      <c r="AV58" s="887"/>
      <c r="AW58" s="887"/>
      <c r="AX58" s="887"/>
      <c r="AY58" s="887"/>
      <c r="AZ58" s="887"/>
      <c r="BA58" s="887"/>
    </row>
    <row r="59" ht="15.75" customHeight="1">
      <c r="A59" s="885" t="s">
        <v>6373</v>
      </c>
      <c r="B59" s="886" t="s">
        <v>6374</v>
      </c>
      <c r="C59" s="837" t="str">
        <f>HYPERLINK("https://youtu.be/4OqNmNgyDyw","16.24")</f>
        <v>16.24</v>
      </c>
      <c r="D59" s="901" t="s">
        <v>1295</v>
      </c>
      <c r="E59" s="887"/>
      <c r="F59" s="887"/>
      <c r="G59" s="887"/>
      <c r="H59" s="887"/>
      <c r="I59" s="887"/>
      <c r="J59" s="887"/>
      <c r="K59" s="887"/>
      <c r="L59" s="887"/>
      <c r="M59" s="887"/>
      <c r="N59" s="887"/>
      <c r="O59" s="839" t="str">
        <f>HYPERLINK("https://youtu.be/4OqNmNgyDyw","16.24")</f>
        <v>16.24</v>
      </c>
      <c r="P59" s="887"/>
      <c r="Q59" s="887"/>
      <c r="R59" s="887"/>
      <c r="S59" s="887" t="s">
        <v>2908</v>
      </c>
      <c r="T59" s="839" t="str">
        <f>HYPERLINK("https://clips.twitch.tv/ThankfulSpoopyHerdWOOP","16.58")</f>
        <v>16.58</v>
      </c>
      <c r="U59" s="887"/>
      <c r="V59" s="887"/>
      <c r="W59" s="887"/>
      <c r="X59" s="887"/>
      <c r="Y59" s="887"/>
      <c r="Z59" s="861" t="s">
        <v>6375</v>
      </c>
      <c r="AA59" s="887"/>
      <c r="AB59" s="887"/>
      <c r="AC59" s="887"/>
      <c r="AD59" s="887"/>
      <c r="AE59" s="887"/>
      <c r="AF59" s="887"/>
      <c r="AG59" s="887"/>
      <c r="AH59" s="887"/>
      <c r="AI59" s="889"/>
      <c r="AJ59" s="890"/>
      <c r="AK59" s="887"/>
      <c r="AL59" s="887"/>
      <c r="AM59" s="887"/>
      <c r="AN59" s="887"/>
      <c r="AO59" s="887"/>
      <c r="AP59" s="887"/>
      <c r="AQ59" s="887"/>
      <c r="AR59" s="887"/>
      <c r="AS59" s="887"/>
      <c r="AT59" s="887"/>
      <c r="AU59" s="887"/>
      <c r="AV59" s="887"/>
      <c r="AW59" s="887"/>
      <c r="AX59" s="887"/>
      <c r="AY59" s="887"/>
      <c r="AZ59" s="887"/>
      <c r="BA59" s="887"/>
    </row>
    <row r="60" ht="15.75" customHeight="1">
      <c r="A60" s="891"/>
      <c r="B60" s="892" t="s">
        <v>6376</v>
      </c>
      <c r="C60" s="837" t="str">
        <f>HYPERLINK("https://youtu.be/fZ3PjrGMczo", "14.91")</f>
        <v>14.91</v>
      </c>
      <c r="D60" s="838" t="s">
        <v>2627</v>
      </c>
      <c r="E60" s="887"/>
      <c r="F60" s="888"/>
      <c r="G60" s="887"/>
      <c r="H60" s="887"/>
      <c r="I60" s="888"/>
      <c r="J60" s="887"/>
      <c r="K60" s="887"/>
      <c r="L60" s="887"/>
      <c r="M60" s="887"/>
      <c r="N60" s="887"/>
      <c r="O60" s="887"/>
      <c r="P60" s="887"/>
      <c r="Q60" s="887"/>
      <c r="R60" s="887"/>
      <c r="S60" s="887"/>
      <c r="T60" s="887"/>
      <c r="U60" s="887"/>
      <c r="V60" s="887"/>
      <c r="W60" s="887"/>
      <c r="X60" s="887"/>
      <c r="Y60" s="887"/>
      <c r="Z60" s="887"/>
      <c r="AA60" s="887"/>
      <c r="AB60" s="887"/>
      <c r="AC60" s="887"/>
      <c r="AD60" s="887"/>
      <c r="AE60" s="887"/>
      <c r="AF60" s="887"/>
      <c r="AG60" s="887"/>
      <c r="AH60" s="887"/>
      <c r="AI60" s="889"/>
      <c r="AJ60" s="890"/>
      <c r="AK60" s="887"/>
      <c r="AL60" s="887"/>
      <c r="AM60" s="887"/>
      <c r="AN60" s="887"/>
      <c r="AO60" s="887"/>
      <c r="AP60" s="887"/>
      <c r="AQ60" s="887"/>
      <c r="AR60" s="887"/>
      <c r="AS60" s="887"/>
      <c r="AT60" s="887"/>
      <c r="AU60" s="887"/>
      <c r="AV60" s="887"/>
      <c r="AW60" s="887"/>
      <c r="AX60" s="887"/>
      <c r="AY60" s="887"/>
      <c r="AZ60" s="887"/>
      <c r="BA60" s="887"/>
    </row>
    <row r="61" ht="15.75" customHeight="1">
      <c r="A61" s="891"/>
      <c r="B61" s="892" t="s">
        <v>6377</v>
      </c>
      <c r="C61" s="837" t="s">
        <v>4326</v>
      </c>
      <c r="D61" s="838" t="s">
        <v>4326</v>
      </c>
      <c r="E61" s="887"/>
      <c r="F61" s="887"/>
      <c r="G61" s="887"/>
      <c r="H61" s="887"/>
      <c r="I61" s="838" t="s">
        <v>295</v>
      </c>
      <c r="J61" s="838" t="s">
        <v>2008</v>
      </c>
      <c r="K61" s="887"/>
      <c r="L61" s="887"/>
      <c r="M61" s="887"/>
      <c r="N61" s="887"/>
      <c r="O61" s="839" t="str">
        <f>HYPERLINK("https://youtu.be/1clufi5ICPo","15.10")</f>
        <v>15.10</v>
      </c>
      <c r="P61" s="887"/>
      <c r="Q61" s="842"/>
      <c r="R61" s="887"/>
      <c r="S61" s="887" t="s">
        <v>420</v>
      </c>
      <c r="T61" s="887" t="s">
        <v>2152</v>
      </c>
      <c r="U61" s="887"/>
      <c r="V61" s="887"/>
      <c r="W61" s="887"/>
      <c r="X61" s="887"/>
      <c r="Y61" s="887"/>
      <c r="Z61" s="887"/>
      <c r="AA61" s="887"/>
      <c r="AB61" s="887"/>
      <c r="AC61" s="887"/>
      <c r="AD61" s="887"/>
      <c r="AE61" s="887"/>
      <c r="AF61" s="887"/>
      <c r="AG61" s="887"/>
      <c r="AH61" s="887"/>
      <c r="AI61" s="889"/>
      <c r="AJ61" s="890"/>
      <c r="AK61" s="887"/>
      <c r="AL61" s="887"/>
      <c r="AM61" s="887"/>
      <c r="AN61" s="887"/>
      <c r="AO61" s="887"/>
      <c r="AP61" s="887"/>
      <c r="AQ61" s="887"/>
      <c r="AR61" s="887"/>
      <c r="AS61" s="887"/>
      <c r="AT61" s="887"/>
      <c r="AU61" s="887"/>
      <c r="AV61" s="887"/>
      <c r="AW61" s="887"/>
      <c r="AX61" s="887"/>
      <c r="AY61" s="887"/>
      <c r="AZ61" s="887"/>
      <c r="BA61" s="887"/>
    </row>
    <row r="62" ht="15.75" customHeight="1">
      <c r="A62" s="891"/>
      <c r="B62" s="892" t="s">
        <v>6378</v>
      </c>
      <c r="C62" s="837" t="s">
        <v>649</v>
      </c>
      <c r="D62" s="861" t="s">
        <v>735</v>
      </c>
      <c r="E62" s="838" t="s">
        <v>349</v>
      </c>
      <c r="F62" s="838" t="s">
        <v>4813</v>
      </c>
      <c r="G62" s="861" t="s">
        <v>6379</v>
      </c>
      <c r="H62" s="838" t="s">
        <v>5717</v>
      </c>
      <c r="I62" s="888" t="s">
        <v>1126</v>
      </c>
      <c r="J62" s="841" t="s">
        <v>1349</v>
      </c>
      <c r="K62" s="887"/>
      <c r="L62" s="887"/>
      <c r="M62" s="843" t="s">
        <v>3878</v>
      </c>
      <c r="N62" s="887"/>
      <c r="O62" s="887" t="s">
        <v>243</v>
      </c>
      <c r="P62" s="838" t="s">
        <v>3926</v>
      </c>
      <c r="Q62" s="838" t="s">
        <v>4463</v>
      </c>
      <c r="R62" s="887"/>
      <c r="S62" s="887"/>
      <c r="T62" s="887" t="s">
        <v>1423</v>
      </c>
      <c r="U62" s="887"/>
      <c r="V62" s="838" t="s">
        <v>649</v>
      </c>
      <c r="W62" s="887"/>
      <c r="X62" s="887"/>
      <c r="Y62" s="888" t="s">
        <v>2627</v>
      </c>
      <c r="Z62" s="887"/>
      <c r="AA62" s="887"/>
      <c r="AB62" s="887"/>
      <c r="AC62" s="887"/>
      <c r="AD62" s="887"/>
      <c r="AE62" s="887"/>
      <c r="AF62" s="887"/>
      <c r="AG62" s="887"/>
      <c r="AH62" s="887"/>
      <c r="AI62" s="889"/>
      <c r="AJ62" s="890"/>
      <c r="AK62" s="887"/>
      <c r="AL62" s="887"/>
      <c r="AM62" s="887"/>
      <c r="AN62" s="887"/>
      <c r="AO62" s="887"/>
      <c r="AP62" s="887"/>
      <c r="AQ62" s="887"/>
      <c r="AR62" s="887"/>
      <c r="AS62" s="887"/>
      <c r="AT62" s="887"/>
      <c r="AU62" s="887"/>
      <c r="AV62" s="887"/>
      <c r="AW62" s="887"/>
      <c r="AX62" s="887"/>
      <c r="AY62" s="887"/>
      <c r="AZ62" s="887"/>
      <c r="BA62" s="887"/>
    </row>
    <row r="63" ht="15.75" customHeight="1">
      <c r="A63" s="885" t="s">
        <v>6380</v>
      </c>
      <c r="B63" s="886" t="s">
        <v>6381</v>
      </c>
      <c r="C63" s="837" t="s">
        <v>1986</v>
      </c>
      <c r="D63" s="838" t="s">
        <v>1986</v>
      </c>
      <c r="E63" s="838" t="s">
        <v>6382</v>
      </c>
      <c r="F63" s="887"/>
      <c r="G63" s="887"/>
      <c r="H63" s="887"/>
      <c r="I63" s="887" t="s">
        <v>6383</v>
      </c>
      <c r="J63" s="838" t="s">
        <v>4900</v>
      </c>
      <c r="K63" s="887"/>
      <c r="L63" s="887"/>
      <c r="M63" s="887"/>
      <c r="N63" s="887"/>
      <c r="O63" s="888" t="s">
        <v>1711</v>
      </c>
      <c r="P63" s="838" t="s">
        <v>6384</v>
      </c>
      <c r="Q63" s="887"/>
      <c r="R63" s="887"/>
      <c r="S63" s="887"/>
      <c r="T63" s="887"/>
      <c r="U63" s="887"/>
      <c r="V63" s="887"/>
      <c r="W63" s="887"/>
      <c r="X63" s="887"/>
      <c r="Y63" s="887"/>
      <c r="Z63" s="887"/>
      <c r="AA63" s="887"/>
      <c r="AB63" s="887"/>
      <c r="AC63" s="887"/>
      <c r="AD63" s="887"/>
      <c r="AE63" s="887"/>
      <c r="AF63" s="887"/>
      <c r="AG63" s="887"/>
      <c r="AH63" s="887"/>
      <c r="AI63" s="889"/>
      <c r="AJ63" s="890"/>
      <c r="AK63" s="887"/>
      <c r="AL63" s="887"/>
      <c r="AM63" s="887"/>
      <c r="AN63" s="887"/>
      <c r="AO63" s="887"/>
      <c r="AP63" s="887"/>
      <c r="AQ63" s="887"/>
      <c r="AR63" s="887"/>
      <c r="AS63" s="887"/>
      <c r="AT63" s="887"/>
      <c r="AU63" s="887"/>
      <c r="AV63" s="887"/>
      <c r="AW63" s="887"/>
      <c r="AX63" s="887"/>
      <c r="AY63" s="887"/>
      <c r="AZ63" s="887"/>
      <c r="BA63" s="887"/>
    </row>
    <row r="64" ht="15.75" customHeight="1">
      <c r="A64" s="891"/>
      <c r="B64" s="892" t="s">
        <v>6385</v>
      </c>
      <c r="C64" s="837" t="s">
        <v>238</v>
      </c>
      <c r="D64" s="838" t="s">
        <v>238</v>
      </c>
      <c r="E64" s="838" t="s">
        <v>5701</v>
      </c>
      <c r="F64" s="838" t="s">
        <v>820</v>
      </c>
      <c r="G64" s="838" t="s">
        <v>901</v>
      </c>
      <c r="H64" s="838" t="s">
        <v>3979</v>
      </c>
      <c r="I64" s="887" t="s">
        <v>1127</v>
      </c>
      <c r="J64" s="838" t="s">
        <v>1350</v>
      </c>
      <c r="K64" s="861" t="s">
        <v>1463</v>
      </c>
      <c r="L64" s="838" t="s">
        <v>350</v>
      </c>
      <c r="M64" s="843" t="s">
        <v>3890</v>
      </c>
      <c r="N64" s="887"/>
      <c r="O64" s="887" t="s">
        <v>6386</v>
      </c>
      <c r="P64" s="838" t="s">
        <v>3416</v>
      </c>
      <c r="Q64" s="838" t="s">
        <v>3906</v>
      </c>
      <c r="R64" s="887"/>
      <c r="S64" s="887"/>
      <c r="T64" s="887" t="s">
        <v>6387</v>
      </c>
      <c r="U64" s="887"/>
      <c r="V64" s="887"/>
      <c r="W64" s="887"/>
      <c r="X64" s="887"/>
      <c r="Y64" s="887"/>
      <c r="Z64" s="887"/>
      <c r="AA64" s="887"/>
      <c r="AB64" s="887"/>
      <c r="AC64" s="887"/>
      <c r="AD64" s="887"/>
      <c r="AE64" s="887"/>
      <c r="AF64" s="887"/>
      <c r="AG64" s="887"/>
      <c r="AH64" s="887"/>
      <c r="AI64" s="889"/>
      <c r="AJ64" s="890"/>
      <c r="AK64" s="887"/>
      <c r="AL64" s="887"/>
      <c r="AM64" s="887"/>
      <c r="AN64" s="887"/>
      <c r="AO64" s="887"/>
      <c r="AP64" s="887"/>
      <c r="AQ64" s="887"/>
      <c r="AR64" s="887"/>
      <c r="AS64" s="887"/>
      <c r="AT64" s="887"/>
      <c r="AU64" s="887"/>
      <c r="AV64" s="887"/>
      <c r="AW64" s="887"/>
      <c r="AX64" s="887"/>
      <c r="AY64" s="887"/>
      <c r="AZ64" s="887"/>
      <c r="BA64" s="887"/>
    </row>
    <row r="65" ht="15.75" customHeight="1">
      <c r="A65" s="895" t="s">
        <v>6269</v>
      </c>
      <c r="B65" s="896" t="s">
        <v>6388</v>
      </c>
      <c r="C65" s="837" t="s">
        <v>239</v>
      </c>
      <c r="D65" s="838" t="s">
        <v>821</v>
      </c>
      <c r="E65" s="838" t="s">
        <v>118</v>
      </c>
      <c r="F65" s="838" t="s">
        <v>821</v>
      </c>
      <c r="G65" s="838" t="s">
        <v>118</v>
      </c>
      <c r="H65" s="838" t="s">
        <v>982</v>
      </c>
      <c r="I65" s="839" t="str">
        <f>HYPERLINK("https://www.youtube.com/watch?v=Imyo7x5mfG4&amp;feature=youtu.be","30.15")</f>
        <v>30.15</v>
      </c>
      <c r="J65" s="838" t="s">
        <v>1158</v>
      </c>
      <c r="K65" s="861" t="s">
        <v>2606</v>
      </c>
      <c r="L65" s="838" t="s">
        <v>1060</v>
      </c>
      <c r="M65" s="843" t="s">
        <v>5730</v>
      </c>
      <c r="N65" s="887"/>
      <c r="O65" s="887" t="s">
        <v>118</v>
      </c>
      <c r="P65" s="838" t="s">
        <v>1428</v>
      </c>
      <c r="Q65" s="887"/>
      <c r="R65" s="887"/>
      <c r="S65" s="887" t="s">
        <v>955</v>
      </c>
      <c r="T65" s="887" t="s">
        <v>3445</v>
      </c>
      <c r="U65" s="887"/>
      <c r="V65" s="887"/>
      <c r="W65" s="887"/>
      <c r="X65" s="887"/>
      <c r="Y65" s="838" t="s">
        <v>6389</v>
      </c>
      <c r="Z65" s="887"/>
      <c r="AA65" s="887"/>
      <c r="AB65" s="887"/>
      <c r="AC65" s="887"/>
      <c r="AD65" s="887"/>
      <c r="AE65" s="887"/>
      <c r="AF65" s="887"/>
      <c r="AG65" s="887"/>
      <c r="AH65" s="887"/>
      <c r="AI65" s="889"/>
      <c r="AJ65" s="890"/>
      <c r="AK65" s="887"/>
      <c r="AL65" s="887"/>
      <c r="AM65" s="887"/>
      <c r="AN65" s="887"/>
      <c r="AO65" s="887"/>
      <c r="AP65" s="887"/>
      <c r="AQ65" s="887"/>
      <c r="AR65" s="887"/>
      <c r="AS65" s="887"/>
      <c r="AT65" s="887"/>
      <c r="AU65" s="887"/>
      <c r="AV65" s="887"/>
      <c r="AW65" s="887"/>
      <c r="AX65" s="887"/>
      <c r="AY65" s="887"/>
      <c r="AZ65" s="887"/>
      <c r="BA65" s="887"/>
    </row>
    <row r="66" ht="15.75" customHeight="1">
      <c r="A66" s="895" t="s">
        <v>6274</v>
      </c>
      <c r="B66" s="896" t="s">
        <v>6381</v>
      </c>
      <c r="C66" s="837" t="s">
        <v>4660</v>
      </c>
      <c r="D66" s="838" t="s">
        <v>4660</v>
      </c>
      <c r="E66" s="838" t="s">
        <v>4660</v>
      </c>
      <c r="F66" s="887"/>
      <c r="G66" s="888"/>
      <c r="H66" s="887"/>
      <c r="I66" s="887"/>
      <c r="J66" s="838" t="s">
        <v>1906</v>
      </c>
      <c r="K66" s="887"/>
      <c r="L66" s="887"/>
      <c r="M66" s="887"/>
      <c r="N66" s="887"/>
      <c r="O66" s="893"/>
      <c r="P66" s="887"/>
      <c r="Q66" s="887"/>
      <c r="R66" s="887"/>
      <c r="S66" s="887"/>
      <c r="T66" s="887"/>
      <c r="U66" s="887"/>
      <c r="V66" s="887"/>
      <c r="W66" s="887"/>
      <c r="X66" s="887"/>
      <c r="Y66" s="887"/>
      <c r="Z66" s="861" t="s">
        <v>2836</v>
      </c>
      <c r="AA66" s="887"/>
      <c r="AB66" s="887"/>
      <c r="AC66" s="861" t="s">
        <v>1423</v>
      </c>
      <c r="AD66" s="887"/>
      <c r="AE66" s="887"/>
      <c r="AF66" s="887"/>
      <c r="AG66" s="887"/>
      <c r="AH66" s="887"/>
      <c r="AI66" s="889"/>
      <c r="AJ66" s="890"/>
      <c r="AK66" s="887"/>
      <c r="AL66" s="887"/>
      <c r="AM66" s="887"/>
      <c r="AN66" s="887"/>
      <c r="AO66" s="887"/>
      <c r="AP66" s="887"/>
      <c r="AQ66" s="887"/>
      <c r="AR66" s="887"/>
      <c r="AS66" s="887"/>
      <c r="AT66" s="887"/>
      <c r="AU66" s="887"/>
      <c r="AV66" s="887"/>
      <c r="AW66" s="887"/>
      <c r="AX66" s="887"/>
      <c r="AY66" s="887"/>
      <c r="AZ66" s="887"/>
      <c r="BA66" s="887"/>
    </row>
    <row r="67" ht="15.75" customHeight="1">
      <c r="A67" s="900"/>
      <c r="B67" s="892" t="s">
        <v>6390</v>
      </c>
      <c r="C67" s="837" t="s">
        <v>2100</v>
      </c>
      <c r="D67" s="838" t="s">
        <v>2100</v>
      </c>
      <c r="E67" s="838" t="s">
        <v>2366</v>
      </c>
      <c r="F67" s="888" t="s">
        <v>6391</v>
      </c>
      <c r="G67" s="888"/>
      <c r="H67" s="887"/>
      <c r="I67" s="887"/>
      <c r="J67" s="838" t="s">
        <v>6392</v>
      </c>
      <c r="K67" s="887"/>
      <c r="L67" s="887"/>
      <c r="M67" s="887"/>
      <c r="N67" s="887"/>
      <c r="O67" s="893"/>
      <c r="P67" s="887"/>
      <c r="Q67" s="838" t="s">
        <v>3133</v>
      </c>
      <c r="R67" s="861" t="s">
        <v>6393</v>
      </c>
      <c r="S67" s="887"/>
      <c r="T67" s="887"/>
      <c r="V67" s="887"/>
      <c r="W67" s="887"/>
      <c r="X67" s="887"/>
      <c r="Y67" s="887"/>
      <c r="Z67" s="887"/>
      <c r="AA67" s="887"/>
      <c r="AB67" s="887"/>
      <c r="AC67" s="887"/>
      <c r="AD67" s="887"/>
      <c r="AE67" s="887"/>
      <c r="AF67" s="887"/>
      <c r="AG67" s="887"/>
      <c r="AH67" s="887"/>
      <c r="AI67" s="889"/>
      <c r="AJ67" s="890"/>
      <c r="AK67" s="887"/>
      <c r="AL67" s="887"/>
      <c r="AM67" s="887"/>
      <c r="AN67" s="887"/>
      <c r="AO67" s="887"/>
      <c r="AP67" s="887"/>
      <c r="AQ67" s="887"/>
      <c r="AR67" s="887"/>
      <c r="AS67" s="887"/>
      <c r="AT67" s="887"/>
      <c r="AU67" s="887"/>
      <c r="AV67" s="887"/>
      <c r="AW67" s="887"/>
      <c r="AX67" s="887"/>
      <c r="AY67" s="887"/>
      <c r="AZ67" s="887"/>
      <c r="BA67" s="887"/>
    </row>
    <row r="68" ht="15.75" customHeight="1">
      <c r="A68" s="900"/>
      <c r="B68" s="892" t="s">
        <v>6394</v>
      </c>
      <c r="C68" s="854" t="s">
        <v>1848</v>
      </c>
      <c r="D68" s="842"/>
      <c r="E68" s="902"/>
      <c r="F68" s="888"/>
      <c r="G68" s="888"/>
      <c r="H68" s="887"/>
      <c r="I68" s="887"/>
      <c r="J68" s="887"/>
      <c r="K68" s="887"/>
      <c r="L68" s="887"/>
      <c r="M68" s="887"/>
      <c r="N68" s="887"/>
      <c r="O68" s="893"/>
      <c r="P68" s="887"/>
      <c r="Q68" s="887"/>
      <c r="R68" s="887"/>
      <c r="S68" s="887"/>
      <c r="T68" s="887"/>
      <c r="U68" s="838" t="s">
        <v>1848</v>
      </c>
      <c r="V68" s="887"/>
      <c r="W68" s="887"/>
      <c r="X68" s="887"/>
      <c r="Y68" s="887"/>
      <c r="Z68" s="887"/>
      <c r="AA68" s="887"/>
      <c r="AB68" s="887"/>
      <c r="AC68" s="887"/>
      <c r="AD68" s="887"/>
      <c r="AE68" s="887"/>
      <c r="AF68" s="887"/>
      <c r="AG68" s="887"/>
      <c r="AH68" s="887"/>
      <c r="AI68" s="889"/>
      <c r="AJ68" s="890"/>
      <c r="AK68" s="887"/>
      <c r="AL68" s="887"/>
      <c r="AM68" s="887"/>
      <c r="AN68" s="887"/>
      <c r="AO68" s="887"/>
      <c r="AP68" s="887"/>
      <c r="AQ68" s="887"/>
      <c r="AR68" s="887"/>
      <c r="AS68" s="887"/>
      <c r="AT68" s="887"/>
      <c r="AU68" s="887"/>
      <c r="AV68" s="887"/>
      <c r="AW68" s="887"/>
      <c r="AX68" s="887"/>
      <c r="AY68" s="887"/>
      <c r="AZ68" s="887"/>
      <c r="BA68" s="887"/>
    </row>
    <row r="69" ht="15.75" customHeight="1">
      <c r="A69" s="895" t="s">
        <v>6289</v>
      </c>
      <c r="B69" s="896" t="s">
        <v>6290</v>
      </c>
      <c r="C69" s="837" t="s">
        <v>6395</v>
      </c>
      <c r="D69" s="838" t="s">
        <v>245</v>
      </c>
      <c r="E69" s="887"/>
      <c r="F69" s="839" t="str">
        <f>HYPERLINK("https://www.youtube.com/watch?v=8BrDAvD-IV4","1:01.54")</f>
        <v>1:01.54</v>
      </c>
      <c r="G69" s="888" t="s">
        <v>1909</v>
      </c>
      <c r="H69" s="887"/>
      <c r="I69" s="887"/>
      <c r="J69" s="887"/>
      <c r="K69" s="887"/>
      <c r="L69" s="887"/>
      <c r="M69" s="887"/>
      <c r="N69" s="887"/>
      <c r="O69" s="838" t="s">
        <v>6396</v>
      </c>
      <c r="P69" s="887"/>
      <c r="Q69" s="887"/>
      <c r="R69" s="887"/>
      <c r="S69" s="887"/>
      <c r="T69" s="887"/>
      <c r="U69" s="887"/>
      <c r="V69" s="887"/>
      <c r="W69" s="887"/>
      <c r="X69" s="887"/>
      <c r="Y69" s="887"/>
      <c r="Z69" s="887"/>
      <c r="AA69" s="887"/>
      <c r="AB69" s="887"/>
      <c r="AC69" s="887"/>
      <c r="AD69" s="887"/>
      <c r="AE69" s="887"/>
      <c r="AF69" s="887"/>
      <c r="AG69" s="887"/>
      <c r="AH69" s="887"/>
      <c r="AI69" s="889"/>
      <c r="AJ69" s="890"/>
      <c r="AK69" s="887"/>
      <c r="AL69" s="887"/>
      <c r="AM69" s="887"/>
      <c r="AN69" s="887"/>
      <c r="AO69" s="887"/>
      <c r="AP69" s="887"/>
      <c r="AQ69" s="887"/>
      <c r="AR69" s="887"/>
      <c r="AS69" s="887"/>
      <c r="AT69" s="887"/>
      <c r="AU69" s="887"/>
      <c r="AV69" s="887"/>
      <c r="AW69" s="887"/>
      <c r="AX69" s="887"/>
      <c r="AY69" s="887"/>
      <c r="AZ69" s="887"/>
      <c r="BA69" s="887"/>
    </row>
    <row r="70" ht="15.75" customHeight="1">
      <c r="A70" s="885" t="s">
        <v>6301</v>
      </c>
      <c r="B70" s="886" t="s">
        <v>6397</v>
      </c>
      <c r="C70" s="837" t="s">
        <v>2054</v>
      </c>
      <c r="D70" s="838" t="s">
        <v>2054</v>
      </c>
      <c r="E70" s="888"/>
      <c r="F70" s="887"/>
      <c r="G70" s="902"/>
      <c r="H70" s="887"/>
      <c r="I70" s="887"/>
      <c r="J70" s="838" t="s">
        <v>6398</v>
      </c>
      <c r="K70" s="887"/>
      <c r="L70" s="887"/>
      <c r="M70" s="887"/>
      <c r="N70" s="887"/>
      <c r="O70" s="893"/>
      <c r="P70" s="887"/>
      <c r="Q70" s="887"/>
      <c r="R70" s="887"/>
      <c r="S70" s="887"/>
      <c r="T70" s="887"/>
      <c r="U70" s="887"/>
      <c r="V70" s="887"/>
      <c r="W70" s="887"/>
      <c r="X70" s="887"/>
      <c r="Y70" s="887"/>
      <c r="Z70" s="887"/>
      <c r="AA70" s="887"/>
      <c r="AB70" s="887"/>
      <c r="AC70" s="887"/>
      <c r="AD70" s="887"/>
      <c r="AE70" s="887"/>
      <c r="AF70" s="887"/>
      <c r="AG70" s="887"/>
      <c r="AH70" s="887"/>
      <c r="AI70" s="889"/>
      <c r="AJ70" s="890"/>
      <c r="AK70" s="887"/>
      <c r="AL70" s="887"/>
      <c r="AM70" s="887"/>
      <c r="AN70" s="887"/>
      <c r="AO70" s="887"/>
      <c r="AP70" s="887"/>
      <c r="AQ70" s="887"/>
      <c r="AR70" s="887"/>
      <c r="AS70" s="887"/>
      <c r="AT70" s="887"/>
      <c r="AU70" s="887"/>
      <c r="AV70" s="887"/>
      <c r="AW70" s="887"/>
      <c r="AX70" s="887"/>
      <c r="AY70" s="887"/>
      <c r="AZ70" s="887"/>
      <c r="BA70" s="887"/>
    </row>
    <row r="71" ht="15.75" customHeight="1">
      <c r="A71" s="891"/>
      <c r="B71" s="892" t="s">
        <v>6399</v>
      </c>
      <c r="C71" s="837" t="s">
        <v>2523</v>
      </c>
      <c r="D71" s="838" t="s">
        <v>2523</v>
      </c>
      <c r="E71" s="838" t="s">
        <v>6400</v>
      </c>
      <c r="F71" s="887"/>
      <c r="G71" s="838" t="str">
        <f>HYPERLINK("https://clips.twitch.tv/OddYawningDurianWOOP","56.15")</f>
        <v>56.15</v>
      </c>
      <c r="H71" s="887"/>
      <c r="I71" s="887"/>
      <c r="J71" s="887"/>
      <c r="K71" s="861" t="s">
        <v>1829</v>
      </c>
      <c r="L71" s="887"/>
      <c r="M71" s="887"/>
      <c r="N71" s="887"/>
      <c r="O71" s="839" t="str">
        <f>HYPERLINK("https://youtu.be/HUwmtKe7cOY","56.54")</f>
        <v>56.54</v>
      </c>
      <c r="P71" s="838" t="s">
        <v>4211</v>
      </c>
      <c r="Q71" s="887"/>
      <c r="R71" s="887"/>
      <c r="S71" s="887" t="s">
        <v>3567</v>
      </c>
      <c r="T71" s="887"/>
      <c r="U71" s="887"/>
      <c r="V71" s="887"/>
      <c r="W71" s="887"/>
      <c r="X71" s="887"/>
      <c r="Y71" s="887"/>
      <c r="Z71" s="887"/>
      <c r="AA71" s="887"/>
      <c r="AB71" s="887"/>
      <c r="AC71" s="887"/>
      <c r="AD71" s="887"/>
      <c r="AE71" s="887"/>
      <c r="AF71" s="887"/>
      <c r="AG71" s="887"/>
      <c r="AH71" s="887"/>
      <c r="AI71" s="889"/>
      <c r="AJ71" s="890"/>
      <c r="AK71" s="887"/>
      <c r="AL71" s="887"/>
      <c r="AM71" s="887"/>
      <c r="AN71" s="887"/>
      <c r="AO71" s="887"/>
      <c r="AP71" s="887"/>
      <c r="AQ71" s="887"/>
      <c r="AR71" s="887"/>
      <c r="AS71" s="887"/>
      <c r="AT71" s="887"/>
      <c r="AU71" s="887"/>
      <c r="AV71" s="887"/>
      <c r="AW71" s="887"/>
      <c r="AX71" s="887"/>
      <c r="AY71" s="887"/>
      <c r="AZ71" s="887"/>
      <c r="BA71" s="887"/>
    </row>
    <row r="72" ht="15.75" customHeight="1">
      <c r="A72" s="891"/>
      <c r="B72" s="892" t="s">
        <v>6401</v>
      </c>
      <c r="C72" s="837" t="s">
        <v>352</v>
      </c>
      <c r="D72" s="838" t="s">
        <v>4349</v>
      </c>
      <c r="E72" s="838" t="s">
        <v>983</v>
      </c>
      <c r="F72" s="858"/>
      <c r="G72" s="887"/>
      <c r="H72" s="838" t="s">
        <v>1233</v>
      </c>
      <c r="I72" s="887" t="s">
        <v>2530</v>
      </c>
      <c r="J72" s="838" t="s">
        <v>1351</v>
      </c>
      <c r="K72" s="887"/>
      <c r="L72" s="838" t="s">
        <v>1627</v>
      </c>
      <c r="M72" s="838" t="s">
        <v>6402</v>
      </c>
      <c r="N72" s="838" t="s">
        <v>352</v>
      </c>
      <c r="O72" s="839" t="str">
        <f>HYPERLINK("https://youtu.be/vycxuqUj3Q4","56.44")</f>
        <v>56.44</v>
      </c>
      <c r="P72" s="887"/>
      <c r="Q72" s="887"/>
      <c r="R72" s="887"/>
      <c r="S72" s="887"/>
      <c r="T72" s="887"/>
      <c r="U72" s="887"/>
      <c r="V72" s="887"/>
      <c r="W72" s="887"/>
      <c r="X72" s="887"/>
      <c r="Y72" s="887"/>
      <c r="Z72" s="887"/>
      <c r="AA72" s="887"/>
      <c r="AB72" s="887"/>
      <c r="AC72" s="887"/>
      <c r="AD72" s="887"/>
      <c r="AE72" s="887"/>
      <c r="AF72" s="887"/>
      <c r="AG72" s="887"/>
      <c r="AH72" s="887"/>
      <c r="AI72" s="889"/>
      <c r="AJ72" s="890"/>
      <c r="AK72" s="887"/>
      <c r="AL72" s="887"/>
      <c r="AM72" s="887"/>
      <c r="AN72" s="887"/>
      <c r="AO72" s="887"/>
      <c r="AP72" s="887"/>
      <c r="AQ72" s="887"/>
      <c r="AR72" s="887"/>
      <c r="AS72" s="887"/>
      <c r="AT72" s="887"/>
      <c r="AU72" s="887"/>
      <c r="AV72" s="887"/>
      <c r="AW72" s="887"/>
      <c r="AX72" s="887"/>
      <c r="AY72" s="887"/>
      <c r="AZ72" s="887"/>
      <c r="BA72" s="887"/>
    </row>
    <row r="73" ht="15.75" customHeight="1">
      <c r="A73" s="885" t="s">
        <v>6403</v>
      </c>
      <c r="B73" s="886" t="s">
        <v>6404</v>
      </c>
      <c r="C73" s="837" t="s">
        <v>3936</v>
      </c>
      <c r="D73" s="838" t="s">
        <v>6405</v>
      </c>
      <c r="E73" s="838" t="s">
        <v>6406</v>
      </c>
      <c r="F73" s="887"/>
      <c r="G73" s="887"/>
      <c r="H73" s="887"/>
      <c r="I73" s="887"/>
      <c r="J73" s="838" t="s">
        <v>4502</v>
      </c>
      <c r="K73" s="887"/>
      <c r="L73" s="887"/>
      <c r="M73" s="887"/>
      <c r="N73" s="887"/>
      <c r="O73" s="887"/>
      <c r="P73" s="887"/>
      <c r="Q73" s="887"/>
      <c r="R73" s="887"/>
      <c r="S73" s="887"/>
      <c r="T73" s="887"/>
      <c r="U73" s="887"/>
      <c r="V73" s="887"/>
      <c r="W73" s="838" t="s">
        <v>3936</v>
      </c>
      <c r="X73" s="887"/>
      <c r="Y73" s="887"/>
      <c r="Z73" s="887"/>
      <c r="AA73" s="887"/>
      <c r="AB73" s="887"/>
      <c r="AC73" s="887"/>
      <c r="AD73" s="887"/>
      <c r="AE73" s="887"/>
      <c r="AF73" s="887"/>
      <c r="AG73" s="887"/>
      <c r="AH73" s="887"/>
      <c r="AI73" s="889"/>
      <c r="AJ73" s="890"/>
      <c r="AK73" s="887"/>
      <c r="AL73" s="887"/>
      <c r="AM73" s="887"/>
      <c r="AN73" s="887"/>
      <c r="AO73" s="887"/>
      <c r="AP73" s="887"/>
      <c r="AQ73" s="887"/>
      <c r="AR73" s="887"/>
      <c r="AS73" s="887"/>
      <c r="AT73" s="887"/>
      <c r="AU73" s="887"/>
      <c r="AV73" s="887"/>
      <c r="AW73" s="887"/>
      <c r="AX73" s="887"/>
      <c r="AY73" s="887"/>
      <c r="AZ73" s="887"/>
      <c r="BA73" s="887"/>
    </row>
    <row r="74" ht="15.75" customHeight="1">
      <c r="A74" s="891"/>
      <c r="B74" s="892" t="s">
        <v>6407</v>
      </c>
      <c r="C74" s="837" t="s">
        <v>6408</v>
      </c>
      <c r="D74" s="858"/>
      <c r="E74" s="838" t="s">
        <v>6408</v>
      </c>
      <c r="F74" s="858"/>
      <c r="G74" s="858"/>
      <c r="H74" s="887"/>
      <c r="I74" s="887"/>
      <c r="J74" s="858"/>
      <c r="K74" s="887"/>
      <c r="L74" s="858"/>
      <c r="M74" s="887"/>
      <c r="N74" s="887"/>
      <c r="O74" s="858"/>
      <c r="P74" s="858"/>
      <c r="Q74" s="887"/>
      <c r="R74" s="838" t="s">
        <v>2151</v>
      </c>
      <c r="S74" s="887"/>
      <c r="T74" s="887"/>
      <c r="U74" s="887"/>
      <c r="V74" s="887"/>
      <c r="W74" s="887"/>
      <c r="X74" s="887"/>
      <c r="Y74" s="887"/>
      <c r="Z74" s="887"/>
      <c r="AA74" s="887"/>
      <c r="AB74" s="887"/>
      <c r="AC74" s="887"/>
      <c r="AD74" s="887"/>
      <c r="AE74" s="887"/>
      <c r="AF74" s="887"/>
      <c r="AG74" s="887"/>
      <c r="AH74" s="887"/>
      <c r="AI74" s="889"/>
      <c r="AJ74" s="890"/>
      <c r="AK74" s="887"/>
      <c r="AL74" s="887"/>
      <c r="AM74" s="887"/>
      <c r="AN74" s="887"/>
      <c r="AO74" s="887"/>
      <c r="AP74" s="887"/>
      <c r="AQ74" s="887"/>
      <c r="AR74" s="887"/>
      <c r="AS74" s="887"/>
      <c r="AT74" s="887"/>
      <c r="AU74" s="887"/>
      <c r="AV74" s="887"/>
      <c r="AW74" s="887"/>
      <c r="AX74" s="887"/>
      <c r="AY74" s="887"/>
      <c r="AZ74" s="887"/>
      <c r="BA74" s="887"/>
    </row>
    <row r="75" ht="15.75" customHeight="1">
      <c r="A75" s="891"/>
      <c r="B75" s="892" t="s">
        <v>6409</v>
      </c>
      <c r="C75" s="837" t="s">
        <v>5591</v>
      </c>
      <c r="D75" s="838" t="s">
        <v>6410</v>
      </c>
      <c r="E75" s="838" t="s">
        <v>985</v>
      </c>
      <c r="F75" s="838" t="s">
        <v>739</v>
      </c>
      <c r="G75" s="838" t="s">
        <v>739</v>
      </c>
      <c r="H75" s="838" t="s">
        <v>653</v>
      </c>
      <c r="I75" s="887" t="s">
        <v>6411</v>
      </c>
      <c r="J75" s="838" t="s">
        <v>1353</v>
      </c>
      <c r="K75" s="861" t="s">
        <v>6412</v>
      </c>
      <c r="L75" s="838" t="s">
        <v>309</v>
      </c>
      <c r="M75" s="887"/>
      <c r="N75" s="887"/>
      <c r="O75" s="838" t="s">
        <v>5591</v>
      </c>
      <c r="P75" s="838" t="s">
        <v>6413</v>
      </c>
      <c r="Q75" s="887"/>
      <c r="R75" s="887"/>
      <c r="S75" s="887"/>
      <c r="T75" s="887"/>
      <c r="U75" s="887"/>
      <c r="V75" s="893"/>
      <c r="W75" s="887"/>
      <c r="X75" s="887"/>
      <c r="Y75" s="887"/>
      <c r="Z75" s="887"/>
      <c r="AA75" s="887"/>
      <c r="AB75" s="887"/>
      <c r="AC75" s="887"/>
      <c r="AD75" s="887"/>
      <c r="AE75" s="887"/>
      <c r="AF75" s="887"/>
      <c r="AG75" s="887"/>
      <c r="AH75" s="887"/>
      <c r="AI75" s="889"/>
      <c r="AJ75" s="890"/>
      <c r="AK75" s="887"/>
      <c r="AL75" s="887"/>
      <c r="AM75" s="887"/>
      <c r="AN75" s="887"/>
      <c r="AO75" s="887"/>
      <c r="AP75" s="887"/>
      <c r="AQ75" s="887"/>
      <c r="AR75" s="887"/>
      <c r="AS75" s="887"/>
      <c r="AT75" s="887"/>
      <c r="AU75" s="887"/>
      <c r="AV75" s="887"/>
      <c r="AW75" s="887"/>
      <c r="AX75" s="887"/>
      <c r="AY75" s="887"/>
      <c r="AZ75" s="887"/>
      <c r="BA75" s="887"/>
    </row>
    <row r="76" ht="15.75" customHeight="1">
      <c r="A76" s="885" t="s">
        <v>6350</v>
      </c>
      <c r="B76" s="886" t="s">
        <v>6414</v>
      </c>
      <c r="C76" s="837" t="s">
        <v>4629</v>
      </c>
      <c r="D76" s="838" t="s">
        <v>4629</v>
      </c>
      <c r="E76" s="838" t="s">
        <v>1831</v>
      </c>
      <c r="F76" s="887" t="s">
        <v>2778</v>
      </c>
      <c r="G76" s="887"/>
      <c r="H76" s="887"/>
      <c r="I76" s="887" t="s">
        <v>4258</v>
      </c>
      <c r="J76" s="887"/>
      <c r="K76" s="861" t="s">
        <v>3950</v>
      </c>
      <c r="L76" s="838" t="s">
        <v>4629</v>
      </c>
      <c r="M76" s="887"/>
      <c r="N76" s="887"/>
      <c r="O76" s="839" t="str">
        <f>HYPERLINK("https://youtu.be/HjDDp_Mj_yI","16.74")</f>
        <v>16.74</v>
      </c>
      <c r="P76" s="861" t="s">
        <v>4044</v>
      </c>
      <c r="Q76" s="887"/>
      <c r="R76" s="887"/>
      <c r="S76" s="887" t="s">
        <v>4258</v>
      </c>
      <c r="T76" s="887"/>
      <c r="U76" s="887"/>
      <c r="V76" s="887"/>
      <c r="W76" s="887"/>
      <c r="X76" s="887"/>
      <c r="Y76" s="887"/>
      <c r="Z76" s="887"/>
      <c r="AA76" s="887"/>
      <c r="AB76" s="887"/>
      <c r="AC76" s="887"/>
      <c r="AD76" s="887"/>
      <c r="AE76" s="838" t="s">
        <v>4996</v>
      </c>
      <c r="AF76" s="887"/>
      <c r="AG76" s="887"/>
      <c r="AH76" s="887"/>
      <c r="AI76" s="889"/>
      <c r="AJ76" s="890"/>
      <c r="AK76" s="887"/>
      <c r="AL76" s="887"/>
      <c r="AM76" s="887"/>
      <c r="AN76" s="887"/>
      <c r="AO76" s="887"/>
      <c r="AP76" s="887"/>
      <c r="AQ76" s="887"/>
      <c r="AR76" s="887"/>
      <c r="AS76" s="887"/>
      <c r="AT76" s="887"/>
      <c r="AU76" s="887"/>
      <c r="AV76" s="887"/>
      <c r="AW76" s="887"/>
      <c r="AX76" s="887"/>
      <c r="AY76" s="887"/>
      <c r="AZ76" s="887"/>
      <c r="BA76" s="887"/>
    </row>
    <row r="77" ht="15.75" customHeight="1">
      <c r="A77" s="891"/>
      <c r="B77" s="892" t="s">
        <v>6415</v>
      </c>
      <c r="C77" s="837" t="s">
        <v>1959</v>
      </c>
      <c r="D77" s="838" t="s">
        <v>1959</v>
      </c>
      <c r="E77" s="887"/>
      <c r="F77" s="838" t="s">
        <v>1959</v>
      </c>
      <c r="G77" s="887"/>
      <c r="H77" s="887"/>
      <c r="I77" s="887"/>
      <c r="J77" s="887"/>
      <c r="K77" s="887"/>
      <c r="L77" s="838" t="s">
        <v>1959</v>
      </c>
      <c r="M77" s="887"/>
      <c r="N77" s="887"/>
      <c r="O77" s="887"/>
      <c r="P77" s="887"/>
      <c r="Q77" s="887"/>
      <c r="R77" s="887"/>
      <c r="S77" s="887"/>
      <c r="T77" s="887"/>
      <c r="U77" s="887"/>
      <c r="V77" s="887"/>
      <c r="W77" s="887"/>
      <c r="X77" s="887"/>
      <c r="Y77" s="887"/>
      <c r="Z77" s="887"/>
      <c r="AA77" s="887"/>
      <c r="AB77" s="887"/>
      <c r="AC77" s="887"/>
      <c r="AD77" s="887"/>
      <c r="AE77" s="887"/>
      <c r="AF77" s="887"/>
      <c r="AG77" s="887"/>
      <c r="AH77" s="887"/>
      <c r="AI77" s="889"/>
      <c r="AJ77" s="890"/>
      <c r="AK77" s="887"/>
      <c r="AL77" s="887"/>
      <c r="AM77" s="887"/>
      <c r="AN77" s="887"/>
      <c r="AO77" s="887"/>
      <c r="AP77" s="887"/>
      <c r="AQ77" s="887"/>
      <c r="AR77" s="887"/>
      <c r="AS77" s="887"/>
      <c r="AT77" s="887"/>
      <c r="AU77" s="887"/>
      <c r="AV77" s="887"/>
      <c r="AW77" s="887"/>
      <c r="AX77" s="887"/>
      <c r="AY77" s="887"/>
      <c r="AZ77" s="887"/>
      <c r="BA77" s="887"/>
    </row>
    <row r="78" ht="15.75" customHeight="1">
      <c r="A78" s="891"/>
      <c r="B78" s="892" t="s">
        <v>6416</v>
      </c>
      <c r="C78" s="854" t="s">
        <v>295</v>
      </c>
      <c r="D78" s="838" t="s">
        <v>1028</v>
      </c>
      <c r="E78" s="887"/>
      <c r="F78" s="888"/>
      <c r="G78" s="887"/>
      <c r="H78" s="887"/>
      <c r="I78" s="887"/>
      <c r="J78" s="887"/>
      <c r="K78" s="887"/>
      <c r="L78" s="838" t="s">
        <v>295</v>
      </c>
      <c r="M78" s="887"/>
      <c r="N78" s="887"/>
      <c r="O78" s="887"/>
      <c r="P78" s="887"/>
      <c r="Q78" s="887"/>
      <c r="R78" s="887"/>
      <c r="S78" s="887"/>
      <c r="T78" s="887"/>
      <c r="U78" s="887"/>
      <c r="V78" s="887"/>
      <c r="W78" s="887"/>
      <c r="X78" s="887"/>
      <c r="Y78" s="887"/>
      <c r="Z78" s="887"/>
      <c r="AA78" s="887"/>
      <c r="AB78" s="887"/>
      <c r="AC78" s="887"/>
      <c r="AD78" s="887"/>
      <c r="AE78" s="887"/>
      <c r="AF78" s="887"/>
      <c r="AG78" s="887"/>
      <c r="AH78" s="838" t="s">
        <v>3291</v>
      </c>
      <c r="AI78" s="889"/>
      <c r="AJ78" s="890"/>
      <c r="AK78" s="887"/>
      <c r="AL78" s="887"/>
      <c r="AM78" s="887"/>
      <c r="AN78" s="887"/>
      <c r="AO78" s="887"/>
      <c r="AP78" s="887"/>
      <c r="AQ78" s="887"/>
      <c r="AR78" s="887"/>
      <c r="AS78" s="887"/>
      <c r="AT78" s="887"/>
      <c r="AU78" s="887"/>
      <c r="AV78" s="887"/>
      <c r="AW78" s="887"/>
      <c r="AX78" s="887"/>
      <c r="AY78" s="887"/>
      <c r="AZ78" s="887"/>
      <c r="BA78" s="887"/>
    </row>
    <row r="79" ht="15.75" customHeight="1">
      <c r="A79" s="891"/>
      <c r="B79" s="892" t="s">
        <v>6417</v>
      </c>
      <c r="C79" s="854" t="s">
        <v>1629</v>
      </c>
      <c r="D79" s="838" t="s">
        <v>243</v>
      </c>
      <c r="E79" s="838" t="s">
        <v>1129</v>
      </c>
      <c r="F79" s="838" t="s">
        <v>6418</v>
      </c>
      <c r="G79" s="861" t="s">
        <v>122</v>
      </c>
      <c r="H79" s="838" t="s">
        <v>122</v>
      </c>
      <c r="I79" s="887"/>
      <c r="J79" s="841" t="s">
        <v>459</v>
      </c>
      <c r="K79" s="861" t="s">
        <v>122</v>
      </c>
      <c r="L79" s="838" t="s">
        <v>1629</v>
      </c>
      <c r="M79" s="843" t="s">
        <v>6419</v>
      </c>
      <c r="N79" s="887"/>
      <c r="O79" s="887"/>
      <c r="P79" s="887"/>
      <c r="Q79" s="887"/>
      <c r="R79" s="887"/>
      <c r="S79" s="887"/>
      <c r="T79" s="887"/>
      <c r="U79" s="887"/>
      <c r="V79" s="838" t="str">
        <f>HYPERLINK("https://clips.twitch.tv/TameArbitraryBurritoYouDontSay","15.00")</f>
        <v>15.00</v>
      </c>
      <c r="W79" s="887"/>
      <c r="X79" s="887"/>
      <c r="Y79" s="887"/>
      <c r="Z79" s="887"/>
      <c r="AA79" s="887"/>
      <c r="AB79" s="887"/>
      <c r="AC79" s="887"/>
      <c r="AD79" s="887"/>
      <c r="AE79" s="887"/>
      <c r="AF79" s="887"/>
      <c r="AG79" s="887"/>
      <c r="AH79" s="887"/>
      <c r="AI79" s="889"/>
      <c r="AJ79" s="890"/>
      <c r="AK79" s="887"/>
      <c r="AL79" s="887"/>
      <c r="AM79" s="887"/>
      <c r="AN79" s="887"/>
      <c r="AO79" s="887"/>
      <c r="AP79" s="887"/>
      <c r="AQ79" s="887"/>
      <c r="AR79" s="887"/>
      <c r="AS79" s="887"/>
      <c r="AT79" s="887"/>
      <c r="AU79" s="887"/>
      <c r="AV79" s="887"/>
      <c r="AW79" s="887"/>
      <c r="AX79" s="887"/>
      <c r="AY79" s="887"/>
      <c r="AZ79" s="887"/>
      <c r="BA79" s="887"/>
    </row>
    <row r="80" ht="15.75" customHeight="1">
      <c r="A80" s="885" t="s">
        <v>6354</v>
      </c>
      <c r="B80" s="886" t="s">
        <v>6420</v>
      </c>
      <c r="C80" s="854" t="s">
        <v>244</v>
      </c>
      <c r="D80" s="838" t="s">
        <v>1507</v>
      </c>
      <c r="E80" s="887"/>
      <c r="F80" s="887"/>
      <c r="G80" s="887"/>
      <c r="H80" s="887"/>
      <c r="I80" s="839" t="str">
        <f>HYPERLINK("https://youtu.be/VjOXmvP4h2s","46.37")</f>
        <v>46.37</v>
      </c>
      <c r="J80" s="838" t="s">
        <v>1011</v>
      </c>
      <c r="K80" s="887"/>
      <c r="L80" s="887"/>
      <c r="M80" s="838" t="s">
        <v>244</v>
      </c>
      <c r="N80" s="887"/>
      <c r="O80" s="887" t="s">
        <v>3163</v>
      </c>
      <c r="P80" s="887"/>
      <c r="Q80" s="887"/>
      <c r="R80" s="887"/>
      <c r="S80" s="887"/>
      <c r="T80" s="887"/>
      <c r="U80" s="887"/>
      <c r="V80" s="887"/>
      <c r="W80" s="887"/>
      <c r="X80" s="887"/>
      <c r="Y80" s="887"/>
      <c r="Z80" s="887"/>
      <c r="AA80" s="887"/>
      <c r="AB80" s="887"/>
      <c r="AC80" s="887"/>
      <c r="AD80" s="887"/>
      <c r="AE80" s="887"/>
      <c r="AF80" s="887"/>
      <c r="AG80" s="887"/>
      <c r="AH80" s="887"/>
      <c r="AI80" s="889"/>
      <c r="AJ80" s="890"/>
      <c r="AK80" s="887"/>
      <c r="AL80" s="887"/>
      <c r="AM80" s="887"/>
      <c r="AN80" s="887"/>
      <c r="AO80" s="887"/>
      <c r="AP80" s="887"/>
      <c r="AQ80" s="887"/>
      <c r="AR80" s="887"/>
      <c r="AS80" s="887"/>
      <c r="AT80" s="887"/>
      <c r="AU80" s="887"/>
      <c r="AV80" s="887"/>
      <c r="AW80" s="887"/>
      <c r="AX80" s="887"/>
      <c r="AY80" s="887"/>
      <c r="AZ80" s="887"/>
      <c r="BA80" s="887"/>
    </row>
    <row r="81" ht="15.75" customHeight="1">
      <c r="A81" s="885" t="s">
        <v>57</v>
      </c>
      <c r="B81" s="886" t="s">
        <v>6255</v>
      </c>
      <c r="C81" s="837" t="s">
        <v>246</v>
      </c>
      <c r="D81" s="838" t="s">
        <v>246</v>
      </c>
      <c r="E81" s="887"/>
      <c r="F81" s="887"/>
      <c r="G81" s="838" t="str">
        <f>HYPERLINK("https://www.twitch.tv/videos/540380823","2:04.21")</f>
        <v>2:04.21</v>
      </c>
      <c r="H81" s="887"/>
      <c r="I81" s="887"/>
      <c r="J81" s="843" t="s">
        <v>1356</v>
      </c>
      <c r="K81" s="887"/>
      <c r="L81" s="887"/>
      <c r="M81" s="887"/>
      <c r="N81" s="887"/>
      <c r="O81" s="887"/>
      <c r="P81" s="887"/>
      <c r="Q81" s="887"/>
      <c r="R81" s="887"/>
      <c r="S81" s="887"/>
      <c r="T81" s="887"/>
      <c r="U81" s="887"/>
      <c r="V81" s="887"/>
      <c r="W81" s="887"/>
      <c r="X81" s="887"/>
      <c r="Y81" s="887"/>
      <c r="Z81" s="887"/>
      <c r="AA81" s="887"/>
      <c r="AB81" s="887"/>
      <c r="AC81" s="887"/>
      <c r="AD81" s="887"/>
      <c r="AE81" s="887"/>
      <c r="AF81" s="887"/>
      <c r="AG81" s="887"/>
      <c r="AH81" s="887"/>
      <c r="AI81" s="889"/>
      <c r="AJ81" s="890"/>
      <c r="AK81" s="887"/>
      <c r="AL81" s="887"/>
      <c r="AM81" s="887"/>
      <c r="AN81" s="887"/>
      <c r="AO81" s="887"/>
      <c r="AP81" s="887"/>
      <c r="AQ81" s="887"/>
      <c r="AR81" s="887"/>
      <c r="AS81" s="887"/>
      <c r="AT81" s="887"/>
      <c r="AU81" s="887"/>
      <c r="AV81" s="887"/>
      <c r="AW81" s="887"/>
      <c r="AX81" s="887"/>
      <c r="AY81" s="887"/>
      <c r="AZ81" s="887"/>
      <c r="BA81" s="887"/>
    </row>
    <row r="82">
      <c r="A82" s="903" t="s">
        <v>6421</v>
      </c>
      <c r="D82" s="904"/>
      <c r="E82" s="904"/>
      <c r="F82" s="904"/>
      <c r="G82" s="904"/>
      <c r="H82" s="904"/>
      <c r="I82" s="904"/>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5"/>
      <c r="AJ82" s="906"/>
      <c r="AK82" s="904"/>
      <c r="AL82" s="904"/>
      <c r="AM82" s="904"/>
      <c r="AN82" s="904"/>
      <c r="AO82" s="904"/>
      <c r="AP82" s="904"/>
      <c r="AQ82" s="904"/>
      <c r="AR82" s="904"/>
      <c r="AS82" s="904"/>
      <c r="AT82" s="904"/>
      <c r="AU82" s="904"/>
      <c r="AV82" s="904"/>
      <c r="AW82" s="904"/>
      <c r="AX82" s="904"/>
      <c r="AY82" s="904"/>
      <c r="AZ82" s="904"/>
      <c r="BA82" s="904"/>
    </row>
    <row r="83" ht="15.75" customHeight="1">
      <c r="A83" s="907" t="s">
        <v>6254</v>
      </c>
      <c r="B83" s="908"/>
      <c r="C83" s="837" t="s">
        <v>3920</v>
      </c>
      <c r="D83" s="909" t="s">
        <v>1789</v>
      </c>
      <c r="E83" s="909" t="s">
        <v>3920</v>
      </c>
      <c r="F83" s="910"/>
      <c r="G83" s="909" t="s">
        <v>906</v>
      </c>
      <c r="H83" s="910"/>
      <c r="I83" s="911" t="str">
        <f>HYPERLINK("https://youtu.be/ycBfir2aflI","41.70")</f>
        <v>41.70</v>
      </c>
      <c r="J83" s="843" t="s">
        <v>1357</v>
      </c>
      <c r="K83" s="912" t="s">
        <v>975</v>
      </c>
      <c r="L83" s="910"/>
      <c r="M83" s="843" t="s">
        <v>6284</v>
      </c>
      <c r="N83" s="910"/>
      <c r="O83" s="911" t="str">
        <f>HYPERLINK("https://youtu.be/OxlK2SgEm_U","42.73")</f>
        <v>42.73</v>
      </c>
      <c r="P83" s="910"/>
      <c r="Q83" s="910"/>
      <c r="R83" s="910"/>
      <c r="S83" s="910"/>
      <c r="T83" s="910"/>
      <c r="U83" s="910"/>
      <c r="V83" s="910"/>
      <c r="W83" s="910"/>
      <c r="X83" s="910"/>
      <c r="Y83" s="910"/>
      <c r="Z83" s="910"/>
      <c r="AA83" s="910"/>
      <c r="AB83" s="910"/>
      <c r="AC83" s="910"/>
      <c r="AD83" s="910"/>
      <c r="AE83" s="910"/>
      <c r="AF83" s="910"/>
      <c r="AG83" s="910"/>
      <c r="AH83" s="910"/>
      <c r="AI83" s="913"/>
      <c r="AJ83" s="914"/>
      <c r="AK83" s="910"/>
      <c r="AL83" s="910"/>
      <c r="AM83" s="910"/>
      <c r="AN83" s="910"/>
      <c r="AO83" s="910"/>
      <c r="AP83" s="910"/>
      <c r="AQ83" s="910"/>
      <c r="AR83" s="910"/>
      <c r="AS83" s="910"/>
      <c r="AT83" s="910"/>
      <c r="AU83" s="910"/>
      <c r="AV83" s="910"/>
      <c r="AW83" s="910"/>
      <c r="AX83" s="910"/>
      <c r="AY83" s="910"/>
      <c r="AZ83" s="910"/>
      <c r="BA83" s="910"/>
    </row>
    <row r="84" ht="15.75" customHeight="1">
      <c r="A84" s="915" t="s">
        <v>6269</v>
      </c>
      <c r="B84" s="916"/>
      <c r="C84" s="837" t="s">
        <v>742</v>
      </c>
      <c r="D84" s="917"/>
      <c r="E84" s="909" t="s">
        <v>742</v>
      </c>
      <c r="F84" s="909" t="s">
        <v>742</v>
      </c>
      <c r="G84" s="912" t="s">
        <v>907</v>
      </c>
      <c r="H84" s="909" t="s">
        <v>5456</v>
      </c>
      <c r="I84" s="909" t="s">
        <v>4591</v>
      </c>
      <c r="J84" s="843" t="s">
        <v>1358</v>
      </c>
      <c r="K84" s="912" t="s">
        <v>2184</v>
      </c>
      <c r="L84" s="910"/>
      <c r="M84" s="843" t="s">
        <v>3956</v>
      </c>
      <c r="N84" s="910"/>
      <c r="O84" s="910" t="s">
        <v>1834</v>
      </c>
      <c r="P84" s="912" t="s">
        <v>1318</v>
      </c>
      <c r="Q84" s="910"/>
      <c r="R84" s="910"/>
      <c r="S84" s="910"/>
      <c r="T84" s="910"/>
      <c r="U84" s="910"/>
      <c r="V84" s="910"/>
      <c r="W84" s="910"/>
      <c r="X84" s="910"/>
      <c r="Y84" s="910"/>
      <c r="Z84" s="910"/>
      <c r="AA84" s="910"/>
      <c r="AB84" s="910"/>
      <c r="AC84" s="910"/>
      <c r="AD84" s="910"/>
      <c r="AE84" s="910"/>
      <c r="AF84" s="910"/>
      <c r="AG84" s="910"/>
      <c r="AH84" s="910"/>
      <c r="AI84" s="913"/>
      <c r="AJ84" s="914"/>
      <c r="AK84" s="910"/>
      <c r="AL84" s="910"/>
      <c r="AM84" s="910"/>
      <c r="AN84" s="910"/>
      <c r="AO84" s="910"/>
      <c r="AP84" s="910"/>
      <c r="AQ84" s="910"/>
      <c r="AR84" s="910"/>
      <c r="AS84" s="910"/>
      <c r="AT84" s="910"/>
      <c r="AU84" s="910"/>
      <c r="AV84" s="910"/>
      <c r="AW84" s="910"/>
      <c r="AX84" s="910"/>
      <c r="AY84" s="910"/>
      <c r="AZ84" s="910"/>
      <c r="BA84" s="910"/>
    </row>
    <row r="85" ht="15.75" customHeight="1">
      <c r="A85" s="915" t="s">
        <v>6274</v>
      </c>
      <c r="B85" s="916"/>
      <c r="C85" s="837" t="s">
        <v>2864</v>
      </c>
      <c r="D85" s="917"/>
      <c r="E85" s="909" t="s">
        <v>3584</v>
      </c>
      <c r="F85" s="910"/>
      <c r="G85" s="909" t="s">
        <v>4348</v>
      </c>
      <c r="H85" s="910"/>
      <c r="I85" s="918"/>
      <c r="J85" s="909" t="s">
        <v>6422</v>
      </c>
      <c r="K85" s="910"/>
      <c r="L85" s="910"/>
      <c r="M85" s="909" t="s">
        <v>2864</v>
      </c>
      <c r="N85" s="909" t="s">
        <v>3403</v>
      </c>
      <c r="O85" s="910"/>
      <c r="P85" s="910"/>
      <c r="Q85" s="910"/>
      <c r="R85" s="910"/>
      <c r="S85" s="910"/>
      <c r="T85" s="910"/>
      <c r="U85" s="910"/>
      <c r="V85" s="910"/>
      <c r="W85" s="910"/>
      <c r="X85" s="910"/>
      <c r="Y85" s="910"/>
      <c r="Z85" s="910"/>
      <c r="AA85" s="910"/>
      <c r="AB85" s="910"/>
      <c r="AC85" s="910"/>
      <c r="AD85" s="912" t="s">
        <v>2184</v>
      </c>
      <c r="AE85" s="910"/>
      <c r="AF85" s="910"/>
      <c r="AG85" s="910"/>
      <c r="AH85" s="910"/>
      <c r="AI85" s="913"/>
      <c r="AJ85" s="914"/>
      <c r="AK85" s="910"/>
      <c r="AL85" s="910"/>
      <c r="AM85" s="910"/>
      <c r="AN85" s="910"/>
      <c r="AO85" s="910"/>
      <c r="AP85" s="910"/>
      <c r="AQ85" s="910"/>
      <c r="AR85" s="910"/>
      <c r="AS85" s="910"/>
      <c r="AT85" s="910"/>
      <c r="AU85" s="910"/>
      <c r="AV85" s="910"/>
      <c r="AW85" s="910"/>
      <c r="AX85" s="910"/>
      <c r="AY85" s="910"/>
      <c r="AZ85" s="910"/>
      <c r="BA85" s="910"/>
    </row>
    <row r="86" ht="15.75" customHeight="1">
      <c r="A86" s="915" t="s">
        <v>6423</v>
      </c>
      <c r="B86" s="919" t="s">
        <v>6290</v>
      </c>
      <c r="C86" s="837" t="s">
        <v>4001</v>
      </c>
      <c r="D86" s="917"/>
      <c r="E86" s="909" t="s">
        <v>6424</v>
      </c>
      <c r="F86" s="910"/>
      <c r="G86" s="909" t="s">
        <v>2102</v>
      </c>
      <c r="H86" s="910"/>
      <c r="I86" s="918" t="s">
        <v>3438</v>
      </c>
      <c r="J86" s="910"/>
      <c r="K86" s="910"/>
      <c r="L86" s="909" t="s">
        <v>1634</v>
      </c>
      <c r="M86" s="910"/>
      <c r="N86" s="910"/>
      <c r="O86" s="910"/>
      <c r="P86" s="912" t="s">
        <v>2308</v>
      </c>
      <c r="Q86" s="910"/>
      <c r="R86" s="910"/>
      <c r="S86" s="910"/>
      <c r="T86" s="910"/>
      <c r="U86" s="910"/>
      <c r="V86" s="909" t="s">
        <v>4001</v>
      </c>
      <c r="W86" s="910"/>
      <c r="X86" s="910"/>
      <c r="Y86" s="910"/>
      <c r="Z86" s="910"/>
      <c r="AA86" s="910"/>
      <c r="AB86" s="910"/>
      <c r="AC86" s="910"/>
      <c r="AD86" s="909" t="s">
        <v>6425</v>
      </c>
      <c r="AE86" s="910"/>
      <c r="AF86" s="910"/>
      <c r="AG86" s="910"/>
      <c r="AH86" s="910"/>
      <c r="AI86" s="913"/>
      <c r="AJ86" s="914"/>
      <c r="AK86" s="910"/>
      <c r="AL86" s="910"/>
      <c r="AM86" s="910"/>
      <c r="AN86" s="910"/>
      <c r="AO86" s="910"/>
      <c r="AP86" s="910"/>
      <c r="AQ86" s="910"/>
      <c r="AR86" s="910"/>
      <c r="AS86" s="910"/>
      <c r="AT86" s="910"/>
      <c r="AU86" s="910"/>
      <c r="AV86" s="910"/>
      <c r="AW86" s="910"/>
      <c r="AX86" s="910"/>
      <c r="AY86" s="910"/>
      <c r="AZ86" s="910"/>
      <c r="BA86" s="910"/>
    </row>
    <row r="87" ht="15.75" customHeight="1">
      <c r="A87" s="907" t="s">
        <v>6364</v>
      </c>
      <c r="B87" s="920" t="s">
        <v>6426</v>
      </c>
      <c r="C87" s="837" t="s">
        <v>1184</v>
      </c>
      <c r="D87" s="917"/>
      <c r="E87" s="910"/>
      <c r="F87" s="910"/>
      <c r="G87" s="909" t="s">
        <v>908</v>
      </c>
      <c r="H87" s="910"/>
      <c r="I87" s="910" t="s">
        <v>5760</v>
      </c>
      <c r="J87" s="910"/>
      <c r="K87" s="910"/>
      <c r="L87" s="910"/>
      <c r="M87" s="843" t="s">
        <v>6427</v>
      </c>
      <c r="N87" s="910"/>
      <c r="O87" s="911" t="str">
        <f>HYPERLINK("https://youtu.be/amAFpVoAKyY","1:57.90")</f>
        <v>1:57.90</v>
      </c>
      <c r="P87" s="910"/>
      <c r="Q87" s="910"/>
      <c r="R87" s="910"/>
      <c r="S87" s="910"/>
      <c r="T87" s="910"/>
      <c r="U87" s="909" t="s">
        <v>1184</v>
      </c>
      <c r="V87" s="910"/>
      <c r="W87" s="910"/>
      <c r="X87" s="910"/>
      <c r="Y87" s="910"/>
      <c r="Z87" s="910"/>
      <c r="AA87" s="910"/>
      <c r="AB87" s="910"/>
      <c r="AC87" s="910"/>
      <c r="AD87" s="910"/>
      <c r="AE87" s="910"/>
      <c r="AF87" s="910"/>
      <c r="AG87" s="910"/>
      <c r="AH87" s="910"/>
      <c r="AI87" s="913"/>
      <c r="AJ87" s="914"/>
      <c r="AK87" s="910"/>
      <c r="AL87" s="910"/>
      <c r="AM87" s="910"/>
      <c r="AN87" s="910"/>
      <c r="AO87" s="910"/>
      <c r="AP87" s="910"/>
      <c r="AQ87" s="910"/>
      <c r="AR87" s="910"/>
      <c r="AS87" s="910"/>
      <c r="AT87" s="910"/>
      <c r="AU87" s="910"/>
      <c r="AV87" s="910"/>
      <c r="AW87" s="910"/>
      <c r="AX87" s="910"/>
      <c r="AY87" s="910"/>
      <c r="AZ87" s="910"/>
      <c r="BA87" s="910"/>
    </row>
    <row r="88" ht="15.75" customHeight="1">
      <c r="A88" s="921"/>
      <c r="B88" s="922" t="s">
        <v>6428</v>
      </c>
      <c r="C88" s="923" t="s">
        <v>6429</v>
      </c>
      <c r="D88" s="917"/>
      <c r="E88" s="910"/>
      <c r="F88" s="910"/>
      <c r="G88" s="924"/>
      <c r="H88" s="910"/>
      <c r="I88" s="910"/>
      <c r="J88" s="910"/>
      <c r="K88" s="910"/>
      <c r="L88" s="910"/>
      <c r="M88" s="843" t="s">
        <v>6429</v>
      </c>
      <c r="N88" s="910"/>
      <c r="O88" s="925"/>
      <c r="P88" s="910"/>
      <c r="Q88" s="910"/>
      <c r="R88" s="910"/>
      <c r="S88" s="910"/>
      <c r="T88" s="910"/>
      <c r="U88" s="924"/>
      <c r="V88" s="910"/>
      <c r="W88" s="910"/>
      <c r="X88" s="910"/>
      <c r="Y88" s="910"/>
      <c r="Z88" s="910"/>
      <c r="AA88" s="910"/>
      <c r="AB88" s="910"/>
      <c r="AC88" s="910"/>
      <c r="AD88" s="910"/>
      <c r="AE88" s="910"/>
      <c r="AF88" s="910"/>
      <c r="AG88" s="910"/>
      <c r="AH88" s="910"/>
      <c r="AI88" s="913"/>
      <c r="AJ88" s="914"/>
      <c r="AK88" s="910"/>
      <c r="AL88" s="910"/>
      <c r="AM88" s="910"/>
      <c r="AN88" s="910"/>
      <c r="AO88" s="910"/>
      <c r="AP88" s="910"/>
      <c r="AQ88" s="910"/>
      <c r="AR88" s="910"/>
      <c r="AS88" s="910"/>
      <c r="AT88" s="910"/>
      <c r="AU88" s="910"/>
      <c r="AV88" s="910"/>
      <c r="AW88" s="910"/>
      <c r="AX88" s="910"/>
      <c r="AY88" s="910"/>
      <c r="AZ88" s="910"/>
      <c r="BA88" s="910"/>
    </row>
    <row r="89" ht="15.75" customHeight="1">
      <c r="A89" s="907" t="s">
        <v>6373</v>
      </c>
      <c r="B89" s="920" t="s">
        <v>6430</v>
      </c>
      <c r="C89" s="837" t="s">
        <v>992</v>
      </c>
      <c r="D89" s="917"/>
      <c r="E89" s="909" t="s">
        <v>992</v>
      </c>
      <c r="F89" s="910"/>
      <c r="G89" s="910"/>
      <c r="H89" s="910"/>
      <c r="I89" s="910"/>
      <c r="J89" s="911" t="s">
        <v>506</v>
      </c>
      <c r="K89" s="910"/>
      <c r="L89" s="910"/>
      <c r="M89" s="843" t="s">
        <v>6431</v>
      </c>
      <c r="N89" s="910"/>
      <c r="O89" s="910"/>
      <c r="P89" s="909" t="s">
        <v>3420</v>
      </c>
      <c r="Q89" s="910"/>
      <c r="R89" s="910"/>
      <c r="S89" s="910"/>
      <c r="T89" s="910"/>
      <c r="U89" s="910"/>
      <c r="V89" s="910"/>
      <c r="W89" s="910"/>
      <c r="X89" s="910"/>
      <c r="Y89" s="910"/>
      <c r="Z89" s="910"/>
      <c r="AA89" s="910"/>
      <c r="AB89" s="910"/>
      <c r="AC89" s="910"/>
      <c r="AD89" s="910"/>
      <c r="AE89" s="910"/>
      <c r="AF89" s="910"/>
      <c r="AG89" s="910"/>
      <c r="AH89" s="910"/>
      <c r="AI89" s="913"/>
      <c r="AJ89" s="914"/>
      <c r="AK89" s="910"/>
      <c r="AL89" s="910"/>
      <c r="AM89" s="910"/>
      <c r="AN89" s="910"/>
      <c r="AO89" s="912" t="s">
        <v>6432</v>
      </c>
      <c r="AP89" s="910"/>
      <c r="AQ89" s="910"/>
      <c r="AR89" s="910"/>
      <c r="AS89" s="910"/>
      <c r="AT89" s="910"/>
      <c r="AU89" s="910"/>
      <c r="AV89" s="910"/>
      <c r="AW89" s="910"/>
      <c r="AX89" s="910"/>
      <c r="AY89" s="910"/>
      <c r="AZ89" s="910"/>
      <c r="BA89" s="910"/>
    </row>
    <row r="90" ht="15.75" customHeight="1">
      <c r="A90" s="907" t="s">
        <v>6380</v>
      </c>
      <c r="B90" s="920" t="s">
        <v>6433</v>
      </c>
      <c r="C90" s="923" t="s">
        <v>993</v>
      </c>
      <c r="D90" s="917"/>
      <c r="E90" s="910"/>
      <c r="F90" s="910"/>
      <c r="G90" s="912" t="s">
        <v>910</v>
      </c>
      <c r="H90" s="910"/>
      <c r="I90" s="910" t="s">
        <v>6434</v>
      </c>
      <c r="J90" s="909" t="s">
        <v>4048</v>
      </c>
      <c r="K90" s="910"/>
      <c r="L90" s="910"/>
      <c r="M90" s="843" t="s">
        <v>6435</v>
      </c>
      <c r="N90" s="910"/>
      <c r="O90" s="910" t="s">
        <v>1939</v>
      </c>
      <c r="P90" s="912" t="s">
        <v>3421</v>
      </c>
      <c r="Q90" s="910"/>
      <c r="R90" s="910"/>
      <c r="S90" s="910"/>
      <c r="T90" s="910"/>
      <c r="U90" s="910"/>
      <c r="V90" s="910"/>
      <c r="W90" s="910"/>
      <c r="X90" s="910"/>
      <c r="Y90" s="910"/>
      <c r="Z90" s="910"/>
      <c r="AA90" s="910"/>
      <c r="AB90" s="910"/>
      <c r="AC90" s="910"/>
      <c r="AD90" s="910"/>
      <c r="AE90" s="910"/>
      <c r="AF90" s="910"/>
      <c r="AG90" s="910"/>
      <c r="AH90" s="910"/>
      <c r="AI90" s="913"/>
      <c r="AJ90" s="914"/>
      <c r="AK90" s="910"/>
      <c r="AL90" s="910"/>
      <c r="AM90" s="910"/>
      <c r="AN90" s="910"/>
      <c r="AO90" s="910"/>
      <c r="AP90" s="910"/>
      <c r="AQ90" s="910"/>
      <c r="AR90" s="910"/>
      <c r="AS90" s="910"/>
      <c r="AT90" s="910"/>
      <c r="AU90" s="910"/>
      <c r="AV90" s="910"/>
      <c r="AW90" s="910"/>
      <c r="AX90" s="910"/>
      <c r="AY90" s="910"/>
      <c r="AZ90" s="910"/>
      <c r="BA90" s="910"/>
    </row>
    <row r="91" ht="15.75" customHeight="1">
      <c r="A91" s="926"/>
      <c r="B91" s="922" t="s">
        <v>6436</v>
      </c>
      <c r="C91" s="837"/>
      <c r="D91" s="917"/>
      <c r="E91" s="910"/>
      <c r="F91" s="910"/>
      <c r="G91" s="910"/>
      <c r="H91" s="910"/>
      <c r="I91" s="910"/>
      <c r="J91" s="910"/>
      <c r="K91" s="910"/>
      <c r="L91" s="910"/>
      <c r="M91" s="910"/>
      <c r="N91" s="910"/>
      <c r="O91" s="910"/>
      <c r="P91" s="910"/>
      <c r="Q91" s="910"/>
      <c r="R91" s="910"/>
      <c r="S91" s="910"/>
      <c r="T91" s="910"/>
      <c r="U91" s="910"/>
      <c r="V91" s="910"/>
      <c r="W91" s="910"/>
      <c r="X91" s="910"/>
      <c r="Y91" s="910"/>
      <c r="Z91" s="910"/>
      <c r="AA91" s="910"/>
      <c r="AB91" s="910"/>
      <c r="AC91" s="910"/>
      <c r="AD91" s="910"/>
      <c r="AE91" s="910"/>
      <c r="AF91" s="910"/>
      <c r="AG91" s="910"/>
      <c r="AH91" s="910"/>
      <c r="AI91" s="913"/>
      <c r="AJ91" s="914"/>
      <c r="AK91" s="910"/>
      <c r="AL91" s="910"/>
      <c r="AM91" s="910"/>
      <c r="AN91" s="910"/>
      <c r="AO91" s="910"/>
      <c r="AP91" s="910"/>
      <c r="AQ91" s="910"/>
      <c r="AR91" s="910"/>
      <c r="AS91" s="910"/>
      <c r="AT91" s="910"/>
      <c r="AU91" s="910"/>
      <c r="AV91" s="910"/>
      <c r="AW91" s="910"/>
      <c r="AX91" s="910"/>
      <c r="AY91" s="910"/>
      <c r="AZ91" s="910"/>
      <c r="BA91" s="910"/>
    </row>
    <row r="92" ht="15.75" customHeight="1">
      <c r="A92" s="915" t="s">
        <v>6269</v>
      </c>
      <c r="B92" s="919" t="s">
        <v>6433</v>
      </c>
      <c r="C92" s="837" t="s">
        <v>2564</v>
      </c>
      <c r="D92" s="909" t="s">
        <v>252</v>
      </c>
      <c r="E92" s="909" t="s">
        <v>2880</v>
      </c>
      <c r="F92" s="910"/>
      <c r="G92" s="910"/>
      <c r="H92" s="910"/>
      <c r="I92" s="910"/>
      <c r="J92" s="909" t="s">
        <v>1274</v>
      </c>
      <c r="K92" s="910"/>
      <c r="L92" s="910"/>
      <c r="M92" s="910"/>
      <c r="N92" s="909" t="s">
        <v>363</v>
      </c>
      <c r="O92" s="911" t="str">
        <f>HYPERLINK("https://youtu.be/fN_8rgua0Xs","36.26")</f>
        <v>36.26</v>
      </c>
      <c r="P92" s="910"/>
      <c r="Q92" s="910"/>
      <c r="R92" s="910"/>
      <c r="S92" s="910"/>
      <c r="T92" s="910"/>
      <c r="U92" s="910"/>
      <c r="V92" s="910"/>
      <c r="W92" s="910"/>
      <c r="X92" s="910"/>
      <c r="Y92" s="910"/>
      <c r="Z92" s="910"/>
      <c r="AA92" s="910"/>
      <c r="AB92" s="910"/>
      <c r="AC92" s="910"/>
      <c r="AD92" s="910"/>
      <c r="AE92" s="910"/>
      <c r="AF92" s="910"/>
      <c r="AG92" s="910"/>
      <c r="AH92" s="910"/>
      <c r="AI92" s="913"/>
      <c r="AJ92" s="914"/>
      <c r="AK92" s="910"/>
      <c r="AL92" s="910"/>
      <c r="AM92" s="910"/>
      <c r="AN92" s="910"/>
      <c r="AO92" s="910"/>
      <c r="AP92" s="910"/>
      <c r="AQ92" s="910"/>
      <c r="AR92" s="910"/>
      <c r="AS92" s="910"/>
      <c r="AT92" s="910"/>
      <c r="AU92" s="910"/>
      <c r="AV92" s="910"/>
      <c r="AW92" s="910"/>
      <c r="AX92" s="910"/>
      <c r="AY92" s="910"/>
      <c r="AZ92" s="910"/>
      <c r="BA92" s="910"/>
    </row>
    <row r="93" ht="15.75" customHeight="1">
      <c r="A93" s="926"/>
      <c r="B93" s="922" t="s">
        <v>6436</v>
      </c>
      <c r="C93" s="837"/>
      <c r="D93" s="917"/>
      <c r="E93" s="910"/>
      <c r="F93" s="910"/>
      <c r="G93" s="910"/>
      <c r="H93" s="910"/>
      <c r="I93" s="910"/>
      <c r="J93" s="910"/>
      <c r="K93" s="910"/>
      <c r="L93" s="910"/>
      <c r="M93" s="910"/>
      <c r="N93" s="910"/>
      <c r="O93" s="910"/>
      <c r="P93" s="910"/>
      <c r="Q93" s="910"/>
      <c r="R93" s="910"/>
      <c r="S93" s="910"/>
      <c r="T93" s="910"/>
      <c r="U93" s="910"/>
      <c r="V93" s="910"/>
      <c r="W93" s="910"/>
      <c r="X93" s="910"/>
      <c r="Y93" s="910"/>
      <c r="Z93" s="910"/>
      <c r="AA93" s="910"/>
      <c r="AB93" s="910"/>
      <c r="AC93" s="910"/>
      <c r="AD93" s="910"/>
      <c r="AE93" s="910"/>
      <c r="AF93" s="910"/>
      <c r="AG93" s="910"/>
      <c r="AH93" s="910"/>
      <c r="AI93" s="913"/>
      <c r="AJ93" s="914"/>
      <c r="AK93" s="910"/>
      <c r="AL93" s="910"/>
      <c r="AM93" s="910"/>
      <c r="AN93" s="910"/>
      <c r="AO93" s="910"/>
      <c r="AP93" s="910"/>
      <c r="AQ93" s="910"/>
      <c r="AR93" s="910"/>
      <c r="AS93" s="910"/>
      <c r="AT93" s="910"/>
      <c r="AU93" s="910"/>
      <c r="AV93" s="910"/>
      <c r="AW93" s="910"/>
      <c r="AX93" s="910"/>
      <c r="AY93" s="910"/>
      <c r="AZ93" s="910"/>
      <c r="BA93" s="910"/>
    </row>
    <row r="94" ht="15.75" customHeight="1">
      <c r="A94" s="915" t="s">
        <v>6274</v>
      </c>
      <c r="B94" s="927" t="s">
        <v>6426</v>
      </c>
      <c r="C94" s="837" t="s">
        <v>2305</v>
      </c>
      <c r="D94" s="917"/>
      <c r="E94" s="910"/>
      <c r="F94" s="910"/>
      <c r="G94" s="910"/>
      <c r="H94" s="910"/>
      <c r="I94" s="910"/>
      <c r="J94" s="909" t="s">
        <v>3584</v>
      </c>
      <c r="K94" s="910"/>
      <c r="L94" s="910"/>
      <c r="M94" s="910"/>
      <c r="N94" s="910"/>
      <c r="O94" s="917"/>
      <c r="P94" s="910"/>
      <c r="Q94" s="910"/>
      <c r="R94" s="910"/>
      <c r="S94" s="910"/>
      <c r="T94" s="910"/>
      <c r="U94" s="910"/>
      <c r="V94" s="910"/>
      <c r="W94" s="910"/>
      <c r="X94" s="910"/>
      <c r="Y94" s="910"/>
      <c r="Z94" s="910"/>
      <c r="AA94" s="910"/>
      <c r="AB94" s="910"/>
      <c r="AC94" s="910"/>
      <c r="AD94" s="910"/>
      <c r="AE94" s="910"/>
      <c r="AF94" s="910"/>
      <c r="AG94" s="910"/>
      <c r="AH94" s="910"/>
      <c r="AI94" s="913"/>
      <c r="AJ94" s="914"/>
      <c r="AK94" s="910"/>
      <c r="AL94" s="910"/>
      <c r="AM94" s="910"/>
      <c r="AN94" s="910"/>
      <c r="AO94" s="910"/>
      <c r="AP94" s="910"/>
      <c r="AQ94" s="910"/>
      <c r="AR94" s="910"/>
      <c r="AS94" s="910"/>
      <c r="AT94" s="910"/>
      <c r="AU94" s="910"/>
      <c r="AV94" s="910"/>
      <c r="AW94" s="910"/>
      <c r="AX94" s="910"/>
      <c r="AY94" s="910"/>
      <c r="AZ94" s="910"/>
      <c r="BA94" s="910"/>
    </row>
    <row r="95" ht="15.75" customHeight="1">
      <c r="A95" s="926"/>
      <c r="B95" s="922" t="s">
        <v>6436</v>
      </c>
      <c r="C95" s="837"/>
      <c r="D95" s="917"/>
      <c r="E95" s="910"/>
      <c r="F95" s="910"/>
      <c r="G95" s="910"/>
      <c r="H95" s="910"/>
      <c r="I95" s="910"/>
      <c r="J95" s="910"/>
      <c r="K95" s="910"/>
      <c r="L95" s="910"/>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3"/>
      <c r="AJ95" s="914"/>
      <c r="AK95" s="910"/>
      <c r="AL95" s="910"/>
      <c r="AM95" s="910"/>
      <c r="AN95" s="910"/>
      <c r="AO95" s="910"/>
      <c r="AP95" s="910"/>
      <c r="AQ95" s="910"/>
      <c r="AR95" s="910"/>
      <c r="AS95" s="910"/>
      <c r="AT95" s="910"/>
      <c r="AU95" s="910"/>
      <c r="AV95" s="910"/>
      <c r="AW95" s="910"/>
      <c r="AX95" s="910"/>
      <c r="AY95" s="910"/>
      <c r="AZ95" s="910"/>
      <c r="BA95" s="910"/>
    </row>
    <row r="96" ht="15.75" customHeight="1">
      <c r="A96" s="907" t="s">
        <v>6403</v>
      </c>
      <c r="B96" s="920" t="s">
        <v>6290</v>
      </c>
      <c r="C96" s="837" t="str">
        <f>HYPERLINK("https://youtu.be/v1WXz9d1jVU","1:11.53")</f>
        <v>1:11.53</v>
      </c>
      <c r="D96" s="917"/>
      <c r="E96" s="910"/>
      <c r="F96" s="910"/>
      <c r="G96" s="910"/>
      <c r="H96" s="910"/>
      <c r="I96" s="910"/>
      <c r="J96" s="910"/>
      <c r="K96" s="910"/>
      <c r="L96" s="910"/>
      <c r="M96" s="910"/>
      <c r="N96" s="910"/>
      <c r="O96" s="911" t="str">
        <f>HYPERLINK("https://youtu.be/v1WXz9d1jVU","1:11.53")</f>
        <v>1:11.53</v>
      </c>
      <c r="P96" s="910"/>
      <c r="Q96" s="910"/>
      <c r="R96" s="910"/>
      <c r="S96" s="910"/>
      <c r="T96" s="910"/>
      <c r="U96" s="910"/>
      <c r="V96" s="910"/>
      <c r="W96" s="910"/>
      <c r="X96" s="910"/>
      <c r="Y96" s="910"/>
      <c r="Z96" s="910"/>
      <c r="AA96" s="910"/>
      <c r="AB96" s="910"/>
      <c r="AC96" s="910"/>
      <c r="AD96" s="910"/>
      <c r="AE96" s="910"/>
      <c r="AF96" s="910"/>
      <c r="AG96" s="910"/>
      <c r="AH96" s="910"/>
      <c r="AI96" s="913"/>
      <c r="AJ96" s="914"/>
      <c r="AK96" s="910"/>
      <c r="AL96" s="910"/>
      <c r="AM96" s="910"/>
      <c r="AN96" s="910"/>
      <c r="AO96" s="910"/>
      <c r="AP96" s="910"/>
      <c r="AQ96" s="910"/>
      <c r="AR96" s="910"/>
      <c r="AS96" s="910"/>
      <c r="AT96" s="910"/>
      <c r="AU96" s="910"/>
      <c r="AV96" s="910"/>
      <c r="AW96" s="910"/>
      <c r="AX96" s="910"/>
      <c r="AY96" s="910"/>
      <c r="AZ96" s="910"/>
      <c r="BA96" s="910"/>
    </row>
    <row r="97" ht="15.75" customHeight="1">
      <c r="A97" s="928"/>
      <c r="B97" s="922" t="s">
        <v>6436</v>
      </c>
      <c r="C97" s="923" t="s">
        <v>746</v>
      </c>
      <c r="D97" s="917"/>
      <c r="E97" s="910"/>
      <c r="F97" s="910"/>
      <c r="G97" s="909" t="s">
        <v>134</v>
      </c>
      <c r="H97" s="910"/>
      <c r="I97" s="910" t="s">
        <v>6437</v>
      </c>
      <c r="J97" s="909" t="s">
        <v>1361</v>
      </c>
      <c r="K97" s="910"/>
      <c r="L97" s="910"/>
      <c r="M97" s="843" t="s">
        <v>746</v>
      </c>
      <c r="N97" s="910"/>
      <c r="O97" s="910"/>
      <c r="P97" s="912" t="s">
        <v>3423</v>
      </c>
      <c r="Q97" s="910"/>
      <c r="R97" s="910"/>
      <c r="S97" s="910"/>
      <c r="T97" s="910"/>
      <c r="U97" s="910"/>
      <c r="V97" s="910"/>
      <c r="W97" s="910"/>
      <c r="X97" s="910"/>
      <c r="Y97" s="910"/>
      <c r="Z97" s="910"/>
      <c r="AA97" s="910"/>
      <c r="AB97" s="910"/>
      <c r="AC97" s="910"/>
      <c r="AD97" s="910"/>
      <c r="AE97" s="910"/>
      <c r="AF97" s="910"/>
      <c r="AG97" s="910"/>
      <c r="AH97" s="910"/>
      <c r="AI97" s="913"/>
      <c r="AJ97" s="914"/>
      <c r="AK97" s="910"/>
      <c r="AL97" s="910"/>
      <c r="AM97" s="910"/>
      <c r="AN97" s="910"/>
      <c r="AO97" s="910"/>
      <c r="AP97" s="910"/>
      <c r="AQ97" s="910"/>
      <c r="AR97" s="910"/>
      <c r="AS97" s="910"/>
      <c r="AT97" s="910"/>
      <c r="AU97" s="910"/>
      <c r="AV97" s="910"/>
      <c r="AW97" s="910"/>
      <c r="AX97" s="910"/>
      <c r="AY97" s="910"/>
      <c r="AZ97" s="910"/>
      <c r="BA97" s="910"/>
    </row>
    <row r="98" ht="15.75" customHeight="1">
      <c r="A98" s="907" t="s">
        <v>6350</v>
      </c>
      <c r="B98" s="920" t="s">
        <v>6351</v>
      </c>
      <c r="C98" s="837" t="s">
        <v>6422</v>
      </c>
      <c r="D98" s="909" t="s">
        <v>6422</v>
      </c>
      <c r="E98" s="909" t="s">
        <v>431</v>
      </c>
      <c r="F98" s="929" t="s">
        <v>2001</v>
      </c>
      <c r="G98" s="910"/>
      <c r="H98" s="910"/>
      <c r="I98" s="911" t="str">
        <f>HYPERLINK("https://youtu.be/NIfI1hsvvFQ","19.73")</f>
        <v>19.73</v>
      </c>
      <c r="J98" s="910"/>
      <c r="K98" s="912" t="s">
        <v>2279</v>
      </c>
      <c r="L98" s="912" t="s">
        <v>2001</v>
      </c>
      <c r="M98" s="910"/>
      <c r="N98" s="910"/>
      <c r="O98" s="911" t="str">
        <f>HYPERLINK("https://youtu.be/vlD8b3WQME8","20.08")</f>
        <v>20.08</v>
      </c>
      <c r="P98" s="909" t="s">
        <v>3534</v>
      </c>
      <c r="Q98" s="910"/>
      <c r="R98" s="910"/>
      <c r="S98" s="910"/>
      <c r="T98" s="910"/>
      <c r="U98" s="910"/>
      <c r="V98" s="910"/>
      <c r="W98" s="910"/>
      <c r="X98" s="910"/>
      <c r="Y98" s="910"/>
      <c r="Z98" s="910"/>
      <c r="AA98" s="910"/>
      <c r="AB98" s="910"/>
      <c r="AC98" s="910"/>
      <c r="AD98" s="910"/>
      <c r="AE98" s="910"/>
      <c r="AF98" s="910"/>
      <c r="AG98" s="910"/>
      <c r="AH98" s="910"/>
      <c r="AI98" s="913"/>
      <c r="AJ98" s="914"/>
      <c r="AK98" s="910"/>
      <c r="AL98" s="910"/>
      <c r="AM98" s="910"/>
      <c r="AN98" s="910"/>
      <c r="AO98" s="910"/>
      <c r="AP98" s="910"/>
      <c r="AQ98" s="910"/>
      <c r="AR98" s="910"/>
      <c r="AS98" s="910"/>
      <c r="AT98" s="910"/>
      <c r="AU98" s="910"/>
      <c r="AV98" s="910"/>
      <c r="AW98" s="910"/>
      <c r="AX98" s="910"/>
      <c r="AY98" s="910"/>
      <c r="AZ98" s="910"/>
      <c r="BA98" s="910"/>
    </row>
    <row r="99" ht="15.75" customHeight="1">
      <c r="A99" s="928"/>
      <c r="B99" s="922" t="s">
        <v>6352</v>
      </c>
      <c r="C99" s="837" t="s">
        <v>366</v>
      </c>
      <c r="D99" s="909" t="s">
        <v>663</v>
      </c>
      <c r="E99" s="910"/>
      <c r="F99" s="909" t="s">
        <v>832</v>
      </c>
      <c r="G99" s="909" t="s">
        <v>663</v>
      </c>
      <c r="H99" s="909" t="s">
        <v>2008</v>
      </c>
      <c r="I99" s="910"/>
      <c r="J99" s="909" t="s">
        <v>366</v>
      </c>
      <c r="K99" s="909" t="s">
        <v>515</v>
      </c>
      <c r="L99" s="910"/>
      <c r="M99" s="843" t="s">
        <v>2734</v>
      </c>
      <c r="N99" s="910"/>
      <c r="O99" s="910"/>
      <c r="P99" s="910"/>
      <c r="Q99" s="910"/>
      <c r="R99" s="910"/>
      <c r="S99" s="910"/>
      <c r="T99" s="910"/>
      <c r="U99" s="910"/>
      <c r="V99" s="909" t="s">
        <v>366</v>
      </c>
      <c r="W99" s="910"/>
      <c r="X99" s="910"/>
      <c r="Y99" s="910"/>
      <c r="Z99" s="910"/>
      <c r="AA99" s="910"/>
      <c r="AB99" s="910"/>
      <c r="AC99" s="910"/>
      <c r="AD99" s="910"/>
      <c r="AE99" s="910"/>
      <c r="AF99" s="910"/>
      <c r="AG99" s="910"/>
      <c r="AH99" s="910"/>
      <c r="AI99" s="913"/>
      <c r="AJ99" s="914"/>
      <c r="AK99" s="910"/>
      <c r="AL99" s="910"/>
      <c r="AM99" s="910"/>
      <c r="AN99" s="910"/>
      <c r="AO99" s="910"/>
      <c r="AP99" s="910"/>
      <c r="AQ99" s="910"/>
      <c r="AR99" s="910"/>
      <c r="AS99" s="910"/>
      <c r="AT99" s="910"/>
      <c r="AU99" s="910"/>
      <c r="AV99" s="910"/>
      <c r="AW99" s="910"/>
      <c r="AX99" s="910"/>
      <c r="AY99" s="910"/>
      <c r="AZ99" s="910"/>
      <c r="BA99" s="910"/>
    </row>
    <row r="100" ht="15.75" customHeight="1">
      <c r="A100" s="907" t="s">
        <v>6354</v>
      </c>
      <c r="B100" s="920" t="s">
        <v>6438</v>
      </c>
      <c r="C100" s="837" t="s">
        <v>2652</v>
      </c>
      <c r="D100" s="917"/>
      <c r="E100" s="909" t="s">
        <v>2652</v>
      </c>
      <c r="F100" s="910"/>
      <c r="G100" s="910"/>
      <c r="H100" s="910"/>
      <c r="I100" s="910"/>
      <c r="J100" s="909" t="s">
        <v>6439</v>
      </c>
      <c r="K100" s="910"/>
      <c r="L100" s="910"/>
      <c r="M100" s="910"/>
      <c r="N100" s="910"/>
      <c r="O100" s="910" t="s">
        <v>4683</v>
      </c>
      <c r="P100" s="909" t="s">
        <v>3293</v>
      </c>
      <c r="Q100" s="910"/>
      <c r="R100" s="910"/>
      <c r="S100" s="910"/>
      <c r="T100" s="910"/>
      <c r="U100" s="910"/>
      <c r="V100" s="910"/>
      <c r="W100" s="910"/>
      <c r="X100" s="910"/>
      <c r="Y100" s="910"/>
      <c r="Z100" s="910"/>
      <c r="AA100" s="910"/>
      <c r="AB100" s="910"/>
      <c r="AC100" s="910"/>
      <c r="AD100" s="910"/>
      <c r="AE100" s="910"/>
      <c r="AF100" s="910"/>
      <c r="AG100" s="910"/>
      <c r="AH100" s="910"/>
      <c r="AI100" s="913"/>
      <c r="AJ100" s="914"/>
      <c r="AK100" s="910"/>
      <c r="AL100" s="910"/>
      <c r="AM100" s="910"/>
      <c r="AN100" s="910"/>
      <c r="AO100" s="910"/>
      <c r="AP100" s="910"/>
      <c r="AQ100" s="910"/>
      <c r="AR100" s="910"/>
      <c r="AS100" s="910"/>
      <c r="AT100" s="910"/>
      <c r="AU100" s="910"/>
      <c r="AV100" s="910"/>
      <c r="AW100" s="910"/>
      <c r="AX100" s="910"/>
      <c r="AY100" s="910"/>
      <c r="AZ100" s="910"/>
      <c r="BA100" s="910"/>
    </row>
    <row r="101" ht="15.75" customHeight="1">
      <c r="A101" s="928"/>
      <c r="B101" s="922" t="s">
        <v>6440</v>
      </c>
      <c r="C101" s="837" t="s">
        <v>2539</v>
      </c>
      <c r="D101" s="917"/>
      <c r="E101" s="909" t="s">
        <v>2539</v>
      </c>
      <c r="F101" s="918"/>
      <c r="G101" s="909" t="s">
        <v>473</v>
      </c>
      <c r="H101" s="910"/>
      <c r="I101" s="917"/>
      <c r="J101" s="843" t="s">
        <v>885</v>
      </c>
      <c r="K101" s="912" t="s">
        <v>1953</v>
      </c>
      <c r="L101" s="910"/>
      <c r="M101" s="909" t="s">
        <v>941</v>
      </c>
      <c r="N101" s="910"/>
      <c r="O101" s="910"/>
      <c r="P101" s="909" t="s">
        <v>1036</v>
      </c>
      <c r="Q101" s="910"/>
      <c r="R101" s="910"/>
      <c r="S101" s="910" t="s">
        <v>5989</v>
      </c>
      <c r="T101" s="910" t="s">
        <v>2189</v>
      </c>
      <c r="U101" s="910"/>
      <c r="V101" s="910"/>
      <c r="W101" s="910"/>
      <c r="X101" s="910"/>
      <c r="Y101" s="910"/>
      <c r="Z101" s="910"/>
      <c r="AA101" s="910"/>
      <c r="AB101" s="910"/>
      <c r="AC101" s="910"/>
      <c r="AD101" s="910"/>
      <c r="AE101" s="910"/>
      <c r="AF101" s="910"/>
      <c r="AG101" s="910"/>
      <c r="AH101" s="910"/>
      <c r="AI101" s="913"/>
      <c r="AJ101" s="914"/>
      <c r="AK101" s="910"/>
      <c r="AL101" s="910"/>
      <c r="AM101" s="910"/>
      <c r="AN101" s="910"/>
      <c r="AO101" s="910"/>
      <c r="AP101" s="910"/>
      <c r="AQ101" s="910"/>
      <c r="AR101" s="910"/>
      <c r="AS101" s="910"/>
      <c r="AT101" s="910"/>
      <c r="AU101" s="910"/>
      <c r="AV101" s="910"/>
      <c r="AW101" s="910"/>
      <c r="AX101" s="910"/>
      <c r="AY101" s="910"/>
      <c r="AZ101" s="910"/>
      <c r="BA101" s="910"/>
    </row>
    <row r="102" ht="15.75" customHeight="1">
      <c r="A102" s="928"/>
      <c r="B102" s="922" t="s">
        <v>6441</v>
      </c>
      <c r="C102" s="837" t="s">
        <v>6442</v>
      </c>
      <c r="D102" s="909" t="s">
        <v>6442</v>
      </c>
      <c r="E102" s="912" t="s">
        <v>322</v>
      </c>
      <c r="F102" s="909" t="s">
        <v>833</v>
      </c>
      <c r="G102" s="910"/>
      <c r="H102" s="909" t="s">
        <v>6443</v>
      </c>
      <c r="I102" s="909" t="s">
        <v>571</v>
      </c>
      <c r="J102" s="910"/>
      <c r="K102" s="912" t="s">
        <v>5325</v>
      </c>
      <c r="L102" s="910"/>
      <c r="M102" s="843" t="s">
        <v>2438</v>
      </c>
      <c r="N102" s="909" t="s">
        <v>6444</v>
      </c>
      <c r="O102" s="910"/>
      <c r="P102" s="910"/>
      <c r="Q102" s="910"/>
      <c r="R102" s="910"/>
      <c r="S102" s="910"/>
      <c r="T102" s="910"/>
      <c r="U102" s="910"/>
      <c r="V102" s="910"/>
      <c r="W102" s="910"/>
      <c r="X102" s="910"/>
      <c r="Y102" s="910"/>
      <c r="Z102" s="910"/>
      <c r="AA102" s="910"/>
      <c r="AB102" s="910"/>
      <c r="AC102" s="910"/>
      <c r="AD102" s="910"/>
      <c r="AE102" s="910"/>
      <c r="AF102" s="910"/>
      <c r="AG102" s="910"/>
      <c r="AH102" s="910"/>
      <c r="AI102" s="913"/>
      <c r="AJ102" s="914"/>
      <c r="AK102" s="910"/>
      <c r="AL102" s="910"/>
      <c r="AM102" s="910"/>
      <c r="AN102" s="910"/>
      <c r="AO102" s="910"/>
      <c r="AP102" s="910"/>
      <c r="AQ102" s="910"/>
      <c r="AR102" s="910"/>
      <c r="AS102" s="910"/>
      <c r="AT102" s="910"/>
      <c r="AU102" s="910"/>
      <c r="AV102" s="910"/>
      <c r="AW102" s="910"/>
      <c r="AX102" s="910"/>
      <c r="AY102" s="910"/>
      <c r="AZ102" s="910"/>
      <c r="BA102" s="910"/>
    </row>
    <row r="103" ht="15.75" customHeight="1">
      <c r="A103" s="928"/>
      <c r="B103" s="922" t="s">
        <v>6445</v>
      </c>
      <c r="C103" s="837" t="s">
        <v>6446</v>
      </c>
      <c r="D103" s="917"/>
      <c r="E103" s="910"/>
      <c r="F103" s="910"/>
      <c r="G103" s="910"/>
      <c r="H103" s="910"/>
      <c r="I103" s="910"/>
      <c r="J103" s="910"/>
      <c r="K103" s="910"/>
      <c r="L103" s="910"/>
      <c r="M103" s="910"/>
      <c r="N103" s="910"/>
      <c r="O103" s="910"/>
      <c r="P103" s="910"/>
      <c r="Q103" s="909" t="s">
        <v>2466</v>
      </c>
      <c r="R103" s="910"/>
      <c r="S103" s="910"/>
      <c r="T103" s="910"/>
      <c r="U103" s="910"/>
      <c r="V103" s="910"/>
      <c r="W103" s="910"/>
      <c r="X103" s="910"/>
      <c r="Y103" s="910"/>
      <c r="Z103" s="910"/>
      <c r="AA103" s="910"/>
      <c r="AB103" s="910"/>
      <c r="AC103" s="910"/>
      <c r="AD103" s="910"/>
      <c r="AE103" s="910"/>
      <c r="AF103" s="910"/>
      <c r="AG103" s="910"/>
      <c r="AH103" s="910"/>
      <c r="AI103" s="913"/>
      <c r="AJ103" s="914"/>
      <c r="AK103" s="910"/>
      <c r="AL103" s="910"/>
      <c r="AM103" s="910"/>
      <c r="AN103" s="910"/>
      <c r="AO103" s="910"/>
      <c r="AP103" s="910"/>
      <c r="AQ103" s="910"/>
      <c r="AR103" s="910"/>
      <c r="AS103" s="910"/>
      <c r="AT103" s="910"/>
      <c r="AU103" s="910"/>
      <c r="AV103" s="910"/>
      <c r="AW103" s="910"/>
      <c r="AX103" s="910"/>
      <c r="AY103" s="910"/>
      <c r="AZ103" s="910"/>
      <c r="BA103" s="910"/>
    </row>
    <row r="104" ht="15.75" customHeight="1">
      <c r="A104" s="928"/>
      <c r="B104" s="922" t="s">
        <v>6447</v>
      </c>
      <c r="C104" s="837"/>
      <c r="D104" s="917"/>
      <c r="E104" s="910"/>
      <c r="F104" s="910"/>
      <c r="G104" s="910"/>
      <c r="H104" s="910"/>
      <c r="I104" s="910"/>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3"/>
      <c r="AJ104" s="914"/>
      <c r="AK104" s="910"/>
      <c r="AL104" s="910"/>
      <c r="AM104" s="910"/>
      <c r="AN104" s="910"/>
      <c r="AO104" s="910"/>
      <c r="AP104" s="910"/>
      <c r="AQ104" s="910"/>
      <c r="AR104" s="910"/>
      <c r="AS104" s="910"/>
      <c r="AT104" s="910"/>
      <c r="AU104" s="910"/>
      <c r="AV104" s="910"/>
      <c r="AW104" s="910"/>
      <c r="AX104" s="910"/>
      <c r="AY104" s="910"/>
      <c r="AZ104" s="910"/>
      <c r="BA104" s="910"/>
    </row>
    <row r="105" ht="15.75" customHeight="1">
      <c r="A105" s="907" t="s">
        <v>6448</v>
      </c>
      <c r="B105" s="930" t="s">
        <v>6255</v>
      </c>
      <c r="C105" s="837" t="s">
        <v>995</v>
      </c>
      <c r="D105" s="917"/>
      <c r="E105" s="909" t="s">
        <v>179</v>
      </c>
      <c r="F105" s="909" t="s">
        <v>834</v>
      </c>
      <c r="G105" s="912" t="s">
        <v>3461</v>
      </c>
      <c r="H105" s="909" t="s">
        <v>1969</v>
      </c>
      <c r="I105" s="911" t="str">
        <f>HYPERLINK("https://youtu.be/JiJPMQx9xwU","31.85")</f>
        <v>31.85</v>
      </c>
      <c r="J105" s="843" t="s">
        <v>1363</v>
      </c>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3"/>
      <c r="AJ105" s="914"/>
      <c r="AK105" s="910"/>
      <c r="AL105" s="910"/>
      <c r="AM105" s="910"/>
      <c r="AN105" s="910"/>
      <c r="AO105" s="910"/>
      <c r="AP105" s="910"/>
      <c r="AQ105" s="910"/>
      <c r="AR105" s="910"/>
      <c r="AS105" s="910"/>
      <c r="AT105" s="910"/>
      <c r="AU105" s="910"/>
      <c r="AV105" s="910"/>
      <c r="AW105" s="910"/>
      <c r="AX105" s="910"/>
      <c r="AY105" s="910"/>
      <c r="AZ105" s="910"/>
      <c r="BA105" s="910"/>
    </row>
    <row r="106" ht="15.75" customHeight="1">
      <c r="A106" s="907" t="s">
        <v>57</v>
      </c>
      <c r="B106" s="930" t="s">
        <v>6426</v>
      </c>
      <c r="C106" s="837" t="s">
        <v>2542</v>
      </c>
      <c r="D106" s="917"/>
      <c r="E106" s="910"/>
      <c r="F106" s="910"/>
      <c r="G106" s="912" t="s">
        <v>913</v>
      </c>
      <c r="H106" s="910"/>
      <c r="I106" s="909" t="s">
        <v>6449</v>
      </c>
      <c r="J106" s="910"/>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3"/>
      <c r="AJ106" s="914"/>
      <c r="AK106" s="910"/>
      <c r="AL106" s="910"/>
      <c r="AM106" s="910"/>
      <c r="AN106" s="910"/>
      <c r="AO106" s="910"/>
      <c r="AP106" s="910"/>
      <c r="AQ106" s="910"/>
      <c r="AR106" s="910"/>
      <c r="AS106" s="910"/>
      <c r="AT106" s="910"/>
      <c r="AU106" s="910"/>
      <c r="AV106" s="910"/>
      <c r="AW106" s="910"/>
      <c r="AX106" s="910"/>
      <c r="AY106" s="910"/>
      <c r="AZ106" s="910"/>
      <c r="BA106" s="910"/>
    </row>
    <row r="107">
      <c r="A107" s="931" t="s">
        <v>38</v>
      </c>
      <c r="D107" s="932"/>
      <c r="E107" s="932"/>
      <c r="F107" s="932"/>
      <c r="G107" s="932"/>
      <c r="H107" s="932"/>
      <c r="I107" s="932"/>
      <c r="J107" s="932"/>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3"/>
      <c r="AJ107" s="934"/>
      <c r="AK107" s="932"/>
      <c r="AL107" s="932"/>
      <c r="AM107" s="932"/>
      <c r="AN107" s="932"/>
      <c r="AO107" s="932"/>
      <c r="AP107" s="932"/>
      <c r="AQ107" s="932"/>
      <c r="AR107" s="932"/>
      <c r="AS107" s="932"/>
      <c r="AT107" s="932"/>
      <c r="AU107" s="932"/>
      <c r="AV107" s="932"/>
      <c r="AW107" s="932"/>
      <c r="AX107" s="932"/>
      <c r="AY107" s="932"/>
      <c r="AZ107" s="932"/>
      <c r="BA107" s="932"/>
    </row>
    <row r="108" ht="15.75" customHeight="1">
      <c r="A108" s="935" t="s">
        <v>6450</v>
      </c>
      <c r="B108" s="936"/>
      <c r="C108" s="837" t="s">
        <v>6451</v>
      </c>
      <c r="D108" s="909" t="s">
        <v>6451</v>
      </c>
      <c r="E108" s="910"/>
      <c r="F108" s="929"/>
      <c r="G108" s="909" t="s">
        <v>6451</v>
      </c>
      <c r="H108" s="910"/>
      <c r="I108" s="910"/>
      <c r="J108" s="910"/>
      <c r="K108" s="912" t="s">
        <v>6452</v>
      </c>
      <c r="L108" s="910"/>
      <c r="M108" s="910"/>
      <c r="N108" s="910"/>
      <c r="O108" s="910"/>
      <c r="P108" s="910"/>
      <c r="Q108" s="912" t="s">
        <v>6453</v>
      </c>
      <c r="R108" s="912" t="s">
        <v>6452</v>
      </c>
      <c r="S108" s="910"/>
      <c r="T108" s="910"/>
      <c r="U108" s="912" t="s">
        <v>6454</v>
      </c>
      <c r="V108" s="910"/>
      <c r="W108" s="910"/>
      <c r="X108" s="910"/>
      <c r="Y108" s="910"/>
      <c r="Z108" s="910"/>
      <c r="AA108" s="910"/>
      <c r="AB108" s="910"/>
      <c r="AC108" s="910"/>
      <c r="AD108" s="910"/>
      <c r="AE108" s="910"/>
      <c r="AF108" s="910"/>
      <c r="AG108" s="910"/>
      <c r="AH108" s="910"/>
      <c r="AI108" s="913"/>
      <c r="AJ108" s="914"/>
      <c r="AK108" s="910"/>
      <c r="AL108" s="910"/>
      <c r="AM108" s="910"/>
      <c r="AN108" s="910"/>
      <c r="AO108" s="910"/>
      <c r="AP108" s="910"/>
      <c r="AQ108" s="910"/>
      <c r="AR108" s="910"/>
      <c r="AS108" s="910"/>
      <c r="AT108" s="910"/>
      <c r="AU108" s="910"/>
      <c r="AV108" s="910"/>
      <c r="AW108" s="910"/>
      <c r="AX108" s="910"/>
      <c r="AY108" s="910"/>
      <c r="AZ108" s="910"/>
      <c r="BA108" s="910"/>
    </row>
    <row r="109" ht="15.75" customHeight="1">
      <c r="A109" s="935" t="s">
        <v>6254</v>
      </c>
      <c r="B109" s="937" t="s">
        <v>6455</v>
      </c>
      <c r="D109" s="917"/>
      <c r="E109" s="910"/>
      <c r="F109" s="912"/>
      <c r="G109" s="910"/>
      <c r="I109" s="910"/>
      <c r="J109" s="924"/>
      <c r="K109" s="910"/>
      <c r="L109" s="910"/>
      <c r="N109" s="910"/>
      <c r="O109" s="910"/>
      <c r="R109" s="910"/>
      <c r="S109" s="910"/>
      <c r="T109" s="910"/>
      <c r="U109" s="910"/>
      <c r="V109" s="910"/>
      <c r="W109" s="910"/>
      <c r="Y109" s="910"/>
      <c r="Z109" s="910"/>
      <c r="AA109" s="910"/>
      <c r="AB109" s="910"/>
      <c r="AC109" s="910"/>
      <c r="AD109" s="910"/>
      <c r="AE109" s="910"/>
      <c r="AF109" s="910"/>
      <c r="AG109" s="910"/>
      <c r="AH109" s="910"/>
      <c r="AI109" s="913"/>
      <c r="AJ109" s="914"/>
      <c r="AK109" s="910"/>
      <c r="AL109" s="910"/>
      <c r="AM109" s="910"/>
      <c r="AN109" s="910"/>
      <c r="AO109" s="910"/>
      <c r="AP109" s="910"/>
      <c r="AQ109" s="910"/>
      <c r="AR109" s="910"/>
      <c r="AS109" s="910"/>
      <c r="AT109" s="910"/>
      <c r="AU109" s="910"/>
      <c r="AV109" s="910"/>
      <c r="AW109" s="910"/>
      <c r="AX109" s="910"/>
      <c r="AY109" s="910"/>
      <c r="AZ109" s="910"/>
      <c r="BA109" s="910"/>
    </row>
    <row r="110" ht="15.75" customHeight="1">
      <c r="A110" s="938"/>
      <c r="B110" s="939" t="s">
        <v>6456</v>
      </c>
      <c r="C110" s="837" t="s">
        <v>2188</v>
      </c>
      <c r="D110" s="917"/>
      <c r="E110" s="924"/>
      <c r="F110" s="924"/>
      <c r="G110" s="924"/>
      <c r="H110" s="924"/>
      <c r="I110" s="925"/>
      <c r="J110" s="909" t="s">
        <v>2188</v>
      </c>
      <c r="K110" s="910"/>
      <c r="L110" s="910"/>
      <c r="M110" s="940"/>
      <c r="N110" s="910"/>
      <c r="O110" s="910"/>
      <c r="P110" s="912"/>
      <c r="Q110" s="910"/>
      <c r="R110" s="910"/>
      <c r="S110" s="910"/>
      <c r="T110" s="910"/>
      <c r="U110" s="910"/>
      <c r="V110" s="910"/>
      <c r="W110" s="910"/>
      <c r="X110" s="910"/>
      <c r="Y110" s="910"/>
      <c r="Z110" s="910"/>
      <c r="AA110" s="910"/>
      <c r="AB110" s="910"/>
      <c r="AC110" s="910"/>
      <c r="AD110" s="910"/>
      <c r="AE110" s="910"/>
      <c r="AF110" s="910"/>
      <c r="AG110" s="910"/>
      <c r="AH110" s="910"/>
      <c r="AI110" s="913"/>
      <c r="AJ110" s="941"/>
      <c r="AK110" s="910"/>
      <c r="AL110" s="910"/>
      <c r="AM110" s="910"/>
      <c r="AN110" s="910"/>
      <c r="AO110" s="910"/>
      <c r="AP110" s="910"/>
      <c r="AQ110" s="912"/>
      <c r="AR110" s="910"/>
      <c r="AS110" s="910"/>
      <c r="AT110" s="910"/>
      <c r="AU110" s="910"/>
      <c r="AV110" s="910"/>
      <c r="AW110" s="910"/>
      <c r="AX110" s="910"/>
      <c r="AY110" s="910"/>
      <c r="AZ110" s="910"/>
      <c r="BA110" s="910"/>
    </row>
    <row r="111" ht="15.75" customHeight="1">
      <c r="A111" s="938"/>
      <c r="B111" s="939" t="s">
        <v>6457</v>
      </c>
      <c r="C111" s="837" t="s">
        <v>998</v>
      </c>
      <c r="D111" s="917"/>
      <c r="E111" s="924"/>
      <c r="F111" s="924"/>
      <c r="G111" s="924"/>
      <c r="H111" s="924"/>
      <c r="I111" s="925"/>
      <c r="J111" s="909" t="s">
        <v>6458</v>
      </c>
      <c r="K111" s="912" t="s">
        <v>6459</v>
      </c>
      <c r="L111" s="910"/>
      <c r="M111" s="843" t="s">
        <v>2582</v>
      </c>
      <c r="N111" s="910"/>
      <c r="O111" s="910"/>
      <c r="P111" s="909" t="s">
        <v>3076</v>
      </c>
      <c r="Q111" s="910"/>
      <c r="R111" s="910"/>
      <c r="S111" s="910"/>
      <c r="T111" s="910"/>
      <c r="U111" s="910"/>
      <c r="V111" s="910"/>
      <c r="W111" s="910"/>
      <c r="X111" s="910"/>
      <c r="Y111" s="910"/>
      <c r="Z111" s="910"/>
      <c r="AA111" s="910"/>
      <c r="AB111" s="910"/>
      <c r="AC111" s="910"/>
      <c r="AD111" s="910"/>
      <c r="AE111" s="910"/>
      <c r="AF111" s="910"/>
      <c r="AG111" s="910"/>
      <c r="AH111" s="910"/>
      <c r="AI111" s="913"/>
      <c r="AJ111" s="941"/>
      <c r="AK111" s="910"/>
      <c r="AL111" s="910"/>
      <c r="AM111" s="910"/>
      <c r="AN111" s="910"/>
      <c r="AO111" s="910"/>
      <c r="AP111" s="910"/>
      <c r="AQ111" s="912"/>
      <c r="AR111" s="910"/>
      <c r="AS111" s="910"/>
      <c r="AT111" s="910"/>
      <c r="AU111" s="910"/>
      <c r="AV111" s="910"/>
      <c r="AW111" s="910"/>
      <c r="AX111" s="910"/>
      <c r="AY111" s="910"/>
      <c r="AZ111" s="910"/>
      <c r="BA111" s="910"/>
    </row>
    <row r="112" ht="15.75" customHeight="1">
      <c r="A112" s="938"/>
      <c r="B112" s="939" t="s">
        <v>6460</v>
      </c>
      <c r="C112" s="837" t="s">
        <v>1304</v>
      </c>
      <c r="D112" s="917"/>
      <c r="E112" s="924"/>
      <c r="F112" s="924"/>
      <c r="G112" s="924"/>
      <c r="H112" s="909" t="s">
        <v>1249</v>
      </c>
      <c r="I112" s="925"/>
      <c r="J112" s="909" t="s">
        <v>1365</v>
      </c>
      <c r="K112" s="910"/>
      <c r="L112" s="909" t="s">
        <v>1635</v>
      </c>
      <c r="M112" s="940"/>
      <c r="N112" s="910"/>
      <c r="O112" s="910"/>
      <c r="P112" s="912"/>
      <c r="Q112" s="909" t="s">
        <v>2468</v>
      </c>
      <c r="R112" s="910"/>
      <c r="S112" s="910"/>
      <c r="T112" s="910"/>
      <c r="U112" s="910"/>
      <c r="V112" s="910"/>
      <c r="W112" s="910"/>
      <c r="X112" s="909" t="s">
        <v>1304</v>
      </c>
      <c r="Y112" s="910"/>
      <c r="Z112" s="910"/>
      <c r="AA112" s="910"/>
      <c r="AB112" s="910"/>
      <c r="AC112" s="910"/>
      <c r="AD112" s="910"/>
      <c r="AE112" s="910"/>
      <c r="AF112" s="910"/>
      <c r="AG112" s="910"/>
      <c r="AH112" s="910"/>
      <c r="AI112" s="913"/>
      <c r="AJ112" s="941"/>
      <c r="AK112" s="910"/>
      <c r="AL112" s="910"/>
      <c r="AM112" s="910"/>
      <c r="AN112" s="910"/>
      <c r="AO112" s="910"/>
      <c r="AP112" s="910"/>
      <c r="AQ112" s="912"/>
      <c r="AR112" s="910"/>
      <c r="AS112" s="910"/>
      <c r="AT112" s="910"/>
      <c r="AU112" s="910"/>
      <c r="AV112" s="910"/>
      <c r="AW112" s="910"/>
      <c r="AX112" s="910"/>
      <c r="AY112" s="910"/>
      <c r="AZ112" s="910"/>
      <c r="BA112" s="910"/>
    </row>
    <row r="113" ht="15.75" customHeight="1">
      <c r="A113" s="942" t="s">
        <v>6274</v>
      </c>
      <c r="B113" s="943" t="s">
        <v>6255</v>
      </c>
      <c r="C113" s="837"/>
      <c r="D113" s="917"/>
      <c r="E113" s="924"/>
      <c r="F113" s="924"/>
      <c r="G113" s="924"/>
      <c r="H113" s="924"/>
      <c r="I113" s="925"/>
      <c r="J113" s="909" t="s">
        <v>6461</v>
      </c>
      <c r="K113" s="910"/>
      <c r="L113" s="909" t="s">
        <v>6462</v>
      </c>
      <c r="M113" s="940"/>
      <c r="N113" s="910"/>
      <c r="O113" s="910"/>
      <c r="P113" s="912"/>
      <c r="Q113" s="909" t="s">
        <v>6463</v>
      </c>
      <c r="R113" s="910"/>
      <c r="S113" s="910"/>
      <c r="T113" s="910"/>
      <c r="U113" s="910"/>
      <c r="V113" s="910"/>
      <c r="W113" s="910"/>
      <c r="X113" s="910"/>
      <c r="Y113" s="910"/>
      <c r="Z113" s="910"/>
      <c r="AA113" s="910"/>
      <c r="AB113" s="910"/>
      <c r="AC113" s="910"/>
      <c r="AD113" s="910"/>
      <c r="AE113" s="910"/>
      <c r="AF113" s="910"/>
      <c r="AG113" s="910"/>
      <c r="AH113" s="910"/>
      <c r="AI113" s="913"/>
      <c r="AJ113" s="941"/>
      <c r="AK113" s="910"/>
      <c r="AL113" s="910"/>
      <c r="AM113" s="910"/>
      <c r="AN113" s="910"/>
      <c r="AO113" s="910"/>
      <c r="AP113" s="910"/>
      <c r="AQ113" s="912"/>
      <c r="AR113" s="910"/>
      <c r="AS113" s="910"/>
      <c r="AT113" s="910"/>
      <c r="AU113" s="910"/>
      <c r="AV113" s="910"/>
      <c r="AW113" s="910"/>
      <c r="AX113" s="910"/>
      <c r="AY113" s="910"/>
      <c r="AZ113" s="910"/>
      <c r="BA113" s="910"/>
    </row>
    <row r="114" ht="15.75" customHeight="1">
      <c r="A114" s="935" t="s">
        <v>6258</v>
      </c>
      <c r="B114" s="936"/>
      <c r="C114" s="837" t="s">
        <v>838</v>
      </c>
      <c r="D114" s="917"/>
      <c r="E114" s="909" t="s">
        <v>142</v>
      </c>
      <c r="F114" s="909" t="s">
        <v>838</v>
      </c>
      <c r="G114" s="909" t="s">
        <v>915</v>
      </c>
      <c r="H114" s="909" t="s">
        <v>1636</v>
      </c>
      <c r="I114" s="911" t="str">
        <f>HYPERLINK("https://youtu.be/6f5dBhAmU1g","42.10")</f>
        <v>42.10</v>
      </c>
      <c r="J114" s="909" t="s">
        <v>142</v>
      </c>
      <c r="K114" s="912" t="s">
        <v>1689</v>
      </c>
      <c r="L114" s="944"/>
      <c r="M114" s="843" t="s">
        <v>1202</v>
      </c>
      <c r="N114" s="910"/>
      <c r="O114" s="910" t="s">
        <v>2631</v>
      </c>
      <c r="P114" s="912" t="s">
        <v>2885</v>
      </c>
      <c r="Q114" s="910"/>
      <c r="R114" s="910"/>
      <c r="S114" s="910"/>
      <c r="T114" s="910"/>
      <c r="U114" s="910"/>
      <c r="V114" s="910"/>
      <c r="W114" s="910"/>
      <c r="X114" s="910"/>
      <c r="Y114" s="910"/>
      <c r="Z114" s="910"/>
      <c r="AA114" s="910"/>
      <c r="AB114" s="910"/>
      <c r="AC114" s="910"/>
      <c r="AD114" s="910"/>
      <c r="AE114" s="910"/>
      <c r="AF114" s="910"/>
      <c r="AG114" s="910"/>
      <c r="AH114" s="910"/>
      <c r="AI114" s="913"/>
      <c r="AJ114" s="941"/>
      <c r="AK114" s="910"/>
      <c r="AL114" s="910"/>
      <c r="AM114" s="910"/>
      <c r="AN114" s="910"/>
      <c r="AO114" s="910"/>
      <c r="AP114" s="910"/>
      <c r="AQ114" s="912" t="s">
        <v>5296</v>
      </c>
      <c r="AR114" s="910"/>
      <c r="AS114" s="910"/>
      <c r="AT114" s="910"/>
      <c r="AU114" s="910"/>
      <c r="AV114" s="910"/>
      <c r="AW114" s="910"/>
      <c r="AX114" s="910"/>
      <c r="AY114" s="910"/>
      <c r="AZ114" s="910"/>
      <c r="BA114" s="910"/>
    </row>
    <row r="115" ht="15.75" customHeight="1">
      <c r="A115" s="942" t="s">
        <v>6269</v>
      </c>
      <c r="B115" s="943" t="s">
        <v>6255</v>
      </c>
      <c r="C115" s="837" t="str">
        <f>HYPERLINK("https://youtu.be/BhEMFzn21Zg","28.57")</f>
        <v>28.57</v>
      </c>
      <c r="D115" s="917"/>
      <c r="E115" s="909" t="s">
        <v>3191</v>
      </c>
      <c r="F115" s="909" t="s">
        <v>263</v>
      </c>
      <c r="G115" s="909" t="s">
        <v>143</v>
      </c>
      <c r="H115" s="909" t="s">
        <v>571</v>
      </c>
      <c r="I115" s="910" t="s">
        <v>1139</v>
      </c>
      <c r="J115" s="909" t="s">
        <v>263</v>
      </c>
      <c r="K115" s="912" t="s">
        <v>477</v>
      </c>
      <c r="L115" s="909" t="s">
        <v>263</v>
      </c>
      <c r="M115" s="843" t="s">
        <v>2095</v>
      </c>
      <c r="N115" s="910"/>
      <c r="O115" s="910" t="s">
        <v>1518</v>
      </c>
      <c r="P115" s="912" t="s">
        <v>179</v>
      </c>
      <c r="Q115" s="909" t="s">
        <v>2469</v>
      </c>
      <c r="R115" s="910"/>
      <c r="S115" s="910" t="s">
        <v>404</v>
      </c>
      <c r="T115" s="910"/>
      <c r="U115" s="910"/>
      <c r="V115" s="910"/>
      <c r="W115" s="910"/>
      <c r="X115" s="910"/>
      <c r="Y115" s="910"/>
      <c r="Z115" s="910"/>
      <c r="AA115" s="910"/>
      <c r="AB115" s="910"/>
      <c r="AC115" s="910"/>
      <c r="AD115" s="910"/>
      <c r="AE115" s="910"/>
      <c r="AF115" s="910"/>
      <c r="AG115" s="910"/>
      <c r="AH115" s="910"/>
      <c r="AI115" s="913"/>
      <c r="AJ115" s="914"/>
      <c r="AK115" s="910"/>
      <c r="AL115" s="910"/>
      <c r="AM115" s="910"/>
      <c r="AN115" s="910"/>
      <c r="AO115" s="910"/>
      <c r="AP115" s="910"/>
      <c r="AQ115" s="910"/>
      <c r="AR115" s="910"/>
      <c r="AS115" s="910"/>
      <c r="AT115" s="910"/>
      <c r="AU115" s="910"/>
      <c r="AV115" s="910"/>
      <c r="AW115" s="910"/>
      <c r="AX115" s="910"/>
      <c r="AY115" s="910"/>
      <c r="AZ115" s="910"/>
      <c r="BA115" s="910"/>
    </row>
    <row r="116" ht="15.75" customHeight="1">
      <c r="A116" s="942" t="s">
        <v>6274</v>
      </c>
      <c r="B116" s="943" t="s">
        <v>6255</v>
      </c>
      <c r="C116" s="837" t="s">
        <v>1793</v>
      </c>
      <c r="D116" s="909" t="s">
        <v>6464</v>
      </c>
      <c r="E116" s="909" t="s">
        <v>1220</v>
      </c>
      <c r="F116" s="909" t="s">
        <v>6465</v>
      </c>
      <c r="G116" s="909" t="s">
        <v>2687</v>
      </c>
      <c r="H116" s="909" t="s">
        <v>1793</v>
      </c>
      <c r="I116" s="910"/>
      <c r="J116" s="909" t="s">
        <v>6465</v>
      </c>
      <c r="K116" s="912" t="s">
        <v>581</v>
      </c>
      <c r="L116" s="910"/>
      <c r="M116" s="910"/>
      <c r="N116" s="910"/>
      <c r="O116" s="917"/>
      <c r="P116" s="910"/>
      <c r="Q116" s="909" t="s">
        <v>6466</v>
      </c>
      <c r="R116" s="910"/>
      <c r="S116" s="910"/>
      <c r="T116" s="910"/>
      <c r="U116" s="910"/>
      <c r="V116" s="910"/>
      <c r="W116" s="910"/>
      <c r="X116" s="909" t="s">
        <v>6467</v>
      </c>
      <c r="Y116" s="910"/>
      <c r="Z116" s="910"/>
      <c r="AA116" s="910"/>
      <c r="AB116" s="910"/>
      <c r="AC116" s="910"/>
      <c r="AD116" s="910"/>
      <c r="AE116" s="910"/>
      <c r="AF116" s="910"/>
      <c r="AG116" s="909" t="s">
        <v>6468</v>
      </c>
      <c r="AH116" s="910"/>
      <c r="AI116" s="913"/>
      <c r="AJ116" s="914"/>
      <c r="AK116" s="910"/>
      <c r="AL116" s="910"/>
      <c r="AM116" s="910"/>
      <c r="AN116" s="910"/>
      <c r="AO116" s="910"/>
      <c r="AP116" s="910"/>
      <c r="AQ116" s="910"/>
      <c r="AR116" s="910"/>
      <c r="AS116" s="910"/>
      <c r="AT116" s="910"/>
      <c r="AU116" s="910"/>
      <c r="AV116" s="910"/>
      <c r="AW116" s="910"/>
      <c r="AX116" s="910"/>
      <c r="AY116" s="910"/>
      <c r="AZ116" s="910"/>
      <c r="BA116" s="910"/>
    </row>
    <row r="117" ht="15.75" customHeight="1">
      <c r="A117" s="942" t="s">
        <v>6289</v>
      </c>
      <c r="B117" s="945" t="s">
        <v>6469</v>
      </c>
      <c r="C117" s="837" t="s">
        <v>6470</v>
      </c>
      <c r="D117" s="917"/>
      <c r="E117" s="909" t="s">
        <v>6470</v>
      </c>
      <c r="F117" s="910"/>
      <c r="G117" s="910"/>
      <c r="H117" s="910"/>
      <c r="I117" s="910"/>
      <c r="J117" s="910"/>
      <c r="K117" s="910"/>
      <c r="L117" s="910"/>
      <c r="M117" s="910"/>
      <c r="N117" s="910"/>
      <c r="O117" s="911" t="str">
        <f>HYPERLINK("https://youtu.be/tXG5xCfHZ2E","35.72")</f>
        <v>35.72</v>
      </c>
      <c r="P117" s="912" t="s">
        <v>4828</v>
      </c>
      <c r="Q117" s="910"/>
      <c r="R117" s="910"/>
      <c r="S117" s="910"/>
      <c r="T117" s="910"/>
      <c r="U117" s="910"/>
      <c r="V117" s="910"/>
      <c r="W117" s="910"/>
      <c r="X117" s="910"/>
      <c r="Y117" s="910"/>
      <c r="Z117" s="910"/>
      <c r="AA117" s="910"/>
      <c r="AB117" s="910"/>
      <c r="AC117" s="910"/>
      <c r="AD117" s="910"/>
      <c r="AE117" s="910"/>
      <c r="AF117" s="910"/>
      <c r="AG117" s="910"/>
      <c r="AH117" s="910"/>
      <c r="AI117" s="913"/>
      <c r="AJ117" s="914"/>
      <c r="AK117" s="910"/>
      <c r="AL117" s="910"/>
      <c r="AM117" s="910"/>
      <c r="AN117" s="910"/>
      <c r="AO117" s="910"/>
      <c r="AP117" s="910"/>
      <c r="AQ117" s="910"/>
      <c r="AR117" s="910"/>
      <c r="AS117" s="910"/>
      <c r="AT117" s="910"/>
      <c r="AU117" s="910"/>
      <c r="AV117" s="910"/>
      <c r="AW117" s="910"/>
      <c r="AX117" s="910"/>
      <c r="AY117" s="910"/>
      <c r="AZ117" s="910"/>
      <c r="BA117" s="910"/>
    </row>
    <row r="118" ht="15.75" customHeight="1">
      <c r="A118" s="938"/>
      <c r="B118" s="939" t="s">
        <v>6471</v>
      </c>
      <c r="C118" s="837" t="s">
        <v>922</v>
      </c>
      <c r="D118" s="917"/>
      <c r="E118" s="910"/>
      <c r="F118" s="924"/>
      <c r="G118" s="909" t="s">
        <v>922</v>
      </c>
      <c r="H118" s="910"/>
      <c r="I118" s="925"/>
      <c r="J118" s="910"/>
      <c r="K118" s="910"/>
      <c r="L118" s="910"/>
      <c r="M118" s="910"/>
      <c r="N118" s="910"/>
      <c r="O118" s="910"/>
      <c r="P118" s="910"/>
      <c r="Q118" s="910"/>
      <c r="R118" s="910"/>
      <c r="S118" s="910"/>
      <c r="T118" s="910"/>
      <c r="U118" s="910"/>
      <c r="V118" s="910"/>
      <c r="W118" s="910"/>
      <c r="X118" s="910"/>
      <c r="Y118" s="910"/>
      <c r="Z118" s="910"/>
      <c r="AA118" s="910"/>
      <c r="AB118" s="910"/>
      <c r="AC118" s="910"/>
      <c r="AD118" s="910"/>
      <c r="AE118" s="910"/>
      <c r="AF118" s="910"/>
      <c r="AG118" s="910"/>
      <c r="AH118" s="910"/>
      <c r="AI118" s="913"/>
      <c r="AJ118" s="914"/>
      <c r="AK118" s="910"/>
      <c r="AL118" s="910"/>
      <c r="AM118" s="910"/>
      <c r="AN118" s="910"/>
      <c r="AO118" s="910"/>
      <c r="AP118" s="910"/>
      <c r="AQ118" s="910"/>
      <c r="AR118" s="910"/>
      <c r="AS118" s="910"/>
      <c r="AT118" s="910"/>
      <c r="AU118" s="910"/>
      <c r="AV118" s="910"/>
      <c r="AW118" s="910"/>
      <c r="AX118" s="910"/>
      <c r="AY118" s="910"/>
      <c r="AZ118" s="910"/>
      <c r="BA118" s="910"/>
    </row>
    <row r="119" ht="15.75" customHeight="1">
      <c r="A119" s="935" t="s">
        <v>6373</v>
      </c>
      <c r="B119" s="937" t="s">
        <v>6472</v>
      </c>
      <c r="C119" s="837" t="s">
        <v>6473</v>
      </c>
      <c r="D119" s="917"/>
      <c r="E119" s="910"/>
      <c r="F119" s="910"/>
      <c r="G119" s="910"/>
      <c r="H119" s="910"/>
      <c r="I119" s="917"/>
      <c r="J119" s="909" t="s">
        <v>4414</v>
      </c>
      <c r="K119" s="910"/>
      <c r="L119" s="910"/>
      <c r="M119" s="910"/>
      <c r="N119" s="910"/>
      <c r="O119" s="910"/>
      <c r="P119" s="909" t="s">
        <v>4701</v>
      </c>
      <c r="Q119" s="910"/>
      <c r="R119" s="910"/>
      <c r="S119" s="910"/>
      <c r="T119" s="910"/>
      <c r="U119" s="910"/>
      <c r="V119" s="910"/>
      <c r="W119" s="910"/>
      <c r="X119" s="910"/>
      <c r="Y119" s="910"/>
      <c r="Z119" s="912" t="s">
        <v>2559</v>
      </c>
      <c r="AA119" s="910"/>
      <c r="AB119" s="910"/>
      <c r="AC119" s="910"/>
      <c r="AD119" s="910"/>
      <c r="AE119" s="910"/>
      <c r="AF119" s="910"/>
      <c r="AG119" s="910"/>
      <c r="AH119" s="910"/>
      <c r="AI119" s="913"/>
      <c r="AJ119" s="914"/>
      <c r="AK119" s="910"/>
      <c r="AL119" s="910"/>
      <c r="AM119" s="910"/>
      <c r="AN119" s="910"/>
      <c r="AO119" s="910"/>
      <c r="AP119" s="910"/>
      <c r="AQ119" s="910"/>
      <c r="AR119" s="910"/>
      <c r="AS119" s="910"/>
      <c r="AT119" s="910"/>
      <c r="AU119" s="910"/>
      <c r="AV119" s="910"/>
      <c r="AW119" s="910"/>
      <c r="AX119" s="910"/>
      <c r="AY119" s="910"/>
      <c r="AZ119" s="910"/>
      <c r="BA119" s="910"/>
    </row>
    <row r="120" ht="15.75" customHeight="1">
      <c r="A120" s="938"/>
      <c r="B120" s="939" t="s">
        <v>6474</v>
      </c>
      <c r="C120" s="837" t="s">
        <v>5548</v>
      </c>
      <c r="D120" s="917"/>
      <c r="E120" s="909" t="s">
        <v>4145</v>
      </c>
      <c r="F120" s="910"/>
      <c r="G120" s="910"/>
      <c r="H120" s="910"/>
      <c r="I120" s="910"/>
      <c r="J120" s="910"/>
      <c r="K120" s="910"/>
      <c r="L120" s="910"/>
      <c r="M120" s="910"/>
      <c r="N120" s="910"/>
      <c r="O120" s="917"/>
      <c r="P120" s="946" t="s">
        <v>2764</v>
      </c>
      <c r="Q120" s="910"/>
      <c r="R120" s="910"/>
      <c r="S120" s="910"/>
      <c r="T120" s="910"/>
      <c r="U120" s="909" t="s">
        <v>5548</v>
      </c>
      <c r="V120" s="910"/>
      <c r="W120" s="910"/>
      <c r="X120" s="910"/>
      <c r="Y120" s="910"/>
      <c r="Z120" s="909" t="s">
        <v>2810</v>
      </c>
      <c r="AA120" s="910"/>
      <c r="AB120" s="910"/>
      <c r="AC120" s="910"/>
      <c r="AD120" s="910"/>
      <c r="AE120" s="910"/>
      <c r="AF120" s="910"/>
      <c r="AG120" s="910"/>
      <c r="AH120" s="910"/>
      <c r="AI120" s="913"/>
      <c r="AJ120" s="914"/>
      <c r="AK120" s="910"/>
      <c r="AL120" s="910"/>
      <c r="AM120" s="910"/>
      <c r="AN120" s="910"/>
      <c r="AO120" s="910"/>
      <c r="AP120" s="910"/>
      <c r="AQ120" s="910"/>
      <c r="AR120" s="910"/>
      <c r="AS120" s="910"/>
      <c r="AT120" s="910"/>
      <c r="AU120" s="910"/>
      <c r="AV120" s="910"/>
      <c r="AW120" s="910"/>
      <c r="AX120" s="910"/>
      <c r="AY120" s="910"/>
      <c r="AZ120" s="910"/>
      <c r="BA120" s="910"/>
    </row>
    <row r="121" ht="15.75" customHeight="1">
      <c r="A121" s="938"/>
      <c r="B121" s="939" t="s">
        <v>6475</v>
      </c>
      <c r="C121" s="837" t="s">
        <v>2878</v>
      </c>
      <c r="D121" s="917"/>
      <c r="E121" s="910"/>
      <c r="F121" s="912"/>
      <c r="G121" s="910"/>
      <c r="H121" s="924"/>
      <c r="I121" s="910"/>
      <c r="J121" s="910"/>
      <c r="K121" s="910"/>
      <c r="L121" s="910"/>
      <c r="M121" s="910"/>
      <c r="N121" s="910"/>
      <c r="O121" s="917"/>
      <c r="P121" s="910"/>
      <c r="Q121" s="910"/>
      <c r="R121" s="910"/>
      <c r="S121" s="910"/>
      <c r="T121" s="910"/>
      <c r="U121" s="947"/>
      <c r="V121" s="910"/>
      <c r="W121" s="910"/>
      <c r="X121" s="910"/>
      <c r="Y121" s="910"/>
      <c r="Z121" s="910"/>
      <c r="AA121" s="909" t="s">
        <v>2878</v>
      </c>
      <c r="AB121" s="910"/>
      <c r="AC121" s="910"/>
      <c r="AD121" s="910"/>
      <c r="AE121" s="910"/>
      <c r="AF121" s="910"/>
      <c r="AG121" s="910"/>
      <c r="AH121" s="910"/>
      <c r="AI121" s="913"/>
      <c r="AJ121" s="914"/>
      <c r="AK121" s="910"/>
      <c r="AL121" s="910"/>
      <c r="AM121" s="910"/>
      <c r="AN121" s="910"/>
      <c r="AO121" s="910"/>
      <c r="AP121" s="912" t="s">
        <v>5531</v>
      </c>
      <c r="AQ121" s="910"/>
      <c r="AR121" s="910"/>
      <c r="AS121" s="910"/>
      <c r="AT121" s="910"/>
      <c r="AU121" s="910"/>
      <c r="AV121" s="910"/>
      <c r="AW121" s="910"/>
      <c r="AX121" s="910"/>
      <c r="AY121" s="910"/>
      <c r="AZ121" s="910"/>
      <c r="BA121" s="910"/>
    </row>
    <row r="122" ht="15.75" customHeight="1">
      <c r="A122" s="938"/>
      <c r="B122" s="939" t="s">
        <v>6476</v>
      </c>
      <c r="C122" s="837" t="s">
        <v>264</v>
      </c>
      <c r="D122" s="909" t="s">
        <v>264</v>
      </c>
      <c r="E122" s="910"/>
      <c r="F122" s="909" t="s">
        <v>5530</v>
      </c>
      <c r="G122" s="909" t="s">
        <v>916</v>
      </c>
      <c r="H122" s="909" t="s">
        <v>3744</v>
      </c>
      <c r="I122" s="909" t="s">
        <v>4724</v>
      </c>
      <c r="J122" s="909" t="s">
        <v>1366</v>
      </c>
      <c r="K122" s="912" t="s">
        <v>1742</v>
      </c>
      <c r="L122" s="909" t="s">
        <v>1637</v>
      </c>
      <c r="M122" s="910"/>
      <c r="N122" s="910"/>
      <c r="O122" s="917"/>
      <c r="P122" s="910"/>
      <c r="Q122" s="910"/>
      <c r="R122" s="910"/>
      <c r="S122" s="910"/>
      <c r="T122" s="910"/>
      <c r="U122" s="909" t="s">
        <v>1189</v>
      </c>
      <c r="V122" s="910"/>
      <c r="W122" s="910"/>
      <c r="X122" s="910"/>
      <c r="Y122" s="910"/>
      <c r="Z122" s="910"/>
      <c r="AA122" s="910"/>
      <c r="AB122" s="910"/>
      <c r="AC122" s="910"/>
      <c r="AD122" s="910"/>
      <c r="AE122" s="910"/>
      <c r="AF122" s="910"/>
      <c r="AG122" s="910"/>
      <c r="AH122" s="910"/>
      <c r="AI122" s="913"/>
      <c r="AJ122" s="914"/>
      <c r="AK122" s="910"/>
      <c r="AL122" s="910"/>
      <c r="AM122" s="910"/>
      <c r="AN122" s="910"/>
      <c r="AO122" s="910"/>
      <c r="AP122" s="929" t="s">
        <v>3432</v>
      </c>
      <c r="AQ122" s="910"/>
      <c r="AR122" s="910"/>
      <c r="AS122" s="910"/>
      <c r="AT122" s="910"/>
      <c r="AU122" s="910"/>
      <c r="AV122" s="910"/>
      <c r="AW122" s="910"/>
      <c r="AX122" s="910"/>
      <c r="AY122" s="910"/>
      <c r="AZ122" s="910"/>
      <c r="BA122" s="910"/>
    </row>
    <row r="123" ht="15.75" customHeight="1">
      <c r="A123" s="935" t="s">
        <v>6294</v>
      </c>
      <c r="B123" s="937" t="s">
        <v>6477</v>
      </c>
      <c r="C123" s="837" t="s">
        <v>2117</v>
      </c>
      <c r="D123" s="917"/>
      <c r="E123" s="909" t="s">
        <v>2114</v>
      </c>
      <c r="F123" s="910"/>
      <c r="G123" s="910"/>
      <c r="H123" s="909" t="s">
        <v>6478</v>
      </c>
      <c r="I123" s="910"/>
      <c r="J123" s="910"/>
      <c r="K123" s="910"/>
      <c r="L123" s="910"/>
      <c r="M123" s="909" t="s">
        <v>5111</v>
      </c>
      <c r="N123" s="910"/>
      <c r="O123" s="911" t="str">
        <f>HYPERLINK("https://youtu.be/wzsts4r5VHY","56.24")</f>
        <v>56.24</v>
      </c>
      <c r="P123" s="909" t="s">
        <v>3330</v>
      </c>
      <c r="Q123" s="909" t="s">
        <v>2471</v>
      </c>
      <c r="R123" s="910"/>
      <c r="S123" s="910"/>
      <c r="T123" s="910"/>
      <c r="U123" s="910"/>
      <c r="V123" s="910"/>
      <c r="W123" s="910"/>
      <c r="X123" s="910"/>
      <c r="Y123" s="910"/>
      <c r="Z123" s="910"/>
      <c r="AA123" s="910"/>
      <c r="AB123" s="910"/>
      <c r="AC123" s="910"/>
      <c r="AD123" s="910"/>
      <c r="AE123" s="910"/>
      <c r="AF123" s="910"/>
      <c r="AG123" s="910"/>
      <c r="AH123" s="910"/>
      <c r="AI123" s="913"/>
      <c r="AJ123" s="914"/>
      <c r="AK123" s="910"/>
      <c r="AL123" s="910"/>
      <c r="AM123" s="910"/>
      <c r="AN123" s="910"/>
      <c r="AO123" s="910"/>
      <c r="AP123" s="910"/>
      <c r="AQ123" s="910"/>
      <c r="AR123" s="910"/>
      <c r="AS123" s="910"/>
      <c r="AT123" s="910"/>
      <c r="AU123" s="910"/>
      <c r="AV123" s="910"/>
      <c r="AW123" s="910"/>
      <c r="AX123" s="910"/>
      <c r="AY123" s="910"/>
      <c r="AZ123" s="910"/>
      <c r="BA123" s="910"/>
    </row>
    <row r="124" ht="15.75" customHeight="1">
      <c r="A124" s="938"/>
      <c r="B124" s="939" t="s">
        <v>6479</v>
      </c>
      <c r="C124" s="837" t="s">
        <v>559</v>
      </c>
      <c r="D124" s="924"/>
      <c r="E124" s="910"/>
      <c r="F124" s="924"/>
      <c r="G124" s="924"/>
      <c r="H124" s="924"/>
      <c r="I124" s="910"/>
      <c r="J124" s="924"/>
      <c r="K124" s="910"/>
      <c r="L124" s="910"/>
      <c r="M124" s="909" t="s">
        <v>559</v>
      </c>
      <c r="N124" s="910"/>
      <c r="O124" s="910"/>
      <c r="P124" s="910"/>
      <c r="Q124" s="910"/>
      <c r="R124" s="910"/>
      <c r="S124" s="910"/>
      <c r="T124" s="910"/>
      <c r="U124" s="910"/>
      <c r="V124" s="910"/>
      <c r="W124" s="910"/>
      <c r="X124" s="910"/>
      <c r="Y124" s="910"/>
      <c r="Z124" s="910"/>
      <c r="AA124" s="910"/>
      <c r="AB124" s="910"/>
      <c r="AC124" s="910"/>
      <c r="AD124" s="910"/>
      <c r="AE124" s="910"/>
      <c r="AF124" s="910"/>
      <c r="AG124" s="910"/>
      <c r="AH124" s="910"/>
      <c r="AI124" s="913"/>
      <c r="AJ124" s="914"/>
      <c r="AK124" s="910"/>
      <c r="AL124" s="910"/>
      <c r="AM124" s="910"/>
      <c r="AN124" s="910"/>
      <c r="AO124" s="910"/>
      <c r="AP124" s="910"/>
      <c r="AQ124" s="910"/>
      <c r="AR124" s="910"/>
      <c r="AS124" s="910"/>
      <c r="AT124" s="910"/>
      <c r="AU124" s="910"/>
      <c r="AV124" s="910"/>
      <c r="AW124" s="910"/>
      <c r="AX124" s="910"/>
      <c r="AY124" s="910"/>
      <c r="AZ124" s="910"/>
      <c r="BA124" s="910"/>
    </row>
    <row r="125" ht="15.75" customHeight="1">
      <c r="A125" s="938"/>
      <c r="B125" s="939" t="s">
        <v>6480</v>
      </c>
      <c r="C125" s="837" t="s">
        <v>6481</v>
      </c>
      <c r="D125" s="909" t="s">
        <v>840</v>
      </c>
      <c r="E125" s="910"/>
      <c r="F125" s="909" t="s">
        <v>4488</v>
      </c>
      <c r="G125" s="909" t="s">
        <v>917</v>
      </c>
      <c r="H125" s="909" t="s">
        <v>1251</v>
      </c>
      <c r="I125" s="910" t="s">
        <v>395</v>
      </c>
      <c r="J125" s="909" t="s">
        <v>910</v>
      </c>
      <c r="K125" s="910"/>
      <c r="L125" s="909" t="s">
        <v>1638</v>
      </c>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3"/>
      <c r="AJ125" s="914"/>
      <c r="AK125" s="910"/>
      <c r="AL125" s="910"/>
      <c r="AM125" s="910"/>
      <c r="AN125" s="910"/>
      <c r="AO125" s="910"/>
      <c r="AP125" s="910"/>
      <c r="AQ125" s="910"/>
      <c r="AR125" s="910"/>
      <c r="AS125" s="910"/>
      <c r="AT125" s="910"/>
      <c r="AU125" s="910"/>
      <c r="AV125" s="910"/>
      <c r="AW125" s="910"/>
      <c r="AX125" s="910"/>
      <c r="AY125" s="910"/>
      <c r="AZ125" s="910"/>
      <c r="BA125" s="910"/>
    </row>
    <row r="126" ht="15.75" customHeight="1">
      <c r="A126" s="935" t="s">
        <v>6301</v>
      </c>
      <c r="B126" s="937" t="s">
        <v>6482</v>
      </c>
      <c r="C126" s="837" t="s">
        <v>6483</v>
      </c>
      <c r="D126" s="917"/>
      <c r="E126" s="909" t="s">
        <v>6483</v>
      </c>
      <c r="F126" s="910"/>
      <c r="G126" s="910"/>
      <c r="H126" s="924"/>
      <c r="I126" s="910"/>
      <c r="J126" s="910"/>
      <c r="K126" s="910"/>
      <c r="L126" s="910"/>
      <c r="M126" s="912"/>
      <c r="N126" s="910"/>
      <c r="O126" s="910"/>
      <c r="P126" s="912" t="s">
        <v>2914</v>
      </c>
      <c r="Q126" s="910"/>
      <c r="R126" s="910"/>
      <c r="S126" s="910"/>
      <c r="T126" s="910"/>
      <c r="U126" s="910"/>
      <c r="V126" s="910"/>
      <c r="W126" s="910"/>
      <c r="X126" s="910"/>
      <c r="Y126" s="910"/>
      <c r="Z126" s="910"/>
      <c r="AA126" s="910"/>
      <c r="AB126" s="910"/>
      <c r="AC126" s="910"/>
      <c r="AD126" s="910"/>
      <c r="AE126" s="910"/>
      <c r="AF126" s="910"/>
      <c r="AG126" s="910"/>
      <c r="AH126" s="910"/>
      <c r="AI126" s="913"/>
      <c r="AJ126" s="914"/>
      <c r="AK126" s="910"/>
      <c r="AL126" s="910"/>
      <c r="AM126" s="910"/>
      <c r="AN126" s="910"/>
      <c r="AO126" s="910"/>
      <c r="AP126" s="910"/>
      <c r="AQ126" s="910"/>
      <c r="AR126" s="910"/>
      <c r="AS126" s="910"/>
      <c r="AT126" s="910"/>
      <c r="AU126" s="910"/>
      <c r="AV126" s="910"/>
      <c r="AW126" s="910"/>
      <c r="AX126" s="910"/>
      <c r="AY126" s="910"/>
      <c r="AZ126" s="910"/>
      <c r="BA126" s="910"/>
    </row>
    <row r="127" ht="15.75" customHeight="1">
      <c r="A127" s="938"/>
      <c r="B127" s="939" t="s">
        <v>6484</v>
      </c>
      <c r="C127" s="837" t="s">
        <v>4960</v>
      </c>
      <c r="D127" s="917"/>
      <c r="E127" s="909" t="s">
        <v>4960</v>
      </c>
      <c r="F127" s="910"/>
      <c r="G127" s="912" t="s">
        <v>918</v>
      </c>
      <c r="H127" s="909" t="s">
        <v>5126</v>
      </c>
      <c r="I127" s="910"/>
      <c r="J127" s="843" t="s">
        <v>1367</v>
      </c>
      <c r="K127" s="912" t="s">
        <v>1744</v>
      </c>
      <c r="L127" s="910"/>
      <c r="M127" s="843" t="s">
        <v>6485</v>
      </c>
      <c r="N127" s="910"/>
      <c r="O127" s="910"/>
      <c r="P127" s="910"/>
      <c r="Q127" s="910"/>
      <c r="R127" s="910"/>
      <c r="S127" s="910"/>
      <c r="T127" s="910"/>
      <c r="U127" s="910"/>
      <c r="V127" s="910"/>
      <c r="W127" s="910"/>
      <c r="X127" s="910"/>
      <c r="Y127" s="910"/>
      <c r="Z127" s="910"/>
      <c r="AA127" s="910"/>
      <c r="AB127" s="910"/>
      <c r="AC127" s="910"/>
      <c r="AD127" s="910"/>
      <c r="AE127" s="910"/>
      <c r="AF127" s="910"/>
      <c r="AG127" s="910"/>
      <c r="AH127" s="910"/>
      <c r="AI127" s="913"/>
      <c r="AJ127" s="914"/>
      <c r="AK127" s="910"/>
      <c r="AL127" s="910"/>
      <c r="AM127" s="910"/>
      <c r="AN127" s="910"/>
      <c r="AO127" s="910"/>
      <c r="AP127" s="910"/>
      <c r="AQ127" s="910"/>
      <c r="AR127" s="910"/>
      <c r="AS127" s="910"/>
      <c r="AT127" s="910"/>
      <c r="AU127" s="910"/>
      <c r="AV127" s="910"/>
      <c r="AW127" s="910"/>
      <c r="AX127" s="910"/>
      <c r="AY127" s="910"/>
      <c r="AZ127" s="910"/>
      <c r="BA127" s="910"/>
    </row>
    <row r="128" ht="15.75" customHeight="1">
      <c r="A128" s="935" t="s">
        <v>6306</v>
      </c>
      <c r="B128" s="937" t="s">
        <v>6486</v>
      </c>
      <c r="C128" s="837" t="str">
        <f>HYPERLINK("https://youtu.be/KomZysL4CgE","1:10.59")</f>
        <v>1:10.59</v>
      </c>
      <c r="D128" s="917"/>
      <c r="E128" s="910"/>
      <c r="F128" s="910"/>
      <c r="G128" s="910"/>
      <c r="H128" s="910"/>
      <c r="I128" s="910"/>
      <c r="J128" s="910"/>
      <c r="K128" s="910"/>
      <c r="L128" s="910"/>
      <c r="M128" s="910"/>
      <c r="N128" s="910"/>
      <c r="O128" s="911" t="str">
        <f>HYPERLINK("https://youtu.be/KomZysL4CgE","1:10.59")</f>
        <v>1:10.59</v>
      </c>
      <c r="P128" s="910"/>
      <c r="Q128" s="910"/>
      <c r="R128" s="910"/>
      <c r="S128" s="910"/>
      <c r="T128" s="910"/>
      <c r="U128" s="910"/>
      <c r="V128" s="910"/>
      <c r="W128" s="910"/>
      <c r="X128" s="910"/>
      <c r="Y128" s="910"/>
      <c r="Z128" s="910"/>
      <c r="AA128" s="910"/>
      <c r="AB128" s="910"/>
      <c r="AC128" s="910"/>
      <c r="AD128" s="910"/>
      <c r="AE128" s="910"/>
      <c r="AF128" s="910"/>
      <c r="AG128" s="910"/>
      <c r="AH128" s="910"/>
      <c r="AI128" s="913"/>
      <c r="AJ128" s="914"/>
      <c r="AK128" s="910"/>
      <c r="AL128" s="910"/>
      <c r="AM128" s="910"/>
      <c r="AN128" s="910"/>
      <c r="AO128" s="910"/>
      <c r="AP128" s="910"/>
      <c r="AQ128" s="910"/>
      <c r="AR128" s="910"/>
      <c r="AS128" s="910"/>
      <c r="AT128" s="910"/>
      <c r="AU128" s="910"/>
      <c r="AV128" s="910"/>
      <c r="AW128" s="910"/>
      <c r="AX128" s="910"/>
      <c r="AY128" s="910"/>
      <c r="AZ128" s="910"/>
      <c r="BA128" s="910"/>
    </row>
    <row r="129" ht="15.75" customHeight="1">
      <c r="A129" s="938"/>
      <c r="B129" s="939" t="s">
        <v>6487</v>
      </c>
      <c r="C129" s="837"/>
      <c r="D129" s="917"/>
      <c r="E129" s="910"/>
      <c r="F129" s="910"/>
      <c r="G129" s="910"/>
      <c r="H129" s="910"/>
      <c r="I129" s="910"/>
      <c r="J129" s="909" t="s">
        <v>1368</v>
      </c>
      <c r="K129" s="910"/>
      <c r="L129" s="910"/>
      <c r="M129" s="910"/>
      <c r="N129" s="910"/>
      <c r="O129" s="910"/>
      <c r="P129" s="910"/>
      <c r="Q129" s="910"/>
      <c r="R129" s="910"/>
      <c r="S129" s="910"/>
      <c r="T129" s="910"/>
      <c r="U129" s="910"/>
      <c r="V129" s="910"/>
      <c r="W129" s="910"/>
      <c r="X129" s="910"/>
      <c r="Y129" s="910"/>
      <c r="Z129" s="910"/>
      <c r="AA129" s="910"/>
      <c r="AB129" s="910"/>
      <c r="AC129" s="910"/>
      <c r="AD129" s="910"/>
      <c r="AE129" s="910"/>
      <c r="AF129" s="910"/>
      <c r="AG129" s="910"/>
      <c r="AH129" s="910"/>
      <c r="AI129" s="913"/>
      <c r="AJ129" s="914"/>
      <c r="AK129" s="910"/>
      <c r="AL129" s="910"/>
      <c r="AM129" s="910"/>
      <c r="AN129" s="910"/>
      <c r="AO129" s="910"/>
      <c r="AP129" s="910"/>
      <c r="AQ129" s="910"/>
      <c r="AR129" s="910"/>
      <c r="AS129" s="910"/>
      <c r="AT129" s="910"/>
      <c r="AU129" s="910"/>
      <c r="AV129" s="910"/>
      <c r="AW129" s="910"/>
      <c r="AX129" s="910"/>
      <c r="AY129" s="910"/>
      <c r="AZ129" s="910"/>
      <c r="BA129" s="910"/>
    </row>
    <row r="130" ht="15.75" customHeight="1">
      <c r="A130" s="942" t="s">
        <v>6269</v>
      </c>
      <c r="B130" s="945" t="s">
        <v>6486</v>
      </c>
      <c r="C130" s="837" t="s">
        <v>6488</v>
      </c>
      <c r="D130" s="909" t="s">
        <v>6488</v>
      </c>
      <c r="E130" s="909" t="s">
        <v>2361</v>
      </c>
      <c r="F130" s="909" t="s">
        <v>2115</v>
      </c>
      <c r="G130" s="910"/>
      <c r="H130" s="910"/>
      <c r="I130" s="910"/>
      <c r="J130" s="909" t="s">
        <v>2529</v>
      </c>
      <c r="K130" s="910"/>
      <c r="L130" s="924"/>
      <c r="M130" s="910"/>
      <c r="N130" s="910"/>
      <c r="O130" s="910" t="s">
        <v>2998</v>
      </c>
      <c r="P130" s="909" t="s">
        <v>368</v>
      </c>
      <c r="Q130" s="910"/>
      <c r="R130" s="910"/>
      <c r="S130" s="910"/>
      <c r="T130" s="910"/>
      <c r="U130" s="910"/>
      <c r="V130" s="910"/>
      <c r="W130" s="910"/>
      <c r="X130" s="909" t="s">
        <v>473</v>
      </c>
      <c r="Y130" s="910"/>
      <c r="Z130" s="912" t="s">
        <v>2231</v>
      </c>
      <c r="AA130" s="910"/>
      <c r="AB130" s="910"/>
      <c r="AC130" s="910"/>
      <c r="AD130" s="910"/>
      <c r="AE130" s="910"/>
      <c r="AF130" s="910"/>
      <c r="AG130" s="910"/>
      <c r="AH130" s="910"/>
      <c r="AI130" s="913"/>
      <c r="AJ130" s="914"/>
      <c r="AK130" s="910"/>
      <c r="AL130" s="910"/>
      <c r="AM130" s="910"/>
      <c r="AN130" s="910"/>
      <c r="AO130" s="910"/>
      <c r="AP130" s="910"/>
      <c r="AQ130" s="910"/>
      <c r="AR130" s="910"/>
      <c r="AS130" s="910"/>
      <c r="AT130" s="910"/>
      <c r="AU130" s="910"/>
      <c r="AV130" s="910"/>
      <c r="AW130" s="910"/>
      <c r="AX130" s="910"/>
      <c r="AY130" s="910"/>
      <c r="AZ130" s="910"/>
      <c r="BA130" s="910"/>
    </row>
    <row r="131" ht="15.75" customHeight="1">
      <c r="A131" s="938"/>
      <c r="B131" s="939" t="s">
        <v>6487</v>
      </c>
      <c r="C131" s="837" t="s">
        <v>753</v>
      </c>
      <c r="D131" s="909" t="s">
        <v>753</v>
      </c>
      <c r="E131" s="909" t="s">
        <v>1002</v>
      </c>
      <c r="F131" s="909" t="s">
        <v>753</v>
      </c>
      <c r="G131" s="910"/>
      <c r="H131" s="909" t="s">
        <v>1333</v>
      </c>
      <c r="I131" s="911" t="str">
        <f>HYPERLINK("https://youtu.be/NPrbRwZDn1I","27.54")</f>
        <v>27.54</v>
      </c>
      <c r="J131" s="841" t="s">
        <v>1369</v>
      </c>
      <c r="K131" s="912" t="s">
        <v>322</v>
      </c>
      <c r="L131" s="909" t="s">
        <v>920</v>
      </c>
      <c r="M131" s="843" t="s">
        <v>396</v>
      </c>
      <c r="N131" s="910"/>
      <c r="O131" s="911" t="str">
        <f>HYPERLINK("https://youtu.be/gwRV1gD1ndo","27.79")</f>
        <v>27.79</v>
      </c>
      <c r="P131" s="909" t="s">
        <v>2916</v>
      </c>
      <c r="Q131" s="909" t="s">
        <v>1970</v>
      </c>
      <c r="R131" s="910"/>
      <c r="S131" s="910" t="s">
        <v>2098</v>
      </c>
      <c r="T131" s="910" t="s">
        <v>301</v>
      </c>
      <c r="U131" s="910"/>
      <c r="V131" s="929" t="s">
        <v>3093</v>
      </c>
      <c r="W131" s="910"/>
      <c r="X131" s="910"/>
      <c r="Y131" s="910"/>
      <c r="Z131" s="912" t="s">
        <v>2469</v>
      </c>
      <c r="AA131" s="910"/>
      <c r="AB131" s="910"/>
      <c r="AC131" s="910"/>
      <c r="AD131" s="910"/>
      <c r="AE131" s="910"/>
      <c r="AF131" s="910"/>
      <c r="AG131" s="910"/>
      <c r="AH131" s="910"/>
      <c r="AI131" s="913"/>
      <c r="AJ131" s="914"/>
      <c r="AK131" s="910"/>
      <c r="AL131" s="910"/>
      <c r="AM131" s="910"/>
      <c r="AN131" s="910"/>
      <c r="AO131" s="910"/>
      <c r="AP131" s="910"/>
      <c r="AQ131" s="910"/>
      <c r="AR131" s="910"/>
      <c r="AS131" s="910"/>
      <c r="AT131" s="910"/>
      <c r="AU131" s="910"/>
      <c r="AV131" s="910"/>
      <c r="AW131" s="910"/>
      <c r="AX131" s="910"/>
      <c r="AY131" s="910"/>
      <c r="AZ131" s="910"/>
      <c r="BA131" s="910"/>
    </row>
    <row r="132" ht="15.75" customHeight="1">
      <c r="A132" s="942" t="s">
        <v>6274</v>
      </c>
      <c r="B132" s="943" t="s">
        <v>6255</v>
      </c>
      <c r="C132" s="837" t="s">
        <v>2610</v>
      </c>
      <c r="D132" s="924"/>
      <c r="E132" s="929"/>
      <c r="F132" s="910"/>
      <c r="G132" s="924"/>
      <c r="H132" s="944"/>
      <c r="I132" s="929"/>
      <c r="J132" s="909" t="s">
        <v>2614</v>
      </c>
      <c r="K132" s="910"/>
      <c r="L132" s="910"/>
      <c r="M132" s="940"/>
      <c r="N132" s="910"/>
      <c r="O132" s="929"/>
      <c r="P132" s="910"/>
      <c r="Q132" s="910"/>
      <c r="R132" s="910"/>
      <c r="S132" s="910"/>
      <c r="T132" s="910"/>
      <c r="U132" s="910"/>
      <c r="V132" s="910"/>
      <c r="W132" s="910"/>
      <c r="X132" s="910"/>
      <c r="Y132" s="910"/>
      <c r="Z132" s="910"/>
      <c r="AA132" s="910"/>
      <c r="AB132" s="910"/>
      <c r="AC132" s="910"/>
      <c r="AD132" s="910"/>
      <c r="AE132" s="910"/>
      <c r="AF132" s="910"/>
      <c r="AG132" s="910"/>
      <c r="AH132" s="924"/>
      <c r="AI132" s="913"/>
      <c r="AJ132" s="914"/>
      <c r="AK132" s="910"/>
      <c r="AL132" s="910"/>
      <c r="AM132" s="910"/>
      <c r="AN132" s="929"/>
      <c r="AO132" s="910"/>
      <c r="AP132" s="910"/>
      <c r="AQ132" s="910"/>
      <c r="AR132" s="910"/>
      <c r="AS132" s="910"/>
      <c r="AT132" s="910"/>
      <c r="AU132" s="910"/>
      <c r="AV132" s="910"/>
      <c r="AW132" s="910"/>
      <c r="AX132" s="910"/>
      <c r="AY132" s="910"/>
      <c r="AZ132" s="910"/>
      <c r="BA132" s="910"/>
    </row>
    <row r="133" ht="15.75" customHeight="1">
      <c r="A133" s="942" t="s">
        <v>6489</v>
      </c>
      <c r="B133" s="943" t="s">
        <v>6490</v>
      </c>
      <c r="C133" s="837" t="s">
        <v>1596</v>
      </c>
      <c r="D133" s="909" t="s">
        <v>6491</v>
      </c>
      <c r="E133" s="929"/>
      <c r="F133" s="910"/>
      <c r="G133" s="909" t="s">
        <v>6492</v>
      </c>
      <c r="H133" s="944"/>
      <c r="I133" s="929" t="s">
        <v>6493</v>
      </c>
      <c r="J133" s="910"/>
      <c r="K133" s="910"/>
      <c r="L133" s="910"/>
      <c r="M133" s="843" t="s">
        <v>3176</v>
      </c>
      <c r="N133" s="910" t="s">
        <v>6494</v>
      </c>
      <c r="O133" s="929" t="s">
        <v>6495</v>
      </c>
      <c r="P133" s="910"/>
      <c r="Q133" s="910"/>
      <c r="R133" s="910"/>
      <c r="S133" s="910" t="s">
        <v>4198</v>
      </c>
      <c r="T133" s="910"/>
      <c r="U133" s="910"/>
      <c r="V133" s="910"/>
      <c r="W133" s="910"/>
      <c r="X133" s="910"/>
      <c r="Y133" s="910"/>
      <c r="Z133" s="910"/>
      <c r="AA133" s="910"/>
      <c r="AB133" s="910"/>
      <c r="AC133" s="910"/>
      <c r="AD133" s="910"/>
      <c r="AE133" s="910"/>
      <c r="AF133" s="910"/>
      <c r="AG133" s="910"/>
      <c r="AH133" s="909" t="s">
        <v>5758</v>
      </c>
      <c r="AI133" s="913"/>
      <c r="AJ133" s="914"/>
      <c r="AK133" s="910"/>
      <c r="AL133" s="910"/>
      <c r="AM133" s="910"/>
      <c r="AN133" s="929" t="s">
        <v>6496</v>
      </c>
      <c r="AO133" s="910"/>
      <c r="AP133" s="910"/>
      <c r="AQ133" s="910"/>
      <c r="AR133" s="910"/>
      <c r="AS133" s="910"/>
      <c r="AT133" s="910"/>
      <c r="AU133" s="910"/>
      <c r="AV133" s="910"/>
      <c r="AW133" s="910"/>
      <c r="AX133" s="910"/>
      <c r="AY133" s="910"/>
      <c r="AZ133" s="910"/>
      <c r="BA133" s="910"/>
    </row>
    <row r="134" ht="15.75" customHeight="1">
      <c r="A134" s="938"/>
      <c r="B134" s="939" t="s">
        <v>6497</v>
      </c>
      <c r="C134" s="837" t="s">
        <v>6498</v>
      </c>
      <c r="D134" s="917"/>
      <c r="E134" s="909" t="s">
        <v>1003</v>
      </c>
      <c r="F134" s="947"/>
      <c r="G134" s="910"/>
      <c r="H134" s="909" t="s">
        <v>6498</v>
      </c>
      <c r="I134" s="947"/>
      <c r="J134" s="947"/>
      <c r="K134" s="910"/>
      <c r="L134" s="910"/>
      <c r="M134" s="910"/>
      <c r="N134" s="910"/>
      <c r="O134" s="910"/>
      <c r="P134" s="912" t="s">
        <v>3428</v>
      </c>
      <c r="Q134" s="947"/>
      <c r="R134" s="910"/>
      <c r="S134" s="910"/>
      <c r="T134" s="910"/>
      <c r="U134" s="910"/>
      <c r="V134" s="910"/>
      <c r="W134" s="910"/>
      <c r="X134" s="910"/>
      <c r="Y134" s="910"/>
      <c r="Z134" s="910"/>
      <c r="AA134" s="910"/>
      <c r="AB134" s="910"/>
      <c r="AC134" s="910"/>
      <c r="AD134" s="910"/>
      <c r="AE134" s="910"/>
      <c r="AF134" s="917"/>
      <c r="AG134" s="910"/>
      <c r="AH134" s="910"/>
      <c r="AI134" s="913"/>
      <c r="AJ134" s="914"/>
      <c r="AK134" s="910"/>
      <c r="AL134" s="910"/>
      <c r="AM134" s="910"/>
      <c r="AN134" s="910"/>
      <c r="AO134" s="910"/>
      <c r="AP134" s="910"/>
      <c r="AQ134" s="910"/>
      <c r="AR134" s="910"/>
      <c r="AS134" s="910"/>
      <c r="AT134" s="910"/>
      <c r="AU134" s="910"/>
      <c r="AV134" s="910"/>
      <c r="AW134" s="910"/>
      <c r="AX134" s="910"/>
      <c r="AY134" s="910"/>
      <c r="AZ134" s="910"/>
      <c r="BA134" s="910"/>
    </row>
    <row r="135" ht="15.75" customHeight="1">
      <c r="A135" s="938"/>
      <c r="B135" s="939" t="s">
        <v>6499</v>
      </c>
      <c r="C135" s="837" t="s">
        <v>6051</v>
      </c>
      <c r="D135" s="909" t="s">
        <v>270</v>
      </c>
      <c r="E135" s="910"/>
      <c r="F135" s="947"/>
      <c r="G135" s="910"/>
      <c r="H135" s="944"/>
      <c r="I135" s="909" t="s">
        <v>482</v>
      </c>
      <c r="J135" s="910"/>
      <c r="K135" s="910"/>
      <c r="L135" s="909" t="s">
        <v>1640</v>
      </c>
      <c r="M135" s="910"/>
      <c r="N135" s="910"/>
      <c r="O135" s="910"/>
      <c r="P135" s="910"/>
      <c r="Q135" s="910"/>
      <c r="R135" s="910"/>
      <c r="S135" s="910"/>
      <c r="T135" s="910"/>
      <c r="U135" s="910"/>
      <c r="V135" s="910"/>
      <c r="W135" s="910"/>
      <c r="X135" s="910"/>
      <c r="Y135" s="910"/>
      <c r="Z135" s="910"/>
      <c r="AA135" s="910"/>
      <c r="AB135" s="910"/>
      <c r="AC135" s="910"/>
      <c r="AD135" s="910"/>
      <c r="AE135" s="910"/>
      <c r="AF135" s="911" t="str">
        <f>HYPERLINK("https://youtu.be/_0JbK5D6GCQ","1:25.92")</f>
        <v>1:25.92</v>
      </c>
      <c r="AG135" s="910"/>
      <c r="AH135" s="910"/>
      <c r="AI135" s="913"/>
      <c r="AJ135" s="914"/>
      <c r="AK135" s="910"/>
      <c r="AL135" s="910"/>
      <c r="AM135" s="910"/>
      <c r="AN135" s="910"/>
      <c r="AO135" s="910"/>
      <c r="AP135" s="910"/>
      <c r="AQ135" s="910"/>
      <c r="AR135" s="910"/>
      <c r="AS135" s="910"/>
      <c r="AT135" s="910"/>
      <c r="AU135" s="910"/>
      <c r="AV135" s="910"/>
      <c r="AW135" s="910"/>
      <c r="AX135" s="910"/>
      <c r="AY135" s="910"/>
      <c r="AZ135" s="910"/>
      <c r="BA135" s="910"/>
    </row>
    <row r="136" ht="15.75" customHeight="1">
      <c r="A136" s="938"/>
      <c r="B136" s="939" t="s">
        <v>6500</v>
      </c>
      <c r="C136" s="837" t="s">
        <v>1141</v>
      </c>
      <c r="D136" s="917"/>
      <c r="E136" s="910"/>
      <c r="F136" s="909" t="s">
        <v>6501</v>
      </c>
      <c r="G136" s="910"/>
      <c r="H136" s="909" t="s">
        <v>1254</v>
      </c>
      <c r="I136" s="947"/>
      <c r="J136" s="909" t="s">
        <v>1370</v>
      </c>
      <c r="K136" s="910"/>
      <c r="L136" s="910"/>
      <c r="M136" s="910"/>
      <c r="N136" s="910"/>
      <c r="O136" s="910"/>
      <c r="P136" s="910"/>
      <c r="Q136" s="909" t="s">
        <v>2475</v>
      </c>
      <c r="R136" s="910"/>
      <c r="S136" s="910"/>
      <c r="T136" s="910"/>
      <c r="U136" s="910"/>
      <c r="V136" s="910"/>
      <c r="W136" s="910"/>
      <c r="X136" s="910"/>
      <c r="Y136" s="910"/>
      <c r="Z136" s="910"/>
      <c r="AA136" s="910"/>
      <c r="AB136" s="910"/>
      <c r="AC136" s="910"/>
      <c r="AD136" s="910"/>
      <c r="AE136" s="910"/>
      <c r="AF136" s="917"/>
      <c r="AG136" s="910"/>
      <c r="AH136" s="910"/>
      <c r="AI136" s="913"/>
      <c r="AJ136" s="914"/>
      <c r="AK136" s="910"/>
      <c r="AL136" s="910"/>
      <c r="AM136" s="910"/>
      <c r="AN136" s="910"/>
      <c r="AO136" s="910"/>
      <c r="AP136" s="910"/>
      <c r="AQ136" s="910"/>
      <c r="AR136" s="910"/>
      <c r="AS136" s="910"/>
      <c r="AT136" s="910"/>
      <c r="AU136" s="910"/>
      <c r="AV136" s="910"/>
      <c r="AW136" s="910"/>
      <c r="AX136" s="910"/>
      <c r="AY136" s="910"/>
      <c r="AZ136" s="910"/>
      <c r="BA136" s="910"/>
    </row>
    <row r="137" ht="15.75" customHeight="1">
      <c r="A137" s="942" t="s">
        <v>6502</v>
      </c>
      <c r="B137" s="943" t="s">
        <v>6490</v>
      </c>
      <c r="C137" s="837" t="s">
        <v>1651</v>
      </c>
      <c r="D137" s="909" t="s">
        <v>2249</v>
      </c>
      <c r="E137" s="947"/>
      <c r="F137" s="910"/>
      <c r="G137" s="910"/>
      <c r="H137" s="910"/>
      <c r="I137" s="909" t="s">
        <v>840</v>
      </c>
      <c r="J137" s="910"/>
      <c r="K137" s="910"/>
      <c r="L137" s="910"/>
      <c r="M137" s="910"/>
      <c r="N137" s="947"/>
      <c r="O137" s="910"/>
      <c r="P137" s="910"/>
      <c r="Q137" s="910"/>
      <c r="R137" s="910"/>
      <c r="S137" s="910"/>
      <c r="T137" s="910"/>
      <c r="U137" s="910"/>
      <c r="V137" s="910"/>
      <c r="W137" s="910"/>
      <c r="X137" s="910"/>
      <c r="Y137" s="910"/>
      <c r="Z137" s="910"/>
      <c r="AA137" s="910"/>
      <c r="AB137" s="910"/>
      <c r="AC137" s="910"/>
      <c r="AD137" s="910"/>
      <c r="AE137" s="910"/>
      <c r="AF137" s="910"/>
      <c r="AG137" s="910"/>
      <c r="AH137" s="910"/>
      <c r="AI137" s="913"/>
      <c r="AJ137" s="914"/>
      <c r="AK137" s="910"/>
      <c r="AL137" s="910"/>
      <c r="AM137" s="910"/>
      <c r="AN137" s="910"/>
      <c r="AO137" s="910"/>
      <c r="AP137" s="910"/>
      <c r="AQ137" s="910"/>
      <c r="AR137" s="910"/>
      <c r="AS137" s="910"/>
      <c r="AT137" s="910"/>
      <c r="AU137" s="910"/>
      <c r="AV137" s="910"/>
      <c r="AW137" s="910"/>
      <c r="AX137" s="910"/>
      <c r="AY137" s="910"/>
      <c r="AZ137" s="910"/>
      <c r="BA137" s="910"/>
    </row>
    <row r="138" ht="15.75" customHeight="1">
      <c r="A138" s="938"/>
      <c r="B138" s="939" t="s">
        <v>6497</v>
      </c>
      <c r="C138" s="837"/>
      <c r="D138" s="947"/>
      <c r="E138" s="947"/>
      <c r="F138" s="910"/>
      <c r="G138" s="910"/>
      <c r="H138" s="910"/>
      <c r="I138" s="910"/>
      <c r="J138" s="910"/>
      <c r="K138" s="910"/>
      <c r="L138" s="910"/>
      <c r="M138" s="910"/>
      <c r="N138" s="947"/>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3"/>
      <c r="AJ138" s="914"/>
      <c r="AK138" s="910"/>
      <c r="AL138" s="910"/>
      <c r="AM138" s="910"/>
      <c r="AN138" s="910"/>
      <c r="AO138" s="910"/>
      <c r="AP138" s="910"/>
      <c r="AQ138" s="910"/>
      <c r="AR138" s="910"/>
      <c r="AS138" s="910"/>
      <c r="AT138" s="910"/>
      <c r="AU138" s="910"/>
      <c r="AV138" s="910"/>
      <c r="AW138" s="910"/>
      <c r="AX138" s="910"/>
      <c r="AY138" s="910"/>
      <c r="AZ138" s="910"/>
      <c r="BA138" s="910"/>
    </row>
    <row r="139" ht="15.75" customHeight="1">
      <c r="A139" s="938"/>
      <c r="B139" s="939" t="s">
        <v>6499</v>
      </c>
      <c r="C139" s="837" t="s">
        <v>946</v>
      </c>
      <c r="D139" s="947"/>
      <c r="E139" s="947"/>
      <c r="F139" s="910"/>
      <c r="G139" s="910"/>
      <c r="H139" s="910"/>
      <c r="I139" s="924"/>
      <c r="J139" s="910"/>
      <c r="K139" s="910"/>
      <c r="L139" s="910"/>
      <c r="M139" s="910"/>
      <c r="N139" s="947"/>
      <c r="O139" s="910"/>
      <c r="P139" s="910"/>
      <c r="Q139" s="910"/>
      <c r="R139" s="909" t="s">
        <v>946</v>
      </c>
      <c r="S139" s="910"/>
      <c r="T139" s="910"/>
      <c r="U139" s="910"/>
      <c r="V139" s="910"/>
      <c r="W139" s="910"/>
      <c r="X139" s="910"/>
      <c r="Y139" s="910"/>
      <c r="Z139" s="910"/>
      <c r="AA139" s="910"/>
      <c r="AB139" s="910"/>
      <c r="AC139" s="910"/>
      <c r="AD139" s="910"/>
      <c r="AE139" s="910"/>
      <c r="AF139" s="910"/>
      <c r="AG139" s="910"/>
      <c r="AH139" s="910"/>
      <c r="AI139" s="913"/>
      <c r="AJ139" s="914"/>
      <c r="AK139" s="910"/>
      <c r="AL139" s="910"/>
      <c r="AM139" s="910"/>
      <c r="AN139" s="910"/>
      <c r="AO139" s="910"/>
      <c r="AP139" s="910"/>
      <c r="AQ139" s="910"/>
      <c r="AR139" s="910"/>
      <c r="AS139" s="910"/>
      <c r="AT139" s="910"/>
      <c r="AU139" s="910"/>
      <c r="AV139" s="910"/>
      <c r="AW139" s="910"/>
      <c r="AX139" s="910"/>
      <c r="AY139" s="910"/>
      <c r="AZ139" s="910"/>
      <c r="BA139" s="910"/>
    </row>
    <row r="140" ht="15.75" customHeight="1">
      <c r="A140" s="938"/>
      <c r="B140" s="939" t="s">
        <v>6500</v>
      </c>
      <c r="C140" s="837" t="s">
        <v>5281</v>
      </c>
      <c r="D140" s="947"/>
      <c r="E140" s="947"/>
      <c r="F140" s="909" t="s">
        <v>1625</v>
      </c>
      <c r="G140" s="910"/>
      <c r="H140" s="910"/>
      <c r="I140" s="909" t="s">
        <v>5281</v>
      </c>
      <c r="J140" s="909" t="s">
        <v>5910</v>
      </c>
      <c r="K140" s="910"/>
      <c r="L140" s="910"/>
      <c r="M140" s="910"/>
      <c r="N140" s="947"/>
      <c r="O140" s="910"/>
      <c r="P140" s="910"/>
      <c r="Q140" s="909" t="s">
        <v>3965</v>
      </c>
      <c r="R140" s="910"/>
      <c r="S140" s="910"/>
      <c r="T140" s="910"/>
      <c r="U140" s="910"/>
      <c r="V140" s="910"/>
      <c r="W140" s="910"/>
      <c r="X140" s="910"/>
      <c r="Y140" s="910"/>
      <c r="Z140" s="910"/>
      <c r="AA140" s="910"/>
      <c r="AB140" s="910"/>
      <c r="AC140" s="910"/>
      <c r="AD140" s="910"/>
      <c r="AE140" s="910"/>
      <c r="AF140" s="910"/>
      <c r="AG140" s="910"/>
      <c r="AH140" s="910"/>
      <c r="AI140" s="913"/>
      <c r="AJ140" s="914"/>
      <c r="AK140" s="910"/>
      <c r="AL140" s="910"/>
      <c r="AM140" s="910"/>
      <c r="AN140" s="910"/>
      <c r="AO140" s="910"/>
      <c r="AP140" s="910"/>
      <c r="AQ140" s="910"/>
      <c r="AR140" s="910"/>
      <c r="AS140" s="910"/>
      <c r="AT140" s="910"/>
      <c r="AU140" s="910"/>
      <c r="AV140" s="910"/>
      <c r="AW140" s="910"/>
      <c r="AX140" s="910"/>
      <c r="AY140" s="910"/>
      <c r="AZ140" s="910"/>
      <c r="BA140" s="910"/>
    </row>
    <row r="141" ht="15.75" customHeight="1">
      <c r="A141" s="942" t="s">
        <v>6503</v>
      </c>
      <c r="B141" s="943" t="s">
        <v>6504</v>
      </c>
      <c r="C141" s="837" t="s">
        <v>6505</v>
      </c>
      <c r="D141" s="947"/>
      <c r="E141" s="909" t="s">
        <v>6505</v>
      </c>
      <c r="F141" s="910"/>
      <c r="G141" s="910"/>
      <c r="H141" s="910"/>
      <c r="I141" s="910"/>
      <c r="J141" s="910"/>
      <c r="K141" s="910"/>
      <c r="L141" s="910"/>
      <c r="M141" s="910"/>
      <c r="N141" s="947"/>
      <c r="O141" s="910"/>
      <c r="P141" s="910"/>
      <c r="Q141" s="910"/>
      <c r="R141" s="910"/>
      <c r="S141" s="910"/>
      <c r="T141" s="910"/>
      <c r="U141" s="910"/>
      <c r="V141" s="910"/>
      <c r="W141" s="910"/>
      <c r="X141" s="910"/>
      <c r="Y141" s="910"/>
      <c r="Z141" s="910"/>
      <c r="AA141" s="910"/>
      <c r="AB141" s="910"/>
      <c r="AC141" s="910"/>
      <c r="AD141" s="910"/>
      <c r="AE141" s="910"/>
      <c r="AF141" s="910"/>
      <c r="AG141" s="910"/>
      <c r="AH141" s="910"/>
      <c r="AI141" s="913"/>
      <c r="AJ141" s="914"/>
      <c r="AK141" s="910"/>
      <c r="AL141" s="910"/>
      <c r="AM141" s="910"/>
      <c r="AN141" s="910"/>
      <c r="AO141" s="910"/>
      <c r="AP141" s="910"/>
      <c r="AQ141" s="910"/>
      <c r="AR141" s="910"/>
      <c r="AS141" s="910"/>
      <c r="AT141" s="910"/>
      <c r="AU141" s="910"/>
      <c r="AV141" s="910"/>
      <c r="AW141" s="910"/>
      <c r="AX141" s="910"/>
      <c r="AY141" s="910"/>
      <c r="AZ141" s="910"/>
      <c r="BA141" s="910"/>
    </row>
    <row r="142" ht="15.75" customHeight="1">
      <c r="A142" s="938"/>
      <c r="B142" s="939" t="s">
        <v>6506</v>
      </c>
      <c r="C142" s="837"/>
      <c r="D142" s="947"/>
      <c r="E142" s="947"/>
      <c r="F142" s="910"/>
      <c r="G142" s="910"/>
      <c r="H142" s="910"/>
      <c r="I142" s="910"/>
      <c r="J142" s="910"/>
      <c r="K142" s="910"/>
      <c r="L142" s="910"/>
      <c r="M142" s="910"/>
      <c r="N142" s="947"/>
      <c r="O142" s="910"/>
      <c r="P142" s="910"/>
      <c r="Q142" s="910"/>
      <c r="R142" s="910"/>
      <c r="S142" s="910"/>
      <c r="T142" s="910"/>
      <c r="U142" s="910"/>
      <c r="V142" s="910"/>
      <c r="W142" s="910"/>
      <c r="X142" s="910"/>
      <c r="Y142" s="910"/>
      <c r="Z142" s="910"/>
      <c r="AA142" s="910"/>
      <c r="AB142" s="910"/>
      <c r="AC142" s="910"/>
      <c r="AD142" s="910"/>
      <c r="AE142" s="910"/>
      <c r="AF142" s="910"/>
      <c r="AG142" s="910"/>
      <c r="AH142" s="910"/>
      <c r="AI142" s="913"/>
      <c r="AJ142" s="914"/>
      <c r="AK142" s="910"/>
      <c r="AL142" s="910"/>
      <c r="AM142" s="910"/>
      <c r="AN142" s="910"/>
      <c r="AO142" s="910"/>
      <c r="AP142" s="910"/>
      <c r="AQ142" s="910"/>
      <c r="AR142" s="910"/>
      <c r="AS142" s="910"/>
      <c r="AT142" s="910"/>
      <c r="AU142" s="910"/>
      <c r="AV142" s="910"/>
      <c r="AW142" s="910"/>
      <c r="AX142" s="910"/>
      <c r="AY142" s="910"/>
      <c r="AZ142" s="910"/>
      <c r="BA142" s="910"/>
    </row>
    <row r="143" ht="15.75" customHeight="1">
      <c r="A143" s="942" t="s">
        <v>6507</v>
      </c>
      <c r="B143" s="943" t="s">
        <v>6508</v>
      </c>
      <c r="C143" s="837" t="s">
        <v>6509</v>
      </c>
      <c r="D143" s="947"/>
      <c r="E143" s="947"/>
      <c r="F143" s="909" t="s">
        <v>1392</v>
      </c>
      <c r="G143" s="910"/>
      <c r="H143" s="910"/>
      <c r="I143" s="909" t="s">
        <v>6510</v>
      </c>
      <c r="J143" s="909" t="s">
        <v>6511</v>
      </c>
      <c r="K143" s="910"/>
      <c r="L143" s="910"/>
      <c r="M143" s="910"/>
      <c r="N143" s="947"/>
      <c r="O143" s="910"/>
      <c r="P143" s="910"/>
      <c r="Q143" s="909" t="s">
        <v>6512</v>
      </c>
      <c r="R143" s="910"/>
      <c r="S143" s="910"/>
      <c r="T143" s="910"/>
      <c r="U143" s="910"/>
      <c r="V143" s="910"/>
      <c r="W143" s="910"/>
      <c r="X143" s="910"/>
      <c r="Y143" s="910"/>
      <c r="Z143" s="910"/>
      <c r="AA143" s="910"/>
      <c r="AB143" s="910"/>
      <c r="AC143" s="910"/>
      <c r="AD143" s="910"/>
      <c r="AE143" s="910"/>
      <c r="AF143" s="910"/>
      <c r="AG143" s="910"/>
      <c r="AH143" s="910"/>
      <c r="AI143" s="913"/>
      <c r="AJ143" s="914"/>
      <c r="AK143" s="910"/>
      <c r="AL143" s="910"/>
      <c r="AM143" s="910"/>
      <c r="AN143" s="910"/>
      <c r="AO143" s="910"/>
      <c r="AP143" s="910"/>
      <c r="AQ143" s="910"/>
      <c r="AR143" s="910"/>
      <c r="AS143" s="910"/>
      <c r="AT143" s="910"/>
      <c r="AU143" s="910"/>
      <c r="AV143" s="910"/>
      <c r="AW143" s="910"/>
      <c r="AX143" s="910"/>
      <c r="AY143" s="910"/>
      <c r="AZ143" s="910"/>
      <c r="BA143" s="910"/>
    </row>
    <row r="144" ht="15.75" customHeight="1">
      <c r="A144" s="938"/>
      <c r="B144" s="939" t="s">
        <v>6513</v>
      </c>
      <c r="C144" s="837" t="s">
        <v>956</v>
      </c>
      <c r="D144" s="947"/>
      <c r="E144" s="947"/>
      <c r="F144" s="910"/>
      <c r="G144" s="910"/>
      <c r="H144" s="910"/>
      <c r="I144" s="910"/>
      <c r="J144" s="910"/>
      <c r="K144" s="910"/>
      <c r="L144" s="910"/>
      <c r="M144" s="910"/>
      <c r="N144" s="947"/>
      <c r="O144" s="910"/>
      <c r="P144" s="910"/>
      <c r="Q144" s="910"/>
      <c r="R144" s="910"/>
      <c r="S144" s="910"/>
      <c r="T144" s="910"/>
      <c r="U144" s="910"/>
      <c r="V144" s="910"/>
      <c r="W144" s="910"/>
      <c r="X144" s="910"/>
      <c r="Y144" s="910"/>
      <c r="Z144" s="910"/>
      <c r="AA144" s="910"/>
      <c r="AB144" s="910"/>
      <c r="AC144" s="910"/>
      <c r="AD144" s="910"/>
      <c r="AE144" s="910"/>
      <c r="AF144" s="910"/>
      <c r="AG144" s="910"/>
      <c r="AH144" s="910"/>
      <c r="AI144" s="913"/>
      <c r="AJ144" s="914"/>
      <c r="AK144" s="910"/>
      <c r="AL144" s="910"/>
      <c r="AM144" s="910"/>
      <c r="AN144" s="910"/>
      <c r="AO144" s="910"/>
      <c r="AP144" s="910"/>
      <c r="AQ144" s="910"/>
      <c r="AR144" s="910"/>
      <c r="AS144" s="910"/>
      <c r="AT144" s="910"/>
      <c r="AU144" s="910"/>
      <c r="AV144" s="910"/>
      <c r="AW144" s="910"/>
      <c r="AX144" s="910"/>
      <c r="AY144" s="910"/>
      <c r="AZ144" s="910"/>
      <c r="BA144" s="910"/>
    </row>
    <row r="145" ht="15.75" customHeight="1">
      <c r="A145" s="938"/>
      <c r="B145" s="939" t="s">
        <v>6514</v>
      </c>
      <c r="C145" s="837" t="s">
        <v>956</v>
      </c>
      <c r="D145" s="947"/>
      <c r="E145" s="947"/>
      <c r="F145" s="910"/>
      <c r="G145" s="910"/>
      <c r="H145" s="910"/>
      <c r="I145" s="909" t="s">
        <v>6515</v>
      </c>
      <c r="J145" s="910"/>
      <c r="K145" s="910"/>
      <c r="L145" s="910"/>
      <c r="M145" s="910"/>
      <c r="N145" s="947"/>
      <c r="O145" s="910"/>
      <c r="P145" s="910"/>
      <c r="Q145" s="910"/>
      <c r="R145" s="910"/>
      <c r="S145" s="910"/>
      <c r="T145" s="910"/>
      <c r="U145" s="910"/>
      <c r="V145" s="910"/>
      <c r="W145" s="910"/>
      <c r="X145" s="910"/>
      <c r="Y145" s="910"/>
      <c r="Z145" s="910"/>
      <c r="AA145" s="910"/>
      <c r="AB145" s="910"/>
      <c r="AC145" s="910"/>
      <c r="AD145" s="910"/>
      <c r="AE145" s="910"/>
      <c r="AF145" s="910"/>
      <c r="AG145" s="909" t="s">
        <v>956</v>
      </c>
      <c r="AH145" s="910"/>
      <c r="AI145" s="913"/>
      <c r="AJ145" s="914"/>
      <c r="AK145" s="910"/>
      <c r="AL145" s="910"/>
      <c r="AM145" s="910"/>
      <c r="AN145" s="910"/>
      <c r="AO145" s="910"/>
      <c r="AP145" s="910"/>
      <c r="AQ145" s="910"/>
      <c r="AR145" s="910"/>
      <c r="AS145" s="910"/>
      <c r="AT145" s="910"/>
      <c r="AU145" s="910"/>
      <c r="AV145" s="910"/>
      <c r="AW145" s="910"/>
      <c r="AX145" s="910"/>
      <c r="AY145" s="910"/>
      <c r="AZ145" s="910"/>
      <c r="BA145" s="910"/>
    </row>
    <row r="146" ht="15.75" customHeight="1">
      <c r="A146" s="938"/>
      <c r="B146" s="939" t="s">
        <v>6516</v>
      </c>
      <c r="C146" s="837" t="s">
        <v>5553</v>
      </c>
      <c r="D146" s="947"/>
      <c r="E146" s="947"/>
      <c r="F146" s="909" t="s">
        <v>6517</v>
      </c>
      <c r="G146" s="910"/>
      <c r="H146" s="909"/>
      <c r="I146" s="910"/>
      <c r="J146" s="910"/>
      <c r="K146" s="909"/>
      <c r="L146" s="909"/>
      <c r="M146" s="910"/>
      <c r="N146" s="947"/>
      <c r="O146" s="910"/>
      <c r="P146" s="910"/>
      <c r="Q146" s="910"/>
      <c r="R146" s="909" t="s">
        <v>5553</v>
      </c>
      <c r="S146" s="910"/>
      <c r="T146" s="910"/>
      <c r="U146" s="910"/>
      <c r="V146" s="910"/>
      <c r="W146" s="910"/>
      <c r="X146" s="910"/>
      <c r="Y146" s="910"/>
      <c r="Z146" s="910"/>
      <c r="AA146" s="910"/>
      <c r="AB146" s="909"/>
      <c r="AC146" s="909"/>
      <c r="AD146" s="910"/>
      <c r="AE146" s="909"/>
      <c r="AF146" s="910"/>
      <c r="AG146" s="910"/>
      <c r="AH146" s="910"/>
      <c r="AI146" s="948"/>
      <c r="AJ146" s="837"/>
      <c r="AK146" s="909"/>
      <c r="AL146" s="910"/>
      <c r="AM146" s="910"/>
      <c r="AN146" s="910"/>
      <c r="AO146" s="910"/>
      <c r="AP146" s="910"/>
      <c r="AQ146" s="909"/>
      <c r="AR146" s="909"/>
      <c r="AS146" s="909"/>
      <c r="AT146" s="909"/>
      <c r="AU146" s="909"/>
      <c r="AV146" s="909"/>
      <c r="AW146" s="909"/>
      <c r="AX146" s="909"/>
      <c r="AY146" s="909"/>
      <c r="AZ146" s="909"/>
      <c r="BA146" s="909"/>
    </row>
    <row r="147" ht="15.75" customHeight="1">
      <c r="A147" s="942" t="s">
        <v>6289</v>
      </c>
      <c r="B147" s="943"/>
      <c r="C147" s="837" t="s">
        <v>1194</v>
      </c>
      <c r="D147" s="909" t="s">
        <v>6518</v>
      </c>
      <c r="E147" s="909" t="s">
        <v>6519</v>
      </c>
      <c r="F147" s="910"/>
      <c r="G147" s="910"/>
      <c r="H147" s="910"/>
      <c r="I147" s="910"/>
      <c r="J147" s="910"/>
      <c r="K147" s="910"/>
      <c r="L147" s="910"/>
      <c r="M147" s="910"/>
      <c r="N147" s="947"/>
      <c r="O147" s="910"/>
      <c r="P147" s="912" t="s">
        <v>3429</v>
      </c>
      <c r="Q147" s="910"/>
      <c r="R147" s="910"/>
      <c r="S147" s="910"/>
      <c r="T147" s="910"/>
      <c r="U147" s="909" t="s">
        <v>1194</v>
      </c>
      <c r="V147" s="910"/>
      <c r="W147" s="910"/>
      <c r="X147" s="910"/>
      <c r="Y147" s="910"/>
      <c r="Z147" s="910"/>
      <c r="AA147" s="910"/>
      <c r="AB147" s="910"/>
      <c r="AC147" s="910"/>
      <c r="AD147" s="910"/>
      <c r="AE147" s="910"/>
      <c r="AF147" s="910"/>
      <c r="AG147" s="910"/>
      <c r="AH147" s="910"/>
      <c r="AI147" s="913"/>
      <c r="AJ147" s="914"/>
      <c r="AK147" s="910"/>
      <c r="AL147" s="910"/>
      <c r="AM147" s="910"/>
      <c r="AN147" s="910"/>
      <c r="AO147" s="910"/>
      <c r="AP147" s="910"/>
      <c r="AQ147" s="910"/>
      <c r="AR147" s="910"/>
      <c r="AS147" s="910"/>
      <c r="AT147" s="910"/>
      <c r="AU147" s="910"/>
      <c r="AV147" s="910"/>
      <c r="AW147" s="910"/>
      <c r="AX147" s="910"/>
      <c r="AY147" s="910"/>
      <c r="AZ147" s="910"/>
      <c r="BA147" s="910"/>
    </row>
    <row r="148" ht="15.75" customHeight="1">
      <c r="A148" s="935" t="s">
        <v>6350</v>
      </c>
      <c r="B148" s="949" t="s">
        <v>6520</v>
      </c>
      <c r="C148" s="837" t="s">
        <v>1763</v>
      </c>
      <c r="D148" s="917"/>
      <c r="E148" s="909" t="s">
        <v>1763</v>
      </c>
      <c r="F148" s="910"/>
      <c r="G148" s="910"/>
      <c r="H148" s="909" t="s">
        <v>1763</v>
      </c>
      <c r="I148" s="910"/>
      <c r="J148" s="909" t="s">
        <v>4288</v>
      </c>
      <c r="K148" s="912" t="s">
        <v>2556</v>
      </c>
      <c r="L148" s="912" t="s">
        <v>2556</v>
      </c>
      <c r="M148" s="910"/>
      <c r="N148" s="910"/>
      <c r="O148" s="910"/>
      <c r="P148" s="929" t="s">
        <v>4712</v>
      </c>
      <c r="Q148" s="909" t="s">
        <v>1763</v>
      </c>
      <c r="R148" s="910"/>
      <c r="S148" s="910"/>
      <c r="T148" s="910"/>
      <c r="U148" s="910"/>
      <c r="V148" s="910"/>
      <c r="W148" s="910"/>
      <c r="X148" s="909" t="s">
        <v>1763</v>
      </c>
      <c r="Y148" s="910"/>
      <c r="Z148" s="910"/>
      <c r="AA148" s="910"/>
      <c r="AB148" s="910"/>
      <c r="AC148" s="910"/>
      <c r="AD148" s="910"/>
      <c r="AE148" s="909" t="s">
        <v>5003</v>
      </c>
      <c r="AF148" s="910"/>
      <c r="AG148" s="910"/>
      <c r="AH148" s="910"/>
      <c r="AI148" s="913"/>
      <c r="AJ148" s="914"/>
      <c r="AK148" s="910"/>
      <c r="AL148" s="910"/>
      <c r="AM148" s="910"/>
      <c r="AN148" s="910"/>
      <c r="AO148" s="910"/>
      <c r="AP148" s="910"/>
      <c r="AQ148" s="910"/>
      <c r="AR148" s="910"/>
      <c r="AS148" s="910"/>
      <c r="AT148" s="910"/>
      <c r="AU148" s="910"/>
      <c r="AV148" s="910"/>
      <c r="AW148" s="910"/>
      <c r="AX148" s="910"/>
      <c r="AY148" s="910"/>
      <c r="AZ148" s="910"/>
      <c r="BA148" s="910"/>
    </row>
    <row r="149" ht="15.75" customHeight="1">
      <c r="A149" s="938"/>
      <c r="B149" s="939" t="s">
        <v>6521</v>
      </c>
      <c r="C149" s="837" t="s">
        <v>1793</v>
      </c>
      <c r="D149" s="909" t="s">
        <v>6522</v>
      </c>
      <c r="E149" s="909" t="s">
        <v>695</v>
      </c>
      <c r="F149" s="910"/>
      <c r="G149" s="910"/>
      <c r="H149" s="909" t="s">
        <v>1608</v>
      </c>
      <c r="I149" s="910"/>
      <c r="J149" s="910"/>
      <c r="K149" s="912" t="s">
        <v>581</v>
      </c>
      <c r="L149" s="910"/>
      <c r="M149" s="843" t="s">
        <v>408</v>
      </c>
      <c r="N149" s="910"/>
      <c r="O149" s="910"/>
      <c r="P149" s="910"/>
      <c r="Q149" s="910"/>
      <c r="R149" s="910"/>
      <c r="S149" s="910"/>
      <c r="T149" s="910"/>
      <c r="U149" s="910"/>
      <c r="V149" s="910"/>
      <c r="W149" s="910"/>
      <c r="X149" s="910"/>
      <c r="Y149" s="910"/>
      <c r="Z149" s="910"/>
      <c r="AA149" s="910"/>
      <c r="AB149" s="910"/>
      <c r="AC149" s="910"/>
      <c r="AD149" s="910"/>
      <c r="AE149" s="910"/>
      <c r="AF149" s="910"/>
      <c r="AG149" s="910"/>
      <c r="AH149" s="910"/>
      <c r="AI149" s="913"/>
      <c r="AJ149" s="914"/>
      <c r="AK149" s="910"/>
      <c r="AL149" s="910"/>
      <c r="AM149" s="910"/>
      <c r="AN149" s="910"/>
      <c r="AO149" s="910"/>
      <c r="AP149" s="910"/>
      <c r="AQ149" s="910"/>
      <c r="AR149" s="910"/>
      <c r="AS149" s="910"/>
      <c r="AT149" s="910"/>
      <c r="AU149" s="910"/>
      <c r="AV149" s="910"/>
      <c r="AW149" s="910"/>
      <c r="AX149" s="910"/>
      <c r="AY149" s="910"/>
      <c r="AZ149" s="910"/>
      <c r="BA149" s="910"/>
    </row>
    <row r="150" ht="15.75" customHeight="1">
      <c r="A150" s="935" t="s">
        <v>6354</v>
      </c>
      <c r="B150" s="949" t="s">
        <v>6523</v>
      </c>
      <c r="C150" s="837" t="s">
        <v>6524</v>
      </c>
      <c r="D150" s="917"/>
      <c r="E150" s="910"/>
      <c r="F150" s="910"/>
      <c r="G150" s="912" t="s">
        <v>921</v>
      </c>
      <c r="H150" s="910"/>
      <c r="I150" s="924"/>
      <c r="J150" s="910"/>
      <c r="K150" s="910"/>
      <c r="L150" s="910"/>
      <c r="M150" s="909" t="s">
        <v>6524</v>
      </c>
      <c r="N150" s="910"/>
      <c r="O150" s="910"/>
      <c r="P150" s="910"/>
      <c r="Q150" s="910"/>
      <c r="R150" s="910"/>
      <c r="S150" s="910"/>
      <c r="T150" s="910"/>
      <c r="U150" s="910"/>
      <c r="V150" s="910"/>
      <c r="W150" s="910"/>
      <c r="X150" s="910"/>
      <c r="Y150" s="910"/>
      <c r="Z150" s="910"/>
      <c r="AA150" s="910"/>
      <c r="AB150" s="910"/>
      <c r="AC150" s="910"/>
      <c r="AD150" s="910"/>
      <c r="AE150" s="910"/>
      <c r="AF150" s="910"/>
      <c r="AG150" s="910"/>
      <c r="AH150" s="910"/>
      <c r="AI150" s="913"/>
      <c r="AJ150" s="914"/>
      <c r="AK150" s="910"/>
      <c r="AL150" s="910"/>
      <c r="AM150" s="910"/>
      <c r="AN150" s="910"/>
      <c r="AO150" s="910"/>
      <c r="AP150" s="910"/>
      <c r="AQ150" s="910"/>
      <c r="AR150" s="910"/>
      <c r="AS150" s="910"/>
      <c r="AT150" s="910"/>
      <c r="AU150" s="910"/>
      <c r="AV150" s="910"/>
      <c r="AW150" s="910"/>
      <c r="AX150" s="910"/>
      <c r="AY150" s="910"/>
      <c r="AZ150" s="910"/>
      <c r="BA150" s="910"/>
    </row>
    <row r="151" ht="15.75" customHeight="1">
      <c r="A151" s="935" t="s">
        <v>57</v>
      </c>
      <c r="B151" s="937" t="s">
        <v>6525</v>
      </c>
      <c r="C151" s="837" t="s">
        <v>1144</v>
      </c>
      <c r="D151" s="917"/>
      <c r="E151" s="910"/>
      <c r="F151" s="910"/>
      <c r="G151" s="909" t="s">
        <v>924</v>
      </c>
      <c r="H151" s="910"/>
      <c r="I151" s="909" t="s">
        <v>1144</v>
      </c>
      <c r="J151" s="910"/>
      <c r="K151" s="910"/>
      <c r="L151" s="910"/>
      <c r="M151" s="910"/>
      <c r="N151" s="910"/>
      <c r="O151" s="910"/>
      <c r="P151" s="910"/>
      <c r="Q151" s="910"/>
      <c r="R151" s="910"/>
      <c r="S151" s="910"/>
      <c r="T151" s="910"/>
      <c r="U151" s="910"/>
      <c r="V151" s="910"/>
      <c r="W151" s="910"/>
      <c r="X151" s="910"/>
      <c r="Y151" s="910"/>
      <c r="Z151" s="910"/>
      <c r="AA151" s="910"/>
      <c r="AB151" s="910"/>
      <c r="AC151" s="910"/>
      <c r="AD151" s="910"/>
      <c r="AE151" s="910"/>
      <c r="AF151" s="910"/>
      <c r="AG151" s="910"/>
      <c r="AH151" s="910"/>
      <c r="AI151" s="913"/>
      <c r="AJ151" s="914"/>
      <c r="AK151" s="910"/>
      <c r="AL151" s="910"/>
      <c r="AM151" s="910"/>
      <c r="AN151" s="910"/>
      <c r="AO151" s="910"/>
      <c r="AP151" s="910"/>
      <c r="AQ151" s="910"/>
      <c r="AR151" s="910"/>
      <c r="AS151" s="910"/>
      <c r="AT151" s="910"/>
      <c r="AU151" s="910"/>
      <c r="AV151" s="910"/>
      <c r="AW151" s="910"/>
      <c r="AX151" s="910"/>
      <c r="AY151" s="910"/>
      <c r="AZ151" s="910"/>
      <c r="BA151" s="910"/>
    </row>
    <row r="152" ht="15.75" customHeight="1">
      <c r="A152" s="938"/>
      <c r="B152" s="939" t="s">
        <v>6526</v>
      </c>
      <c r="C152" s="950"/>
      <c r="D152" s="917"/>
      <c r="E152" s="910"/>
      <c r="F152" s="910"/>
      <c r="G152" s="910"/>
      <c r="H152" s="910"/>
      <c r="I152" s="910"/>
      <c r="J152" s="910"/>
      <c r="K152" s="910"/>
      <c r="L152" s="910"/>
      <c r="M152" s="910"/>
      <c r="N152" s="910"/>
      <c r="O152" s="910"/>
      <c r="P152" s="910"/>
      <c r="Q152" s="910"/>
      <c r="R152" s="910"/>
      <c r="S152" s="910"/>
      <c r="T152" s="910"/>
      <c r="U152" s="910"/>
      <c r="V152" s="910"/>
      <c r="W152" s="910"/>
      <c r="X152" s="910"/>
      <c r="Y152" s="910"/>
      <c r="Z152" s="910"/>
      <c r="AA152" s="910"/>
      <c r="AB152" s="910"/>
      <c r="AC152" s="910"/>
      <c r="AD152" s="910"/>
      <c r="AE152" s="910"/>
      <c r="AF152" s="910"/>
      <c r="AG152" s="910"/>
      <c r="AH152" s="910"/>
      <c r="AI152" s="913"/>
      <c r="AJ152" s="914"/>
      <c r="AK152" s="910"/>
      <c r="AL152" s="910"/>
      <c r="AM152" s="910"/>
      <c r="AN152" s="910"/>
      <c r="AO152" s="910"/>
      <c r="AP152" s="910"/>
      <c r="AQ152" s="910"/>
      <c r="AR152" s="910"/>
      <c r="AS152" s="910"/>
      <c r="AT152" s="910"/>
      <c r="AU152" s="910"/>
      <c r="AV152" s="910"/>
      <c r="AW152" s="910"/>
      <c r="AX152" s="910"/>
      <c r="AY152" s="910"/>
      <c r="AZ152" s="910"/>
      <c r="BA152" s="910"/>
    </row>
    <row r="153">
      <c r="A153" s="951" t="s">
        <v>39</v>
      </c>
      <c r="D153" s="952"/>
      <c r="E153" s="952"/>
      <c r="F153" s="952"/>
      <c r="G153" s="952"/>
      <c r="H153" s="952"/>
      <c r="I153" s="952"/>
      <c r="J153" s="952"/>
      <c r="K153" s="952"/>
      <c r="L153" s="952"/>
      <c r="M153" s="952"/>
      <c r="N153" s="952"/>
      <c r="O153" s="952"/>
      <c r="P153" s="952"/>
      <c r="Q153" s="952"/>
      <c r="R153" s="952"/>
      <c r="S153" s="952"/>
      <c r="T153" s="952"/>
      <c r="U153" s="952"/>
      <c r="V153" s="952"/>
      <c r="W153" s="952"/>
      <c r="X153" s="952"/>
      <c r="Y153" s="952"/>
      <c r="Z153" s="952"/>
      <c r="AA153" s="952"/>
      <c r="AB153" s="952"/>
      <c r="AC153" s="952"/>
      <c r="AD153" s="952"/>
      <c r="AE153" s="952"/>
      <c r="AF153" s="952"/>
      <c r="AG153" s="952"/>
      <c r="AH153" s="952"/>
      <c r="AI153" s="953"/>
      <c r="AJ153" s="954"/>
      <c r="AK153" s="952"/>
      <c r="AL153" s="952"/>
      <c r="AM153" s="952"/>
      <c r="AN153" s="952"/>
      <c r="AO153" s="952"/>
      <c r="AP153" s="952"/>
      <c r="AQ153" s="952"/>
      <c r="AR153" s="952"/>
      <c r="AS153" s="952"/>
      <c r="AT153" s="952"/>
      <c r="AU153" s="952"/>
      <c r="AV153" s="952"/>
      <c r="AW153" s="952"/>
      <c r="AX153" s="952"/>
      <c r="AY153" s="952"/>
      <c r="AZ153" s="952"/>
      <c r="BA153" s="952"/>
    </row>
    <row r="154" ht="15.75" customHeight="1">
      <c r="A154" s="955" t="s">
        <v>6527</v>
      </c>
      <c r="B154" s="956" t="s">
        <v>6528</v>
      </c>
      <c r="C154" s="837" t="s">
        <v>6529</v>
      </c>
      <c r="D154" s="838" t="s">
        <v>6529</v>
      </c>
      <c r="E154" s="838" t="s">
        <v>6530</v>
      </c>
      <c r="F154" s="838" t="s">
        <v>6530</v>
      </c>
      <c r="G154" s="838" t="s">
        <v>6530</v>
      </c>
      <c r="H154" s="887"/>
      <c r="I154" s="887"/>
      <c r="J154" s="838" t="s">
        <v>6531</v>
      </c>
      <c r="K154" s="838" t="s">
        <v>6532</v>
      </c>
      <c r="L154" s="861" t="s">
        <v>6530</v>
      </c>
      <c r="M154" s="838" t="s">
        <v>6530</v>
      </c>
      <c r="N154" s="887"/>
      <c r="O154" s="888"/>
      <c r="P154" s="838" t="s">
        <v>6533</v>
      </c>
      <c r="Q154" s="838" t="s">
        <v>6534</v>
      </c>
      <c r="R154" s="887"/>
      <c r="S154" s="887"/>
      <c r="T154" s="887"/>
      <c r="U154" s="887"/>
      <c r="V154" s="887"/>
      <c r="W154" s="861" t="s">
        <v>271</v>
      </c>
      <c r="X154" s="887"/>
      <c r="Y154" s="887"/>
      <c r="Z154" s="887"/>
      <c r="AA154" s="887"/>
      <c r="AB154" s="887"/>
      <c r="AC154" s="861" t="s">
        <v>6531</v>
      </c>
      <c r="AD154" s="861" t="s">
        <v>6533</v>
      </c>
      <c r="AE154" s="887"/>
      <c r="AF154" s="887"/>
      <c r="AG154" s="887"/>
      <c r="AH154" s="887"/>
      <c r="AI154" s="889"/>
      <c r="AJ154" s="890"/>
      <c r="AK154" s="887"/>
      <c r="AL154" s="887"/>
      <c r="AM154" s="893"/>
      <c r="AN154" s="887"/>
      <c r="AO154" s="887"/>
      <c r="AP154" s="887"/>
      <c r="AQ154" s="887"/>
      <c r="AR154" s="887"/>
      <c r="AS154" s="887"/>
      <c r="AT154" s="887"/>
      <c r="AU154" s="887"/>
      <c r="AV154" s="887"/>
      <c r="AW154" s="887"/>
      <c r="AX154" s="887"/>
      <c r="AY154" s="887"/>
      <c r="AZ154" s="887"/>
      <c r="BA154" s="887"/>
    </row>
    <row r="155" ht="15.75" customHeight="1">
      <c r="A155" s="957"/>
      <c r="B155" s="958" t="s">
        <v>6535</v>
      </c>
      <c r="C155" s="837" t="s">
        <v>6536</v>
      </c>
      <c r="D155" s="838" t="s">
        <v>6536</v>
      </c>
      <c r="E155" s="887"/>
      <c r="F155" s="887"/>
      <c r="G155" s="887"/>
      <c r="H155" s="887"/>
      <c r="I155" s="887"/>
      <c r="J155" s="842"/>
      <c r="K155" s="887"/>
      <c r="L155" s="861" t="s">
        <v>6530</v>
      </c>
      <c r="M155" s="887"/>
      <c r="N155" s="838" t="s">
        <v>6536</v>
      </c>
      <c r="O155" s="888"/>
      <c r="P155" s="887"/>
      <c r="Q155" s="887"/>
      <c r="R155" s="887"/>
      <c r="S155" s="887"/>
      <c r="T155" s="887"/>
      <c r="U155" s="838" t="s">
        <v>6529</v>
      </c>
      <c r="V155" s="887"/>
      <c r="W155" s="887"/>
      <c r="X155" s="887"/>
      <c r="Y155" s="887"/>
      <c r="Z155" s="887"/>
      <c r="AA155" s="887"/>
      <c r="AB155" s="887"/>
      <c r="AC155" s="887"/>
      <c r="AD155" s="887"/>
      <c r="AE155" s="887"/>
      <c r="AF155" s="887"/>
      <c r="AG155" s="887"/>
      <c r="AH155" s="887"/>
      <c r="AI155" s="889"/>
      <c r="AJ155" s="890"/>
      <c r="AK155" s="887"/>
      <c r="AL155" s="887"/>
      <c r="AM155" s="887"/>
      <c r="AN155" s="887"/>
      <c r="AO155" s="887"/>
      <c r="AP155" s="887"/>
      <c r="AQ155" s="887"/>
      <c r="AR155" s="887"/>
      <c r="AS155" s="887"/>
      <c r="AT155" s="887"/>
      <c r="AU155" s="887"/>
      <c r="AV155" s="887"/>
      <c r="AW155" s="887"/>
      <c r="AX155" s="887"/>
      <c r="AY155" s="887"/>
      <c r="AZ155" s="887"/>
      <c r="BA155" s="887"/>
    </row>
    <row r="156" ht="15.75" customHeight="1">
      <c r="A156" s="955" t="s">
        <v>6537</v>
      </c>
      <c r="B156" s="956" t="s">
        <v>6255</v>
      </c>
      <c r="C156" s="837" t="s">
        <v>6538</v>
      </c>
      <c r="D156" s="838" t="s">
        <v>6538</v>
      </c>
      <c r="E156" s="887"/>
      <c r="F156" s="887"/>
      <c r="G156" s="838" t="s">
        <v>4862</v>
      </c>
      <c r="H156" s="887"/>
      <c r="I156" s="887"/>
      <c r="J156" s="838" t="s">
        <v>2077</v>
      </c>
      <c r="K156" s="887"/>
      <c r="L156" s="887"/>
      <c r="M156" s="887"/>
      <c r="N156" s="838" t="s">
        <v>2522</v>
      </c>
      <c r="O156" s="888"/>
      <c r="P156" s="887"/>
      <c r="Q156" s="838" t="s">
        <v>3331</v>
      </c>
      <c r="R156" s="887"/>
      <c r="S156" s="887"/>
      <c r="T156" s="887"/>
      <c r="U156" s="887"/>
      <c r="V156" s="887"/>
      <c r="W156" s="861" t="s">
        <v>3914</v>
      </c>
      <c r="X156" s="887"/>
      <c r="Y156" s="887"/>
      <c r="Z156" s="887"/>
      <c r="AA156" s="887"/>
      <c r="AB156" s="887"/>
      <c r="AC156" s="887"/>
      <c r="AD156" s="887"/>
      <c r="AE156" s="887"/>
      <c r="AF156" s="887"/>
      <c r="AG156" s="887"/>
      <c r="AH156" s="887"/>
      <c r="AI156" s="889"/>
      <c r="AJ156" s="890"/>
      <c r="AK156" s="887"/>
      <c r="AL156" s="887"/>
      <c r="AM156" s="887"/>
      <c r="AN156" s="887"/>
      <c r="AO156" s="887"/>
      <c r="AP156" s="887"/>
      <c r="AQ156" s="887"/>
      <c r="AR156" s="887"/>
      <c r="AS156" s="887"/>
      <c r="AT156" s="887"/>
      <c r="AU156" s="887"/>
      <c r="AV156" s="887"/>
      <c r="AW156" s="887"/>
      <c r="AX156" s="887"/>
      <c r="AY156" s="887"/>
      <c r="AZ156" s="887"/>
      <c r="BA156" s="887"/>
    </row>
    <row r="157" ht="15.75" customHeight="1">
      <c r="A157" s="959" t="s">
        <v>6539</v>
      </c>
      <c r="B157" s="960" t="s">
        <v>6255</v>
      </c>
      <c r="C157" s="837" t="s">
        <v>6540</v>
      </c>
      <c r="D157" s="838" t="s">
        <v>6541</v>
      </c>
      <c r="E157" s="838" t="s">
        <v>6540</v>
      </c>
      <c r="F157" s="887"/>
      <c r="G157" s="858"/>
      <c r="H157" s="887"/>
      <c r="I157" s="887"/>
      <c r="J157" s="858"/>
      <c r="K157" s="887"/>
      <c r="L157" s="887"/>
      <c r="M157" s="887"/>
      <c r="N157" s="858"/>
      <c r="O157" s="888"/>
      <c r="P157" s="887"/>
      <c r="Q157" s="858"/>
      <c r="R157" s="887"/>
      <c r="S157" s="887"/>
      <c r="T157" s="887"/>
      <c r="U157" s="887"/>
      <c r="V157" s="887"/>
      <c r="W157" s="887"/>
      <c r="X157" s="887"/>
      <c r="Y157" s="887"/>
      <c r="Z157" s="887"/>
      <c r="AA157" s="887"/>
      <c r="AB157" s="887"/>
      <c r="AC157" s="887"/>
      <c r="AD157" s="887"/>
      <c r="AE157" s="887"/>
      <c r="AF157" s="887"/>
      <c r="AG157" s="887"/>
      <c r="AH157" s="887"/>
      <c r="AI157" s="889"/>
      <c r="AJ157" s="890"/>
      <c r="AK157" s="887"/>
      <c r="AL157" s="887"/>
      <c r="AM157" s="887"/>
      <c r="AN157" s="887"/>
      <c r="AO157" s="887"/>
      <c r="AP157" s="887"/>
      <c r="AQ157" s="887"/>
      <c r="AR157" s="887"/>
      <c r="AS157" s="887"/>
      <c r="AT157" s="887"/>
      <c r="AU157" s="887"/>
      <c r="AV157" s="887"/>
      <c r="AW157" s="887"/>
      <c r="AX157" s="887"/>
      <c r="AY157" s="887"/>
      <c r="AZ157" s="887"/>
      <c r="BA157" s="887"/>
    </row>
    <row r="158" ht="15.75" customHeight="1">
      <c r="A158" s="955" t="s">
        <v>6258</v>
      </c>
      <c r="B158" s="961" t="s">
        <v>6542</v>
      </c>
      <c r="C158" s="837" t="s">
        <v>4541</v>
      </c>
      <c r="D158" s="893"/>
      <c r="E158" s="887"/>
      <c r="F158" s="887"/>
      <c r="G158" s="842"/>
      <c r="H158" s="861"/>
      <c r="I158" s="887"/>
      <c r="J158" s="887"/>
      <c r="K158" s="887"/>
      <c r="L158" s="887"/>
      <c r="M158" s="838" t="s">
        <v>4541</v>
      </c>
      <c r="N158" s="887"/>
      <c r="O158" s="888"/>
      <c r="P158" s="887"/>
      <c r="Q158" s="887"/>
      <c r="R158" s="887"/>
      <c r="S158" s="887"/>
      <c r="T158" s="887"/>
      <c r="U158" s="887"/>
      <c r="V158" s="887"/>
      <c r="W158" s="887"/>
      <c r="X158" s="887"/>
      <c r="Y158" s="887"/>
      <c r="Z158" s="887"/>
      <c r="AA158" s="887"/>
      <c r="AB158" s="887"/>
      <c r="AC158" s="887"/>
      <c r="AD158" s="887"/>
      <c r="AE158" s="887"/>
      <c r="AF158" s="887"/>
      <c r="AG158" s="887"/>
      <c r="AH158" s="887"/>
      <c r="AI158" s="889"/>
      <c r="AJ158" s="890"/>
      <c r="AK158" s="887"/>
      <c r="AL158" s="887"/>
      <c r="AM158" s="887"/>
      <c r="AN158" s="887"/>
      <c r="AO158" s="887"/>
      <c r="AP158" s="887"/>
      <c r="AQ158" s="887"/>
      <c r="AR158" s="887"/>
      <c r="AS158" s="887"/>
      <c r="AT158" s="887"/>
      <c r="AU158" s="887"/>
      <c r="AV158" s="887"/>
      <c r="AW158" s="887"/>
      <c r="AX158" s="887"/>
      <c r="AY158" s="887"/>
      <c r="AZ158" s="887"/>
      <c r="BA158" s="887"/>
    </row>
    <row r="159" ht="15.75" customHeight="1">
      <c r="A159" s="957"/>
      <c r="B159" s="958" t="s">
        <v>6543</v>
      </c>
      <c r="C159" s="837" t="s">
        <v>4109</v>
      </c>
      <c r="D159" s="838" t="s">
        <v>4109</v>
      </c>
      <c r="E159" s="838" t="s">
        <v>6544</v>
      </c>
      <c r="F159" s="887"/>
      <c r="G159" s="887"/>
      <c r="H159" s="838" t="s">
        <v>3181</v>
      </c>
      <c r="I159" s="887"/>
      <c r="J159" s="843" t="s">
        <v>1375</v>
      </c>
      <c r="K159" s="887"/>
      <c r="L159" s="838" t="s">
        <v>1642</v>
      </c>
      <c r="M159" s="843" t="s">
        <v>504</v>
      </c>
      <c r="N159" s="887"/>
      <c r="O159" s="888" t="s">
        <v>1932</v>
      </c>
      <c r="P159" s="838" t="s">
        <v>240</v>
      </c>
      <c r="Q159" s="838" t="s">
        <v>2481</v>
      </c>
      <c r="R159" s="887"/>
      <c r="S159" s="887"/>
      <c r="T159" s="887"/>
      <c r="U159" s="887"/>
      <c r="V159" s="887"/>
      <c r="W159" s="887"/>
      <c r="X159" s="887"/>
      <c r="Y159" s="887"/>
      <c r="Z159" s="887"/>
      <c r="AA159" s="887"/>
      <c r="AB159" s="887"/>
      <c r="AC159" s="887"/>
      <c r="AD159" s="887"/>
      <c r="AE159" s="887"/>
      <c r="AF159" s="887"/>
      <c r="AG159" s="887"/>
      <c r="AH159" s="887"/>
      <c r="AI159" s="889"/>
      <c r="AJ159" s="890"/>
      <c r="AK159" s="887"/>
      <c r="AL159" s="887"/>
      <c r="AM159" s="887"/>
      <c r="AN159" s="887"/>
      <c r="AO159" s="887"/>
      <c r="AP159" s="887"/>
      <c r="AQ159" s="887"/>
      <c r="AR159" s="887"/>
      <c r="AS159" s="887"/>
      <c r="AT159" s="887"/>
      <c r="AU159" s="887"/>
      <c r="AV159" s="887"/>
      <c r="AW159" s="887"/>
      <c r="AX159" s="887"/>
      <c r="AY159" s="887"/>
      <c r="AZ159" s="887"/>
      <c r="BA159" s="887"/>
    </row>
    <row r="160" ht="15.75" customHeight="1">
      <c r="A160" s="962" t="s">
        <v>6269</v>
      </c>
      <c r="B160" s="963" t="s">
        <v>6545</v>
      </c>
      <c r="C160" s="837" t="s">
        <v>6546</v>
      </c>
      <c r="D160" s="842"/>
      <c r="E160" s="838" t="s">
        <v>6546</v>
      </c>
      <c r="F160" s="887"/>
      <c r="G160" s="887"/>
      <c r="H160" s="887"/>
      <c r="I160" s="887"/>
      <c r="J160" s="842"/>
      <c r="K160" s="887"/>
      <c r="L160" s="887"/>
      <c r="M160" s="838" t="s">
        <v>3798</v>
      </c>
      <c r="N160" s="887"/>
      <c r="O160" s="887"/>
      <c r="P160" s="887"/>
      <c r="Q160" s="887"/>
      <c r="R160" s="887"/>
      <c r="S160" s="887"/>
      <c r="T160" s="887"/>
      <c r="U160" s="887"/>
      <c r="V160" s="887"/>
      <c r="W160" s="887"/>
      <c r="X160" s="887"/>
      <c r="Y160" s="887"/>
      <c r="Z160" s="861" t="s">
        <v>4812</v>
      </c>
      <c r="AA160" s="887"/>
      <c r="AB160" s="887"/>
      <c r="AC160" s="887"/>
      <c r="AD160" s="887"/>
      <c r="AE160" s="887"/>
      <c r="AF160" s="887"/>
      <c r="AG160" s="887"/>
      <c r="AH160" s="887"/>
      <c r="AI160" s="889"/>
      <c r="AJ160" s="890"/>
      <c r="AK160" s="887"/>
      <c r="AL160" s="887"/>
      <c r="AM160" s="887"/>
      <c r="AN160" s="887"/>
      <c r="AO160" s="887"/>
      <c r="AP160" s="887"/>
      <c r="AQ160" s="887"/>
      <c r="AR160" s="887"/>
      <c r="AS160" s="887"/>
      <c r="AT160" s="887"/>
      <c r="AU160" s="887"/>
      <c r="AV160" s="887"/>
      <c r="AW160" s="887"/>
      <c r="AX160" s="887"/>
      <c r="AY160" s="887"/>
      <c r="AZ160" s="887"/>
      <c r="BA160" s="887"/>
    </row>
    <row r="161" ht="15.75" customHeight="1">
      <c r="A161" s="957"/>
      <c r="B161" s="958" t="s">
        <v>6547</v>
      </c>
      <c r="C161" s="837" t="s">
        <v>6548</v>
      </c>
      <c r="D161" s="838" t="s">
        <v>6548</v>
      </c>
      <c r="E161" s="838" t="s">
        <v>1010</v>
      </c>
      <c r="F161" s="838" t="s">
        <v>4559</v>
      </c>
      <c r="G161" s="838" t="s">
        <v>6549</v>
      </c>
      <c r="H161" s="838" t="s">
        <v>6550</v>
      </c>
      <c r="I161" s="887" t="s">
        <v>5280</v>
      </c>
      <c r="J161" s="843" t="s">
        <v>1376</v>
      </c>
      <c r="K161" s="861" t="s">
        <v>1453</v>
      </c>
      <c r="L161" s="887"/>
      <c r="M161" s="843" t="s">
        <v>3272</v>
      </c>
      <c r="N161" s="887"/>
      <c r="O161" s="887" t="s">
        <v>1453</v>
      </c>
      <c r="P161" s="838" t="s">
        <v>2078</v>
      </c>
      <c r="Q161" s="887"/>
      <c r="R161" s="887"/>
      <c r="S161" s="887" t="s">
        <v>6551</v>
      </c>
      <c r="T161" s="887"/>
      <c r="U161" s="887"/>
      <c r="V161" s="887"/>
      <c r="W161" s="887"/>
      <c r="X161" s="887"/>
      <c r="Y161" s="887"/>
      <c r="Z161" s="887"/>
      <c r="AA161" s="887"/>
      <c r="AB161" s="887"/>
      <c r="AC161" s="887"/>
      <c r="AD161" s="887"/>
      <c r="AE161" s="887"/>
      <c r="AF161" s="887"/>
      <c r="AG161" s="887"/>
      <c r="AH161" s="887"/>
      <c r="AI161" s="889"/>
      <c r="AJ161" s="890"/>
      <c r="AK161" s="887"/>
      <c r="AL161" s="887"/>
      <c r="AM161" s="887"/>
      <c r="AN161" s="887"/>
      <c r="AO161" s="887"/>
      <c r="AP161" s="887"/>
      <c r="AQ161" s="887"/>
      <c r="AR161" s="887"/>
      <c r="AS161" s="887"/>
      <c r="AT161" s="887"/>
      <c r="AU161" s="887"/>
      <c r="AV161" s="887"/>
      <c r="AW161" s="887"/>
      <c r="AX161" s="887"/>
      <c r="AY161" s="887"/>
      <c r="AZ161" s="887"/>
      <c r="BA161" s="887"/>
    </row>
    <row r="162" ht="15.75" customHeight="1">
      <c r="A162" s="957"/>
      <c r="B162" s="958" t="s">
        <v>6552</v>
      </c>
      <c r="C162" s="837" t="s">
        <v>2467</v>
      </c>
      <c r="D162" s="839" t="str">
        <f>HYPERLINK("https://youtu.be/mULl021u2oE","33.61")</f>
        <v>33.61</v>
      </c>
      <c r="E162" s="887"/>
      <c r="F162" s="838" t="s">
        <v>1258</v>
      </c>
      <c r="G162" s="887"/>
      <c r="H162" s="887"/>
      <c r="I162" s="887" t="s">
        <v>2817</v>
      </c>
      <c r="J162" s="887"/>
      <c r="K162" s="887"/>
      <c r="L162" s="838" t="s">
        <v>1643</v>
      </c>
      <c r="M162" s="887"/>
      <c r="N162" s="887"/>
      <c r="O162" s="887" t="s">
        <v>2250</v>
      </c>
      <c r="P162" s="887"/>
      <c r="Q162" s="887"/>
      <c r="R162" s="887"/>
      <c r="S162" s="887"/>
      <c r="T162" s="887"/>
      <c r="U162" s="887"/>
      <c r="V162" s="887"/>
      <c r="W162" s="887"/>
      <c r="X162" s="887"/>
      <c r="Y162" s="887"/>
      <c r="Z162" s="887"/>
      <c r="AA162" s="887"/>
      <c r="AB162" s="887"/>
      <c r="AC162" s="887"/>
      <c r="AD162" s="887"/>
      <c r="AE162" s="887"/>
      <c r="AF162" s="887"/>
      <c r="AG162" s="887"/>
      <c r="AH162" s="887"/>
      <c r="AI162" s="889"/>
      <c r="AJ162" s="890"/>
      <c r="AK162" s="887"/>
      <c r="AL162" s="887"/>
      <c r="AM162" s="887"/>
      <c r="AN162" s="887"/>
      <c r="AO162" s="887"/>
      <c r="AP162" s="887"/>
      <c r="AQ162" s="887"/>
      <c r="AR162" s="887"/>
      <c r="AS162" s="887"/>
      <c r="AT162" s="887"/>
      <c r="AU162" s="887"/>
      <c r="AV162" s="887"/>
      <c r="AW162" s="887"/>
      <c r="AX162" s="887"/>
      <c r="AY162" s="887"/>
      <c r="AZ162" s="887"/>
      <c r="BA162" s="887"/>
    </row>
    <row r="163" ht="15.75" customHeight="1">
      <c r="A163" s="962" t="s">
        <v>6553</v>
      </c>
      <c r="B163" s="963" t="s">
        <v>6374</v>
      </c>
      <c r="C163" s="837" t="s">
        <v>3734</v>
      </c>
      <c r="D163" s="893"/>
      <c r="E163" s="838" t="s">
        <v>3734</v>
      </c>
      <c r="F163" s="888"/>
      <c r="G163" s="838" t="s">
        <v>6554</v>
      </c>
      <c r="H163" s="887"/>
      <c r="I163" s="888"/>
      <c r="J163" s="887"/>
      <c r="K163" s="887"/>
      <c r="L163" s="887"/>
      <c r="M163" s="887"/>
      <c r="N163" s="887"/>
      <c r="O163" s="887"/>
      <c r="P163" s="887"/>
      <c r="Q163" s="887"/>
      <c r="R163" s="887"/>
      <c r="S163" s="887"/>
      <c r="T163" s="887"/>
      <c r="U163" s="887"/>
      <c r="V163" s="887"/>
      <c r="W163" s="887"/>
      <c r="X163" s="887"/>
      <c r="Y163" s="887"/>
      <c r="Z163" s="887"/>
      <c r="AA163" s="887"/>
      <c r="AB163" s="887"/>
      <c r="AC163" s="887"/>
      <c r="AD163" s="887"/>
      <c r="AE163" s="887"/>
      <c r="AF163" s="887"/>
      <c r="AG163" s="887"/>
      <c r="AH163" s="887"/>
      <c r="AI163" s="889"/>
      <c r="AJ163" s="890"/>
      <c r="AK163" s="887"/>
      <c r="AL163" s="887"/>
      <c r="AM163" s="887"/>
      <c r="AN163" s="887"/>
      <c r="AO163" s="887"/>
      <c r="AP163" s="887"/>
      <c r="AQ163" s="887"/>
      <c r="AR163" s="887"/>
      <c r="AS163" s="887"/>
      <c r="AT163" s="887"/>
      <c r="AU163" s="887"/>
      <c r="AV163" s="887"/>
      <c r="AW163" s="887"/>
      <c r="AX163" s="887"/>
      <c r="AY163" s="887"/>
      <c r="AZ163" s="887"/>
      <c r="BA163" s="887"/>
    </row>
    <row r="164" ht="15.75" customHeight="1">
      <c r="A164" s="957"/>
      <c r="B164" s="958" t="s">
        <v>6555</v>
      </c>
      <c r="C164" s="837" t="s">
        <v>1734</v>
      </c>
      <c r="D164" s="838" t="s">
        <v>1734</v>
      </c>
      <c r="E164" s="887"/>
      <c r="F164" s="888"/>
      <c r="G164" s="887"/>
      <c r="H164" s="887"/>
      <c r="I164" s="888"/>
      <c r="J164" s="838" t="s">
        <v>199</v>
      </c>
      <c r="K164" s="887"/>
      <c r="L164" s="887"/>
      <c r="M164" s="887"/>
      <c r="N164" s="887"/>
      <c r="O164" s="887"/>
      <c r="P164" s="887"/>
      <c r="Q164" s="838" t="s">
        <v>1947</v>
      </c>
      <c r="R164" s="887"/>
      <c r="S164" s="887"/>
      <c r="T164" s="887"/>
      <c r="U164" s="861" t="s">
        <v>1649</v>
      </c>
      <c r="V164" s="887"/>
      <c r="W164" s="887"/>
      <c r="X164" s="887"/>
      <c r="Y164" s="887"/>
      <c r="Z164" s="887"/>
      <c r="AA164" s="887"/>
      <c r="AB164" s="887"/>
      <c r="AC164" s="887"/>
      <c r="AD164" s="887"/>
      <c r="AE164" s="887"/>
      <c r="AF164" s="887"/>
      <c r="AG164" s="838" t="s">
        <v>1269</v>
      </c>
      <c r="AH164" s="887"/>
      <c r="AI164" s="889"/>
      <c r="AJ164" s="890"/>
      <c r="AK164" s="887"/>
      <c r="AL164" s="887"/>
      <c r="AM164" s="887"/>
      <c r="AN164" s="887"/>
      <c r="AO164" s="887"/>
      <c r="AP164" s="887"/>
      <c r="AQ164" s="887"/>
      <c r="AR164" s="887"/>
      <c r="AS164" s="887"/>
      <c r="AT164" s="887"/>
      <c r="AU164" s="887"/>
      <c r="AV164" s="887"/>
      <c r="AW164" s="887"/>
      <c r="AX164" s="887"/>
      <c r="AY164" s="887"/>
      <c r="AZ164" s="887"/>
      <c r="BA164" s="887"/>
    </row>
    <row r="165" ht="15.75" customHeight="1">
      <c r="A165" s="962" t="s">
        <v>6556</v>
      </c>
      <c r="B165" s="963" t="s">
        <v>6374</v>
      </c>
      <c r="C165" s="837" t="s">
        <v>6557</v>
      </c>
      <c r="D165" s="893"/>
      <c r="E165" s="838" t="s">
        <v>6557</v>
      </c>
      <c r="F165" s="888"/>
      <c r="G165" s="858"/>
      <c r="H165" s="887"/>
      <c r="I165" s="888"/>
      <c r="J165" s="887"/>
      <c r="K165" s="887"/>
      <c r="L165" s="887"/>
      <c r="M165" s="838" t="s">
        <v>6558</v>
      </c>
      <c r="N165" s="887"/>
      <c r="O165" s="887"/>
      <c r="P165" s="887"/>
      <c r="Q165" s="887"/>
      <c r="R165" s="887"/>
      <c r="S165" s="887"/>
      <c r="T165" s="887"/>
      <c r="U165" s="887"/>
      <c r="V165" s="887"/>
      <c r="W165" s="887"/>
      <c r="X165" s="887"/>
      <c r="Y165" s="887"/>
      <c r="Z165" s="861" t="s">
        <v>6559</v>
      </c>
      <c r="AA165" s="887"/>
      <c r="AB165" s="887"/>
      <c r="AC165" s="887"/>
      <c r="AD165" s="887"/>
      <c r="AE165" s="887"/>
      <c r="AF165" s="887"/>
      <c r="AG165" s="887"/>
      <c r="AH165" s="887"/>
      <c r="AI165" s="889"/>
      <c r="AJ165" s="890"/>
      <c r="AK165" s="887"/>
      <c r="AL165" s="887"/>
      <c r="AM165" s="887"/>
      <c r="AN165" s="887"/>
      <c r="AO165" s="887"/>
      <c r="AP165" s="887"/>
      <c r="AQ165" s="887"/>
      <c r="AR165" s="887"/>
      <c r="AS165" s="887"/>
      <c r="AT165" s="887"/>
      <c r="AU165" s="887"/>
      <c r="AV165" s="887"/>
      <c r="AW165" s="887"/>
      <c r="AX165" s="887"/>
      <c r="AY165" s="887"/>
      <c r="AZ165" s="887"/>
      <c r="BA165" s="887"/>
    </row>
    <row r="166" ht="15.75" customHeight="1">
      <c r="A166" s="964"/>
      <c r="B166" s="965" t="s">
        <v>6555</v>
      </c>
      <c r="C166" s="837" t="s">
        <v>6560</v>
      </c>
      <c r="D166" s="838" t="s">
        <v>6560</v>
      </c>
      <c r="E166" s="846"/>
      <c r="F166" s="966"/>
      <c r="G166" s="846"/>
      <c r="H166" s="846"/>
      <c r="I166" s="966"/>
      <c r="J166" s="840"/>
      <c r="K166" s="846"/>
      <c r="L166" s="846"/>
      <c r="M166" s="846"/>
      <c r="N166" s="846"/>
      <c r="O166" s="846"/>
      <c r="P166" s="846"/>
      <c r="Q166" s="846"/>
      <c r="R166" s="846"/>
      <c r="S166" s="846"/>
      <c r="T166" s="846"/>
      <c r="U166" s="877"/>
      <c r="V166" s="846"/>
      <c r="W166" s="846"/>
      <c r="X166" s="846"/>
      <c r="Y166" s="846"/>
      <c r="Z166" s="846"/>
      <c r="AA166" s="846"/>
      <c r="AB166" s="846"/>
      <c r="AC166" s="846"/>
      <c r="AD166" s="846"/>
      <c r="AE166" s="846"/>
      <c r="AF166" s="846"/>
      <c r="AG166" s="838" t="s">
        <v>6560</v>
      </c>
      <c r="AH166" s="846"/>
      <c r="AI166" s="899"/>
      <c r="AJ166" s="863"/>
      <c r="AK166" s="846"/>
      <c r="AL166" s="846"/>
      <c r="AM166" s="846"/>
      <c r="AN166" s="846"/>
      <c r="AO166" s="846"/>
      <c r="AP166" s="846"/>
      <c r="AQ166" s="846"/>
      <c r="AR166" s="846"/>
      <c r="AS166" s="846"/>
      <c r="AT166" s="846"/>
      <c r="AU166" s="846"/>
      <c r="AV166" s="846"/>
      <c r="AW166" s="846"/>
      <c r="AX166" s="846"/>
      <c r="AY166" s="846"/>
      <c r="AZ166" s="846"/>
      <c r="BA166" s="846"/>
    </row>
    <row r="167" ht="15.75" customHeight="1">
      <c r="A167" s="962" t="s">
        <v>6289</v>
      </c>
      <c r="B167" s="963" t="s">
        <v>6255</v>
      </c>
      <c r="C167" s="837" t="str">
        <f>HYPERLINK("https://www.youtube.com/watch?v=_HQgQjbTLjM","1:11.32")</f>
        <v>1:11.32</v>
      </c>
      <c r="D167" s="893"/>
      <c r="E167" s="887"/>
      <c r="F167" s="880" t="str">
        <f>HYPERLINK("https://www.youtube.com/watch?v=_HQgQjbTLjM","1:11.32")</f>
        <v>1:11.32</v>
      </c>
      <c r="G167" s="861" t="s">
        <v>934</v>
      </c>
      <c r="H167" s="887"/>
      <c r="I167" s="888" t="s">
        <v>1159</v>
      </c>
      <c r="J167" s="843" t="s">
        <v>1381</v>
      </c>
      <c r="K167" s="887"/>
      <c r="L167" s="887"/>
      <c r="M167" s="843" t="s">
        <v>6561</v>
      </c>
      <c r="N167" s="887"/>
      <c r="O167" s="887"/>
      <c r="P167" s="838" t="s">
        <v>3437</v>
      </c>
      <c r="Q167" s="887"/>
      <c r="R167" s="887"/>
      <c r="S167" s="887"/>
      <c r="T167" s="887"/>
      <c r="U167" s="887"/>
      <c r="V167" s="887"/>
      <c r="W167" s="887"/>
      <c r="X167" s="887"/>
      <c r="Y167" s="887"/>
      <c r="Z167" s="887"/>
      <c r="AA167" s="887"/>
      <c r="AB167" s="887"/>
      <c r="AC167" s="887"/>
      <c r="AD167" s="887"/>
      <c r="AE167" s="887"/>
      <c r="AF167" s="887"/>
      <c r="AG167" s="887"/>
      <c r="AH167" s="887"/>
      <c r="AI167" s="889"/>
      <c r="AJ167" s="890"/>
      <c r="AK167" s="887"/>
      <c r="AL167" s="887"/>
      <c r="AM167" s="887"/>
      <c r="AN167" s="887"/>
      <c r="AO167" s="887"/>
      <c r="AP167" s="887"/>
      <c r="AQ167" s="887"/>
      <c r="AR167" s="887"/>
      <c r="AS167" s="887"/>
      <c r="AT167" s="887"/>
      <c r="AU167" s="887"/>
      <c r="AV167" s="887"/>
      <c r="AW167" s="887"/>
      <c r="AX167" s="887"/>
      <c r="AY167" s="887"/>
      <c r="AZ167" s="887"/>
      <c r="BA167" s="887"/>
    </row>
    <row r="168" ht="15.75" customHeight="1">
      <c r="A168" s="955" t="s">
        <v>6275</v>
      </c>
      <c r="B168" s="961" t="s">
        <v>6562</v>
      </c>
      <c r="C168" s="837"/>
      <c r="D168" s="893"/>
      <c r="E168" s="887"/>
      <c r="F168" s="887"/>
      <c r="G168" s="887"/>
      <c r="H168" s="887"/>
      <c r="I168" s="887"/>
      <c r="J168" s="887"/>
      <c r="K168" s="887"/>
      <c r="L168" s="887"/>
      <c r="M168" s="887"/>
      <c r="N168" s="887"/>
      <c r="O168" s="888" t="s">
        <v>3813</v>
      </c>
      <c r="P168" s="887"/>
      <c r="Q168" s="887"/>
      <c r="R168" s="887"/>
      <c r="S168" s="887" t="s">
        <v>571</v>
      </c>
      <c r="T168" s="887"/>
      <c r="U168" s="887"/>
      <c r="V168" s="887"/>
      <c r="W168" s="887"/>
      <c r="X168" s="887"/>
      <c r="Y168" s="887"/>
      <c r="Z168" s="887"/>
      <c r="AA168" s="887"/>
      <c r="AB168" s="887"/>
      <c r="AC168" s="887"/>
      <c r="AD168" s="887"/>
      <c r="AE168" s="887"/>
      <c r="AF168" s="887"/>
      <c r="AG168" s="887"/>
      <c r="AH168" s="887"/>
      <c r="AI168" s="889"/>
      <c r="AJ168" s="890"/>
      <c r="AK168" s="887"/>
      <c r="AL168" s="887"/>
      <c r="AM168" s="887"/>
      <c r="AN168" s="887"/>
      <c r="AO168" s="887"/>
      <c r="AP168" s="887"/>
      <c r="AQ168" s="887"/>
      <c r="AR168" s="887"/>
      <c r="AS168" s="887"/>
      <c r="AT168" s="887"/>
      <c r="AU168" s="887"/>
      <c r="AV168" s="887"/>
      <c r="AW168" s="887"/>
      <c r="AX168" s="887"/>
      <c r="AY168" s="887"/>
      <c r="AZ168" s="887"/>
      <c r="BA168" s="887"/>
    </row>
    <row r="169" ht="15.75" customHeight="1">
      <c r="A169" s="957"/>
      <c r="B169" s="958" t="s">
        <v>6563</v>
      </c>
      <c r="C169" s="837" t="s">
        <v>6564</v>
      </c>
      <c r="D169" s="893"/>
      <c r="E169" s="887"/>
      <c r="F169" s="887"/>
      <c r="G169" s="887"/>
      <c r="H169" s="887"/>
      <c r="I169" s="842"/>
      <c r="J169" s="838" t="s">
        <v>5290</v>
      </c>
      <c r="K169" s="887"/>
      <c r="L169" s="887"/>
      <c r="M169" s="887"/>
      <c r="N169" s="887"/>
      <c r="O169" s="888"/>
      <c r="P169" s="888"/>
      <c r="Q169" s="887"/>
      <c r="R169" s="887"/>
      <c r="S169" s="887"/>
      <c r="T169" s="887"/>
      <c r="U169" s="887"/>
      <c r="V169" s="887"/>
      <c r="W169" s="887"/>
      <c r="X169" s="887"/>
      <c r="Y169" s="887"/>
      <c r="Z169" s="887"/>
      <c r="AA169" s="887"/>
      <c r="AB169" s="887"/>
      <c r="AC169" s="887"/>
      <c r="AD169" s="887"/>
      <c r="AE169" s="887"/>
      <c r="AF169" s="887"/>
      <c r="AG169" s="887"/>
      <c r="AH169" s="887"/>
      <c r="AI169" s="889"/>
      <c r="AJ169" s="890"/>
      <c r="AK169" s="887"/>
      <c r="AL169" s="887"/>
      <c r="AM169" s="887"/>
      <c r="AN169" s="887"/>
      <c r="AO169" s="887"/>
      <c r="AP169" s="887"/>
      <c r="AQ169" s="887"/>
      <c r="AR169" s="887"/>
      <c r="AS169" s="887"/>
      <c r="AT169" s="887"/>
      <c r="AU169" s="887"/>
      <c r="AV169" s="887"/>
      <c r="AW169" s="887"/>
      <c r="AX169" s="887"/>
      <c r="AY169" s="887"/>
      <c r="AZ169" s="887"/>
      <c r="BA169" s="887"/>
    </row>
    <row r="170" ht="15.75" customHeight="1">
      <c r="A170" s="957"/>
      <c r="B170" s="958" t="s">
        <v>6565</v>
      </c>
      <c r="C170" s="837" t="s">
        <v>201</v>
      </c>
      <c r="D170" s="893"/>
      <c r="E170" s="838" t="s">
        <v>201</v>
      </c>
      <c r="F170" s="887"/>
      <c r="G170" s="887"/>
      <c r="H170" s="887"/>
      <c r="I170" s="838" t="str">
        <f>HYPERLINK("https://clips.twitch.tv/WealthyNiceSalamanderOpieOP","24.62")</f>
        <v>24.62</v>
      </c>
      <c r="J170" s="887"/>
      <c r="K170" s="887"/>
      <c r="L170" s="887"/>
      <c r="M170" s="887"/>
      <c r="N170" s="887"/>
      <c r="O170" s="888" t="s">
        <v>6566</v>
      </c>
      <c r="P170" s="838" t="s">
        <v>3197</v>
      </c>
      <c r="Q170" s="887"/>
      <c r="R170" s="887"/>
      <c r="S170" s="887"/>
      <c r="T170" s="887"/>
      <c r="U170" s="887"/>
      <c r="V170" s="887"/>
      <c r="W170" s="887"/>
      <c r="X170" s="887"/>
      <c r="Y170" s="887"/>
      <c r="Z170" s="887"/>
      <c r="AA170" s="887"/>
      <c r="AB170" s="887"/>
      <c r="AC170" s="887"/>
      <c r="AD170" s="887"/>
      <c r="AE170" s="887"/>
      <c r="AF170" s="887"/>
      <c r="AG170" s="887"/>
      <c r="AH170" s="887"/>
      <c r="AI170" s="889"/>
      <c r="AJ170" s="890"/>
      <c r="AK170" s="861" t="s">
        <v>2804</v>
      </c>
      <c r="AL170" s="887"/>
      <c r="AM170" s="887"/>
      <c r="AN170" s="887"/>
      <c r="AO170" s="887"/>
      <c r="AP170" s="887"/>
      <c r="AQ170" s="887"/>
      <c r="AR170" s="887"/>
      <c r="AS170" s="887"/>
      <c r="AT170" s="887"/>
      <c r="AU170" s="887"/>
      <c r="AV170" s="887"/>
      <c r="AW170" s="887"/>
      <c r="AX170" s="887"/>
      <c r="AY170" s="887"/>
      <c r="AZ170" s="887"/>
      <c r="BA170" s="887"/>
    </row>
    <row r="171" ht="15.75" customHeight="1">
      <c r="A171" s="957"/>
      <c r="B171" s="958" t="s">
        <v>6567</v>
      </c>
      <c r="C171" s="837" t="s">
        <v>386</v>
      </c>
      <c r="D171" s="893"/>
      <c r="E171" s="887"/>
      <c r="F171" s="887"/>
      <c r="G171" s="838" t="s">
        <v>926</v>
      </c>
      <c r="H171" s="838" t="s">
        <v>201</v>
      </c>
      <c r="I171" s="887"/>
      <c r="J171" s="843" t="s">
        <v>523</v>
      </c>
      <c r="K171" s="887"/>
      <c r="L171" s="838" t="s">
        <v>311</v>
      </c>
      <c r="M171" s="843" t="s">
        <v>6568</v>
      </c>
      <c r="N171" s="838" t="s">
        <v>386</v>
      </c>
      <c r="O171" s="887"/>
      <c r="P171" s="887"/>
      <c r="Q171" s="887"/>
      <c r="R171" s="887"/>
      <c r="S171" s="887" t="s">
        <v>481</v>
      </c>
      <c r="T171" s="887"/>
      <c r="U171" s="838" t="s">
        <v>1196</v>
      </c>
      <c r="V171" s="887"/>
      <c r="W171" s="887"/>
      <c r="X171" s="887"/>
      <c r="Y171" s="887"/>
      <c r="Z171" s="887"/>
      <c r="AA171" s="887"/>
      <c r="AB171" s="887"/>
      <c r="AC171" s="887"/>
      <c r="AD171" s="887"/>
      <c r="AE171" s="887"/>
      <c r="AF171" s="887"/>
      <c r="AG171" s="887"/>
      <c r="AH171" s="887"/>
      <c r="AI171" s="889"/>
      <c r="AJ171" s="890"/>
      <c r="AK171" s="887"/>
      <c r="AL171" s="887"/>
      <c r="AM171" s="887"/>
      <c r="AN171" s="887"/>
      <c r="AO171" s="887"/>
      <c r="AP171" s="887"/>
      <c r="AQ171" s="887"/>
      <c r="AR171" s="887"/>
      <c r="AS171" s="887"/>
      <c r="AT171" s="887"/>
      <c r="AU171" s="887"/>
      <c r="AV171" s="887"/>
      <c r="AW171" s="887"/>
      <c r="AX171" s="887"/>
      <c r="AY171" s="887"/>
      <c r="AZ171" s="887"/>
      <c r="BA171" s="887"/>
    </row>
    <row r="172" ht="15.75" customHeight="1">
      <c r="A172" s="962" t="s">
        <v>6269</v>
      </c>
      <c r="B172" s="963" t="s">
        <v>6562</v>
      </c>
      <c r="C172" s="837"/>
      <c r="D172" s="893"/>
      <c r="E172" s="887"/>
      <c r="F172" s="887"/>
      <c r="G172" s="838"/>
      <c r="H172" s="887"/>
      <c r="I172" s="887"/>
      <c r="J172" s="887"/>
      <c r="K172" s="887"/>
      <c r="L172" s="887"/>
      <c r="M172" s="887"/>
      <c r="N172" s="838"/>
      <c r="O172" s="887"/>
      <c r="P172" s="887"/>
      <c r="Q172" s="887"/>
      <c r="R172" s="887"/>
      <c r="S172" s="887"/>
      <c r="T172" s="887"/>
      <c r="U172" s="838"/>
      <c r="V172" s="887"/>
      <c r="W172" s="887"/>
      <c r="X172" s="887"/>
      <c r="Y172" s="887"/>
      <c r="Z172" s="887"/>
      <c r="AA172" s="887"/>
      <c r="AB172" s="887"/>
      <c r="AC172" s="887"/>
      <c r="AD172" s="887"/>
      <c r="AE172" s="887"/>
      <c r="AF172" s="887"/>
      <c r="AG172" s="887"/>
      <c r="AH172" s="887"/>
      <c r="AI172" s="889"/>
      <c r="AJ172" s="890"/>
      <c r="AK172" s="887"/>
      <c r="AL172" s="887"/>
      <c r="AM172" s="887"/>
      <c r="AN172" s="887"/>
      <c r="AO172" s="887"/>
      <c r="AP172" s="887"/>
      <c r="AQ172" s="887"/>
      <c r="AR172" s="887"/>
      <c r="AS172" s="887"/>
      <c r="AT172" s="887"/>
      <c r="AU172" s="887"/>
      <c r="AV172" s="887"/>
      <c r="AW172" s="887"/>
      <c r="AX172" s="887"/>
      <c r="AY172" s="887"/>
      <c r="AZ172" s="887"/>
      <c r="BA172" s="887"/>
    </row>
    <row r="173" ht="15.75" customHeight="1">
      <c r="A173" s="957"/>
      <c r="B173" s="958" t="s">
        <v>6563</v>
      </c>
      <c r="C173" s="837"/>
      <c r="D173" s="893"/>
      <c r="E173" s="887"/>
      <c r="F173" s="887"/>
      <c r="G173" s="838"/>
      <c r="H173" s="887"/>
      <c r="I173" s="887"/>
      <c r="J173" s="887"/>
      <c r="K173" s="887"/>
      <c r="L173" s="887"/>
      <c r="M173" s="887"/>
      <c r="N173" s="838"/>
      <c r="O173" s="887"/>
      <c r="P173" s="887"/>
      <c r="Q173" s="887"/>
      <c r="R173" s="887"/>
      <c r="S173" s="887"/>
      <c r="T173" s="887"/>
      <c r="U173" s="838"/>
      <c r="V173" s="887"/>
      <c r="W173" s="887"/>
      <c r="X173" s="887"/>
      <c r="Y173" s="887"/>
      <c r="Z173" s="887"/>
      <c r="AA173" s="887"/>
      <c r="AB173" s="887"/>
      <c r="AC173" s="887"/>
      <c r="AD173" s="887"/>
      <c r="AE173" s="887"/>
      <c r="AF173" s="887"/>
      <c r="AG173" s="887"/>
      <c r="AH173" s="887"/>
      <c r="AI173" s="889"/>
      <c r="AJ173" s="890"/>
      <c r="AK173" s="887"/>
      <c r="AL173" s="887"/>
      <c r="AM173" s="887"/>
      <c r="AN173" s="887"/>
      <c r="AO173" s="887"/>
      <c r="AP173" s="887"/>
      <c r="AQ173" s="887"/>
      <c r="AR173" s="887"/>
      <c r="AS173" s="887"/>
      <c r="AT173" s="887"/>
      <c r="AU173" s="887"/>
      <c r="AV173" s="887"/>
      <c r="AW173" s="887"/>
      <c r="AX173" s="887"/>
      <c r="AY173" s="887"/>
      <c r="AZ173" s="887"/>
      <c r="BA173" s="887"/>
    </row>
    <row r="174" ht="15.75" customHeight="1">
      <c r="A174" s="957"/>
      <c r="B174" s="958" t="s">
        <v>6565</v>
      </c>
      <c r="C174" s="837" t="s">
        <v>1371</v>
      </c>
      <c r="D174" s="893"/>
      <c r="E174" s="838" t="s">
        <v>1371</v>
      </c>
      <c r="F174" s="887"/>
      <c r="G174" s="858"/>
      <c r="H174" s="887"/>
      <c r="I174" s="887"/>
      <c r="J174" s="887"/>
      <c r="K174" s="887"/>
      <c r="L174" s="887"/>
      <c r="M174" s="887"/>
      <c r="N174" s="858"/>
      <c r="O174" s="887"/>
      <c r="P174" s="887"/>
      <c r="Q174" s="887"/>
      <c r="R174" s="887"/>
      <c r="S174" s="887"/>
      <c r="T174" s="887"/>
      <c r="U174" s="858"/>
      <c r="V174" s="887"/>
      <c r="W174" s="887"/>
      <c r="X174" s="887"/>
      <c r="Y174" s="887"/>
      <c r="Z174" s="887"/>
      <c r="AA174" s="887"/>
      <c r="AB174" s="887"/>
      <c r="AC174" s="861" t="s">
        <v>1848</v>
      </c>
      <c r="AD174" s="887"/>
      <c r="AE174" s="887"/>
      <c r="AF174" s="887"/>
      <c r="AG174" s="887"/>
      <c r="AH174" s="887"/>
      <c r="AI174" s="889"/>
      <c r="AJ174" s="890"/>
      <c r="AK174" s="887"/>
      <c r="AL174" s="887"/>
      <c r="AM174" s="887"/>
      <c r="AN174" s="887"/>
      <c r="AO174" s="887"/>
      <c r="AP174" s="887"/>
      <c r="AQ174" s="887"/>
      <c r="AR174" s="887"/>
      <c r="AS174" s="887"/>
      <c r="AT174" s="887"/>
      <c r="AU174" s="887"/>
      <c r="AV174" s="887"/>
      <c r="AW174" s="887"/>
      <c r="AX174" s="887"/>
      <c r="AY174" s="887"/>
      <c r="AZ174" s="887"/>
      <c r="BA174" s="887"/>
    </row>
    <row r="175" ht="15.75" customHeight="1">
      <c r="A175" s="957"/>
      <c r="B175" s="958" t="s">
        <v>6567</v>
      </c>
      <c r="C175" s="837" t="s">
        <v>6569</v>
      </c>
      <c r="D175" s="893"/>
      <c r="E175" s="887"/>
      <c r="F175" s="887"/>
      <c r="G175" s="858"/>
      <c r="H175" s="887"/>
      <c r="I175" s="887"/>
      <c r="J175" s="887"/>
      <c r="K175" s="887"/>
      <c r="L175" s="887"/>
      <c r="M175" s="887"/>
      <c r="N175" s="838" t="s">
        <v>6569</v>
      </c>
      <c r="O175" s="887"/>
      <c r="P175" s="887"/>
      <c r="Q175" s="887"/>
      <c r="R175" s="887"/>
      <c r="S175" s="887"/>
      <c r="T175" s="887"/>
      <c r="U175" s="842" t="s">
        <v>674</v>
      </c>
      <c r="V175" s="887"/>
      <c r="W175" s="887"/>
      <c r="X175" s="887"/>
      <c r="Y175" s="887"/>
      <c r="Z175" s="887"/>
      <c r="AA175" s="887"/>
      <c r="AB175" s="887"/>
      <c r="AC175" s="887"/>
      <c r="AD175" s="887"/>
      <c r="AE175" s="887"/>
      <c r="AF175" s="887"/>
      <c r="AG175" s="887"/>
      <c r="AH175" s="887"/>
      <c r="AI175" s="889"/>
      <c r="AJ175" s="890"/>
      <c r="AK175" s="887"/>
      <c r="AL175" s="887"/>
      <c r="AM175" s="887"/>
      <c r="AN175" s="887"/>
      <c r="AO175" s="887"/>
      <c r="AP175" s="887"/>
      <c r="AQ175" s="887"/>
      <c r="AR175" s="887"/>
      <c r="AS175" s="887"/>
      <c r="AT175" s="887"/>
      <c r="AU175" s="887"/>
      <c r="AV175" s="887"/>
      <c r="AW175" s="887"/>
      <c r="AX175" s="887"/>
      <c r="AY175" s="887"/>
      <c r="AZ175" s="887"/>
      <c r="BA175" s="887"/>
    </row>
    <row r="176" ht="15.75" customHeight="1">
      <c r="A176" s="955" t="s">
        <v>6380</v>
      </c>
      <c r="B176" s="967" t="s">
        <v>6570</v>
      </c>
      <c r="C176" s="837" t="s">
        <v>3087</v>
      </c>
      <c r="D176" s="893"/>
      <c r="E176" s="887"/>
      <c r="F176" s="887"/>
      <c r="G176" s="902"/>
      <c r="H176" s="887"/>
      <c r="I176" s="887"/>
      <c r="J176" s="838" t="s">
        <v>3087</v>
      </c>
      <c r="K176" s="887"/>
      <c r="L176" s="887"/>
      <c r="M176" s="887"/>
      <c r="N176" s="887"/>
      <c r="O176" s="888"/>
      <c r="P176" s="887"/>
      <c r="Q176" s="887"/>
      <c r="R176" s="887"/>
      <c r="S176" s="887"/>
      <c r="T176" s="887"/>
      <c r="U176" s="887"/>
      <c r="V176" s="887"/>
      <c r="W176" s="887"/>
      <c r="X176" s="887"/>
      <c r="Y176" s="887"/>
      <c r="Z176" s="887"/>
      <c r="AA176" s="887"/>
      <c r="AB176" s="887"/>
      <c r="AC176" s="887"/>
      <c r="AD176" s="887"/>
      <c r="AE176" s="887"/>
      <c r="AF176" s="887"/>
      <c r="AG176" s="887"/>
      <c r="AH176" s="887"/>
      <c r="AI176" s="889"/>
      <c r="AJ176" s="890"/>
      <c r="AK176" s="887"/>
      <c r="AL176" s="887"/>
      <c r="AM176" s="887"/>
      <c r="AN176" s="887"/>
      <c r="AO176" s="887"/>
      <c r="AP176" s="887"/>
      <c r="AQ176" s="887"/>
      <c r="AR176" s="887"/>
      <c r="AS176" s="887"/>
      <c r="AT176" s="887"/>
      <c r="AU176" s="887"/>
      <c r="AV176" s="887"/>
      <c r="AW176" s="887"/>
      <c r="AX176" s="887"/>
      <c r="AY176" s="887"/>
      <c r="AZ176" s="887"/>
      <c r="BA176" s="887"/>
    </row>
    <row r="177" ht="15.75" customHeight="1">
      <c r="A177" s="957"/>
      <c r="B177" s="958" t="s">
        <v>6571</v>
      </c>
      <c r="C177" s="837" t="s">
        <v>2500</v>
      </c>
      <c r="D177" s="893"/>
      <c r="E177" s="838" t="s">
        <v>2500</v>
      </c>
      <c r="F177" s="887"/>
      <c r="G177" s="838" t="str">
        <f>HYPERLINK("https://clips.twitch.tv/FamousDarkDadKappa","52.10")</f>
        <v>52.10</v>
      </c>
      <c r="H177" s="887"/>
      <c r="I177" s="887"/>
      <c r="J177" s="838" t="s">
        <v>4947</v>
      </c>
      <c r="K177" s="887"/>
      <c r="L177" s="887"/>
      <c r="M177" s="887"/>
      <c r="N177" s="838" t="s">
        <v>3933</v>
      </c>
      <c r="O177" s="888" t="s">
        <v>3972</v>
      </c>
      <c r="P177" s="838" t="s">
        <v>3434</v>
      </c>
      <c r="Q177" s="887"/>
      <c r="R177" s="887"/>
      <c r="S177" s="887" t="s">
        <v>6572</v>
      </c>
      <c r="T177" s="887"/>
      <c r="U177" s="887"/>
      <c r="V177" s="887"/>
      <c r="W177" s="887"/>
      <c r="X177" s="887"/>
      <c r="Y177" s="887"/>
      <c r="Z177" s="887"/>
      <c r="AA177" s="887"/>
      <c r="AB177" s="887"/>
      <c r="AC177" s="887"/>
      <c r="AD177" s="887"/>
      <c r="AE177" s="887"/>
      <c r="AF177" s="887"/>
      <c r="AG177" s="887"/>
      <c r="AH177" s="887"/>
      <c r="AI177" s="889"/>
      <c r="AJ177" s="890"/>
      <c r="AK177" s="887"/>
      <c r="AL177" s="887"/>
      <c r="AM177" s="887"/>
      <c r="AN177" s="887"/>
      <c r="AO177" s="887"/>
      <c r="AP177" s="887"/>
      <c r="AQ177" s="887"/>
      <c r="AR177" s="887"/>
      <c r="AS177" s="887"/>
      <c r="AT177" s="887"/>
      <c r="AU177" s="887"/>
      <c r="AV177" s="887"/>
      <c r="AW177" s="887"/>
      <c r="AX177" s="887"/>
      <c r="AY177" s="887"/>
      <c r="AZ177" s="887"/>
      <c r="BA177" s="887"/>
    </row>
    <row r="178" ht="15.75" customHeight="1">
      <c r="A178" s="957"/>
      <c r="B178" s="958" t="s">
        <v>6573</v>
      </c>
      <c r="C178" s="837" t="str">
        <f>HYPERLINK("https://youtu.be/7Bkj8-IZSYU","51.52")</f>
        <v>51.52</v>
      </c>
      <c r="D178" s="893"/>
      <c r="E178" s="887"/>
      <c r="F178" s="887"/>
      <c r="G178" s="887"/>
      <c r="H178" s="887"/>
      <c r="I178" s="839" t="str">
        <f>HYPERLINK("https://youtu.be/7Bkj8-IZSYU","51.52")</f>
        <v>51.52</v>
      </c>
      <c r="J178" s="887"/>
      <c r="K178" s="887"/>
      <c r="L178" s="887"/>
      <c r="M178" s="887"/>
      <c r="N178" s="887"/>
      <c r="O178" s="887"/>
      <c r="P178" s="887"/>
      <c r="Q178" s="887"/>
      <c r="R178" s="887"/>
      <c r="S178" s="887"/>
      <c r="T178" s="887"/>
      <c r="U178" s="887"/>
      <c r="V178" s="887"/>
      <c r="W178" s="887"/>
      <c r="X178" s="887"/>
      <c r="Y178" s="887"/>
      <c r="Z178" s="887"/>
      <c r="AA178" s="887"/>
      <c r="AB178" s="887"/>
      <c r="AC178" s="887"/>
      <c r="AD178" s="887"/>
      <c r="AE178" s="887"/>
      <c r="AF178" s="887"/>
      <c r="AG178" s="887"/>
      <c r="AH178" s="887"/>
      <c r="AI178" s="889"/>
      <c r="AJ178" s="890"/>
      <c r="AK178" s="887"/>
      <c r="AL178" s="887"/>
      <c r="AM178" s="887"/>
      <c r="AN178" s="887"/>
      <c r="AO178" s="887"/>
      <c r="AP178" s="887"/>
      <c r="AQ178" s="887"/>
      <c r="AR178" s="887"/>
      <c r="AS178" s="887"/>
      <c r="AT178" s="887"/>
      <c r="AU178" s="887"/>
      <c r="AV178" s="887"/>
      <c r="AW178" s="887"/>
      <c r="AX178" s="887"/>
      <c r="AY178" s="887"/>
      <c r="AZ178" s="887"/>
      <c r="BA178" s="887"/>
    </row>
    <row r="179" ht="15.75" customHeight="1">
      <c r="A179" s="957"/>
      <c r="B179" s="958" t="s">
        <v>6574</v>
      </c>
      <c r="C179" s="837" t="s">
        <v>251</v>
      </c>
      <c r="D179" s="838" t="s">
        <v>251</v>
      </c>
      <c r="E179" s="887"/>
      <c r="F179" s="887"/>
      <c r="G179" s="887"/>
      <c r="H179" s="887"/>
      <c r="I179" s="887"/>
      <c r="J179" s="887"/>
      <c r="K179" s="887"/>
      <c r="L179" s="887"/>
      <c r="M179" s="843" t="s">
        <v>1706</v>
      </c>
      <c r="N179" s="887"/>
      <c r="O179" s="887"/>
      <c r="P179" s="887"/>
      <c r="Q179" s="887"/>
      <c r="R179" s="887"/>
      <c r="S179" s="887"/>
      <c r="T179" s="887"/>
      <c r="U179" s="887"/>
      <c r="V179" s="887"/>
      <c r="W179" s="887"/>
      <c r="X179" s="887"/>
      <c r="Y179" s="887"/>
      <c r="Z179" s="887"/>
      <c r="AA179" s="887"/>
      <c r="AB179" s="887"/>
      <c r="AC179" s="887"/>
      <c r="AD179" s="887"/>
      <c r="AE179" s="887"/>
      <c r="AF179" s="887"/>
      <c r="AG179" s="887"/>
      <c r="AH179" s="887"/>
      <c r="AI179" s="889"/>
      <c r="AJ179" s="890"/>
      <c r="AK179" s="887"/>
      <c r="AL179" s="887"/>
      <c r="AM179" s="887"/>
      <c r="AN179" s="887"/>
      <c r="AO179" s="887"/>
      <c r="AP179" s="887"/>
      <c r="AQ179" s="887"/>
      <c r="AR179" s="887"/>
      <c r="AS179" s="887"/>
      <c r="AT179" s="887"/>
      <c r="AU179" s="887"/>
      <c r="AV179" s="887"/>
      <c r="AW179" s="887"/>
      <c r="AX179" s="887"/>
      <c r="AY179" s="887"/>
      <c r="AZ179" s="887"/>
      <c r="BA179" s="887"/>
    </row>
    <row r="180" ht="15.75" customHeight="1">
      <c r="A180" s="962" t="s">
        <v>6269</v>
      </c>
      <c r="B180" s="963" t="s">
        <v>6570</v>
      </c>
      <c r="C180" s="837" t="s">
        <v>4355</v>
      </c>
      <c r="D180" s="861"/>
      <c r="E180" s="842" t="s">
        <v>5555</v>
      </c>
      <c r="F180" s="887"/>
      <c r="G180" s="888"/>
      <c r="H180" s="887"/>
      <c r="I180" s="887"/>
      <c r="J180" s="842"/>
      <c r="K180" s="887"/>
      <c r="L180" s="887"/>
      <c r="M180" s="838" t="s">
        <v>5288</v>
      </c>
      <c r="N180" s="887"/>
      <c r="O180" s="887"/>
      <c r="P180" s="887"/>
      <c r="Q180" s="887"/>
      <c r="R180" s="887"/>
      <c r="S180" s="887"/>
      <c r="T180" s="887"/>
      <c r="U180" s="887"/>
      <c r="V180" s="887"/>
      <c r="W180" s="887"/>
      <c r="X180" s="887"/>
      <c r="Y180" s="887"/>
      <c r="Z180" s="838" t="s">
        <v>2474</v>
      </c>
      <c r="AA180" s="887"/>
      <c r="AB180" s="887"/>
      <c r="AC180" s="838" t="s">
        <v>4355</v>
      </c>
      <c r="AD180" s="887"/>
      <c r="AE180" s="887"/>
      <c r="AF180" s="887"/>
      <c r="AG180" s="887"/>
      <c r="AH180" s="887"/>
      <c r="AI180" s="889"/>
      <c r="AJ180" s="890"/>
      <c r="AK180" s="887"/>
      <c r="AL180" s="887"/>
      <c r="AM180" s="887"/>
      <c r="AN180" s="887"/>
      <c r="AO180" s="887"/>
      <c r="AP180" s="887"/>
      <c r="AQ180" s="887"/>
      <c r="AR180" s="887"/>
      <c r="AS180" s="887"/>
      <c r="AT180" s="887"/>
      <c r="AU180" s="887"/>
      <c r="AV180" s="887"/>
      <c r="AW180" s="887"/>
      <c r="AX180" s="887"/>
      <c r="AY180" s="887"/>
      <c r="AZ180" s="887"/>
      <c r="BA180" s="887"/>
    </row>
    <row r="181" ht="15.75" customHeight="1">
      <c r="A181" s="957"/>
      <c r="B181" s="958" t="s">
        <v>6571</v>
      </c>
      <c r="C181" s="837" t="s">
        <v>6575</v>
      </c>
      <c r="D181" s="861" t="s">
        <v>2960</v>
      </c>
      <c r="E181" s="838" t="s">
        <v>6575</v>
      </c>
      <c r="F181" s="887"/>
      <c r="G181" s="888" t="s">
        <v>2960</v>
      </c>
      <c r="H181" s="887"/>
      <c r="I181" s="887" t="s">
        <v>6576</v>
      </c>
      <c r="J181" s="838" t="s">
        <v>6577</v>
      </c>
      <c r="K181" s="861" t="s">
        <v>3059</v>
      </c>
      <c r="L181" s="887"/>
      <c r="M181" s="887"/>
      <c r="N181" s="887"/>
      <c r="O181" s="887" t="s">
        <v>6578</v>
      </c>
      <c r="P181" s="887"/>
      <c r="Q181" s="887"/>
      <c r="R181" s="887"/>
      <c r="S181" s="887" t="s">
        <v>2370</v>
      </c>
      <c r="T181" s="887"/>
      <c r="U181" s="887"/>
      <c r="V181" s="887"/>
      <c r="W181" s="887"/>
      <c r="X181" s="887"/>
      <c r="Y181" s="887"/>
      <c r="Z181" s="861" t="s">
        <v>3751</v>
      </c>
      <c r="AA181" s="887"/>
      <c r="AB181" s="887"/>
      <c r="AC181" s="887"/>
      <c r="AD181" s="887"/>
      <c r="AE181" s="887"/>
      <c r="AF181" s="887"/>
      <c r="AG181" s="887"/>
      <c r="AH181" s="887"/>
      <c r="AI181" s="889"/>
      <c r="AJ181" s="890"/>
      <c r="AK181" s="887"/>
      <c r="AL181" s="887"/>
      <c r="AM181" s="887"/>
      <c r="AN181" s="887"/>
      <c r="AO181" s="887"/>
      <c r="AP181" s="887"/>
      <c r="AQ181" s="887"/>
      <c r="AR181" s="887"/>
      <c r="AS181" s="887"/>
      <c r="AT181" s="887"/>
      <c r="AU181" s="887"/>
      <c r="AV181" s="887"/>
      <c r="AW181" s="887"/>
      <c r="AX181" s="887"/>
      <c r="AY181" s="887"/>
      <c r="AZ181" s="887"/>
      <c r="BA181" s="887"/>
    </row>
    <row r="182" ht="15.75" customHeight="1">
      <c r="A182" s="957"/>
      <c r="B182" s="958" t="s">
        <v>6573</v>
      </c>
      <c r="C182" s="837" t="s">
        <v>4366</v>
      </c>
      <c r="D182" s="893"/>
      <c r="E182" s="838" t="s">
        <v>4366</v>
      </c>
      <c r="F182" s="887"/>
      <c r="G182" s="887"/>
      <c r="H182" s="887"/>
      <c r="I182" s="839" t="str">
        <f>HYPERLINK("https://youtu.be/hsc9lXHQpts","23.75")</f>
        <v>23.75</v>
      </c>
      <c r="J182" s="887"/>
      <c r="K182" s="887"/>
      <c r="L182" s="887"/>
      <c r="M182" s="887"/>
      <c r="N182" s="887"/>
      <c r="O182" s="887"/>
      <c r="P182" s="887"/>
      <c r="Q182" s="887"/>
      <c r="R182" s="887"/>
      <c r="S182" s="887"/>
      <c r="T182" s="887"/>
      <c r="U182" s="887"/>
      <c r="V182" s="887"/>
      <c r="W182" s="887"/>
      <c r="X182" s="887"/>
      <c r="Y182" s="887"/>
      <c r="Z182" s="861" t="s">
        <v>3473</v>
      </c>
      <c r="AA182" s="887"/>
      <c r="AB182" s="887"/>
      <c r="AC182" s="861" t="s">
        <v>432</v>
      </c>
      <c r="AD182" s="887"/>
      <c r="AE182" s="887"/>
      <c r="AF182" s="887"/>
      <c r="AG182" s="887"/>
      <c r="AH182" s="887"/>
      <c r="AI182" s="889"/>
      <c r="AJ182" s="890"/>
      <c r="AK182" s="887"/>
      <c r="AL182" s="887"/>
      <c r="AM182" s="887"/>
      <c r="AN182" s="887"/>
      <c r="AO182" s="887"/>
      <c r="AP182" s="887"/>
      <c r="AQ182" s="887"/>
      <c r="AR182" s="887"/>
      <c r="AS182" s="887"/>
      <c r="AT182" s="887"/>
      <c r="AU182" s="887"/>
      <c r="AV182" s="887"/>
      <c r="AW182" s="887"/>
      <c r="AX182" s="887"/>
      <c r="AY182" s="887"/>
      <c r="AZ182" s="887"/>
      <c r="BA182" s="887"/>
    </row>
    <row r="183" ht="15.75" customHeight="1">
      <c r="A183" s="957"/>
      <c r="B183" s="958" t="s">
        <v>6574</v>
      </c>
      <c r="C183" s="837" t="s">
        <v>2199</v>
      </c>
      <c r="D183" s="838" t="s">
        <v>2199</v>
      </c>
      <c r="E183" s="887"/>
      <c r="F183" s="838" t="s">
        <v>6579</v>
      </c>
      <c r="G183" s="893"/>
      <c r="H183" s="838" t="s">
        <v>4431</v>
      </c>
      <c r="I183" s="887" t="s">
        <v>1147</v>
      </c>
      <c r="J183" s="887"/>
      <c r="K183" s="838" t="s">
        <v>1854</v>
      </c>
      <c r="L183" s="887"/>
      <c r="M183" s="838" t="s">
        <v>6580</v>
      </c>
      <c r="N183" s="887"/>
      <c r="O183" s="887" t="s">
        <v>4826</v>
      </c>
      <c r="P183" s="838" t="s">
        <v>3393</v>
      </c>
      <c r="Q183" s="887"/>
      <c r="R183" s="861" t="s">
        <v>1960</v>
      </c>
      <c r="S183" s="887"/>
      <c r="T183" s="887"/>
      <c r="U183" s="887"/>
      <c r="V183" s="887"/>
      <c r="W183" s="887"/>
      <c r="X183" s="887"/>
      <c r="Y183" s="838" t="s">
        <v>4431</v>
      </c>
      <c r="Z183" s="861" t="s">
        <v>6581</v>
      </c>
      <c r="AA183" s="887"/>
      <c r="AB183" s="887"/>
      <c r="AC183" s="887"/>
      <c r="AD183" s="887"/>
      <c r="AE183" s="887"/>
      <c r="AF183" s="887"/>
      <c r="AG183" s="887"/>
      <c r="AH183" s="887"/>
      <c r="AI183" s="889"/>
      <c r="AJ183" s="890"/>
      <c r="AK183" s="887"/>
      <c r="AL183" s="887"/>
      <c r="AM183" s="887"/>
      <c r="AN183" s="887"/>
      <c r="AO183" s="887"/>
      <c r="AP183" s="887"/>
      <c r="AQ183" s="887"/>
      <c r="AR183" s="887"/>
      <c r="AS183" s="887"/>
      <c r="AT183" s="887"/>
      <c r="AU183" s="887"/>
      <c r="AV183" s="887"/>
      <c r="AW183" s="887"/>
      <c r="AX183" s="887"/>
      <c r="AY183" s="887"/>
      <c r="AZ183" s="887"/>
      <c r="BA183" s="887"/>
    </row>
    <row r="184" ht="15.75" customHeight="1">
      <c r="A184" s="962" t="s">
        <v>6553</v>
      </c>
      <c r="B184" s="963" t="s">
        <v>6255</v>
      </c>
      <c r="C184" s="837" t="s">
        <v>268</v>
      </c>
      <c r="D184" s="838" t="s">
        <v>268</v>
      </c>
      <c r="E184" s="838" t="s">
        <v>6582</v>
      </c>
      <c r="F184" s="887"/>
      <c r="G184" s="838" t="s">
        <v>6583</v>
      </c>
      <c r="H184" s="887"/>
      <c r="I184" s="887"/>
      <c r="J184" s="838" t="s">
        <v>6584</v>
      </c>
      <c r="K184" s="887"/>
      <c r="L184" s="887"/>
      <c r="M184" s="887"/>
      <c r="N184" s="887"/>
      <c r="O184" s="893"/>
      <c r="P184" s="887"/>
      <c r="Q184" s="887"/>
      <c r="R184" s="861" t="s">
        <v>6177</v>
      </c>
      <c r="S184" s="887"/>
      <c r="T184" s="887"/>
      <c r="U184" s="838" t="s">
        <v>6177</v>
      </c>
      <c r="V184" s="887"/>
      <c r="W184" s="861" t="s">
        <v>6585</v>
      </c>
      <c r="X184" s="887"/>
      <c r="Y184" s="887"/>
      <c r="Z184" s="887"/>
      <c r="AA184" s="887"/>
      <c r="AB184" s="887"/>
      <c r="AC184" s="887"/>
      <c r="AD184" s="887"/>
      <c r="AE184" s="887"/>
      <c r="AF184" s="887"/>
      <c r="AG184" s="887"/>
      <c r="AH184" s="887"/>
      <c r="AI184" s="889"/>
      <c r="AJ184" s="890"/>
      <c r="AK184" s="887"/>
      <c r="AL184" s="887"/>
      <c r="AM184" s="887"/>
      <c r="AN184" s="887"/>
      <c r="AO184" s="887"/>
      <c r="AP184" s="887"/>
      <c r="AQ184" s="887"/>
      <c r="AR184" s="887"/>
      <c r="AS184" s="887"/>
      <c r="AT184" s="887"/>
      <c r="AU184" s="887"/>
      <c r="AV184" s="887"/>
      <c r="AW184" s="887"/>
      <c r="AX184" s="887"/>
      <c r="AY184" s="887"/>
      <c r="AZ184" s="887"/>
      <c r="BA184" s="887"/>
    </row>
    <row r="185" ht="15.75" customHeight="1">
      <c r="A185" s="968" t="s">
        <v>6586</v>
      </c>
      <c r="B185" s="968" t="s">
        <v>6255</v>
      </c>
      <c r="C185" s="837" t="s">
        <v>6587</v>
      </c>
      <c r="D185" s="838" t="s">
        <v>6587</v>
      </c>
      <c r="E185" s="838" t="s">
        <v>6588</v>
      </c>
      <c r="F185" s="846"/>
      <c r="G185" s="969"/>
      <c r="H185" s="846"/>
      <c r="I185" s="846"/>
      <c r="J185" s="969"/>
      <c r="K185" s="846"/>
      <c r="L185" s="846"/>
      <c r="M185" s="846"/>
      <c r="N185" s="846"/>
      <c r="O185" s="844"/>
      <c r="P185" s="846"/>
      <c r="Q185" s="846"/>
      <c r="R185" s="846"/>
      <c r="S185" s="846"/>
      <c r="T185" s="846"/>
      <c r="U185" s="969"/>
      <c r="V185" s="846"/>
      <c r="W185" s="846"/>
      <c r="X185" s="846"/>
      <c r="Y185" s="846"/>
      <c r="Z185" s="846"/>
      <c r="AA185" s="846"/>
      <c r="AB185" s="846"/>
      <c r="AC185" s="846"/>
      <c r="AD185" s="846"/>
      <c r="AE185" s="846"/>
      <c r="AF185" s="846"/>
      <c r="AG185" s="846"/>
      <c r="AH185" s="846"/>
      <c r="AI185" s="899"/>
      <c r="AJ185" s="863"/>
      <c r="AK185" s="846"/>
      <c r="AL185" s="846"/>
      <c r="AM185" s="846"/>
      <c r="AN185" s="846"/>
      <c r="AO185" s="846"/>
      <c r="AP185" s="846"/>
      <c r="AQ185" s="846"/>
      <c r="AR185" s="846"/>
      <c r="AS185" s="846"/>
      <c r="AT185" s="846"/>
      <c r="AU185" s="846"/>
      <c r="AV185" s="846"/>
      <c r="AW185" s="846"/>
      <c r="AX185" s="846"/>
      <c r="AY185" s="846"/>
      <c r="AZ185" s="846"/>
      <c r="BA185" s="846"/>
    </row>
    <row r="186" ht="15.75" customHeight="1">
      <c r="A186" s="962" t="s">
        <v>6289</v>
      </c>
      <c r="B186" s="963" t="s">
        <v>6255</v>
      </c>
      <c r="C186" s="837" t="s">
        <v>614</v>
      </c>
      <c r="D186" s="838" t="s">
        <v>614</v>
      </c>
      <c r="E186" s="838" t="s">
        <v>614</v>
      </c>
      <c r="F186" s="887"/>
      <c r="G186" s="861" t="s">
        <v>2113</v>
      </c>
      <c r="H186" s="887"/>
      <c r="I186" s="887"/>
      <c r="J186" s="887"/>
      <c r="K186" s="887"/>
      <c r="L186" s="887"/>
      <c r="M186" s="843" t="s">
        <v>479</v>
      </c>
      <c r="N186" s="887"/>
      <c r="O186" s="839" t="str">
        <f>HYPERLINK("https://youtu.be/YAmVWTPAJZs","42.49")</f>
        <v>42.49</v>
      </c>
      <c r="P186" s="888" t="s">
        <v>3438</v>
      </c>
      <c r="Q186" s="887"/>
      <c r="R186" s="887"/>
      <c r="S186" s="887"/>
      <c r="T186" s="887"/>
      <c r="U186" s="887"/>
      <c r="V186" s="887"/>
      <c r="W186" s="887"/>
      <c r="X186" s="887"/>
      <c r="Y186" s="887"/>
      <c r="Z186" s="887"/>
      <c r="AA186" s="887"/>
      <c r="AB186" s="887"/>
      <c r="AC186" s="887"/>
      <c r="AD186" s="838" t="s">
        <v>971</v>
      </c>
      <c r="AE186" s="887"/>
      <c r="AF186" s="887"/>
      <c r="AG186" s="887"/>
      <c r="AH186" s="887"/>
      <c r="AI186" s="889"/>
      <c r="AJ186" s="890"/>
      <c r="AK186" s="887"/>
      <c r="AL186" s="887"/>
      <c r="AM186" s="887"/>
      <c r="AN186" s="887"/>
      <c r="AO186" s="887"/>
      <c r="AP186" s="887"/>
      <c r="AQ186" s="887"/>
      <c r="AR186" s="887"/>
      <c r="AS186" s="887"/>
      <c r="AT186" s="887"/>
      <c r="AU186" s="887"/>
      <c r="AV186" s="887"/>
      <c r="AW186" s="887"/>
      <c r="AX186" s="887"/>
      <c r="AY186" s="887"/>
      <c r="AZ186" s="887"/>
      <c r="BA186" s="887"/>
    </row>
    <row r="187" ht="15.75" customHeight="1">
      <c r="A187" s="955" t="s">
        <v>6589</v>
      </c>
      <c r="B187" s="961" t="s">
        <v>6590</v>
      </c>
      <c r="C187" s="837" t="s">
        <v>6591</v>
      </c>
      <c r="D187" s="838" t="s">
        <v>6591</v>
      </c>
      <c r="E187" s="838" t="s">
        <v>1013</v>
      </c>
      <c r="F187" s="887"/>
      <c r="G187" s="888"/>
      <c r="H187" s="887"/>
      <c r="I187" s="887"/>
      <c r="J187" s="843" t="s">
        <v>1379</v>
      </c>
      <c r="K187" s="887"/>
      <c r="L187" s="861" t="s">
        <v>1645</v>
      </c>
      <c r="M187" s="887"/>
      <c r="N187" s="887"/>
      <c r="O187" s="887"/>
      <c r="P187" s="887"/>
      <c r="Q187" s="858"/>
      <c r="R187" s="887"/>
      <c r="S187" s="887"/>
      <c r="T187" s="887"/>
      <c r="U187" s="887"/>
      <c r="V187" s="887"/>
      <c r="W187" s="887"/>
      <c r="X187" s="887"/>
      <c r="Y187" s="887"/>
      <c r="Z187" s="887"/>
      <c r="AA187" s="887"/>
      <c r="AB187" s="887"/>
      <c r="AC187" s="887"/>
      <c r="AD187" s="887"/>
      <c r="AE187" s="887"/>
      <c r="AF187" s="887"/>
      <c r="AG187" s="887"/>
      <c r="AH187" s="887"/>
      <c r="AI187" s="889"/>
      <c r="AJ187" s="890"/>
      <c r="AK187" s="887"/>
      <c r="AL187" s="887"/>
      <c r="AM187" s="887"/>
      <c r="AN187" s="887"/>
      <c r="AO187" s="887"/>
      <c r="AP187" s="887"/>
      <c r="AQ187" s="887"/>
      <c r="AR187" s="887"/>
      <c r="AS187" s="887"/>
      <c r="AT187" s="887"/>
      <c r="AU187" s="887"/>
      <c r="AV187" s="887"/>
      <c r="AW187" s="887"/>
      <c r="AX187" s="887"/>
      <c r="AY187" s="887"/>
      <c r="AZ187" s="887"/>
      <c r="BA187" s="887"/>
    </row>
    <row r="188" ht="15.75" customHeight="1">
      <c r="A188" s="970" t="s">
        <v>6274</v>
      </c>
      <c r="B188" s="963" t="s">
        <v>6255</v>
      </c>
      <c r="C188" s="837" t="s">
        <v>6592</v>
      </c>
      <c r="D188" s="838" t="s">
        <v>6592</v>
      </c>
      <c r="E188" s="887"/>
      <c r="F188" s="887"/>
      <c r="G188" s="888" t="s">
        <v>617</v>
      </c>
      <c r="H188" s="858"/>
      <c r="I188" s="887"/>
      <c r="J188" s="838" t="s">
        <v>2551</v>
      </c>
      <c r="K188" s="887"/>
      <c r="L188" s="887"/>
      <c r="M188" s="887"/>
      <c r="N188" s="887"/>
      <c r="O188" s="887"/>
      <c r="P188" s="887"/>
      <c r="Q188" s="838" t="s">
        <v>6593</v>
      </c>
      <c r="R188" s="838" t="s">
        <v>6594</v>
      </c>
      <c r="S188" s="887"/>
      <c r="T188" s="887"/>
      <c r="U188" s="887"/>
      <c r="V188" s="887"/>
      <c r="W188" s="887"/>
      <c r="X188" s="887"/>
      <c r="Y188" s="887"/>
      <c r="Z188" s="887"/>
      <c r="AA188" s="887"/>
      <c r="AB188" s="887"/>
      <c r="AC188" s="887"/>
      <c r="AD188" s="887"/>
      <c r="AE188" s="887"/>
      <c r="AF188" s="887"/>
      <c r="AG188" s="887"/>
      <c r="AH188" s="887"/>
      <c r="AI188" s="889"/>
      <c r="AJ188" s="890"/>
      <c r="AK188" s="887"/>
      <c r="AL188" s="887"/>
      <c r="AM188" s="887"/>
      <c r="AN188" s="887"/>
      <c r="AO188" s="887"/>
      <c r="AP188" s="887"/>
      <c r="AQ188" s="887"/>
      <c r="AR188" s="887"/>
      <c r="AS188" s="887"/>
      <c r="AT188" s="887"/>
      <c r="AU188" s="887"/>
      <c r="AV188" s="887"/>
      <c r="AW188" s="887"/>
      <c r="AX188" s="887"/>
      <c r="AY188" s="887"/>
      <c r="AZ188" s="887"/>
      <c r="BA188" s="887"/>
    </row>
    <row r="189" ht="15.75" customHeight="1">
      <c r="A189" s="955" t="s">
        <v>6350</v>
      </c>
      <c r="B189" s="961" t="s">
        <v>6414</v>
      </c>
      <c r="C189" s="837" t="s">
        <v>1660</v>
      </c>
      <c r="D189" s="893"/>
      <c r="E189" s="838" t="s">
        <v>1660</v>
      </c>
      <c r="F189" s="887"/>
      <c r="G189" s="887"/>
      <c r="H189" s="838" t="s">
        <v>6595</v>
      </c>
      <c r="I189" s="887"/>
      <c r="J189" s="838" t="s">
        <v>6596</v>
      </c>
      <c r="K189" s="861" t="s">
        <v>6597</v>
      </c>
      <c r="L189" s="887"/>
      <c r="M189" s="887"/>
      <c r="N189" s="887"/>
      <c r="O189" s="887" t="s">
        <v>1022</v>
      </c>
      <c r="P189" s="861" t="s">
        <v>805</v>
      </c>
      <c r="Q189" s="838" t="s">
        <v>6597</v>
      </c>
      <c r="R189" s="887"/>
      <c r="S189" s="887"/>
      <c r="T189" s="887"/>
      <c r="U189" s="887"/>
      <c r="V189" s="887"/>
      <c r="W189" s="887"/>
      <c r="X189" s="887"/>
      <c r="Y189" s="887"/>
      <c r="Z189" s="887"/>
      <c r="AA189" s="887"/>
      <c r="AB189" s="887"/>
      <c r="AC189" s="887"/>
      <c r="AD189" s="887"/>
      <c r="AE189" s="887"/>
      <c r="AF189" s="887"/>
      <c r="AG189" s="887"/>
      <c r="AH189" s="887"/>
      <c r="AI189" s="889"/>
      <c r="AJ189" s="890"/>
      <c r="AK189" s="887"/>
      <c r="AL189" s="887"/>
      <c r="AM189" s="887"/>
      <c r="AN189" s="887"/>
      <c r="AO189" s="887"/>
      <c r="AP189" s="887"/>
      <c r="AQ189" s="887"/>
      <c r="AR189" s="887"/>
      <c r="AS189" s="887"/>
      <c r="AT189" s="887"/>
      <c r="AU189" s="887"/>
      <c r="AV189" s="887"/>
      <c r="AW189" s="887"/>
      <c r="AX189" s="887"/>
      <c r="AY189" s="887"/>
      <c r="AZ189" s="887"/>
      <c r="BA189" s="887"/>
    </row>
    <row r="190" ht="15.75" customHeight="1">
      <c r="A190" s="957"/>
      <c r="B190" s="958" t="s">
        <v>6598</v>
      </c>
      <c r="C190" s="837" t="s">
        <v>284</v>
      </c>
      <c r="D190" s="893"/>
      <c r="E190" s="887"/>
      <c r="F190" s="838" t="s">
        <v>855</v>
      </c>
      <c r="G190" s="838" t="s">
        <v>932</v>
      </c>
      <c r="H190" s="838" t="s">
        <v>1263</v>
      </c>
      <c r="I190" s="887"/>
      <c r="J190" s="838" t="s">
        <v>279</v>
      </c>
      <c r="K190" s="861" t="s">
        <v>766</v>
      </c>
      <c r="L190" s="887"/>
      <c r="M190" s="887"/>
      <c r="N190" s="838" t="s">
        <v>6286</v>
      </c>
      <c r="O190" s="887"/>
      <c r="P190" s="887"/>
      <c r="Q190" s="887"/>
      <c r="R190" s="887"/>
      <c r="S190" s="887"/>
      <c r="T190" s="887"/>
      <c r="U190" s="887"/>
      <c r="V190" s="887"/>
      <c r="W190" s="887"/>
      <c r="X190" s="887"/>
      <c r="Y190" s="887"/>
      <c r="Z190" s="887"/>
      <c r="AA190" s="887"/>
      <c r="AB190" s="887"/>
      <c r="AC190" s="887"/>
      <c r="AD190" s="887"/>
      <c r="AE190" s="887"/>
      <c r="AF190" s="887"/>
      <c r="AG190" s="887"/>
      <c r="AH190" s="887"/>
      <c r="AI190" s="889"/>
      <c r="AJ190" s="890"/>
      <c r="AK190" s="887"/>
      <c r="AL190" s="887"/>
      <c r="AM190" s="887"/>
      <c r="AN190" s="887"/>
      <c r="AO190" s="887"/>
      <c r="AP190" s="887"/>
      <c r="AQ190" s="887"/>
      <c r="AR190" s="887"/>
      <c r="AS190" s="887"/>
      <c r="AT190" s="887"/>
      <c r="AU190" s="887"/>
      <c r="AV190" s="887"/>
      <c r="AW190" s="887"/>
      <c r="AX190" s="887"/>
      <c r="AY190" s="887"/>
      <c r="AZ190" s="887"/>
      <c r="BA190" s="887"/>
    </row>
    <row r="191" ht="15.75" customHeight="1">
      <c r="A191" s="955" t="s">
        <v>6354</v>
      </c>
      <c r="B191" s="961" t="s">
        <v>6599</v>
      </c>
      <c r="C191" s="837" t="s">
        <v>1150</v>
      </c>
      <c r="D191" s="893"/>
      <c r="E191" s="838" t="s">
        <v>1017</v>
      </c>
      <c r="F191" s="887"/>
      <c r="G191" s="887"/>
      <c r="H191" s="887"/>
      <c r="I191" s="838" t="s">
        <v>1150</v>
      </c>
      <c r="J191" s="861"/>
      <c r="K191" s="887"/>
      <c r="L191" s="887"/>
      <c r="M191" s="843" t="s">
        <v>767</v>
      </c>
      <c r="N191" s="887"/>
      <c r="O191" s="887"/>
      <c r="P191" s="861" t="s">
        <v>3436</v>
      </c>
      <c r="Q191" s="887"/>
      <c r="R191" s="887"/>
      <c r="S191" s="887"/>
      <c r="T191" s="887"/>
      <c r="U191" s="887"/>
      <c r="V191" s="887"/>
      <c r="W191" s="887"/>
      <c r="X191" s="887"/>
      <c r="Y191" s="887"/>
      <c r="Z191" s="887"/>
      <c r="AA191" s="887"/>
      <c r="AB191" s="887"/>
      <c r="AC191" s="887"/>
      <c r="AD191" s="887"/>
      <c r="AE191" s="887"/>
      <c r="AF191" s="887"/>
      <c r="AG191" s="887"/>
      <c r="AH191" s="887"/>
      <c r="AI191" s="889"/>
      <c r="AJ191" s="890"/>
      <c r="AK191" s="887"/>
      <c r="AL191" s="887"/>
      <c r="AM191" s="887"/>
      <c r="AN191" s="887"/>
      <c r="AO191" s="887"/>
      <c r="AP191" s="887"/>
      <c r="AQ191" s="887"/>
      <c r="AR191" s="887"/>
      <c r="AS191" s="887"/>
      <c r="AT191" s="887"/>
      <c r="AU191" s="887"/>
      <c r="AV191" s="887"/>
      <c r="AW191" s="887"/>
      <c r="AX191" s="887"/>
      <c r="AY191" s="887"/>
      <c r="AZ191" s="887"/>
      <c r="BA191" s="887"/>
    </row>
    <row r="192" ht="15.75" customHeight="1">
      <c r="A192" s="955" t="s">
        <v>57</v>
      </c>
      <c r="B192" s="961" t="s">
        <v>6600</v>
      </c>
      <c r="C192" s="837" t="s">
        <v>1152</v>
      </c>
      <c r="D192" s="893"/>
      <c r="E192" s="887"/>
      <c r="F192" s="887"/>
      <c r="G192" s="838" t="str">
        <f>HYPERLINK("https://www.twitch.tv/videos/527836634","2:12.90")</f>
        <v>2:12.90</v>
      </c>
      <c r="H192" s="887"/>
      <c r="I192" s="838" t="s">
        <v>1152</v>
      </c>
      <c r="J192" s="887"/>
      <c r="K192" s="887"/>
      <c r="L192" s="887"/>
      <c r="M192" s="887"/>
      <c r="N192" s="887"/>
      <c r="O192" s="887"/>
      <c r="P192" s="887"/>
      <c r="Q192" s="887"/>
      <c r="R192" s="887"/>
      <c r="S192" s="887"/>
      <c r="T192" s="887"/>
      <c r="U192" s="887"/>
      <c r="V192" s="887"/>
      <c r="W192" s="887"/>
      <c r="X192" s="887"/>
      <c r="Y192" s="887"/>
      <c r="Z192" s="887"/>
      <c r="AA192" s="887"/>
      <c r="AB192" s="887"/>
      <c r="AC192" s="887"/>
      <c r="AD192" s="887"/>
      <c r="AE192" s="887"/>
      <c r="AF192" s="839" t="str">
        <f>HYPERLINK("https://youtu.be/fYWiIA5i7cs","2:29.99")</f>
        <v>2:29.99</v>
      </c>
      <c r="AG192" s="887"/>
      <c r="AH192" s="887"/>
      <c r="AI192" s="889"/>
      <c r="AJ192" s="890"/>
      <c r="AK192" s="887"/>
      <c r="AL192" s="887"/>
      <c r="AM192" s="887"/>
      <c r="AN192" s="887"/>
      <c r="AO192" s="887"/>
      <c r="AP192" s="887"/>
      <c r="AQ192" s="887"/>
      <c r="AR192" s="887"/>
      <c r="AS192" s="887"/>
      <c r="AT192" s="887"/>
      <c r="AU192" s="887"/>
      <c r="AV192" s="887"/>
      <c r="AW192" s="887"/>
      <c r="AX192" s="887"/>
      <c r="AY192" s="887"/>
      <c r="AZ192" s="887"/>
      <c r="BA192" s="887"/>
    </row>
    <row r="193">
      <c r="A193" s="971" t="s">
        <v>6601</v>
      </c>
      <c r="D193" s="972"/>
      <c r="E193" s="972"/>
      <c r="F193" s="972"/>
      <c r="G193" s="972"/>
      <c r="H193" s="972"/>
      <c r="I193" s="972"/>
      <c r="J193" s="972"/>
      <c r="K193" s="972"/>
      <c r="L193" s="972"/>
      <c r="M193" s="972"/>
      <c r="N193" s="972"/>
      <c r="O193" s="972"/>
      <c r="P193" s="972"/>
      <c r="Q193" s="972"/>
      <c r="R193" s="972"/>
      <c r="S193" s="972"/>
      <c r="T193" s="972"/>
      <c r="U193" s="972"/>
      <c r="V193" s="972"/>
      <c r="W193" s="972"/>
      <c r="X193" s="972"/>
      <c r="Y193" s="972"/>
      <c r="Z193" s="972"/>
      <c r="AA193" s="972"/>
      <c r="AB193" s="972"/>
      <c r="AC193" s="972"/>
      <c r="AD193" s="972"/>
      <c r="AE193" s="972"/>
      <c r="AF193" s="972"/>
      <c r="AG193" s="972"/>
      <c r="AH193" s="972"/>
      <c r="AI193" s="973"/>
      <c r="AJ193" s="974"/>
      <c r="AK193" s="972"/>
      <c r="AL193" s="972"/>
      <c r="AM193" s="972"/>
      <c r="AN193" s="972"/>
      <c r="AO193" s="972"/>
      <c r="AP193" s="972"/>
      <c r="AQ193" s="972"/>
      <c r="AR193" s="972"/>
      <c r="AS193" s="972"/>
      <c r="AT193" s="972"/>
      <c r="AU193" s="972"/>
      <c r="AV193" s="972"/>
      <c r="AW193" s="972"/>
      <c r="AX193" s="972"/>
      <c r="AY193" s="972"/>
      <c r="AZ193" s="972"/>
      <c r="BA193" s="972"/>
    </row>
    <row r="194" ht="15.75" customHeight="1">
      <c r="A194" s="975" t="s">
        <v>6254</v>
      </c>
      <c r="B194" s="976" t="s">
        <v>6255</v>
      </c>
      <c r="C194" s="837" t="s">
        <v>395</v>
      </c>
      <c r="D194" s="917"/>
      <c r="E194" s="909" t="s">
        <v>240</v>
      </c>
      <c r="F194" s="909" t="s">
        <v>499</v>
      </c>
      <c r="G194" s="909" t="s">
        <v>935</v>
      </c>
      <c r="H194" s="909" t="s">
        <v>1265</v>
      </c>
      <c r="I194" s="910" t="s">
        <v>6602</v>
      </c>
      <c r="J194" s="843" t="s">
        <v>1382</v>
      </c>
      <c r="K194" s="912" t="s">
        <v>240</v>
      </c>
      <c r="L194" s="909" t="s">
        <v>1021</v>
      </c>
      <c r="M194" s="843" t="s">
        <v>1532</v>
      </c>
      <c r="N194" s="910"/>
      <c r="O194" s="929" t="s">
        <v>6402</v>
      </c>
      <c r="P194" s="909" t="s">
        <v>1821</v>
      </c>
      <c r="Q194" s="910"/>
      <c r="R194" s="910"/>
      <c r="S194" s="910" t="s">
        <v>3125</v>
      </c>
      <c r="T194" s="910"/>
      <c r="U194" s="909" t="s">
        <v>395</v>
      </c>
      <c r="V194" s="910"/>
      <c r="W194" s="910"/>
      <c r="X194" s="910"/>
      <c r="Y194" s="910"/>
      <c r="Z194" s="910"/>
      <c r="AA194" s="910"/>
      <c r="AB194" s="910"/>
      <c r="AC194" s="910"/>
      <c r="AD194" s="910"/>
      <c r="AE194" s="910"/>
      <c r="AF194" s="910"/>
      <c r="AG194" s="910"/>
      <c r="AH194" s="910"/>
      <c r="AI194" s="913"/>
      <c r="AJ194" s="914"/>
      <c r="AK194" s="910"/>
      <c r="AL194" s="910"/>
      <c r="AM194" s="910"/>
      <c r="AN194" s="910"/>
      <c r="AO194" s="910"/>
      <c r="AP194" s="910"/>
      <c r="AQ194" s="910"/>
      <c r="AR194" s="910"/>
      <c r="AS194" s="910"/>
      <c r="AT194" s="910"/>
      <c r="AU194" s="910"/>
      <c r="AV194" s="910"/>
      <c r="AW194" s="910"/>
      <c r="AX194" s="910"/>
      <c r="AY194" s="910"/>
      <c r="AZ194" s="910"/>
      <c r="BA194" s="910"/>
    </row>
    <row r="195" ht="15.75" customHeight="1">
      <c r="A195" s="975" t="s">
        <v>6364</v>
      </c>
      <c r="B195" s="976" t="s">
        <v>6603</v>
      </c>
      <c r="C195" s="837" t="s">
        <v>1002</v>
      </c>
      <c r="D195" s="909" t="s">
        <v>1002</v>
      </c>
      <c r="E195" s="909" t="s">
        <v>2395</v>
      </c>
      <c r="F195" s="909" t="s">
        <v>1322</v>
      </c>
      <c r="G195" s="909" t="s">
        <v>936</v>
      </c>
      <c r="H195" s="909" t="s">
        <v>2200</v>
      </c>
      <c r="I195" s="909" t="s">
        <v>769</v>
      </c>
      <c r="J195" s="843" t="s">
        <v>1383</v>
      </c>
      <c r="K195" s="912" t="s">
        <v>1757</v>
      </c>
      <c r="L195" s="909" t="s">
        <v>1647</v>
      </c>
      <c r="M195" s="910"/>
      <c r="N195" s="910"/>
      <c r="O195" s="910" t="s">
        <v>263</v>
      </c>
      <c r="P195" s="909" t="s">
        <v>5989</v>
      </c>
      <c r="Q195" s="910"/>
      <c r="R195" s="910"/>
      <c r="S195" s="910" t="s">
        <v>2115</v>
      </c>
      <c r="T195" s="910" t="s">
        <v>3038</v>
      </c>
      <c r="U195" s="910"/>
      <c r="V195" s="910"/>
      <c r="W195" s="910"/>
      <c r="X195" s="910"/>
      <c r="Y195" s="910"/>
      <c r="Z195" s="910"/>
      <c r="AA195" s="910"/>
      <c r="AB195" s="910"/>
      <c r="AC195" s="910"/>
      <c r="AD195" s="910"/>
      <c r="AE195" s="910"/>
      <c r="AF195" s="910"/>
      <c r="AG195" s="910"/>
      <c r="AH195" s="910"/>
      <c r="AI195" s="913"/>
      <c r="AJ195" s="914"/>
      <c r="AK195" s="910"/>
      <c r="AL195" s="910"/>
      <c r="AM195" s="910"/>
      <c r="AN195" s="910"/>
      <c r="AO195" s="910"/>
      <c r="AP195" s="910"/>
      <c r="AQ195" s="910"/>
      <c r="AR195" s="910"/>
      <c r="AS195" s="910"/>
      <c r="AT195" s="910"/>
      <c r="AU195" s="910"/>
      <c r="AV195" s="910"/>
      <c r="AW195" s="910"/>
      <c r="AX195" s="910"/>
      <c r="AY195" s="910"/>
      <c r="AZ195" s="910"/>
      <c r="BA195" s="910"/>
    </row>
    <row r="196" ht="15.75" customHeight="1">
      <c r="A196" s="975" t="s">
        <v>6373</v>
      </c>
      <c r="B196" s="976" t="s">
        <v>6255</v>
      </c>
      <c r="C196" s="837" t="str">
        <f>HYPERLINK("https://www.youtube.com/watch?v=aWzlUqH0LaM","41.87")</f>
        <v>41.87</v>
      </c>
      <c r="D196" s="917"/>
      <c r="E196" s="912" t="s">
        <v>117</v>
      </c>
      <c r="F196" s="909" t="str">
        <f>HYPERLINK("https://www.youtube.com/watch?v=aWzlUqH0LaM","41.87")</f>
        <v>41.87</v>
      </c>
      <c r="G196" s="909" t="s">
        <v>937</v>
      </c>
      <c r="H196" s="909" t="s">
        <v>172</v>
      </c>
      <c r="I196" s="909" t="s">
        <v>986</v>
      </c>
      <c r="J196" s="843" t="s">
        <v>1384</v>
      </c>
      <c r="K196" s="912" t="s">
        <v>1758</v>
      </c>
      <c r="L196" s="912" t="s">
        <v>1588</v>
      </c>
      <c r="M196" s="910"/>
      <c r="N196" s="910"/>
      <c r="O196" s="910" t="s">
        <v>6604</v>
      </c>
      <c r="P196" s="909" t="s">
        <v>5604</v>
      </c>
      <c r="Q196" s="910"/>
      <c r="R196" s="910"/>
      <c r="S196" s="910" t="s">
        <v>6605</v>
      </c>
      <c r="T196" s="910"/>
      <c r="U196" s="910"/>
      <c r="V196" s="910"/>
      <c r="W196" s="910"/>
      <c r="X196" s="910"/>
      <c r="Y196" s="910"/>
      <c r="Z196" s="910"/>
      <c r="AA196" s="910"/>
      <c r="AB196" s="910"/>
      <c r="AC196" s="910"/>
      <c r="AD196" s="910"/>
      <c r="AE196" s="910"/>
      <c r="AF196" s="910"/>
      <c r="AG196" s="910"/>
      <c r="AH196" s="910"/>
      <c r="AI196" s="913"/>
      <c r="AJ196" s="914"/>
      <c r="AK196" s="910"/>
      <c r="AL196" s="910"/>
      <c r="AM196" s="910"/>
      <c r="AN196" s="910"/>
      <c r="AO196" s="910"/>
      <c r="AP196" s="910"/>
      <c r="AQ196" s="910"/>
      <c r="AR196" s="910"/>
      <c r="AS196" s="910"/>
      <c r="AT196" s="910"/>
      <c r="AU196" s="910"/>
      <c r="AV196" s="910"/>
      <c r="AW196" s="910"/>
      <c r="AX196" s="910"/>
      <c r="AY196" s="910"/>
      <c r="AZ196" s="910"/>
      <c r="BA196" s="910"/>
    </row>
    <row r="197" ht="15.75" customHeight="1">
      <c r="A197" s="975" t="s">
        <v>6380</v>
      </c>
      <c r="B197" s="976" t="s">
        <v>6606</v>
      </c>
      <c r="C197" s="977" t="str">
        <f>HYPERLINK("https://youtu.be/F-20O1FDNbI","1:45.11")</f>
        <v>1:45.11</v>
      </c>
      <c r="D197" s="917"/>
      <c r="E197" s="924"/>
      <c r="F197" s="924"/>
      <c r="G197" s="912"/>
      <c r="H197" s="910"/>
      <c r="I197" s="910"/>
      <c r="J197" s="843" t="s">
        <v>6607</v>
      </c>
      <c r="K197" s="910"/>
      <c r="L197" s="910"/>
      <c r="M197" s="940"/>
      <c r="N197" s="924"/>
      <c r="O197" s="910"/>
      <c r="P197" s="910"/>
      <c r="Q197" s="910"/>
      <c r="R197" s="910"/>
      <c r="S197" s="910"/>
      <c r="T197" s="910"/>
      <c r="U197" s="910"/>
      <c r="V197" s="910"/>
      <c r="W197" s="944"/>
      <c r="X197" s="910"/>
      <c r="Y197" s="910"/>
      <c r="Z197" s="910"/>
      <c r="AA197" s="910"/>
      <c r="AB197" s="910"/>
      <c r="AC197" s="910"/>
      <c r="AD197" s="910"/>
      <c r="AE197" s="910"/>
      <c r="AF197" s="910"/>
      <c r="AG197" s="910"/>
      <c r="AH197" s="910"/>
      <c r="AI197" s="913"/>
      <c r="AJ197" s="914"/>
      <c r="AK197" s="910"/>
      <c r="AL197" s="910"/>
      <c r="AM197" s="910"/>
      <c r="AN197" s="910"/>
      <c r="AO197" s="910"/>
      <c r="AP197" s="910"/>
      <c r="AQ197" s="910"/>
      <c r="AR197" s="910"/>
      <c r="AS197" s="910"/>
      <c r="AT197" s="910"/>
      <c r="AU197" s="910"/>
      <c r="AV197" s="910"/>
      <c r="AW197" s="910"/>
      <c r="AX197" s="910"/>
      <c r="AY197" s="910"/>
      <c r="AZ197" s="910"/>
      <c r="BA197" s="910"/>
    </row>
    <row r="198" ht="15.75" customHeight="1">
      <c r="A198" s="978"/>
      <c r="B198" s="979" t="s">
        <v>6608</v>
      </c>
      <c r="C198" s="837" t="s">
        <v>398</v>
      </c>
      <c r="D198" s="917"/>
      <c r="E198" s="909" t="s">
        <v>6609</v>
      </c>
      <c r="F198" s="909" t="s">
        <v>859</v>
      </c>
      <c r="G198" s="912" t="s">
        <v>938</v>
      </c>
      <c r="H198" s="910"/>
      <c r="I198" s="910"/>
      <c r="J198" s="843" t="s">
        <v>1385</v>
      </c>
      <c r="K198" s="912" t="s">
        <v>1759</v>
      </c>
      <c r="L198" s="912" t="s">
        <v>1648</v>
      </c>
      <c r="M198" s="843" t="s">
        <v>6610</v>
      </c>
      <c r="N198" s="909" t="s">
        <v>398</v>
      </c>
      <c r="O198" s="910"/>
      <c r="P198" s="910"/>
      <c r="Q198" s="910"/>
      <c r="R198" s="910"/>
      <c r="S198" s="910" t="s">
        <v>5436</v>
      </c>
      <c r="T198" s="910"/>
      <c r="U198" s="910"/>
      <c r="V198" s="910"/>
      <c r="W198" s="944" t="s">
        <v>6611</v>
      </c>
      <c r="X198" s="910"/>
      <c r="Y198" s="910"/>
      <c r="Z198" s="910"/>
      <c r="AA198" s="910"/>
      <c r="AB198" s="910"/>
      <c r="AC198" s="912" t="s">
        <v>2745</v>
      </c>
      <c r="AD198" s="910"/>
      <c r="AE198" s="910"/>
      <c r="AF198" s="910"/>
      <c r="AG198" s="910"/>
      <c r="AH198" s="910"/>
      <c r="AI198" s="913"/>
      <c r="AJ198" s="914"/>
      <c r="AK198" s="910"/>
      <c r="AL198" s="910"/>
      <c r="AM198" s="910"/>
      <c r="AN198" s="910"/>
      <c r="AO198" s="910"/>
      <c r="AP198" s="910"/>
      <c r="AQ198" s="910"/>
      <c r="AR198" s="910"/>
      <c r="AS198" s="910"/>
      <c r="AT198" s="910"/>
      <c r="AU198" s="910"/>
      <c r="AV198" s="910"/>
      <c r="AW198" s="910"/>
      <c r="AX198" s="910"/>
      <c r="AY198" s="910"/>
      <c r="AZ198" s="910"/>
      <c r="BA198" s="910"/>
    </row>
    <row r="199" ht="15.75" customHeight="1">
      <c r="A199" s="978"/>
      <c r="B199" s="979" t="s">
        <v>6612</v>
      </c>
      <c r="C199" s="837" t="s">
        <v>6613</v>
      </c>
      <c r="D199" s="917"/>
      <c r="E199" s="910"/>
      <c r="F199" s="910"/>
      <c r="G199" s="910"/>
      <c r="H199" s="910"/>
      <c r="I199" s="910"/>
      <c r="J199" s="910"/>
      <c r="K199" s="910"/>
      <c r="L199" s="910"/>
      <c r="M199" s="910"/>
      <c r="N199" s="910"/>
      <c r="O199" s="910"/>
      <c r="P199" s="910"/>
      <c r="Q199" s="910"/>
      <c r="R199" s="910"/>
      <c r="S199" s="910"/>
      <c r="T199" s="910"/>
      <c r="U199" s="910"/>
      <c r="V199" s="910"/>
      <c r="W199" s="909" t="s">
        <v>6614</v>
      </c>
      <c r="X199" s="910"/>
      <c r="Y199" s="910"/>
      <c r="Z199" s="910"/>
      <c r="AA199" s="910"/>
      <c r="AB199" s="910"/>
      <c r="AC199" s="910"/>
      <c r="AD199" s="910"/>
      <c r="AE199" s="910"/>
      <c r="AF199" s="909" t="s">
        <v>6613</v>
      </c>
      <c r="AG199" s="910"/>
      <c r="AH199" s="910"/>
      <c r="AI199" s="913"/>
      <c r="AJ199" s="914"/>
      <c r="AK199" s="910"/>
      <c r="AL199" s="910"/>
      <c r="AM199" s="910"/>
      <c r="AN199" s="910"/>
      <c r="AO199" s="910"/>
      <c r="AP199" s="910"/>
      <c r="AQ199" s="910"/>
      <c r="AR199" s="910"/>
      <c r="AS199" s="910"/>
      <c r="AT199" s="910"/>
      <c r="AU199" s="910"/>
      <c r="AV199" s="910"/>
      <c r="AW199" s="910"/>
      <c r="AX199" s="910"/>
      <c r="AY199" s="910"/>
      <c r="AZ199" s="910"/>
      <c r="BA199" s="910"/>
    </row>
    <row r="200" ht="15.75" customHeight="1">
      <c r="A200" s="978"/>
      <c r="B200" s="980" t="s">
        <v>6615</v>
      </c>
      <c r="C200" s="837" t="s">
        <v>5446</v>
      </c>
      <c r="D200" s="917"/>
      <c r="E200" s="910"/>
      <c r="F200" s="910"/>
      <c r="G200" s="910"/>
      <c r="H200" s="910"/>
      <c r="I200" s="910"/>
      <c r="J200" s="910"/>
      <c r="K200" s="910"/>
      <c r="L200" s="910"/>
      <c r="M200" s="910"/>
      <c r="N200" s="910"/>
      <c r="O200" s="910"/>
      <c r="P200" s="910"/>
      <c r="Q200" s="910"/>
      <c r="R200" s="910"/>
      <c r="S200" s="910"/>
      <c r="T200" s="910"/>
      <c r="U200" s="910"/>
      <c r="V200" s="910"/>
      <c r="W200" s="909" t="s">
        <v>1534</v>
      </c>
      <c r="X200" s="910"/>
      <c r="Y200" s="910"/>
      <c r="Z200" s="910"/>
      <c r="AA200" s="910"/>
      <c r="AB200" s="910"/>
      <c r="AC200" s="910"/>
      <c r="AD200" s="910"/>
      <c r="AE200" s="910"/>
      <c r="AF200" s="910"/>
      <c r="AG200" s="910"/>
      <c r="AH200" s="910"/>
      <c r="AI200" s="913"/>
      <c r="AJ200" s="914"/>
      <c r="AK200" s="910"/>
      <c r="AL200" s="910"/>
      <c r="AM200" s="910"/>
      <c r="AN200" s="910"/>
      <c r="AO200" s="910"/>
      <c r="AP200" s="910"/>
      <c r="AQ200" s="910"/>
      <c r="AR200" s="910"/>
      <c r="AS200" s="910"/>
      <c r="AT200" s="910"/>
      <c r="AU200" s="910"/>
      <c r="AV200" s="910"/>
      <c r="AW200" s="910"/>
      <c r="AX200" s="910"/>
      <c r="AY200" s="910"/>
      <c r="AZ200" s="910"/>
      <c r="BA200" s="910"/>
    </row>
    <row r="201" ht="15.75" customHeight="1">
      <c r="A201" s="981" t="s">
        <v>6274</v>
      </c>
      <c r="B201" s="982" t="s">
        <v>6616</v>
      </c>
      <c r="C201" s="837" t="s">
        <v>2128</v>
      </c>
      <c r="E201" s="909" t="s">
        <v>6617</v>
      </c>
      <c r="F201" s="910"/>
      <c r="H201" s="910"/>
      <c r="I201" s="910"/>
      <c r="J201" s="909" t="s">
        <v>4712</v>
      </c>
      <c r="K201" s="910"/>
      <c r="L201" s="910"/>
      <c r="M201" s="910"/>
      <c r="N201" s="910"/>
      <c r="O201" s="910"/>
      <c r="P201" s="910"/>
      <c r="R201" s="909" t="s">
        <v>1763</v>
      </c>
      <c r="S201" s="910"/>
      <c r="T201" s="910"/>
      <c r="U201" s="910"/>
      <c r="V201" s="910"/>
      <c r="W201" s="909" t="s">
        <v>2128</v>
      </c>
      <c r="X201" s="910"/>
      <c r="Y201" s="910"/>
      <c r="Z201" s="910"/>
      <c r="AA201" s="910"/>
      <c r="AB201" s="910"/>
      <c r="AC201" s="910"/>
      <c r="AD201" s="912" t="s">
        <v>6618</v>
      </c>
      <c r="AE201" s="910"/>
      <c r="AF201" s="910"/>
      <c r="AG201" s="910"/>
      <c r="AH201" s="910"/>
      <c r="AI201" s="913"/>
      <c r="AJ201" s="914"/>
      <c r="AK201" s="910"/>
      <c r="AL201" s="910"/>
      <c r="AM201" s="910"/>
      <c r="AN201" s="910"/>
      <c r="AO201" s="910"/>
      <c r="AP201" s="910"/>
      <c r="AQ201" s="910"/>
      <c r="AR201" s="910"/>
      <c r="AS201" s="910"/>
      <c r="AT201" s="910"/>
      <c r="AU201" s="910"/>
      <c r="AV201" s="910"/>
      <c r="AW201" s="910"/>
      <c r="AX201" s="910"/>
      <c r="AY201" s="910"/>
      <c r="AZ201" s="910"/>
      <c r="BA201" s="910"/>
    </row>
    <row r="202" ht="15.75" customHeight="1">
      <c r="A202" s="978"/>
      <c r="B202" s="980" t="s">
        <v>6619</v>
      </c>
      <c r="C202" s="837" t="s">
        <v>581</v>
      </c>
      <c r="D202" s="909" t="s">
        <v>581</v>
      </c>
      <c r="E202" s="924"/>
      <c r="F202" s="910"/>
      <c r="G202" s="909" t="s">
        <v>6620</v>
      </c>
      <c r="H202" s="910"/>
      <c r="I202" s="910"/>
      <c r="J202" s="909" t="s">
        <v>6621</v>
      </c>
      <c r="K202" s="910"/>
      <c r="L202" s="910"/>
      <c r="M202" s="910"/>
      <c r="N202" s="910"/>
      <c r="O202" s="910"/>
      <c r="P202" s="910"/>
      <c r="Q202" s="909" t="s">
        <v>2100</v>
      </c>
      <c r="R202" s="910"/>
      <c r="S202" s="910"/>
      <c r="T202" s="910"/>
      <c r="U202" s="910"/>
      <c r="V202" s="910"/>
      <c r="W202" s="912" t="s">
        <v>6622</v>
      </c>
      <c r="X202" s="910"/>
      <c r="Y202" s="910"/>
      <c r="Z202" s="910"/>
      <c r="AA202" s="910"/>
      <c r="AB202" s="910"/>
      <c r="AC202" s="910"/>
      <c r="AD202" s="912"/>
      <c r="AE202" s="910"/>
      <c r="AF202" s="910"/>
      <c r="AG202" s="910"/>
      <c r="AH202" s="910"/>
      <c r="AI202" s="913"/>
      <c r="AJ202" s="914"/>
      <c r="AK202" s="910"/>
      <c r="AL202" s="910"/>
      <c r="AM202" s="910"/>
      <c r="AN202" s="910"/>
      <c r="AO202" s="910"/>
      <c r="AP202" s="910"/>
      <c r="AQ202" s="910"/>
      <c r="AR202" s="910"/>
      <c r="AS202" s="910"/>
      <c r="AT202" s="910"/>
      <c r="AU202" s="910"/>
      <c r="AV202" s="910"/>
      <c r="AW202" s="910"/>
      <c r="AX202" s="910"/>
      <c r="AY202" s="910"/>
      <c r="AZ202" s="910"/>
      <c r="BA202" s="910"/>
    </row>
    <row r="203" ht="15.75" customHeight="1">
      <c r="A203" s="975" t="s">
        <v>6301</v>
      </c>
      <c r="B203" s="976" t="s">
        <v>6365</v>
      </c>
      <c r="C203" s="837" t="s">
        <v>6623</v>
      </c>
      <c r="D203" s="917"/>
      <c r="E203" s="910"/>
      <c r="F203" s="910"/>
      <c r="G203" s="910"/>
      <c r="H203" s="910"/>
      <c r="I203" s="910" t="s">
        <v>6624</v>
      </c>
      <c r="J203" s="910"/>
      <c r="K203" s="910"/>
      <c r="L203" s="910"/>
      <c r="M203" s="909" t="s">
        <v>6623</v>
      </c>
      <c r="N203" s="910"/>
      <c r="O203" s="910" t="s">
        <v>3892</v>
      </c>
      <c r="P203" s="910"/>
      <c r="Q203" s="910"/>
      <c r="R203" s="910"/>
      <c r="S203" s="910"/>
      <c r="T203" s="910"/>
      <c r="U203" s="910"/>
      <c r="V203" s="910"/>
      <c r="W203" s="910"/>
      <c r="X203" s="910"/>
      <c r="Y203" s="910"/>
      <c r="Z203" s="910"/>
      <c r="AA203" s="910"/>
      <c r="AB203" s="910"/>
      <c r="AC203" s="910"/>
      <c r="AD203" s="910"/>
      <c r="AE203" s="910"/>
      <c r="AF203" s="910"/>
      <c r="AG203" s="910"/>
      <c r="AH203" s="910"/>
      <c r="AI203" s="913"/>
      <c r="AJ203" s="914"/>
      <c r="AK203" s="910"/>
      <c r="AL203" s="910"/>
      <c r="AM203" s="910"/>
      <c r="AN203" s="910"/>
      <c r="AO203" s="910"/>
      <c r="AP203" s="910"/>
      <c r="AQ203" s="910"/>
      <c r="AR203" s="910"/>
      <c r="AS203" s="910"/>
      <c r="AT203" s="910"/>
      <c r="AU203" s="910"/>
      <c r="AV203" s="910"/>
      <c r="AW203" s="910"/>
      <c r="AX203" s="910"/>
      <c r="AY203" s="910"/>
      <c r="AZ203" s="910"/>
      <c r="BA203" s="910"/>
    </row>
    <row r="204" ht="15.75" customHeight="1">
      <c r="A204" s="975" t="s">
        <v>6306</v>
      </c>
      <c r="B204" s="976" t="s">
        <v>6625</v>
      </c>
      <c r="C204" s="837" t="s">
        <v>6626</v>
      </c>
      <c r="D204" s="917"/>
      <c r="E204" s="909" t="s">
        <v>6626</v>
      </c>
      <c r="F204" s="910"/>
      <c r="G204" s="910"/>
      <c r="H204" s="910"/>
      <c r="I204" s="910"/>
      <c r="J204" s="910"/>
      <c r="K204" s="910"/>
      <c r="L204" s="910"/>
      <c r="M204" s="910"/>
      <c r="N204" s="910"/>
      <c r="O204" s="910"/>
      <c r="P204" s="909" t="s">
        <v>3444</v>
      </c>
      <c r="Q204" s="909" t="s">
        <v>4351</v>
      </c>
      <c r="R204" s="910"/>
      <c r="S204" s="910"/>
      <c r="T204" s="910"/>
      <c r="U204" s="910"/>
      <c r="V204" s="910"/>
      <c r="W204" s="910"/>
      <c r="X204" s="910"/>
      <c r="Y204" s="910"/>
      <c r="Z204" s="910"/>
      <c r="AA204" s="910"/>
      <c r="AB204" s="910"/>
      <c r="AC204" s="910"/>
      <c r="AD204" s="910"/>
      <c r="AE204" s="910"/>
      <c r="AF204" s="910"/>
      <c r="AG204" s="910"/>
      <c r="AH204" s="910"/>
      <c r="AI204" s="913"/>
      <c r="AJ204" s="914"/>
      <c r="AK204" s="910"/>
      <c r="AL204" s="910"/>
      <c r="AM204" s="910"/>
      <c r="AN204" s="910"/>
      <c r="AO204" s="910"/>
      <c r="AP204" s="910"/>
      <c r="AQ204" s="910"/>
      <c r="AR204" s="910"/>
      <c r="AS204" s="910"/>
      <c r="AT204" s="910"/>
      <c r="AU204" s="910"/>
      <c r="AV204" s="910"/>
      <c r="AW204" s="910"/>
      <c r="AX204" s="910"/>
      <c r="AY204" s="910"/>
      <c r="AZ204" s="910"/>
      <c r="BA204" s="910"/>
    </row>
    <row r="205" ht="15.75" customHeight="1">
      <c r="A205" s="983"/>
      <c r="B205" s="979" t="s">
        <v>6627</v>
      </c>
      <c r="C205" s="837" t="s">
        <v>3134</v>
      </c>
      <c r="D205" s="917"/>
      <c r="E205" s="944" t="s">
        <v>1026</v>
      </c>
      <c r="F205" s="910"/>
      <c r="G205" s="910"/>
      <c r="H205" s="909" t="s">
        <v>1386</v>
      </c>
      <c r="I205" s="910" t="s">
        <v>5286</v>
      </c>
      <c r="J205" s="909" t="s">
        <v>1386</v>
      </c>
      <c r="K205" s="912" t="s">
        <v>2427</v>
      </c>
      <c r="L205" s="910"/>
      <c r="M205" s="843" t="s">
        <v>6628</v>
      </c>
      <c r="N205" s="909" t="s">
        <v>3134</v>
      </c>
      <c r="O205" s="910" t="s">
        <v>3511</v>
      </c>
      <c r="P205" s="910"/>
      <c r="Q205" s="909" t="s">
        <v>1055</v>
      </c>
      <c r="R205" s="910"/>
      <c r="S205" s="910" t="s">
        <v>5602</v>
      </c>
      <c r="T205" s="910"/>
      <c r="U205" s="910"/>
      <c r="V205" s="910"/>
      <c r="W205" s="910"/>
      <c r="X205" s="910"/>
      <c r="Y205" s="910"/>
      <c r="Z205" s="910"/>
      <c r="AA205" s="910"/>
      <c r="AB205" s="910"/>
      <c r="AC205" s="910"/>
      <c r="AD205" s="910"/>
      <c r="AE205" s="910"/>
      <c r="AF205" s="910"/>
      <c r="AG205" s="910"/>
      <c r="AH205" s="910"/>
      <c r="AI205" s="913"/>
      <c r="AJ205" s="914"/>
      <c r="AK205" s="910"/>
      <c r="AL205" s="910"/>
      <c r="AM205" s="910"/>
      <c r="AN205" s="910"/>
      <c r="AO205" s="910"/>
      <c r="AP205" s="910"/>
      <c r="AQ205" s="910"/>
      <c r="AR205" s="910"/>
      <c r="AS205" s="910"/>
      <c r="AT205" s="910"/>
      <c r="AU205" s="910"/>
      <c r="AV205" s="910"/>
      <c r="AW205" s="910"/>
      <c r="AX205" s="910"/>
      <c r="AY205" s="910"/>
      <c r="AZ205" s="910"/>
      <c r="BA205" s="910"/>
    </row>
    <row r="206" ht="15.75" customHeight="1">
      <c r="A206" s="978"/>
      <c r="B206" s="979" t="s">
        <v>6629</v>
      </c>
      <c r="C206" s="837" t="s">
        <v>293</v>
      </c>
      <c r="D206" s="909" t="s">
        <v>293</v>
      </c>
      <c r="E206" s="910"/>
      <c r="F206" s="909" t="str">
        <f>HYPERLINK("https://youtu.be/gxCMrXIu1MU","52.20")</f>
        <v>52.20</v>
      </c>
      <c r="G206" s="912" t="s">
        <v>939</v>
      </c>
      <c r="H206" s="910"/>
      <c r="I206" s="910"/>
      <c r="J206" s="910"/>
      <c r="K206" s="910"/>
      <c r="L206" s="910"/>
      <c r="M206" s="910"/>
      <c r="N206" s="910"/>
      <c r="O206" s="910"/>
      <c r="P206" s="910"/>
      <c r="Q206" s="910"/>
      <c r="R206" s="910"/>
      <c r="S206" s="910"/>
      <c r="T206" s="910"/>
      <c r="U206" s="910"/>
      <c r="V206" s="910"/>
      <c r="W206" s="910"/>
      <c r="X206" s="910"/>
      <c r="Y206" s="910"/>
      <c r="Z206" s="910"/>
      <c r="AA206" s="910"/>
      <c r="AB206" s="910"/>
      <c r="AC206" s="910"/>
      <c r="AD206" s="910"/>
      <c r="AE206" s="910"/>
      <c r="AF206" s="910"/>
      <c r="AG206" s="910"/>
      <c r="AH206" s="910"/>
      <c r="AI206" s="913"/>
      <c r="AJ206" s="914"/>
      <c r="AK206" s="910"/>
      <c r="AL206" s="910"/>
      <c r="AM206" s="910"/>
      <c r="AN206" s="910"/>
      <c r="AO206" s="910"/>
      <c r="AP206" s="910"/>
      <c r="AQ206" s="910"/>
      <c r="AR206" s="910"/>
      <c r="AS206" s="910"/>
      <c r="AT206" s="910"/>
      <c r="AU206" s="910"/>
      <c r="AV206" s="910"/>
      <c r="AW206" s="910"/>
      <c r="AX206" s="910"/>
      <c r="AY206" s="910"/>
      <c r="AZ206" s="910"/>
      <c r="BA206" s="910"/>
    </row>
    <row r="207" ht="15.75" customHeight="1">
      <c r="A207" s="981" t="s">
        <v>6269</v>
      </c>
      <c r="B207" s="984" t="s">
        <v>6630</v>
      </c>
      <c r="C207" s="837" t="s">
        <v>5537</v>
      </c>
      <c r="D207" s="917"/>
      <c r="E207" s="909" t="s">
        <v>5537</v>
      </c>
      <c r="F207" s="910"/>
      <c r="G207" s="910"/>
      <c r="H207" s="910"/>
      <c r="I207" s="910"/>
      <c r="J207" s="910"/>
      <c r="K207" s="910"/>
      <c r="L207" s="910"/>
      <c r="M207" s="910"/>
      <c r="N207" s="910"/>
      <c r="O207" s="910"/>
      <c r="P207" s="929" t="s">
        <v>4571</v>
      </c>
      <c r="Q207" s="910"/>
      <c r="R207" s="910"/>
      <c r="S207" s="910"/>
      <c r="T207" s="887"/>
      <c r="U207" s="910"/>
      <c r="V207" s="910"/>
      <c r="W207" s="910"/>
      <c r="X207" s="910"/>
      <c r="Y207" s="910"/>
      <c r="Z207" s="910"/>
      <c r="AA207" s="910"/>
      <c r="AB207" s="910"/>
      <c r="AC207" s="910"/>
      <c r="AD207" s="910"/>
      <c r="AE207" s="910"/>
      <c r="AF207" s="917"/>
      <c r="AG207" s="910"/>
      <c r="AH207" s="910"/>
      <c r="AI207" s="913"/>
      <c r="AJ207" s="914"/>
      <c r="AK207" s="910"/>
      <c r="AL207" s="910"/>
      <c r="AM207" s="910"/>
      <c r="AN207" s="910"/>
      <c r="AO207" s="910"/>
      <c r="AP207" s="910"/>
      <c r="AQ207" s="910"/>
      <c r="AR207" s="910"/>
      <c r="AS207" s="910"/>
      <c r="AT207" s="910"/>
      <c r="AU207" s="910"/>
      <c r="AV207" s="910"/>
      <c r="AW207" s="910"/>
      <c r="AX207" s="910"/>
      <c r="AY207" s="910"/>
      <c r="AZ207" s="910"/>
      <c r="BA207" s="910"/>
    </row>
    <row r="208" ht="15.75" customHeight="1">
      <c r="A208" s="983"/>
      <c r="B208" s="979" t="s">
        <v>6631</v>
      </c>
      <c r="C208" s="837" t="s">
        <v>3387</v>
      </c>
      <c r="D208" s="909" t="s">
        <v>3387</v>
      </c>
      <c r="E208" s="909" t="s">
        <v>4940</v>
      </c>
      <c r="F208" s="910"/>
      <c r="G208" s="910"/>
      <c r="H208" s="910"/>
      <c r="I208" s="910"/>
      <c r="J208" s="910"/>
      <c r="K208" s="910"/>
      <c r="L208" s="910"/>
      <c r="M208" s="910"/>
      <c r="N208" s="910"/>
      <c r="O208" s="910"/>
      <c r="P208" s="910"/>
      <c r="Q208" s="910"/>
      <c r="R208" s="910"/>
      <c r="S208" s="910"/>
      <c r="T208" s="887"/>
      <c r="U208" s="910"/>
      <c r="V208" s="910"/>
      <c r="W208" s="910"/>
      <c r="X208" s="910"/>
      <c r="Y208" s="910"/>
      <c r="Z208" s="947" t="s">
        <v>3309</v>
      </c>
      <c r="AA208" s="910"/>
      <c r="AB208" s="910"/>
      <c r="AC208" s="910"/>
      <c r="AD208" s="910"/>
      <c r="AE208" s="910"/>
      <c r="AF208" s="917"/>
      <c r="AG208" s="910"/>
      <c r="AH208" s="910"/>
      <c r="AI208" s="913"/>
      <c r="AJ208" s="914"/>
      <c r="AK208" s="910"/>
      <c r="AL208" s="910"/>
      <c r="AM208" s="910"/>
      <c r="AN208" s="910"/>
      <c r="AO208" s="910"/>
      <c r="AP208" s="910"/>
      <c r="AQ208" s="910"/>
      <c r="AR208" s="910"/>
      <c r="AS208" s="910"/>
      <c r="AT208" s="910"/>
      <c r="AU208" s="910"/>
      <c r="AV208" s="910"/>
      <c r="AW208" s="910"/>
      <c r="AX208" s="910"/>
      <c r="AY208" s="910"/>
      <c r="AZ208" s="910"/>
      <c r="BA208" s="910"/>
    </row>
    <row r="209" ht="15.75" customHeight="1">
      <c r="A209" s="983"/>
      <c r="B209" s="979" t="s">
        <v>6632</v>
      </c>
      <c r="C209" s="837" t="s">
        <v>4805</v>
      </c>
      <c r="D209" s="917"/>
      <c r="E209" s="909" t="s">
        <v>4805</v>
      </c>
      <c r="F209" s="910"/>
      <c r="G209" s="910"/>
      <c r="H209" s="924"/>
      <c r="I209" s="910" t="s">
        <v>2428</v>
      </c>
      <c r="J209" s="909" t="s">
        <v>1387</v>
      </c>
      <c r="K209" s="912" t="s">
        <v>1762</v>
      </c>
      <c r="L209" s="910"/>
      <c r="M209" s="910"/>
      <c r="N209" s="910"/>
      <c r="O209" s="910" t="s">
        <v>6633</v>
      </c>
      <c r="P209" s="909" t="s">
        <v>3445</v>
      </c>
      <c r="Q209" s="910"/>
      <c r="R209" s="910"/>
      <c r="S209" s="910" t="s">
        <v>2285</v>
      </c>
      <c r="T209" s="887"/>
      <c r="U209" s="910"/>
      <c r="V209" s="910"/>
      <c r="W209" s="910"/>
      <c r="X209" s="910"/>
      <c r="Y209" s="910"/>
      <c r="Z209" s="910"/>
      <c r="AA209" s="909" t="s">
        <v>315</v>
      </c>
      <c r="AB209" s="910"/>
      <c r="AC209" s="910"/>
      <c r="AD209" s="909" t="s">
        <v>4098</v>
      </c>
      <c r="AE209" s="910"/>
      <c r="AF209" s="911" t="str">
        <f>HYPERLINK("https://youtu.be/7lF7UZKburw","31.51")</f>
        <v>31.51</v>
      </c>
      <c r="AG209" s="910"/>
      <c r="AH209" s="910"/>
      <c r="AI209" s="913"/>
      <c r="AJ209" s="914"/>
      <c r="AK209" s="910"/>
      <c r="AL209" s="910"/>
      <c r="AM209" s="910"/>
      <c r="AN209" s="910"/>
      <c r="AO209" s="910"/>
      <c r="AP209" s="910"/>
      <c r="AQ209" s="910"/>
      <c r="AR209" s="910"/>
      <c r="AS209" s="910"/>
      <c r="AT209" s="910"/>
      <c r="AU209" s="910"/>
      <c r="AV209" s="910"/>
      <c r="AW209" s="910"/>
      <c r="AX209" s="910"/>
      <c r="AY209" s="910"/>
      <c r="AZ209" s="910"/>
      <c r="BA209" s="910"/>
    </row>
    <row r="210" ht="15.75" customHeight="1">
      <c r="A210" s="983"/>
      <c r="B210" s="979" t="s">
        <v>6634</v>
      </c>
      <c r="C210" s="837" t="s">
        <v>6635</v>
      </c>
      <c r="D210" s="917"/>
      <c r="E210" s="910"/>
      <c r="F210" s="909" t="s">
        <v>257</v>
      </c>
      <c r="G210" s="909" t="s">
        <v>6636</v>
      </c>
      <c r="H210" s="909" t="s">
        <v>2387</v>
      </c>
      <c r="I210" s="910"/>
      <c r="J210" s="910"/>
      <c r="K210" s="910"/>
      <c r="L210" s="909" t="s">
        <v>239</v>
      </c>
      <c r="M210" s="843" t="s">
        <v>4805</v>
      </c>
      <c r="N210" s="910"/>
      <c r="O210" s="910"/>
      <c r="P210" s="910"/>
      <c r="Q210" s="910"/>
      <c r="R210" s="910"/>
      <c r="S210" s="910"/>
      <c r="T210" s="910" t="s">
        <v>6637</v>
      </c>
      <c r="U210" s="910"/>
      <c r="V210" s="909" t="s">
        <v>6635</v>
      </c>
      <c r="W210" s="910"/>
      <c r="X210" s="910"/>
      <c r="Y210" s="910"/>
      <c r="Z210" s="910"/>
      <c r="AA210" s="910"/>
      <c r="AB210" s="910"/>
      <c r="AC210" s="910"/>
      <c r="AD210" s="910"/>
      <c r="AE210" s="910"/>
      <c r="AF210" s="910"/>
      <c r="AG210" s="910"/>
      <c r="AH210" s="910"/>
      <c r="AI210" s="913"/>
      <c r="AJ210" s="914"/>
      <c r="AK210" s="910"/>
      <c r="AL210" s="910"/>
      <c r="AM210" s="910"/>
      <c r="AN210" s="910"/>
      <c r="AO210" s="910"/>
      <c r="AP210" s="910"/>
      <c r="AQ210" s="910"/>
      <c r="AR210" s="910"/>
      <c r="AS210" s="910"/>
      <c r="AT210" s="910"/>
      <c r="AU210" s="910"/>
      <c r="AV210" s="910"/>
      <c r="AW210" s="910"/>
      <c r="AX210" s="910"/>
      <c r="AY210" s="910"/>
      <c r="AZ210" s="910"/>
      <c r="BA210" s="910"/>
    </row>
    <row r="211" ht="15.75" customHeight="1">
      <c r="A211" s="981" t="s">
        <v>6274</v>
      </c>
      <c r="B211" s="984" t="s">
        <v>6638</v>
      </c>
      <c r="C211" s="837" t="s">
        <v>6639</v>
      </c>
      <c r="D211" s="909" t="s">
        <v>6639</v>
      </c>
      <c r="E211" s="909" t="s">
        <v>6640</v>
      </c>
      <c r="F211" s="910"/>
      <c r="G211" s="947"/>
      <c r="H211" s="910"/>
      <c r="I211" s="910"/>
      <c r="J211" s="910"/>
      <c r="K211" s="910"/>
      <c r="L211" s="910"/>
      <c r="M211" s="910"/>
      <c r="N211" s="910"/>
      <c r="O211" s="929"/>
      <c r="P211" s="910"/>
      <c r="Q211" s="910"/>
      <c r="R211" s="910"/>
      <c r="S211" s="910"/>
      <c r="T211" s="910"/>
      <c r="U211" s="910"/>
      <c r="V211" s="910"/>
      <c r="W211" s="910"/>
      <c r="X211" s="910"/>
      <c r="Y211" s="910"/>
      <c r="Z211" s="909" t="s">
        <v>888</v>
      </c>
      <c r="AA211" s="947"/>
      <c r="AB211" s="910"/>
      <c r="AC211" s="912" t="s">
        <v>2027</v>
      </c>
      <c r="AD211" s="910"/>
      <c r="AE211" s="910"/>
      <c r="AF211" s="910"/>
      <c r="AG211" s="910"/>
      <c r="AH211" s="910"/>
      <c r="AI211" s="913"/>
      <c r="AJ211" s="914"/>
      <c r="AK211" s="910"/>
      <c r="AL211" s="910"/>
      <c r="AM211" s="910"/>
      <c r="AN211" s="985"/>
      <c r="AO211" s="910"/>
      <c r="AP211" s="910"/>
      <c r="AQ211" s="910"/>
      <c r="AR211" s="910"/>
      <c r="AS211" s="910"/>
      <c r="AT211" s="910"/>
      <c r="AU211" s="910"/>
      <c r="AV211" s="910"/>
      <c r="AW211" s="910"/>
      <c r="AX211" s="910"/>
      <c r="AY211" s="910"/>
      <c r="AZ211" s="910"/>
      <c r="BA211" s="910"/>
    </row>
    <row r="212" ht="15.75" customHeight="1">
      <c r="A212" s="978"/>
      <c r="B212" s="979" t="s">
        <v>6641</v>
      </c>
      <c r="C212" s="837" t="s">
        <v>1406</v>
      </c>
      <c r="D212" s="909" t="s">
        <v>1406</v>
      </c>
      <c r="E212" s="909" t="s">
        <v>5078</v>
      </c>
      <c r="F212" s="910"/>
      <c r="G212" s="909" t="s">
        <v>421</v>
      </c>
      <c r="H212" s="910"/>
      <c r="I212" s="910"/>
      <c r="J212" s="909" t="s">
        <v>5563</v>
      </c>
      <c r="K212" s="910"/>
      <c r="L212" s="910"/>
      <c r="M212" s="909" t="s">
        <v>1961</v>
      </c>
      <c r="N212" s="910"/>
      <c r="O212" s="910"/>
      <c r="P212" s="910"/>
      <c r="Q212" s="909" t="s">
        <v>2108</v>
      </c>
      <c r="R212" s="909" t="s">
        <v>6592</v>
      </c>
      <c r="S212" s="910"/>
      <c r="T212" s="910"/>
      <c r="U212" s="910"/>
      <c r="V212" s="910"/>
      <c r="W212" s="910"/>
      <c r="X212" s="910"/>
      <c r="Y212" s="910"/>
      <c r="Z212" s="910"/>
      <c r="AA212" s="909" t="s">
        <v>796</v>
      </c>
      <c r="AB212" s="910"/>
      <c r="AC212" s="910"/>
      <c r="AD212" s="910"/>
      <c r="AE212" s="910"/>
      <c r="AF212" s="910"/>
      <c r="AG212" s="910"/>
      <c r="AH212" s="910"/>
      <c r="AI212" s="913"/>
      <c r="AJ212" s="914"/>
      <c r="AK212" s="910"/>
      <c r="AL212" s="910"/>
      <c r="AM212" s="910"/>
      <c r="AN212" s="910"/>
      <c r="AO212" s="910"/>
      <c r="AP212" s="910"/>
      <c r="AQ212" s="910"/>
      <c r="AR212" s="910"/>
      <c r="AS212" s="910"/>
      <c r="AT212" s="910"/>
      <c r="AU212" s="910"/>
      <c r="AV212" s="910"/>
      <c r="AW212" s="910"/>
      <c r="AX212" s="910"/>
      <c r="AY212" s="910"/>
      <c r="AZ212" s="910"/>
      <c r="BA212" s="910"/>
    </row>
    <row r="213" ht="15.75" customHeight="1">
      <c r="A213" s="981" t="s">
        <v>6289</v>
      </c>
      <c r="B213" s="986" t="s">
        <v>6290</v>
      </c>
      <c r="C213" s="987" t="s">
        <v>181</v>
      </c>
      <c r="D213" s="917"/>
      <c r="E213" s="909" t="s">
        <v>181</v>
      </c>
      <c r="F213" s="910"/>
      <c r="G213" s="912" t="s">
        <v>6642</v>
      </c>
      <c r="H213" s="910"/>
      <c r="I213" s="910" t="s">
        <v>1709</v>
      </c>
      <c r="J213" s="910"/>
      <c r="K213" s="910"/>
      <c r="L213" s="910"/>
      <c r="M213" s="843" t="s">
        <v>1151</v>
      </c>
      <c r="N213" s="910"/>
      <c r="O213" s="910"/>
      <c r="P213" s="912" t="s">
        <v>3446</v>
      </c>
      <c r="Q213" s="910"/>
      <c r="R213" s="910"/>
      <c r="S213" s="910"/>
      <c r="T213" s="910"/>
      <c r="U213" s="910"/>
      <c r="V213" s="910"/>
      <c r="W213" s="910"/>
      <c r="X213" s="910"/>
      <c r="Y213" s="910"/>
      <c r="Z213" s="910"/>
      <c r="AA213" s="910"/>
      <c r="AB213" s="910"/>
      <c r="AC213" s="910"/>
      <c r="AD213" s="910"/>
      <c r="AE213" s="910"/>
      <c r="AF213" s="910"/>
      <c r="AG213" s="910"/>
      <c r="AH213" s="910"/>
      <c r="AI213" s="913"/>
      <c r="AJ213" s="914"/>
      <c r="AK213" s="910"/>
      <c r="AL213" s="910"/>
      <c r="AM213" s="910"/>
      <c r="AN213" s="910"/>
      <c r="AO213" s="910"/>
      <c r="AP213" s="910"/>
      <c r="AQ213" s="910"/>
      <c r="AR213" s="910"/>
      <c r="AS213" s="910"/>
      <c r="AT213" s="910"/>
      <c r="AU213" s="910"/>
      <c r="AV213" s="910"/>
      <c r="AW213" s="910"/>
      <c r="AX213" s="910"/>
      <c r="AY213" s="910"/>
      <c r="AZ213" s="910"/>
      <c r="BA213" s="910"/>
    </row>
    <row r="214" ht="15.75" customHeight="1">
      <c r="A214" s="975" t="s">
        <v>6350</v>
      </c>
      <c r="B214" s="976" t="s">
        <v>6414</v>
      </c>
      <c r="C214" s="837" t="s">
        <v>2465</v>
      </c>
      <c r="D214" s="909" t="s">
        <v>2465</v>
      </c>
      <c r="E214" s="985"/>
      <c r="F214" s="910"/>
      <c r="G214" s="910"/>
      <c r="H214" s="909" t="s">
        <v>3863</v>
      </c>
      <c r="I214" s="985"/>
      <c r="J214" s="910"/>
      <c r="K214" s="912" t="s">
        <v>4902</v>
      </c>
      <c r="L214" s="910"/>
      <c r="M214" s="910"/>
      <c r="N214" s="985"/>
      <c r="O214" s="910" t="s">
        <v>2225</v>
      </c>
      <c r="P214" s="909" t="s">
        <v>2326</v>
      </c>
      <c r="Q214" s="910"/>
      <c r="R214" s="910"/>
      <c r="S214" s="910" t="s">
        <v>3598</v>
      </c>
      <c r="T214" s="910"/>
      <c r="U214" s="910"/>
      <c r="V214" s="910"/>
      <c r="W214" s="910"/>
      <c r="X214" s="910"/>
      <c r="Y214" s="910"/>
      <c r="Z214" s="910"/>
      <c r="AA214" s="910"/>
      <c r="AB214" s="910"/>
      <c r="AC214" s="910"/>
      <c r="AD214" s="910"/>
      <c r="AE214" s="909" t="s">
        <v>2279</v>
      </c>
      <c r="AF214" s="910"/>
      <c r="AG214" s="910"/>
      <c r="AH214" s="910"/>
      <c r="AI214" s="913"/>
      <c r="AJ214" s="914"/>
      <c r="AK214" s="910"/>
      <c r="AL214" s="910"/>
      <c r="AM214" s="910"/>
      <c r="AN214" s="910"/>
      <c r="AO214" s="910"/>
      <c r="AP214" s="910"/>
      <c r="AQ214" s="910"/>
      <c r="AR214" s="910"/>
      <c r="AS214" s="910"/>
      <c r="AT214" s="910"/>
      <c r="AU214" s="910"/>
      <c r="AV214" s="910"/>
      <c r="AW214" s="910"/>
      <c r="AX214" s="910"/>
      <c r="AY214" s="910"/>
      <c r="AZ214" s="910"/>
      <c r="BA214" s="910"/>
    </row>
    <row r="215" ht="15.75" customHeight="1">
      <c r="A215" s="983"/>
      <c r="B215" s="979" t="s">
        <v>6415</v>
      </c>
      <c r="C215" s="837" t="s">
        <v>2124</v>
      </c>
      <c r="D215" s="909" t="s">
        <v>3584</v>
      </c>
      <c r="E215" s="910"/>
      <c r="F215" s="910"/>
      <c r="G215" s="910"/>
      <c r="H215" s="910"/>
      <c r="I215" s="911" t="str">
        <f>HYPERLINK("https://youtu.be/yGR2akJEjQQ","19.18")</f>
        <v>19.18</v>
      </c>
      <c r="J215" s="910"/>
      <c r="K215" s="910"/>
      <c r="L215" s="909" t="s">
        <v>2499</v>
      </c>
      <c r="M215" s="910"/>
      <c r="N215" s="909" t="s">
        <v>2124</v>
      </c>
      <c r="O215" s="910"/>
      <c r="P215" s="910"/>
      <c r="Q215" s="910"/>
      <c r="R215" s="912" t="s">
        <v>2704</v>
      </c>
      <c r="S215" s="910"/>
      <c r="T215" s="910"/>
      <c r="U215" s="910"/>
      <c r="V215" s="910"/>
      <c r="W215" s="910"/>
      <c r="X215" s="910"/>
      <c r="Y215" s="910"/>
      <c r="Z215" s="910"/>
      <c r="AA215" s="910"/>
      <c r="AB215" s="910"/>
      <c r="AC215" s="910"/>
      <c r="AD215" s="910"/>
      <c r="AE215" s="910"/>
      <c r="AF215" s="910"/>
      <c r="AG215" s="910"/>
      <c r="AH215" s="910"/>
      <c r="AI215" s="913"/>
      <c r="AJ215" s="914"/>
      <c r="AK215" s="910"/>
      <c r="AL215" s="910"/>
      <c r="AM215" s="910"/>
      <c r="AN215" s="910"/>
      <c r="AO215" s="910"/>
      <c r="AP215" s="910"/>
      <c r="AQ215" s="910"/>
      <c r="AR215" s="910"/>
      <c r="AS215" s="910"/>
      <c r="AT215" s="910"/>
      <c r="AU215" s="910"/>
      <c r="AV215" s="910"/>
      <c r="AW215" s="910"/>
      <c r="AX215" s="910"/>
      <c r="AY215" s="910"/>
      <c r="AZ215" s="910"/>
      <c r="BA215" s="910"/>
    </row>
    <row r="216" ht="15.75" customHeight="1">
      <c r="A216" s="983"/>
      <c r="B216" s="979" t="s">
        <v>6643</v>
      </c>
      <c r="C216" s="837" t="s">
        <v>907</v>
      </c>
      <c r="D216" s="909" t="s">
        <v>907</v>
      </c>
      <c r="E216" s="909" t="s">
        <v>6644</v>
      </c>
      <c r="F216" s="910"/>
      <c r="G216" s="910"/>
      <c r="H216" s="924"/>
      <c r="I216" s="910"/>
      <c r="J216" s="910"/>
      <c r="K216" s="910"/>
      <c r="L216" s="910"/>
      <c r="M216" s="910"/>
      <c r="N216" s="909" t="s">
        <v>907</v>
      </c>
      <c r="O216" s="910"/>
      <c r="P216" s="910"/>
      <c r="Q216" s="910"/>
      <c r="R216" s="910"/>
      <c r="S216" s="910"/>
      <c r="T216" s="910"/>
      <c r="U216" s="910"/>
      <c r="V216" s="910"/>
      <c r="W216" s="910"/>
      <c r="X216" s="910"/>
      <c r="Y216" s="910"/>
      <c r="Z216" s="910"/>
      <c r="AA216" s="910"/>
      <c r="AB216" s="910"/>
      <c r="AC216" s="910"/>
      <c r="AD216" s="910"/>
      <c r="AE216" s="910"/>
      <c r="AF216" s="910"/>
      <c r="AG216" s="910"/>
      <c r="AH216" s="910"/>
      <c r="AI216" s="913"/>
      <c r="AJ216" s="914"/>
      <c r="AK216" s="910"/>
      <c r="AL216" s="910"/>
      <c r="AM216" s="910"/>
      <c r="AN216" s="910"/>
      <c r="AO216" s="910"/>
      <c r="AP216" s="910"/>
      <c r="AQ216" s="910"/>
      <c r="AR216" s="910"/>
      <c r="AS216" s="910"/>
      <c r="AT216" s="910"/>
      <c r="AU216" s="910"/>
      <c r="AV216" s="910"/>
      <c r="AW216" s="910"/>
      <c r="AX216" s="910"/>
      <c r="AY216" s="910"/>
      <c r="AZ216" s="910"/>
      <c r="BA216" s="910"/>
    </row>
    <row r="217" ht="15.75" customHeight="1">
      <c r="A217" s="983"/>
      <c r="B217" s="979" t="s">
        <v>6417</v>
      </c>
      <c r="C217" s="837" t="s">
        <v>295</v>
      </c>
      <c r="D217" s="909" t="s">
        <v>295</v>
      </c>
      <c r="E217" s="910"/>
      <c r="F217" s="910"/>
      <c r="G217" s="909" t="s">
        <v>402</v>
      </c>
      <c r="H217" s="909" t="s">
        <v>1708</v>
      </c>
      <c r="I217" s="909" t="s">
        <v>295</v>
      </c>
      <c r="J217" s="909" t="s">
        <v>177</v>
      </c>
      <c r="K217" s="912" t="s">
        <v>295</v>
      </c>
      <c r="L217" s="909" t="s">
        <v>1028</v>
      </c>
      <c r="M217" s="910"/>
      <c r="N217" s="910"/>
      <c r="O217" s="910"/>
      <c r="P217" s="909" t="s">
        <v>2118</v>
      </c>
      <c r="Q217" s="910"/>
      <c r="R217" s="910"/>
      <c r="S217" s="910"/>
      <c r="T217" s="910"/>
      <c r="U217" s="910"/>
      <c r="V217" s="910"/>
      <c r="W217" s="910"/>
      <c r="X217" s="910"/>
      <c r="Y217" s="910"/>
      <c r="Z217" s="910"/>
      <c r="AA217" s="910"/>
      <c r="AB217" s="910"/>
      <c r="AC217" s="910"/>
      <c r="AD217" s="910"/>
      <c r="AE217" s="910"/>
      <c r="AF217" s="910"/>
      <c r="AG217" s="910"/>
      <c r="AH217" s="910"/>
      <c r="AI217" s="913"/>
      <c r="AJ217" s="914"/>
      <c r="AK217" s="910"/>
      <c r="AL217" s="910"/>
      <c r="AM217" s="910"/>
      <c r="AN217" s="910"/>
      <c r="AO217" s="910"/>
      <c r="AP217" s="910"/>
      <c r="AQ217" s="910"/>
      <c r="AR217" s="910"/>
      <c r="AS217" s="910"/>
      <c r="AT217" s="910"/>
      <c r="AU217" s="910"/>
      <c r="AV217" s="910"/>
      <c r="AW217" s="910"/>
      <c r="AX217" s="910"/>
      <c r="AY217" s="910"/>
      <c r="AZ217" s="910"/>
      <c r="BA217" s="910"/>
    </row>
    <row r="218" ht="15.75" customHeight="1">
      <c r="A218" s="975" t="s">
        <v>6645</v>
      </c>
      <c r="B218" s="976" t="s">
        <v>6255</v>
      </c>
      <c r="C218" s="837" t="s">
        <v>940</v>
      </c>
      <c r="D218" s="917"/>
      <c r="E218" s="917"/>
      <c r="F218" s="909" t="s">
        <v>863</v>
      </c>
      <c r="G218" s="909" t="s">
        <v>940</v>
      </c>
      <c r="H218" s="910"/>
      <c r="I218" s="910"/>
      <c r="J218" s="843" t="s">
        <v>1388</v>
      </c>
      <c r="K218" s="910"/>
      <c r="L218" s="910"/>
      <c r="M218" s="910"/>
      <c r="N218" s="910"/>
      <c r="O218" s="910"/>
      <c r="P218" s="910"/>
      <c r="Q218" s="910"/>
      <c r="R218" s="910"/>
      <c r="S218" s="910"/>
      <c r="T218" s="910"/>
      <c r="U218" s="910"/>
      <c r="V218" s="910"/>
      <c r="W218" s="910"/>
      <c r="X218" s="910"/>
      <c r="Y218" s="910"/>
      <c r="Z218" s="910"/>
      <c r="AA218" s="910"/>
      <c r="AB218" s="910"/>
      <c r="AC218" s="910"/>
      <c r="AD218" s="910"/>
      <c r="AE218" s="910"/>
      <c r="AF218" s="910"/>
      <c r="AG218" s="910"/>
      <c r="AH218" s="910"/>
      <c r="AI218" s="913"/>
      <c r="AJ218" s="914"/>
      <c r="AK218" s="910"/>
      <c r="AL218" s="910"/>
      <c r="AM218" s="910"/>
      <c r="AN218" s="910"/>
      <c r="AO218" s="910"/>
      <c r="AP218" s="910"/>
      <c r="AQ218" s="910"/>
      <c r="AR218" s="910"/>
      <c r="AS218" s="910"/>
      <c r="AT218" s="910"/>
      <c r="AU218" s="910"/>
      <c r="AV218" s="910"/>
      <c r="AW218" s="910"/>
      <c r="AX218" s="910"/>
      <c r="AY218" s="910"/>
      <c r="AZ218" s="910"/>
      <c r="BA218" s="910"/>
    </row>
    <row r="219" ht="15.75" customHeight="1">
      <c r="A219" s="975" t="s">
        <v>75</v>
      </c>
      <c r="B219" s="976" t="s">
        <v>6646</v>
      </c>
      <c r="C219" s="837" t="s">
        <v>5847</v>
      </c>
      <c r="D219" s="909" t="s">
        <v>5847</v>
      </c>
      <c r="E219" s="988"/>
      <c r="F219" s="910"/>
      <c r="G219" s="910"/>
      <c r="H219" s="910"/>
      <c r="I219" s="918"/>
      <c r="J219" s="910"/>
      <c r="K219" s="910"/>
      <c r="L219" s="910"/>
      <c r="M219" s="910"/>
      <c r="N219" s="910"/>
      <c r="O219" s="910"/>
      <c r="P219" s="910"/>
      <c r="Q219" s="910"/>
      <c r="R219" s="910"/>
      <c r="S219" s="910"/>
      <c r="T219" s="910"/>
      <c r="U219" s="910"/>
      <c r="V219" s="910"/>
      <c r="W219" s="910"/>
      <c r="X219" s="910"/>
      <c r="Y219" s="910"/>
      <c r="Z219" s="910"/>
      <c r="AA219" s="910"/>
      <c r="AB219" s="910"/>
      <c r="AC219" s="910"/>
      <c r="AD219" s="910"/>
      <c r="AE219" s="910"/>
      <c r="AF219" s="910"/>
      <c r="AG219" s="910"/>
      <c r="AH219" s="910"/>
      <c r="AI219" s="913"/>
      <c r="AJ219" s="914"/>
      <c r="AK219" s="910"/>
      <c r="AL219" s="910"/>
      <c r="AM219" s="910"/>
      <c r="AN219" s="910"/>
      <c r="AO219" s="910"/>
      <c r="AP219" s="910"/>
      <c r="AQ219" s="910"/>
      <c r="AR219" s="910"/>
      <c r="AS219" s="910"/>
      <c r="AT219" s="910"/>
      <c r="AU219" s="910"/>
      <c r="AV219" s="910"/>
      <c r="AW219" s="910"/>
      <c r="AX219" s="910"/>
      <c r="AY219" s="910"/>
      <c r="AZ219" s="910"/>
      <c r="BA219" s="910"/>
    </row>
    <row r="220" ht="15.75" customHeight="1">
      <c r="A220" s="983"/>
      <c r="B220" s="979" t="s">
        <v>6647</v>
      </c>
      <c r="C220" s="837" t="s">
        <v>473</v>
      </c>
      <c r="D220" s="909" t="s">
        <v>179</v>
      </c>
      <c r="E220" s="910"/>
      <c r="F220" s="909" t="s">
        <v>864</v>
      </c>
      <c r="G220" s="912" t="s">
        <v>3086</v>
      </c>
      <c r="H220" s="909" t="s">
        <v>1270</v>
      </c>
      <c r="I220" s="910"/>
      <c r="J220" s="843" t="s">
        <v>1389</v>
      </c>
      <c r="K220" s="910"/>
      <c r="L220" s="909" t="s">
        <v>775</v>
      </c>
      <c r="M220" s="843" t="s">
        <v>239</v>
      </c>
      <c r="N220" s="909" t="s">
        <v>409</v>
      </c>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3"/>
      <c r="AJ220" s="914"/>
      <c r="AK220" s="910"/>
      <c r="AL220" s="910"/>
      <c r="AM220" s="910"/>
      <c r="AN220" s="910"/>
      <c r="AO220" s="910"/>
      <c r="AP220" s="910"/>
      <c r="AQ220" s="910"/>
      <c r="AR220" s="910"/>
      <c r="AS220" s="910"/>
      <c r="AT220" s="910"/>
      <c r="AU220" s="910"/>
      <c r="AV220" s="910"/>
      <c r="AW220" s="910"/>
      <c r="AX220" s="910"/>
      <c r="AY220" s="910"/>
      <c r="AZ220" s="910"/>
      <c r="BA220" s="910"/>
    </row>
    <row r="221" ht="15.75" customHeight="1">
      <c r="A221" s="975" t="s">
        <v>57</v>
      </c>
      <c r="B221" s="976" t="s">
        <v>6255</v>
      </c>
      <c r="C221" s="837" t="s">
        <v>406</v>
      </c>
      <c r="D221" s="917"/>
      <c r="E221" s="910"/>
      <c r="F221" s="910"/>
      <c r="G221" s="909" t="s">
        <v>944</v>
      </c>
      <c r="H221" s="910"/>
      <c r="I221" s="910"/>
      <c r="J221" s="843" t="s">
        <v>1390</v>
      </c>
      <c r="K221" s="910"/>
      <c r="L221" s="910"/>
      <c r="M221" s="910"/>
      <c r="N221" s="909" t="s">
        <v>406</v>
      </c>
      <c r="O221" s="910"/>
      <c r="P221" s="910"/>
      <c r="Q221" s="910"/>
      <c r="R221" s="910"/>
      <c r="S221" s="910"/>
      <c r="T221" s="910"/>
      <c r="U221" s="910"/>
      <c r="V221" s="910"/>
      <c r="W221" s="910"/>
      <c r="X221" s="910"/>
      <c r="Y221" s="910"/>
      <c r="Z221" s="910"/>
      <c r="AA221" s="910"/>
      <c r="AB221" s="910"/>
      <c r="AC221" s="910"/>
      <c r="AD221" s="910"/>
      <c r="AE221" s="910"/>
      <c r="AF221" s="910"/>
      <c r="AG221" s="910"/>
      <c r="AH221" s="910"/>
      <c r="AI221" s="913"/>
      <c r="AJ221" s="914"/>
      <c r="AK221" s="910"/>
      <c r="AL221" s="910"/>
      <c r="AM221" s="910"/>
      <c r="AN221" s="910"/>
      <c r="AO221" s="910"/>
      <c r="AP221" s="910"/>
      <c r="AQ221" s="910"/>
      <c r="AR221" s="910"/>
      <c r="AS221" s="910"/>
      <c r="AT221" s="910"/>
      <c r="AU221" s="910"/>
      <c r="AV221" s="910"/>
      <c r="AW221" s="910"/>
      <c r="AX221" s="910"/>
      <c r="AY221" s="910"/>
      <c r="AZ221" s="910"/>
      <c r="BA221" s="910"/>
    </row>
    <row r="222">
      <c r="A222" s="989" t="s">
        <v>6648</v>
      </c>
      <c r="D222" s="990"/>
      <c r="E222" s="990"/>
      <c r="F222" s="990"/>
      <c r="G222" s="990"/>
      <c r="H222" s="990"/>
      <c r="I222" s="990"/>
      <c r="J222" s="990"/>
      <c r="K222" s="990"/>
      <c r="L222" s="990"/>
      <c r="M222" s="990"/>
      <c r="N222" s="990"/>
      <c r="O222" s="990"/>
      <c r="P222" s="990"/>
      <c r="Q222" s="990"/>
      <c r="R222" s="990"/>
      <c r="S222" s="990"/>
      <c r="T222" s="990"/>
      <c r="U222" s="990"/>
      <c r="V222" s="990"/>
      <c r="W222" s="990"/>
      <c r="X222" s="990"/>
      <c r="Y222" s="990"/>
      <c r="Z222" s="990"/>
      <c r="AA222" s="990"/>
      <c r="AB222" s="990"/>
      <c r="AC222" s="990"/>
      <c r="AD222" s="990"/>
      <c r="AE222" s="990"/>
      <c r="AF222" s="990"/>
      <c r="AG222" s="990"/>
      <c r="AH222" s="990"/>
      <c r="AI222" s="991"/>
      <c r="AJ222" s="992"/>
      <c r="AK222" s="990"/>
      <c r="AL222" s="990"/>
      <c r="AM222" s="990"/>
      <c r="AN222" s="990"/>
      <c r="AO222" s="990"/>
      <c r="AP222" s="990"/>
      <c r="AQ222" s="990"/>
      <c r="AR222" s="990"/>
      <c r="AS222" s="990"/>
      <c r="AT222" s="990"/>
      <c r="AU222" s="990"/>
      <c r="AV222" s="990"/>
      <c r="AW222" s="990"/>
      <c r="AX222" s="990"/>
      <c r="AY222" s="990"/>
      <c r="AZ222" s="990"/>
      <c r="BA222" s="990"/>
    </row>
    <row r="223" ht="15.75" customHeight="1">
      <c r="A223" s="993" t="s">
        <v>6254</v>
      </c>
      <c r="B223" s="994" t="s">
        <v>6649</v>
      </c>
      <c r="C223" s="837" t="s">
        <v>187</v>
      </c>
      <c r="D223" s="917"/>
      <c r="E223" s="909" t="s">
        <v>187</v>
      </c>
      <c r="F223" s="910"/>
      <c r="G223" s="910"/>
      <c r="H223" s="910"/>
      <c r="I223" s="917"/>
      <c r="J223" s="910"/>
      <c r="K223" s="910"/>
      <c r="L223" s="910"/>
      <c r="M223" s="909" t="s">
        <v>2334</v>
      </c>
      <c r="N223" s="910"/>
      <c r="O223" s="910"/>
      <c r="P223" s="910"/>
      <c r="Q223" s="910"/>
      <c r="R223" s="910"/>
      <c r="S223" s="910"/>
      <c r="T223" s="910"/>
      <c r="U223" s="910"/>
      <c r="V223" s="910"/>
      <c r="W223" s="910"/>
      <c r="X223" s="910"/>
      <c r="Y223" s="910"/>
      <c r="Z223" s="912" t="s">
        <v>6650</v>
      </c>
      <c r="AA223" s="910"/>
      <c r="AB223" s="910"/>
      <c r="AC223" s="910"/>
      <c r="AD223" s="910"/>
      <c r="AE223" s="910"/>
      <c r="AF223" s="910"/>
      <c r="AG223" s="910"/>
      <c r="AH223" s="910"/>
      <c r="AI223" s="913"/>
      <c r="AJ223" s="914"/>
      <c r="AK223" s="910"/>
      <c r="AL223" s="910"/>
      <c r="AM223" s="910"/>
      <c r="AN223" s="910"/>
      <c r="AO223" s="910"/>
      <c r="AP223" s="910"/>
      <c r="AQ223" s="910"/>
      <c r="AR223" s="910"/>
      <c r="AS223" s="910"/>
      <c r="AT223" s="910"/>
      <c r="AU223" s="910"/>
      <c r="AV223" s="910"/>
      <c r="AW223" s="910"/>
      <c r="AX223" s="910"/>
      <c r="AY223" s="910"/>
      <c r="AZ223" s="910"/>
      <c r="BA223" s="910"/>
    </row>
    <row r="224" ht="15.75" customHeight="1">
      <c r="A224" s="995"/>
      <c r="B224" s="996" t="s">
        <v>6651</v>
      </c>
      <c r="C224" s="837" t="s">
        <v>3756</v>
      </c>
      <c r="D224" s="917"/>
      <c r="E224" s="910"/>
      <c r="F224" s="910"/>
      <c r="G224" s="910"/>
      <c r="H224" s="910"/>
      <c r="I224" s="911" t="str">
        <f>HYPERLINK("https://youtu.be/K8Egs0-qumI","48.41")</f>
        <v>48.41</v>
      </c>
      <c r="J224" s="910"/>
      <c r="K224" s="910"/>
      <c r="L224" s="910"/>
      <c r="M224" s="910"/>
      <c r="N224" s="909" t="s">
        <v>3756</v>
      </c>
      <c r="O224" s="910"/>
      <c r="P224" s="910"/>
      <c r="Q224" s="910"/>
      <c r="R224" s="910"/>
      <c r="S224" s="910"/>
      <c r="T224" s="910"/>
      <c r="U224" s="910"/>
      <c r="V224" s="910"/>
      <c r="W224" s="910"/>
      <c r="X224" s="910"/>
      <c r="Y224" s="910"/>
      <c r="Z224" s="910"/>
      <c r="AA224" s="910"/>
      <c r="AB224" s="910"/>
      <c r="AC224" s="910"/>
      <c r="AD224" s="910"/>
      <c r="AE224" s="910"/>
      <c r="AF224" s="910"/>
      <c r="AG224" s="910"/>
      <c r="AH224" s="910"/>
      <c r="AI224" s="913"/>
      <c r="AJ224" s="914"/>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95"/>
      <c r="B225" s="996" t="s">
        <v>6652</v>
      </c>
      <c r="C225" s="837" t="s">
        <v>4089</v>
      </c>
      <c r="D225" s="917"/>
      <c r="E225" s="910"/>
      <c r="F225" s="910"/>
      <c r="G225" s="910"/>
      <c r="H225" s="910"/>
      <c r="I225" s="910" t="s">
        <v>3208</v>
      </c>
      <c r="J225" s="910"/>
      <c r="K225" s="910"/>
      <c r="L225" s="910"/>
      <c r="M225" s="909" t="s">
        <v>4089</v>
      </c>
      <c r="N225" s="910"/>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3"/>
      <c r="AJ225" s="914"/>
      <c r="AK225" s="910"/>
      <c r="AL225" s="910"/>
      <c r="AM225" s="910"/>
      <c r="AN225" s="910"/>
      <c r="AO225" s="910"/>
      <c r="AP225" s="910"/>
      <c r="AQ225" s="910"/>
      <c r="AR225" s="910"/>
      <c r="AS225" s="910"/>
      <c r="AT225" s="910"/>
      <c r="AU225" s="910"/>
      <c r="AV225" s="910"/>
      <c r="AW225" s="910"/>
      <c r="AX225" s="910"/>
      <c r="AY225" s="910"/>
      <c r="AZ225" s="910"/>
      <c r="BA225" s="910"/>
    </row>
    <row r="226" ht="15.75" customHeight="1">
      <c r="A226" s="995"/>
      <c r="B226" s="996" t="s">
        <v>6653</v>
      </c>
      <c r="C226" s="837" t="s">
        <v>3207</v>
      </c>
      <c r="D226" s="917"/>
      <c r="E226" s="909" t="s">
        <v>3207</v>
      </c>
      <c r="F226" s="910"/>
      <c r="G226" s="910"/>
      <c r="H226" s="910"/>
      <c r="I226" s="911" t="str">
        <f>HYPERLINK("https://youtu.be/kMOGrk3P1Fc","45.34")</f>
        <v>45.34</v>
      </c>
      <c r="J226" s="911" t="s">
        <v>5532</v>
      </c>
      <c r="K226" s="910"/>
      <c r="L226" s="910"/>
      <c r="M226" s="910"/>
      <c r="N226" s="910"/>
      <c r="O226" s="910"/>
      <c r="P226" s="910"/>
      <c r="Q226" s="910"/>
      <c r="R226" s="910"/>
      <c r="S226" s="910"/>
      <c r="T226" s="910" t="s">
        <v>460</v>
      </c>
      <c r="U226" s="910"/>
      <c r="V226" s="910"/>
      <c r="W226" s="910"/>
      <c r="X226" s="910"/>
      <c r="Y226" s="910"/>
      <c r="Z226" s="910"/>
      <c r="AA226" s="910"/>
      <c r="AB226" s="910"/>
      <c r="AC226" s="910"/>
      <c r="AD226" s="910"/>
      <c r="AE226" s="910"/>
      <c r="AF226" s="910"/>
      <c r="AG226" s="910"/>
      <c r="AH226" s="910"/>
      <c r="AI226" s="913"/>
      <c r="AJ226" s="914"/>
      <c r="AK226" s="910"/>
      <c r="AL226" s="910"/>
      <c r="AM226" s="910"/>
      <c r="AN226" s="910"/>
      <c r="AO226" s="910"/>
      <c r="AP226" s="910"/>
      <c r="AQ226" s="910"/>
      <c r="AR226" s="910"/>
      <c r="AS226" s="910"/>
      <c r="AT226" s="910"/>
      <c r="AU226" s="910"/>
      <c r="AV226" s="910"/>
      <c r="AW226" s="910"/>
      <c r="AX226" s="910"/>
      <c r="AY226" s="910"/>
      <c r="AZ226" s="910"/>
      <c r="BA226" s="910"/>
    </row>
    <row r="227" ht="15.75" customHeight="1">
      <c r="A227" s="995"/>
      <c r="B227" s="996" t="s">
        <v>6654</v>
      </c>
      <c r="C227" s="837" t="s">
        <v>172</v>
      </c>
      <c r="D227" s="909" t="s">
        <v>172</v>
      </c>
      <c r="E227" s="909" t="s">
        <v>866</v>
      </c>
      <c r="F227" s="910"/>
      <c r="G227" s="912" t="s">
        <v>6655</v>
      </c>
      <c r="H227" s="909" t="s">
        <v>1539</v>
      </c>
      <c r="I227" s="917"/>
      <c r="J227" s="910"/>
      <c r="K227" s="912" t="s">
        <v>1571</v>
      </c>
      <c r="L227" s="912" t="s">
        <v>5701</v>
      </c>
      <c r="M227" s="843" t="s">
        <v>3767</v>
      </c>
      <c r="N227" s="909" t="s">
        <v>6656</v>
      </c>
      <c r="O227" s="910"/>
      <c r="P227" s="910"/>
      <c r="Q227" s="910"/>
      <c r="R227" s="910"/>
      <c r="S227" s="910"/>
      <c r="T227" s="910"/>
      <c r="U227" s="910"/>
      <c r="V227" s="910"/>
      <c r="W227" s="910"/>
      <c r="X227" s="910"/>
      <c r="Y227" s="910"/>
      <c r="Z227" s="910"/>
      <c r="AA227" s="910"/>
      <c r="AB227" s="910"/>
      <c r="AC227" s="910"/>
      <c r="AD227" s="910"/>
      <c r="AE227" s="910"/>
      <c r="AF227" s="910"/>
      <c r="AG227" s="910"/>
      <c r="AH227" s="910"/>
      <c r="AI227" s="913"/>
      <c r="AJ227" s="914"/>
      <c r="AK227" s="910"/>
      <c r="AL227" s="910"/>
      <c r="AM227" s="910"/>
      <c r="AN227" s="910"/>
      <c r="AO227" s="910"/>
      <c r="AP227" s="910"/>
      <c r="AQ227" s="910"/>
      <c r="AR227" s="910"/>
      <c r="AS227" s="910"/>
      <c r="AT227" s="910"/>
      <c r="AU227" s="910"/>
      <c r="AV227" s="910"/>
      <c r="AW227" s="910"/>
      <c r="AX227" s="910"/>
      <c r="AY227" s="910"/>
      <c r="AZ227" s="910"/>
      <c r="BA227" s="910"/>
    </row>
    <row r="228" ht="15.75" customHeight="1">
      <c r="A228" s="995"/>
      <c r="B228" s="996" t="s">
        <v>6657</v>
      </c>
      <c r="C228" s="837" t="s">
        <v>3767</v>
      </c>
      <c r="D228" s="909" t="s">
        <v>3767</v>
      </c>
      <c r="E228" s="910"/>
      <c r="F228" s="910"/>
      <c r="G228" s="910"/>
      <c r="I228" s="917"/>
      <c r="J228" s="910"/>
      <c r="K228" s="910"/>
      <c r="L228" s="910"/>
      <c r="M228" s="910"/>
      <c r="N228" s="924"/>
      <c r="O228" s="910"/>
      <c r="P228" s="910"/>
      <c r="Q228" s="910"/>
      <c r="R228" s="912" t="s">
        <v>1541</v>
      </c>
      <c r="S228" s="910"/>
      <c r="T228" s="910"/>
      <c r="U228" s="910"/>
      <c r="V228" s="910"/>
      <c r="W228" s="910"/>
      <c r="X228" s="910"/>
      <c r="Y228" s="910"/>
      <c r="Z228" s="910"/>
      <c r="AA228" s="910"/>
      <c r="AB228" s="910"/>
      <c r="AC228" s="910"/>
      <c r="AD228" s="910"/>
      <c r="AE228" s="910"/>
      <c r="AF228" s="910"/>
      <c r="AG228" s="910"/>
      <c r="AH228" s="910"/>
      <c r="AI228" s="913"/>
      <c r="AJ228" s="914"/>
      <c r="AK228" s="910"/>
      <c r="AL228" s="910"/>
      <c r="AM228" s="910"/>
      <c r="AN228" s="910"/>
      <c r="AO228" s="910"/>
      <c r="AP228" s="910"/>
      <c r="AQ228" s="910"/>
      <c r="AR228" s="910"/>
      <c r="AS228" s="910"/>
      <c r="AT228" s="910"/>
      <c r="AU228" s="910"/>
      <c r="AV228" s="910"/>
      <c r="AW228" s="910"/>
      <c r="AX228" s="910"/>
      <c r="AY228" s="910"/>
      <c r="AZ228" s="910"/>
      <c r="BA228" s="910"/>
    </row>
    <row r="229" ht="15.75" customHeight="1">
      <c r="A229" s="995"/>
      <c r="B229" s="996" t="s">
        <v>6658</v>
      </c>
      <c r="C229" s="909" t="s">
        <v>4878</v>
      </c>
      <c r="D229" s="909" t="s">
        <v>866</v>
      </c>
      <c r="E229" s="910"/>
      <c r="F229" s="910"/>
      <c r="G229" s="910"/>
      <c r="H229" s="909" t="s">
        <v>4878</v>
      </c>
      <c r="I229" s="917"/>
      <c r="J229" s="910"/>
      <c r="K229" s="910"/>
      <c r="L229" s="912" t="s">
        <v>6659</v>
      </c>
      <c r="M229" s="910"/>
      <c r="N229" s="910"/>
      <c r="O229" s="910"/>
      <c r="P229" s="910"/>
      <c r="Q229" s="910"/>
      <c r="R229" s="912" t="s">
        <v>3085</v>
      </c>
      <c r="S229" s="910"/>
      <c r="T229" s="910"/>
      <c r="U229" s="910"/>
      <c r="V229" s="910"/>
      <c r="W229" s="910"/>
      <c r="X229" s="910"/>
      <c r="Y229" s="910"/>
      <c r="Z229" s="910"/>
      <c r="AA229" s="910"/>
      <c r="AB229" s="910"/>
      <c r="AC229" s="910"/>
      <c r="AD229" s="910"/>
      <c r="AE229" s="910"/>
      <c r="AF229" s="910"/>
      <c r="AG229" s="910"/>
      <c r="AH229" s="910"/>
      <c r="AI229" s="913"/>
      <c r="AJ229" s="914"/>
      <c r="AK229" s="910"/>
      <c r="AL229" s="910"/>
      <c r="AM229" s="910"/>
      <c r="AN229" s="910"/>
      <c r="AO229" s="910"/>
      <c r="AP229" s="910"/>
      <c r="AQ229" s="910"/>
      <c r="AR229" s="910"/>
      <c r="AS229" s="910"/>
      <c r="AT229" s="910"/>
      <c r="AU229" s="910"/>
      <c r="AV229" s="910"/>
      <c r="AW229" s="910"/>
      <c r="AX229" s="910"/>
      <c r="AY229" s="910"/>
      <c r="AZ229" s="910"/>
      <c r="BA229" s="910"/>
    </row>
    <row r="230" ht="15.75" customHeight="1">
      <c r="A230" s="995"/>
      <c r="B230" s="996" t="s">
        <v>6660</v>
      </c>
      <c r="C230" s="837" t="s">
        <v>4212</v>
      </c>
      <c r="D230" s="909" t="s">
        <v>4212</v>
      </c>
      <c r="E230" s="910"/>
      <c r="F230" s="910"/>
      <c r="G230" s="910"/>
      <c r="H230" s="843" t="s">
        <v>6661</v>
      </c>
      <c r="I230" s="917"/>
      <c r="J230" s="909" t="s">
        <v>1391</v>
      </c>
      <c r="K230" s="910"/>
      <c r="L230" s="910"/>
      <c r="M230" s="910"/>
      <c r="N230" s="910"/>
      <c r="O230" s="910"/>
      <c r="P230" s="910"/>
      <c r="Q230" s="910"/>
      <c r="R230" s="910"/>
      <c r="S230" s="910"/>
      <c r="T230" s="910"/>
      <c r="U230" s="910"/>
      <c r="V230" s="910"/>
      <c r="W230" s="910"/>
      <c r="X230" s="910"/>
      <c r="Y230" s="910"/>
      <c r="Z230" s="910"/>
      <c r="AA230" s="910"/>
      <c r="AB230" s="910"/>
      <c r="AC230" s="910"/>
      <c r="AD230" s="910"/>
      <c r="AE230" s="910"/>
      <c r="AF230" s="910"/>
      <c r="AG230" s="910"/>
      <c r="AH230" s="910"/>
      <c r="AI230" s="913"/>
      <c r="AJ230" s="914"/>
      <c r="AK230" s="910"/>
      <c r="AL230" s="910"/>
      <c r="AM230" s="910"/>
      <c r="AN230" s="910"/>
      <c r="AO230" s="910"/>
      <c r="AP230" s="910"/>
      <c r="AQ230" s="910"/>
      <c r="AR230" s="910"/>
      <c r="AS230" s="910"/>
      <c r="AT230" s="910"/>
      <c r="AU230" s="910"/>
      <c r="AV230" s="910"/>
      <c r="AW230" s="910"/>
      <c r="AX230" s="910"/>
      <c r="AY230" s="910"/>
      <c r="AZ230" s="910"/>
      <c r="BA230" s="910"/>
    </row>
    <row r="231" ht="15.75" customHeight="1">
      <c r="A231" s="993" t="s">
        <v>6373</v>
      </c>
      <c r="B231" s="994" t="s">
        <v>6662</v>
      </c>
      <c r="C231" s="837" t="s">
        <v>2005</v>
      </c>
      <c r="D231" s="917"/>
      <c r="E231" s="909" t="s">
        <v>2092</v>
      </c>
      <c r="F231" s="909" t="s">
        <v>2005</v>
      </c>
      <c r="G231" s="910"/>
      <c r="H231" s="910"/>
      <c r="I231" s="911" t="str">
        <f>HYPERLINK("https://youtu.be/_GZXmZdCc5s","31.80")</f>
        <v>31.80</v>
      </c>
      <c r="J231" s="909" t="s">
        <v>1250</v>
      </c>
      <c r="K231" s="912" t="s">
        <v>2058</v>
      </c>
      <c r="L231" s="910"/>
      <c r="M231" s="910"/>
      <c r="N231" s="910"/>
      <c r="O231" s="911" t="str">
        <f>HYPERLINK("https://youtu.be/kUsh0nBBuMY","32.45")</f>
        <v>32.45</v>
      </c>
      <c r="P231" s="912" t="s">
        <v>681</v>
      </c>
      <c r="Q231" s="910"/>
      <c r="R231" s="910"/>
      <c r="S231" s="910" t="s">
        <v>882</v>
      </c>
      <c r="T231" s="910"/>
      <c r="U231" s="910"/>
      <c r="V231" s="910"/>
      <c r="W231" s="910"/>
      <c r="X231" s="910"/>
      <c r="Y231" s="910"/>
      <c r="Z231" s="910"/>
      <c r="AA231" s="910"/>
      <c r="AB231" s="910"/>
      <c r="AC231" s="910"/>
      <c r="AD231" s="910"/>
      <c r="AE231" s="910"/>
      <c r="AF231" s="910"/>
      <c r="AG231" s="910"/>
      <c r="AH231" s="910"/>
      <c r="AI231" s="913"/>
      <c r="AJ231" s="914"/>
      <c r="AK231" s="912" t="s">
        <v>6663</v>
      </c>
      <c r="AL231" s="910"/>
      <c r="AM231" s="910"/>
      <c r="AN231" s="910"/>
      <c r="AO231" s="910"/>
      <c r="AP231" s="910"/>
      <c r="AQ231" s="910"/>
      <c r="AR231" s="910"/>
      <c r="AS231" s="910"/>
      <c r="AT231" s="910"/>
      <c r="AU231" s="910"/>
      <c r="AV231" s="910"/>
      <c r="AW231" s="910"/>
      <c r="AX231" s="910"/>
      <c r="AY231" s="910"/>
      <c r="AZ231" s="910"/>
      <c r="BA231" s="910"/>
    </row>
    <row r="232" ht="15.75" customHeight="1">
      <c r="A232" s="995"/>
      <c r="B232" s="996" t="s">
        <v>6664</v>
      </c>
      <c r="C232" s="837" t="s">
        <v>351</v>
      </c>
      <c r="D232" s="917"/>
      <c r="E232" s="910"/>
      <c r="F232" s="910"/>
      <c r="G232" s="910"/>
      <c r="H232" s="910"/>
      <c r="I232" s="910"/>
      <c r="J232" s="910"/>
      <c r="K232" s="910"/>
      <c r="L232" s="910"/>
      <c r="M232" s="910"/>
      <c r="N232" s="909" t="s">
        <v>351</v>
      </c>
      <c r="O232" s="929"/>
      <c r="P232" s="910"/>
      <c r="Q232" s="910"/>
      <c r="R232" s="910"/>
      <c r="S232" s="888" t="s">
        <v>3445</v>
      </c>
      <c r="T232" s="929"/>
      <c r="U232" s="910"/>
      <c r="V232" s="910"/>
      <c r="W232" s="910"/>
      <c r="X232" s="910"/>
      <c r="Y232" s="910"/>
      <c r="Z232" s="910"/>
      <c r="AA232" s="910"/>
      <c r="AB232" s="910"/>
      <c r="AC232" s="910"/>
      <c r="AD232" s="910"/>
      <c r="AE232" s="910"/>
      <c r="AF232" s="910"/>
      <c r="AG232" s="910"/>
      <c r="AH232" s="910"/>
      <c r="AI232" s="913"/>
      <c r="AJ232" s="914"/>
      <c r="AK232" s="910"/>
      <c r="AL232" s="910"/>
      <c r="AM232" s="910"/>
      <c r="AN232" s="910"/>
      <c r="AO232" s="910"/>
      <c r="AP232" s="910"/>
      <c r="AQ232" s="910"/>
      <c r="AR232" s="910"/>
      <c r="AS232" s="910"/>
      <c r="AT232" s="910"/>
      <c r="AU232" s="910"/>
      <c r="AV232" s="910"/>
      <c r="AW232" s="910"/>
      <c r="AX232" s="910"/>
      <c r="AY232" s="910"/>
      <c r="AZ232" s="910"/>
      <c r="BA232" s="910"/>
    </row>
    <row r="233" ht="15.75" customHeight="1">
      <c r="A233" s="995"/>
      <c r="B233" s="996" t="s">
        <v>6665</v>
      </c>
      <c r="C233" s="837" t="s">
        <v>1735</v>
      </c>
      <c r="D233" s="917"/>
      <c r="E233" s="910"/>
      <c r="F233" s="910"/>
      <c r="G233" s="910"/>
      <c r="H233" s="924"/>
      <c r="I233" s="910"/>
      <c r="J233" s="910"/>
      <c r="K233" s="910"/>
      <c r="L233" s="910"/>
      <c r="M233" s="910"/>
      <c r="N233" s="910"/>
      <c r="O233" s="929"/>
      <c r="P233" s="910"/>
      <c r="Q233" s="910"/>
      <c r="R233" s="910"/>
      <c r="S233" s="910"/>
      <c r="T233" s="929"/>
      <c r="U233" s="910"/>
      <c r="V233" s="910"/>
      <c r="W233" s="910"/>
      <c r="X233" s="910"/>
      <c r="Y233" s="910"/>
      <c r="Z233" s="910"/>
      <c r="AA233" s="910"/>
      <c r="AB233" s="910"/>
      <c r="AC233" s="910"/>
      <c r="AD233" s="910"/>
      <c r="AE233" s="910"/>
      <c r="AF233" s="910"/>
      <c r="AG233" s="910"/>
      <c r="AH233" s="910"/>
      <c r="AI233" s="913"/>
      <c r="AJ233" s="914"/>
      <c r="AK233" s="910"/>
      <c r="AL233" s="910"/>
      <c r="AM233" s="910"/>
      <c r="AN233" s="910"/>
      <c r="AO233" s="910"/>
      <c r="AP233" s="910"/>
      <c r="AQ233" s="910"/>
      <c r="AR233" s="910"/>
      <c r="AS233" s="910"/>
      <c r="AT233" s="910"/>
      <c r="AU233" s="910"/>
      <c r="AV233" s="910"/>
      <c r="AW233" s="910"/>
      <c r="AX233" s="910"/>
      <c r="AY233" s="910"/>
      <c r="AZ233" s="910"/>
      <c r="BA233" s="910"/>
    </row>
    <row r="234" ht="15.75" customHeight="1">
      <c r="A234" s="995"/>
      <c r="B234" s="996" t="s">
        <v>6666</v>
      </c>
      <c r="C234" s="837" t="s">
        <v>1518</v>
      </c>
      <c r="D234" s="909" t="s">
        <v>1518</v>
      </c>
      <c r="E234" s="909" t="s">
        <v>2889</v>
      </c>
      <c r="F234" s="909" t="s">
        <v>6667</v>
      </c>
      <c r="G234" s="912" t="s">
        <v>902</v>
      </c>
      <c r="H234" s="909" t="s">
        <v>1187</v>
      </c>
      <c r="I234" s="910" t="s">
        <v>798</v>
      </c>
      <c r="J234" s="843" t="s">
        <v>558</v>
      </c>
      <c r="K234" s="912" t="s">
        <v>315</v>
      </c>
      <c r="L234" s="910"/>
      <c r="M234" s="843" t="s">
        <v>775</v>
      </c>
      <c r="N234" s="910"/>
      <c r="O234" s="929" t="s">
        <v>5204</v>
      </c>
      <c r="P234" s="910"/>
      <c r="Q234" s="910"/>
      <c r="R234" s="910"/>
      <c r="S234" s="888" t="s">
        <v>1280</v>
      </c>
      <c r="T234" s="929" t="s">
        <v>3445</v>
      </c>
      <c r="U234" s="910"/>
      <c r="V234" s="910"/>
      <c r="W234" s="910"/>
      <c r="X234" s="910"/>
      <c r="Y234" s="910"/>
      <c r="Z234" s="910"/>
      <c r="AA234" s="910"/>
      <c r="AB234" s="910"/>
      <c r="AC234" s="910"/>
      <c r="AD234" s="910"/>
      <c r="AE234" s="910"/>
      <c r="AF234" s="910"/>
      <c r="AG234" s="910"/>
      <c r="AH234" s="910"/>
      <c r="AI234" s="913"/>
      <c r="AJ234" s="914"/>
      <c r="AK234" s="910"/>
      <c r="AL234" s="910"/>
      <c r="AM234" s="910"/>
      <c r="AN234" s="910"/>
      <c r="AO234" s="910"/>
      <c r="AP234" s="910"/>
      <c r="AQ234" s="910"/>
      <c r="AR234" s="910"/>
      <c r="AS234" s="910"/>
      <c r="AT234" s="910"/>
      <c r="AU234" s="910"/>
      <c r="AV234" s="910"/>
      <c r="AW234" s="910"/>
      <c r="AX234" s="910"/>
      <c r="AY234" s="910"/>
      <c r="AZ234" s="910"/>
      <c r="BA234" s="910"/>
    </row>
    <row r="235" ht="15.75" customHeight="1">
      <c r="A235" s="993" t="s">
        <v>6294</v>
      </c>
      <c r="B235" s="994" t="s">
        <v>6668</v>
      </c>
      <c r="C235" s="837" t="s">
        <v>3845</v>
      </c>
      <c r="D235" s="909" t="s">
        <v>6669</v>
      </c>
      <c r="E235" s="910"/>
      <c r="F235" s="929" t="s">
        <v>6670</v>
      </c>
      <c r="G235" s="909" t="str">
        <f>HYPERLINK("https://clips.twitch.tv/ArbitrarySuccessfulGarageSuperVinlin","46.83")</f>
        <v>46.83</v>
      </c>
      <c r="H235" s="910"/>
      <c r="I235" s="911" t="str">
        <f>HYPERLINK("https://youtu.be/fNmQmNF7N9I","46.93")</f>
        <v>46.93</v>
      </c>
      <c r="J235" s="909" t="s">
        <v>782</v>
      </c>
      <c r="K235" s="910"/>
      <c r="L235" s="910"/>
      <c r="M235" s="940"/>
      <c r="N235" s="909" t="s">
        <v>3208</v>
      </c>
      <c r="O235" s="910"/>
      <c r="P235" s="909" t="s">
        <v>426</v>
      </c>
      <c r="Q235" s="929" t="s">
        <v>3266</v>
      </c>
      <c r="R235" s="912" t="s">
        <v>5246</v>
      </c>
      <c r="S235" s="910" t="s">
        <v>6671</v>
      </c>
      <c r="T235" s="910"/>
      <c r="U235" s="910"/>
      <c r="V235" s="910"/>
      <c r="W235" s="912" t="s">
        <v>5248</v>
      </c>
      <c r="X235" s="910"/>
      <c r="Y235" s="910"/>
      <c r="Z235" s="910"/>
      <c r="AA235" s="910"/>
      <c r="AB235" s="909" t="s">
        <v>3845</v>
      </c>
      <c r="AC235" s="910"/>
      <c r="AD235" s="910"/>
      <c r="AE235" s="910"/>
      <c r="AF235" s="910"/>
      <c r="AG235" s="910"/>
      <c r="AH235" s="910"/>
      <c r="AI235" s="913"/>
      <c r="AJ235" s="914"/>
      <c r="AK235" s="910"/>
      <c r="AL235" s="910"/>
      <c r="AM235" s="910"/>
      <c r="AN235" s="910"/>
      <c r="AO235" s="910"/>
      <c r="AP235" s="910"/>
      <c r="AQ235" s="910"/>
      <c r="AR235" s="910"/>
      <c r="AS235" s="910"/>
      <c r="AT235" s="910"/>
      <c r="AU235" s="910"/>
      <c r="AV235" s="910"/>
      <c r="AW235" s="910"/>
      <c r="AX235" s="910"/>
      <c r="AY235" s="910"/>
      <c r="AZ235" s="910"/>
      <c r="BA235" s="910"/>
    </row>
    <row r="236" ht="15.75" customHeight="1">
      <c r="A236" s="995"/>
      <c r="B236" s="996" t="s">
        <v>6672</v>
      </c>
      <c r="C236" s="837" t="s">
        <v>460</v>
      </c>
      <c r="D236" s="909" t="s">
        <v>3169</v>
      </c>
      <c r="E236" s="910"/>
      <c r="F236" s="929" t="s">
        <v>2376</v>
      </c>
      <c r="G236" s="909" t="str">
        <f>HYPERLINK("https://clips.twitch.tv/AltruisticResoluteWolverineRlyTho","45.70")</f>
        <v>45.70</v>
      </c>
      <c r="H236" s="909" t="s">
        <v>3131</v>
      </c>
      <c r="I236" s="911" t="str">
        <f>HYPERLINK(" https://youtu.be/dsDcBzsPA5s","45.74")</f>
        <v>45.74</v>
      </c>
      <c r="J236" s="909" t="s">
        <v>6673</v>
      </c>
      <c r="K236" s="912" t="s">
        <v>1764</v>
      </c>
      <c r="L236" s="910"/>
      <c r="M236" s="910"/>
      <c r="N236" s="918" t="s">
        <v>5281</v>
      </c>
      <c r="O236" s="929" t="s">
        <v>4194</v>
      </c>
      <c r="P236" s="909" t="s">
        <v>6674</v>
      </c>
      <c r="Q236" s="929" t="s">
        <v>3295</v>
      </c>
      <c r="R236" s="912" t="s">
        <v>685</v>
      </c>
      <c r="S236" s="910" t="s">
        <v>3085</v>
      </c>
      <c r="T236" s="910"/>
      <c r="U236" s="910"/>
      <c r="V236" s="910"/>
      <c r="W236" s="912" t="s">
        <v>5246</v>
      </c>
      <c r="X236" s="910"/>
      <c r="Y236" s="910"/>
      <c r="Z236" s="910"/>
      <c r="AA236" s="910"/>
      <c r="AB236" s="909" t="s">
        <v>460</v>
      </c>
      <c r="AC236" s="910"/>
      <c r="AD236" s="910"/>
      <c r="AE236" s="910"/>
      <c r="AF236" s="910"/>
      <c r="AG236" s="910"/>
      <c r="AH236" s="910"/>
      <c r="AI236" s="913"/>
      <c r="AJ236" s="914"/>
      <c r="AK236" s="910"/>
      <c r="AL236" s="910"/>
      <c r="AM236" s="910"/>
      <c r="AN236" s="910"/>
      <c r="AO236" s="910"/>
      <c r="AP236" s="910"/>
      <c r="AQ236" s="910"/>
      <c r="AR236" s="910"/>
      <c r="AS236" s="910"/>
      <c r="AT236" s="910"/>
      <c r="AU236" s="910"/>
      <c r="AV236" s="910"/>
      <c r="AW236" s="910"/>
      <c r="AX236" s="910"/>
      <c r="AY236" s="910"/>
      <c r="AZ236" s="910"/>
      <c r="BA236" s="910"/>
    </row>
    <row r="237" ht="15.75" customHeight="1">
      <c r="A237" s="995"/>
      <c r="B237" s="996" t="s">
        <v>6675</v>
      </c>
      <c r="C237" s="837" t="s">
        <v>302</v>
      </c>
      <c r="D237" s="909" t="s">
        <v>302</v>
      </c>
      <c r="E237" s="910"/>
      <c r="F237" s="946" t="s">
        <v>5701</v>
      </c>
      <c r="G237" s="929" t="s">
        <v>945</v>
      </c>
      <c r="H237" s="843" t="s">
        <v>410</v>
      </c>
      <c r="I237" s="911" t="str">
        <f>HYPERLINK("https://youtu.be/9O9oqhlyCxY","45.20")</f>
        <v>45.20</v>
      </c>
      <c r="J237" s="909" t="s">
        <v>2909</v>
      </c>
      <c r="K237" s="910"/>
      <c r="L237" s="909" t="s">
        <v>456</v>
      </c>
      <c r="M237" s="843" t="s">
        <v>2240</v>
      </c>
      <c r="N237" s="929" t="s">
        <v>410</v>
      </c>
      <c r="O237" s="888" t="s">
        <v>6676</v>
      </c>
      <c r="P237" s="909" t="s">
        <v>3208</v>
      </c>
      <c r="Q237" s="929" t="s">
        <v>318</v>
      </c>
      <c r="R237" s="909" t="s">
        <v>511</v>
      </c>
      <c r="S237" s="910"/>
      <c r="T237" s="910"/>
      <c r="U237" s="910"/>
      <c r="V237" s="910"/>
      <c r="W237" s="912" t="s">
        <v>6677</v>
      </c>
      <c r="X237" s="910"/>
      <c r="Y237" s="910"/>
      <c r="Z237" s="910"/>
      <c r="AA237" s="910"/>
      <c r="AB237" s="910"/>
      <c r="AC237" s="910"/>
      <c r="AD237" s="910"/>
      <c r="AE237" s="910"/>
      <c r="AF237" s="910"/>
      <c r="AG237" s="910"/>
      <c r="AH237" s="910"/>
      <c r="AI237" s="913"/>
      <c r="AJ237" s="914"/>
      <c r="AK237" s="910"/>
      <c r="AL237" s="910"/>
      <c r="AM237" s="910"/>
      <c r="AN237" s="910"/>
      <c r="AO237" s="910"/>
      <c r="AP237" s="910"/>
      <c r="AQ237" s="910"/>
      <c r="AR237" s="910"/>
      <c r="AS237" s="910"/>
      <c r="AT237" s="910"/>
      <c r="AU237" s="910"/>
      <c r="AV237" s="910"/>
      <c r="AW237" s="910"/>
      <c r="AX237" s="910"/>
      <c r="AY237" s="910"/>
      <c r="AZ237" s="910"/>
      <c r="BA237" s="910"/>
    </row>
    <row r="238" ht="15.75" customHeight="1">
      <c r="A238" s="993" t="s">
        <v>6678</v>
      </c>
      <c r="B238" s="997"/>
      <c r="C238" s="837" t="s">
        <v>5155</v>
      </c>
      <c r="D238" s="909" t="s">
        <v>2534</v>
      </c>
      <c r="E238" s="909" t="s">
        <v>5106</v>
      </c>
      <c r="F238" s="910"/>
      <c r="G238" s="929" t="s">
        <v>6679</v>
      </c>
      <c r="H238" s="909" t="s">
        <v>3127</v>
      </c>
      <c r="I238" s="947"/>
      <c r="J238" s="909" t="s">
        <v>311</v>
      </c>
      <c r="K238" s="910"/>
      <c r="L238" s="910"/>
      <c r="M238" s="912" t="s">
        <v>6680</v>
      </c>
      <c r="N238" s="909" t="s">
        <v>5155</v>
      </c>
      <c r="O238" s="910"/>
      <c r="P238" s="910"/>
      <c r="Q238" s="910"/>
      <c r="R238" s="909" t="s">
        <v>3863</v>
      </c>
      <c r="S238" s="910"/>
      <c r="T238" s="910"/>
      <c r="U238" s="912" t="s">
        <v>5426</v>
      </c>
      <c r="V238" s="910"/>
      <c r="W238" s="910"/>
      <c r="X238" s="909" t="s">
        <v>3334</v>
      </c>
      <c r="Y238" s="910"/>
      <c r="Z238" s="912" t="s">
        <v>5836</v>
      </c>
      <c r="AA238" s="947"/>
      <c r="AB238" s="910"/>
      <c r="AC238" s="910"/>
      <c r="AD238" s="910"/>
      <c r="AE238" s="910"/>
      <c r="AF238" s="910"/>
      <c r="AG238" s="910"/>
      <c r="AH238" s="910"/>
      <c r="AI238" s="913"/>
      <c r="AJ238" s="914"/>
      <c r="AK238" s="910"/>
      <c r="AL238" s="910"/>
      <c r="AM238" s="910"/>
      <c r="AN238" s="910"/>
      <c r="AO238" s="910"/>
      <c r="AP238" s="910"/>
      <c r="AQ238" s="910"/>
      <c r="AR238" s="910"/>
      <c r="AS238" s="910"/>
      <c r="AT238" s="910"/>
      <c r="AU238" s="910"/>
      <c r="AV238" s="910"/>
      <c r="AW238" s="910"/>
      <c r="AX238" s="910"/>
      <c r="AY238" s="910"/>
      <c r="AZ238" s="910"/>
      <c r="BA238" s="910"/>
    </row>
    <row r="239" ht="15.75" customHeight="1">
      <c r="A239" s="993" t="s">
        <v>6403</v>
      </c>
      <c r="B239" s="998" t="s">
        <v>6681</v>
      </c>
      <c r="C239" s="837" t="s">
        <v>413</v>
      </c>
      <c r="D239" s="909" t="s">
        <v>6682</v>
      </c>
      <c r="E239" s="909" t="s">
        <v>6683</v>
      </c>
      <c r="F239" s="910"/>
      <c r="G239" s="912" t="s">
        <v>948</v>
      </c>
      <c r="H239" s="909" t="s">
        <v>1330</v>
      </c>
      <c r="I239" s="909" t="s">
        <v>6684</v>
      </c>
      <c r="J239" s="843" t="s">
        <v>1395</v>
      </c>
      <c r="K239" s="910"/>
      <c r="L239" s="912" t="s">
        <v>1653</v>
      </c>
      <c r="M239" s="843" t="s">
        <v>2968</v>
      </c>
      <c r="N239" s="909" t="s">
        <v>413</v>
      </c>
      <c r="O239" s="910"/>
      <c r="P239" s="910"/>
      <c r="Q239" s="910"/>
      <c r="R239" s="910"/>
      <c r="S239" s="910"/>
      <c r="T239" s="910"/>
      <c r="U239" s="910"/>
      <c r="V239" s="910"/>
      <c r="W239" s="910"/>
      <c r="X239" s="910"/>
      <c r="Y239" s="910"/>
      <c r="Z239" s="910"/>
      <c r="AA239" s="909" t="s">
        <v>6685</v>
      </c>
      <c r="AB239" s="910"/>
      <c r="AC239" s="910"/>
      <c r="AD239" s="910"/>
      <c r="AE239" s="910"/>
      <c r="AF239" s="910"/>
      <c r="AG239" s="910"/>
      <c r="AH239" s="910"/>
      <c r="AI239" s="913"/>
      <c r="AJ239" s="914"/>
      <c r="AK239" s="910"/>
      <c r="AL239" s="910"/>
      <c r="AM239" s="910"/>
      <c r="AN239" s="910"/>
      <c r="AO239" s="910"/>
      <c r="AP239" s="910"/>
      <c r="AQ239" s="910"/>
      <c r="AR239" s="910"/>
      <c r="AS239" s="910"/>
      <c r="AT239" s="910"/>
      <c r="AU239" s="910"/>
      <c r="AV239" s="910"/>
      <c r="AW239" s="910"/>
      <c r="AX239" s="910"/>
      <c r="AY239" s="910"/>
      <c r="AZ239" s="910"/>
      <c r="BA239" s="910"/>
    </row>
    <row r="240" ht="15.75" customHeight="1">
      <c r="A240" s="993" t="s">
        <v>6350</v>
      </c>
      <c r="B240" s="994" t="s">
        <v>6686</v>
      </c>
      <c r="C240" s="837" t="s">
        <v>3498</v>
      </c>
      <c r="D240" s="909" t="s">
        <v>3498</v>
      </c>
      <c r="E240" s="912" t="s">
        <v>3403</v>
      </c>
      <c r="F240" s="910"/>
      <c r="G240" s="910"/>
      <c r="H240" s="910"/>
      <c r="I240" s="910"/>
      <c r="J240" s="909" t="s">
        <v>6687</v>
      </c>
      <c r="K240" s="912" t="s">
        <v>6688</v>
      </c>
      <c r="L240" s="910"/>
      <c r="M240" s="910"/>
      <c r="N240" s="912"/>
      <c r="O240" s="910" t="s">
        <v>3710</v>
      </c>
      <c r="P240" s="910"/>
      <c r="Q240" s="910"/>
      <c r="R240" s="910"/>
      <c r="S240" s="910"/>
      <c r="T240" s="910"/>
      <c r="U240" s="910"/>
      <c r="V240" s="910"/>
      <c r="W240" s="910"/>
      <c r="X240" s="910"/>
      <c r="Y240" s="910"/>
      <c r="Z240" s="910"/>
      <c r="AA240" s="910"/>
      <c r="AB240" s="910"/>
      <c r="AC240" s="910"/>
      <c r="AD240" s="910"/>
      <c r="AE240" s="910"/>
      <c r="AF240" s="910"/>
      <c r="AG240" s="910"/>
      <c r="AH240" s="910"/>
      <c r="AI240" s="913"/>
      <c r="AJ240" s="914"/>
      <c r="AK240" s="910"/>
      <c r="AL240" s="910"/>
      <c r="AM240" s="910"/>
      <c r="AN240" s="910"/>
      <c r="AO240" s="910"/>
      <c r="AP240" s="910"/>
      <c r="AQ240" s="910"/>
      <c r="AR240" s="910"/>
      <c r="AS240" s="910"/>
      <c r="AT240" s="910"/>
      <c r="AU240" s="910"/>
      <c r="AV240" s="910"/>
      <c r="AW240" s="910"/>
      <c r="AX240" s="910"/>
      <c r="AY240" s="910"/>
      <c r="AZ240" s="910"/>
      <c r="BA240" s="910"/>
    </row>
    <row r="241" ht="15.75" customHeight="1">
      <c r="A241" s="995"/>
      <c r="B241" s="996" t="s">
        <v>6689</v>
      </c>
      <c r="C241" s="837" t="s">
        <v>3644</v>
      </c>
      <c r="D241" s="909" t="s">
        <v>2191</v>
      </c>
      <c r="E241" s="909" t="s">
        <v>3565</v>
      </c>
      <c r="F241" s="910"/>
      <c r="G241" s="910"/>
      <c r="H241" s="924"/>
      <c r="I241" s="910"/>
      <c r="J241" s="910"/>
      <c r="K241" s="912" t="s">
        <v>4525</v>
      </c>
      <c r="L241" s="910"/>
      <c r="M241" s="910"/>
      <c r="N241" s="909" t="s">
        <v>3644</v>
      </c>
      <c r="O241" s="910"/>
      <c r="P241" s="910"/>
      <c r="Q241" s="910"/>
      <c r="R241" s="910"/>
      <c r="S241" s="910"/>
      <c r="T241" s="910"/>
      <c r="U241" s="910"/>
      <c r="V241" s="910"/>
      <c r="W241" s="910"/>
      <c r="X241" s="910"/>
      <c r="Y241" s="910"/>
      <c r="Z241" s="910"/>
      <c r="AA241" s="910"/>
      <c r="AB241" s="910"/>
      <c r="AC241" s="910"/>
      <c r="AD241" s="910"/>
      <c r="AE241" s="910"/>
      <c r="AF241" s="910"/>
      <c r="AG241" s="910"/>
      <c r="AH241" s="910"/>
      <c r="AI241" s="913"/>
      <c r="AJ241" s="914"/>
      <c r="AK241" s="910"/>
      <c r="AL241" s="910"/>
      <c r="AM241" s="910"/>
      <c r="AN241" s="910"/>
      <c r="AO241" s="910"/>
      <c r="AP241" s="910"/>
      <c r="AQ241" s="910"/>
      <c r="AR241" s="910"/>
      <c r="AS241" s="910"/>
      <c r="AT241" s="910"/>
      <c r="AU241" s="910"/>
      <c r="AV241" s="910"/>
      <c r="AW241" s="910"/>
      <c r="AX241" s="910"/>
      <c r="AY241" s="910"/>
      <c r="AZ241" s="910"/>
      <c r="BA241" s="910"/>
    </row>
    <row r="242" ht="15.75" customHeight="1">
      <c r="A242" s="995"/>
      <c r="B242" s="996" t="s">
        <v>6690</v>
      </c>
      <c r="C242" s="837" t="s">
        <v>515</v>
      </c>
      <c r="D242" s="909" t="s">
        <v>255</v>
      </c>
      <c r="E242" s="909" t="s">
        <v>832</v>
      </c>
      <c r="F242" s="909" t="s">
        <v>1097</v>
      </c>
      <c r="G242" s="910"/>
      <c r="H242" s="909" t="s">
        <v>2954</v>
      </c>
      <c r="I242" s="910"/>
      <c r="J242" s="910"/>
      <c r="K242" s="912" t="s">
        <v>1212</v>
      </c>
      <c r="L242" s="910"/>
      <c r="M242" s="843" t="s">
        <v>5456</v>
      </c>
      <c r="N242" s="909" t="s">
        <v>255</v>
      </c>
      <c r="O242" s="910"/>
      <c r="P242" s="910"/>
      <c r="Q242" s="910"/>
      <c r="R242" s="909" t="s">
        <v>515</v>
      </c>
      <c r="S242" s="910"/>
      <c r="T242" s="910"/>
      <c r="U242" s="910"/>
      <c r="V242" s="910"/>
      <c r="W242" s="910"/>
      <c r="X242" s="910"/>
      <c r="Y242" s="910"/>
      <c r="Z242" s="910"/>
      <c r="AA242" s="910"/>
      <c r="AB242" s="910"/>
      <c r="AC242" s="910"/>
      <c r="AD242" s="910"/>
      <c r="AE242" s="910"/>
      <c r="AF242" s="910"/>
      <c r="AG242" s="910"/>
      <c r="AH242" s="910"/>
      <c r="AI242" s="913"/>
      <c r="AJ242" s="914"/>
      <c r="AK242" s="910"/>
      <c r="AL242" s="910"/>
      <c r="AM242" s="910"/>
      <c r="AN242" s="910"/>
      <c r="AO242" s="910"/>
      <c r="AP242" s="910"/>
      <c r="AQ242" s="910"/>
      <c r="AR242" s="910"/>
      <c r="AS242" s="910"/>
      <c r="AT242" s="910"/>
      <c r="AU242" s="910"/>
      <c r="AV242" s="910"/>
      <c r="AW242" s="910"/>
      <c r="AX242" s="910"/>
      <c r="AY242" s="910"/>
      <c r="AZ242" s="910"/>
      <c r="BA242" s="910"/>
    </row>
    <row r="243" ht="15.75" customHeight="1">
      <c r="A243" s="993" t="s">
        <v>6354</v>
      </c>
      <c r="B243" s="994" t="s">
        <v>6255</v>
      </c>
      <c r="C243" s="837" t="s">
        <v>6691</v>
      </c>
      <c r="D243" s="917"/>
      <c r="E243" s="910"/>
      <c r="F243" s="910"/>
      <c r="G243" s="912" t="s">
        <v>950</v>
      </c>
      <c r="H243" s="910"/>
      <c r="I243" s="910"/>
      <c r="J243" s="910"/>
      <c r="K243" s="910"/>
      <c r="L243" s="910"/>
      <c r="M243" s="910"/>
      <c r="N243" s="910"/>
      <c r="O243" s="911" t="str">
        <f>HYPERLINK("https://youtu.be/4iaM52WYNRU","1:30.81")</f>
        <v>1:30.81</v>
      </c>
      <c r="P243" s="910"/>
      <c r="Q243" s="910"/>
      <c r="R243" s="910"/>
      <c r="S243" s="910"/>
      <c r="T243" s="910"/>
      <c r="U243" s="910"/>
      <c r="V243" s="910"/>
      <c r="W243" s="910"/>
      <c r="X243" s="910"/>
      <c r="Y243" s="910"/>
      <c r="Z243" s="910"/>
      <c r="AA243" s="910"/>
      <c r="AB243" s="910"/>
      <c r="AC243" s="910"/>
      <c r="AD243" s="910"/>
      <c r="AE243" s="910"/>
      <c r="AF243" s="910"/>
      <c r="AG243" s="910"/>
      <c r="AH243" s="910"/>
      <c r="AI243" s="913"/>
      <c r="AJ243" s="914"/>
      <c r="AK243" s="910"/>
      <c r="AL243" s="910"/>
      <c r="AM243" s="910"/>
      <c r="AN243" s="910"/>
      <c r="AO243" s="910"/>
      <c r="AP243" s="910"/>
      <c r="AQ243" s="910"/>
      <c r="AR243" s="910"/>
      <c r="AS243" s="910"/>
      <c r="AT243" s="910"/>
      <c r="AU243" s="910"/>
      <c r="AV243" s="910"/>
      <c r="AW243" s="910"/>
      <c r="AX243" s="910"/>
      <c r="AY243" s="910"/>
      <c r="AZ243" s="910"/>
      <c r="BA243" s="910"/>
    </row>
    <row r="244" ht="15.75" customHeight="1">
      <c r="A244" s="993" t="s">
        <v>6448</v>
      </c>
      <c r="B244" s="994" t="s">
        <v>6692</v>
      </c>
      <c r="C244" s="837" t="s">
        <v>2501</v>
      </c>
      <c r="D244" s="917"/>
      <c r="E244" s="910"/>
      <c r="F244" s="910"/>
      <c r="G244" s="910"/>
      <c r="H244" s="910"/>
      <c r="I244" s="909" t="s">
        <v>3320</v>
      </c>
      <c r="J244" s="909" t="s">
        <v>1397</v>
      </c>
      <c r="K244" s="910"/>
      <c r="L244" s="910"/>
      <c r="M244" s="910"/>
      <c r="N244" s="910"/>
      <c r="O244" s="911" t="str">
        <f>HYPERLINK("https://youtu.be/iPAXLOnqzFM","41.13")</f>
        <v>41.13</v>
      </c>
      <c r="P244" s="910"/>
      <c r="Q244" s="909" t="s">
        <v>2501</v>
      </c>
      <c r="R244" s="910"/>
      <c r="S244" s="910"/>
      <c r="T244" s="910"/>
      <c r="U244" s="910"/>
      <c r="V244" s="910"/>
      <c r="W244" s="910"/>
      <c r="X244" s="910"/>
      <c r="Y244" s="910"/>
      <c r="Z244" s="910"/>
      <c r="AA244" s="910"/>
      <c r="AB244" s="910"/>
      <c r="AC244" s="910"/>
      <c r="AD244" s="910"/>
      <c r="AE244" s="910"/>
      <c r="AF244" s="910"/>
      <c r="AG244" s="910"/>
      <c r="AH244" s="910"/>
      <c r="AI244" s="913"/>
      <c r="AJ244" s="914"/>
      <c r="AK244" s="910"/>
      <c r="AL244" s="910"/>
      <c r="AM244" s="910"/>
      <c r="AN244" s="910"/>
      <c r="AO244" s="910"/>
      <c r="AP244" s="910"/>
      <c r="AQ244" s="910"/>
      <c r="AR244" s="910"/>
      <c r="AS244" s="910"/>
      <c r="AT244" s="910"/>
      <c r="AU244" s="910"/>
      <c r="AV244" s="910"/>
      <c r="AW244" s="910"/>
      <c r="AX244" s="910"/>
      <c r="AY244" s="910"/>
      <c r="AZ244" s="910"/>
      <c r="BA244" s="910"/>
    </row>
    <row r="245" ht="15.75" customHeight="1">
      <c r="A245" s="995"/>
      <c r="B245" s="996" t="s">
        <v>6693</v>
      </c>
      <c r="C245" s="837" t="s">
        <v>247</v>
      </c>
      <c r="D245" s="917"/>
      <c r="E245" s="910"/>
      <c r="F245" s="910"/>
      <c r="G245" s="910"/>
      <c r="H245" s="910"/>
      <c r="I245" s="909" t="s">
        <v>247</v>
      </c>
      <c r="J245" s="910"/>
      <c r="K245" s="910"/>
      <c r="L245" s="910"/>
      <c r="M245" s="910"/>
      <c r="N245" s="910"/>
      <c r="O245" s="917"/>
      <c r="P245" s="910"/>
      <c r="Q245" s="910"/>
      <c r="R245" s="910"/>
      <c r="S245" s="910"/>
      <c r="T245" s="910"/>
      <c r="U245" s="910"/>
      <c r="V245" s="910"/>
      <c r="W245" s="910"/>
      <c r="X245" s="910"/>
      <c r="Y245" s="910"/>
      <c r="Z245" s="910"/>
      <c r="AA245" s="910"/>
      <c r="AB245" s="910"/>
      <c r="AC245" s="910"/>
      <c r="AD245" s="910"/>
      <c r="AE245" s="910"/>
      <c r="AF245" s="910"/>
      <c r="AG245" s="910"/>
      <c r="AH245" s="910"/>
      <c r="AI245" s="913"/>
      <c r="AJ245" s="914"/>
      <c r="AK245" s="910"/>
      <c r="AL245" s="910"/>
      <c r="AM245" s="910"/>
      <c r="AN245" s="910"/>
      <c r="AO245" s="910"/>
      <c r="AP245" s="910"/>
      <c r="AQ245" s="910"/>
      <c r="AR245" s="910"/>
      <c r="AS245" s="910"/>
      <c r="AT245" s="910"/>
      <c r="AU245" s="910"/>
      <c r="AV245" s="910"/>
      <c r="AW245" s="910"/>
      <c r="AX245" s="910"/>
      <c r="AY245" s="910"/>
      <c r="AZ245" s="910"/>
      <c r="BA245" s="910"/>
    </row>
    <row r="246" ht="15.75" customHeight="1">
      <c r="A246" s="993" t="s">
        <v>57</v>
      </c>
      <c r="B246" s="999" t="s">
        <v>6255</v>
      </c>
      <c r="C246" s="837" t="s">
        <v>4027</v>
      </c>
      <c r="D246" s="917"/>
      <c r="E246" s="910"/>
      <c r="F246" s="910"/>
      <c r="G246" s="909" t="s">
        <v>6694</v>
      </c>
      <c r="H246" s="910"/>
      <c r="I246" s="910"/>
      <c r="J246" s="910"/>
      <c r="K246" s="910"/>
      <c r="L246" s="910"/>
      <c r="M246" s="910"/>
      <c r="N246" s="910"/>
      <c r="O246" s="910"/>
      <c r="P246" s="910"/>
      <c r="Q246" s="910"/>
      <c r="R246" s="910"/>
      <c r="S246" s="910"/>
      <c r="T246" s="910"/>
      <c r="U246" s="910"/>
      <c r="V246" s="910"/>
      <c r="W246" s="910"/>
      <c r="X246" s="910"/>
      <c r="Y246" s="910"/>
      <c r="Z246" s="910"/>
      <c r="AA246" s="910"/>
      <c r="AB246" s="910"/>
      <c r="AC246" s="910"/>
      <c r="AD246" s="910"/>
      <c r="AE246" s="910"/>
      <c r="AF246" s="910"/>
      <c r="AG246" s="910"/>
      <c r="AH246" s="910"/>
      <c r="AI246" s="913"/>
      <c r="AJ246" s="914"/>
      <c r="AK246" s="910"/>
      <c r="AL246" s="910"/>
      <c r="AM246" s="910"/>
      <c r="AN246" s="910"/>
      <c r="AO246" s="910"/>
      <c r="AP246" s="910"/>
      <c r="AQ246" s="910"/>
      <c r="AR246" s="910"/>
      <c r="AS246" s="910"/>
      <c r="AT246" s="910"/>
      <c r="AU246" s="910"/>
      <c r="AV246" s="910"/>
      <c r="AW246" s="910"/>
      <c r="AX246" s="910"/>
      <c r="AY246" s="910"/>
      <c r="AZ246" s="910"/>
      <c r="BA246" s="910"/>
    </row>
    <row r="247">
      <c r="A247" s="1000" t="s">
        <v>6695</v>
      </c>
      <c r="D247" s="1001"/>
      <c r="E247" s="1001"/>
      <c r="F247" s="1001"/>
      <c r="G247" s="1001"/>
      <c r="H247" s="1001"/>
      <c r="I247" s="1001"/>
      <c r="J247" s="1001"/>
      <c r="K247" s="1001"/>
      <c r="L247" s="1001"/>
      <c r="M247" s="1001"/>
      <c r="N247" s="1001"/>
      <c r="O247" s="1001"/>
      <c r="P247" s="1001"/>
      <c r="Q247" s="1001"/>
      <c r="R247" s="1001"/>
      <c r="S247" s="1001"/>
      <c r="T247" s="1001"/>
      <c r="U247" s="1001"/>
      <c r="V247" s="1001"/>
      <c r="W247" s="1001"/>
      <c r="X247" s="1001"/>
      <c r="Y247" s="1001"/>
      <c r="Z247" s="1001"/>
      <c r="AA247" s="1001"/>
      <c r="AB247" s="1001"/>
      <c r="AC247" s="1001"/>
      <c r="AD247" s="1001"/>
      <c r="AE247" s="1001"/>
      <c r="AF247" s="1001"/>
      <c r="AG247" s="1001"/>
      <c r="AH247" s="1001"/>
      <c r="AI247" s="1002"/>
      <c r="AJ247" s="1003"/>
      <c r="AK247" s="1001"/>
      <c r="AL247" s="1001"/>
      <c r="AM247" s="1001"/>
      <c r="AN247" s="1001"/>
      <c r="AO247" s="1001"/>
      <c r="AP247" s="1001"/>
      <c r="AQ247" s="1001"/>
      <c r="AR247" s="1001"/>
      <c r="AS247" s="1001"/>
      <c r="AT247" s="1001"/>
      <c r="AU247" s="1001"/>
      <c r="AV247" s="1001"/>
      <c r="AW247" s="1001"/>
      <c r="AX247" s="1001"/>
      <c r="AY247" s="1001"/>
      <c r="AZ247" s="1001"/>
      <c r="BA247" s="1001"/>
    </row>
    <row r="248" ht="15.75" customHeight="1">
      <c r="A248" s="1004" t="s">
        <v>73</v>
      </c>
      <c r="B248" s="1005" t="s">
        <v>6696</v>
      </c>
      <c r="C248" s="1006" t="s">
        <v>6697</v>
      </c>
      <c r="D248" s="457" t="s">
        <v>6697</v>
      </c>
      <c r="E248" s="457" t="s">
        <v>6698</v>
      </c>
      <c r="F248" s="1007"/>
      <c r="G248" s="1007"/>
      <c r="H248" s="1007"/>
      <c r="I248" s="1007"/>
      <c r="J248" s="457" t="s">
        <v>4101</v>
      </c>
      <c r="K248" s="1008" t="s">
        <v>6699</v>
      </c>
      <c r="L248" s="1007"/>
      <c r="M248" s="1007"/>
      <c r="N248" s="1007"/>
      <c r="O248" s="1007"/>
      <c r="P248" s="1008" t="s">
        <v>6700</v>
      </c>
      <c r="Q248" s="1007"/>
      <c r="R248" s="1007"/>
      <c r="S248" s="1007"/>
      <c r="T248" s="1007"/>
      <c r="U248" s="1007"/>
      <c r="V248" s="1007"/>
      <c r="W248" s="1007"/>
      <c r="X248" s="1007"/>
      <c r="Y248" s="1007"/>
      <c r="Z248" s="1007"/>
      <c r="AA248" s="1007"/>
      <c r="AB248" s="1007"/>
      <c r="AC248" s="1007"/>
      <c r="AD248" s="1007"/>
      <c r="AE248" s="1007"/>
      <c r="AF248" s="1007"/>
      <c r="AG248" s="1007"/>
      <c r="AH248" s="1007"/>
      <c r="AI248" s="1009"/>
      <c r="AJ248" s="1010"/>
      <c r="AK248" s="1007"/>
      <c r="AL248" s="1007"/>
      <c r="AM248" s="1007"/>
      <c r="AN248" s="1007"/>
      <c r="AO248" s="1007"/>
      <c r="AP248" s="1007"/>
      <c r="AQ248" s="1007"/>
      <c r="AR248" s="1007"/>
      <c r="AS248" s="1007"/>
      <c r="AT248" s="1007"/>
      <c r="AU248" s="1007"/>
      <c r="AV248" s="1007"/>
      <c r="AW248" s="1007"/>
      <c r="AX248" s="1007"/>
      <c r="AY248" s="1007"/>
      <c r="AZ248" s="1007"/>
      <c r="BA248" s="1007"/>
    </row>
    <row r="249" ht="15.75" customHeight="1">
      <c r="A249" s="1011"/>
      <c r="B249" s="1012" t="s">
        <v>6701</v>
      </c>
      <c r="C249" s="1013" t="s">
        <v>314</v>
      </c>
      <c r="D249" s="93" t="s">
        <v>314</v>
      </c>
      <c r="E249" s="93" t="s">
        <v>1042</v>
      </c>
      <c r="F249" s="1014" t="s">
        <v>6702</v>
      </c>
      <c r="G249" s="1015" t="s">
        <v>4589</v>
      </c>
      <c r="H249" s="93" t="s">
        <v>6703</v>
      </c>
      <c r="I249" s="1016" t="str">
        <f>HYPERLINK("https://youtu.be/ZpzmhXUsVhA","1:19.38")</f>
        <v>1:19.38</v>
      </c>
      <c r="J249" s="87" t="s">
        <v>1402</v>
      </c>
      <c r="K249" s="1015" t="s">
        <v>6704</v>
      </c>
      <c r="L249" s="1015" t="s">
        <v>1657</v>
      </c>
      <c r="M249" s="1017"/>
      <c r="N249" s="1017"/>
      <c r="O249" s="1014" t="s">
        <v>6705</v>
      </c>
      <c r="P249" s="1017"/>
      <c r="Q249" s="1017"/>
      <c r="R249" s="1017"/>
      <c r="S249" s="1017"/>
      <c r="T249" s="1017"/>
      <c r="U249" s="1017"/>
      <c r="V249" s="1017"/>
      <c r="W249" s="1017"/>
      <c r="X249" s="1017"/>
      <c r="Y249" s="1017"/>
      <c r="Z249" s="1017"/>
      <c r="AA249" s="1017"/>
      <c r="AB249" s="1017"/>
      <c r="AC249" s="1017"/>
      <c r="AD249" s="1017"/>
      <c r="AE249" s="1017"/>
      <c r="AF249" s="1017"/>
      <c r="AG249" s="1017"/>
      <c r="AH249" s="1017"/>
      <c r="AI249" s="1018"/>
      <c r="AJ249" s="1019"/>
      <c r="AK249" s="1017"/>
      <c r="AL249" s="1017"/>
      <c r="AM249" s="1017"/>
      <c r="AN249" s="1017"/>
      <c r="AO249" s="1017"/>
      <c r="AP249" s="1017"/>
      <c r="AQ249" s="1017"/>
      <c r="AR249" s="1017"/>
      <c r="AS249" s="1017"/>
      <c r="AT249" s="1017"/>
      <c r="AU249" s="1017"/>
      <c r="AV249" s="1017"/>
      <c r="AW249" s="1017"/>
      <c r="AX249" s="1017"/>
      <c r="AY249" s="1017"/>
      <c r="AZ249" s="1017"/>
      <c r="BA249" s="1017"/>
    </row>
    <row r="250" ht="15.75" customHeight="1">
      <c r="A250" s="1020" t="s">
        <v>6706</v>
      </c>
      <c r="B250" s="1020" t="s">
        <v>6696</v>
      </c>
      <c r="C250" s="1006" t="s">
        <v>4786</v>
      </c>
      <c r="D250" s="457" t="s">
        <v>5370</v>
      </c>
      <c r="E250" s="457" t="s">
        <v>4786</v>
      </c>
      <c r="F250" s="1021"/>
      <c r="G250" s="1008"/>
      <c r="H250" s="1022"/>
      <c r="I250" s="1023"/>
      <c r="J250" s="208"/>
      <c r="K250" s="1007"/>
      <c r="L250" s="1007"/>
      <c r="M250" s="1007"/>
      <c r="N250" s="1007"/>
      <c r="O250" s="1021"/>
      <c r="P250" s="1007"/>
      <c r="Q250" s="1007"/>
      <c r="R250" s="1007"/>
      <c r="S250" s="1007"/>
      <c r="T250" s="1007"/>
      <c r="U250" s="1007"/>
      <c r="V250" s="1007"/>
      <c r="W250" s="1007"/>
      <c r="X250" s="1007"/>
      <c r="Y250" s="1007"/>
      <c r="Z250" s="1007"/>
      <c r="AA250" s="1007"/>
      <c r="AB250" s="1007"/>
      <c r="AC250" s="1007"/>
      <c r="AD250" s="1007"/>
      <c r="AE250" s="1007"/>
      <c r="AF250" s="1007"/>
      <c r="AG250" s="1007"/>
      <c r="AH250" s="1007"/>
      <c r="AI250" s="1009"/>
      <c r="AJ250" s="1010"/>
      <c r="AK250" s="1007"/>
      <c r="AL250" s="1007"/>
      <c r="AM250" s="1007"/>
      <c r="AN250" s="1007"/>
      <c r="AO250" s="1007"/>
      <c r="AP250" s="1007"/>
      <c r="AQ250" s="1007"/>
      <c r="AR250" s="1007"/>
      <c r="AS250" s="1007"/>
      <c r="AT250" s="1007"/>
      <c r="AU250" s="1007"/>
      <c r="AV250" s="1007"/>
      <c r="AW250" s="1007"/>
      <c r="AX250" s="1007"/>
      <c r="AY250" s="1007"/>
      <c r="AZ250" s="1007"/>
      <c r="BA250" s="1007"/>
    </row>
    <row r="251" ht="15.75" customHeight="1">
      <c r="A251" s="1011"/>
      <c r="B251" s="1012" t="s">
        <v>6701</v>
      </c>
      <c r="C251" s="1013" t="s">
        <v>1234</v>
      </c>
      <c r="D251" s="93" t="s">
        <v>1234</v>
      </c>
      <c r="E251" s="93" t="s">
        <v>912</v>
      </c>
      <c r="F251" s="1014"/>
      <c r="G251" s="1015"/>
      <c r="H251" s="1024"/>
      <c r="I251" s="1025"/>
      <c r="J251" s="87" t="s">
        <v>3249</v>
      </c>
      <c r="K251" s="1017"/>
      <c r="L251" s="1017"/>
      <c r="M251" s="1017"/>
      <c r="N251" s="1017"/>
      <c r="O251" s="1014"/>
      <c r="P251" s="1017"/>
      <c r="Q251" s="1017"/>
      <c r="R251" s="1017"/>
      <c r="S251" s="1017"/>
      <c r="T251" s="1017"/>
      <c r="U251" s="1017"/>
      <c r="V251" s="1017"/>
      <c r="W251" s="1017"/>
      <c r="X251" s="1017"/>
      <c r="Y251" s="1017"/>
      <c r="Z251" s="1017"/>
      <c r="AA251" s="1017"/>
      <c r="AB251" s="1017"/>
      <c r="AC251" s="1017"/>
      <c r="AD251" s="1017"/>
      <c r="AE251" s="1017"/>
      <c r="AF251" s="1017"/>
      <c r="AG251" s="1017"/>
      <c r="AH251" s="1017"/>
      <c r="AI251" s="1018"/>
      <c r="AJ251" s="1019"/>
      <c r="AK251" s="1017"/>
      <c r="AL251" s="1017"/>
      <c r="AM251" s="1017"/>
      <c r="AN251" s="1017"/>
      <c r="AO251" s="1017"/>
      <c r="AP251" s="1017"/>
      <c r="AQ251" s="1017"/>
      <c r="AR251" s="1017"/>
      <c r="AS251" s="1017"/>
      <c r="AT251" s="1017"/>
      <c r="AU251" s="1017"/>
      <c r="AV251" s="1017"/>
      <c r="AW251" s="1017"/>
      <c r="AX251" s="1017"/>
      <c r="AY251" s="1017"/>
      <c r="AZ251" s="1017"/>
      <c r="BA251" s="1017"/>
    </row>
    <row r="252" ht="15.75" customHeight="1">
      <c r="A252" s="1020" t="s">
        <v>6707</v>
      </c>
      <c r="B252" s="1026" t="s">
        <v>6708</v>
      </c>
      <c r="C252" s="1006" t="s">
        <v>3593</v>
      </c>
      <c r="D252" s="457" t="s">
        <v>3593</v>
      </c>
      <c r="E252" s="457" t="s">
        <v>1043</v>
      </c>
      <c r="F252" s="1021"/>
      <c r="G252" s="1021"/>
      <c r="H252" s="1007"/>
      <c r="I252" s="1007"/>
      <c r="J252" s="1007"/>
      <c r="K252" s="1008" t="s">
        <v>6709</v>
      </c>
      <c r="L252" s="1007"/>
      <c r="M252" s="1007"/>
      <c r="N252" s="1021"/>
      <c r="O252" s="1007"/>
      <c r="P252" s="1007"/>
      <c r="Q252" s="1021" t="s">
        <v>2508</v>
      </c>
      <c r="R252" s="1007"/>
      <c r="S252" s="1007"/>
      <c r="T252" s="1007"/>
      <c r="U252" s="1027"/>
      <c r="V252" s="1007"/>
      <c r="W252" s="1007"/>
      <c r="X252" s="1007"/>
      <c r="Y252" s="1007"/>
      <c r="Z252" s="1007"/>
      <c r="AA252" s="1007"/>
      <c r="AB252" s="1007"/>
      <c r="AC252" s="1007"/>
      <c r="AD252" s="1007"/>
      <c r="AE252" s="1007"/>
      <c r="AF252" s="1007"/>
      <c r="AG252" s="1007"/>
      <c r="AH252" s="1007"/>
      <c r="AI252" s="1009"/>
      <c r="AJ252" s="1010"/>
      <c r="AK252" s="1007"/>
      <c r="AL252" s="1007"/>
      <c r="AM252" s="1007"/>
      <c r="AN252" s="1007"/>
      <c r="AO252" s="1007"/>
      <c r="AP252" s="1007"/>
      <c r="AQ252" s="1007"/>
      <c r="AR252" s="1007"/>
      <c r="AS252" s="1007"/>
      <c r="AT252" s="1007"/>
      <c r="AU252" s="1007"/>
      <c r="AV252" s="1007"/>
      <c r="AW252" s="1007"/>
      <c r="AX252" s="1007"/>
      <c r="AY252" s="1007"/>
      <c r="AZ252" s="1007"/>
      <c r="BA252" s="1007"/>
    </row>
    <row r="253" ht="15.75" customHeight="1">
      <c r="A253" s="1011"/>
      <c r="B253" s="1012" t="s">
        <v>6710</v>
      </c>
      <c r="C253" s="1013" t="s">
        <v>1280</v>
      </c>
      <c r="D253" s="93" t="s">
        <v>315</v>
      </c>
      <c r="E253" s="551"/>
      <c r="F253" s="1014" t="s">
        <v>881</v>
      </c>
      <c r="G253" s="93" t="s">
        <v>955</v>
      </c>
      <c r="H253" s="93" t="s">
        <v>1280</v>
      </c>
      <c r="I253" s="1017"/>
      <c r="J253" s="86" t="s">
        <v>1403</v>
      </c>
      <c r="K253" s="1015" t="s">
        <v>4649</v>
      </c>
      <c r="L253" s="93" t="s">
        <v>1658</v>
      </c>
      <c r="M253" s="1017"/>
      <c r="N253" s="1015" t="s">
        <v>1946</v>
      </c>
      <c r="O253" s="1017"/>
      <c r="P253" s="1017"/>
      <c r="Q253" s="1017"/>
      <c r="R253" s="1017"/>
      <c r="S253" s="1017"/>
      <c r="T253" s="1017"/>
      <c r="U253" s="93" t="s">
        <v>4183</v>
      </c>
      <c r="V253" s="1017"/>
      <c r="W253" s="1017"/>
      <c r="X253" s="1017"/>
      <c r="Y253" s="1017"/>
      <c r="Z253" s="1017"/>
      <c r="AA253" s="1017"/>
      <c r="AB253" s="1017"/>
      <c r="AC253" s="1017"/>
      <c r="AD253" s="1017"/>
      <c r="AE253" s="1017"/>
      <c r="AF253" s="1017"/>
      <c r="AG253" s="1017"/>
      <c r="AH253" s="1017"/>
      <c r="AI253" s="1018"/>
      <c r="AJ253" s="1019"/>
      <c r="AK253" s="1017"/>
      <c r="AL253" s="1017"/>
      <c r="AM253" s="1017"/>
      <c r="AN253" s="1017"/>
      <c r="AO253" s="1017"/>
      <c r="AP253" s="1017"/>
      <c r="AQ253" s="1017"/>
      <c r="AR253" s="1017"/>
      <c r="AS253" s="1017"/>
      <c r="AT253" s="1017"/>
      <c r="AU253" s="1017"/>
      <c r="AV253" s="1017"/>
      <c r="AW253" s="1017"/>
      <c r="AX253" s="1017"/>
      <c r="AY253" s="1017"/>
      <c r="AZ253" s="1017"/>
      <c r="BA253" s="1017"/>
    </row>
    <row r="254" ht="15.75" customHeight="1">
      <c r="A254" s="1004" t="s">
        <v>6711</v>
      </c>
      <c r="B254" s="1028" t="s">
        <v>6712</v>
      </c>
      <c r="C254" s="1006" t="s">
        <v>6713</v>
      </c>
      <c r="D254" s="457" t="s">
        <v>6713</v>
      </c>
      <c r="E254" s="1007"/>
      <c r="F254" s="1007"/>
      <c r="G254" s="1007"/>
      <c r="H254" s="1007"/>
      <c r="I254" s="457" t="s">
        <v>6620</v>
      </c>
      <c r="J254" s="1007"/>
      <c r="K254" s="1007"/>
      <c r="L254" s="1007"/>
      <c r="M254" s="1007"/>
      <c r="N254" s="1007"/>
      <c r="O254" s="1007"/>
      <c r="P254" s="1007"/>
      <c r="Q254" s="1007"/>
      <c r="R254" s="1007"/>
      <c r="S254" s="1007"/>
      <c r="T254" s="1007"/>
      <c r="U254" s="1007"/>
      <c r="V254" s="1007"/>
      <c r="W254" s="1007"/>
      <c r="X254" s="1007"/>
      <c r="Y254" s="1007"/>
      <c r="Z254" s="1007"/>
      <c r="AA254" s="1007"/>
      <c r="AB254" s="1007"/>
      <c r="AC254" s="1007"/>
      <c r="AD254" s="1007"/>
      <c r="AE254" s="1007"/>
      <c r="AF254" s="1007"/>
      <c r="AG254" s="1007"/>
      <c r="AH254" s="1007"/>
      <c r="AI254" s="1009"/>
      <c r="AJ254" s="1010"/>
      <c r="AK254" s="1007"/>
      <c r="AL254" s="1007"/>
      <c r="AM254" s="1007"/>
      <c r="AN254" s="1007"/>
      <c r="AO254" s="1007"/>
      <c r="AP254" s="1007"/>
      <c r="AQ254" s="1007"/>
      <c r="AR254" s="1007"/>
      <c r="AS254" s="1007"/>
      <c r="AT254" s="1007"/>
      <c r="AU254" s="1007"/>
      <c r="AV254" s="1007"/>
      <c r="AW254" s="1007"/>
      <c r="AX254" s="1007"/>
      <c r="AY254" s="1007"/>
      <c r="AZ254" s="1007"/>
      <c r="BA254" s="1007"/>
    </row>
    <row r="255" ht="15.75" customHeight="1">
      <c r="A255" s="1029"/>
      <c r="B255" s="1029" t="s">
        <v>6714</v>
      </c>
      <c r="C255" s="1013" t="s">
        <v>6715</v>
      </c>
      <c r="D255" s="93" t="s">
        <v>1549</v>
      </c>
      <c r="E255" s="1017"/>
      <c r="F255" s="1017"/>
      <c r="G255" s="1017"/>
      <c r="H255" s="1017"/>
      <c r="I255" s="93" t="s">
        <v>6715</v>
      </c>
      <c r="J255" s="1017"/>
      <c r="K255" s="1017"/>
      <c r="L255" s="1017"/>
      <c r="M255" s="1017"/>
      <c r="N255" s="1017"/>
      <c r="O255" s="1017"/>
      <c r="P255" s="1017"/>
      <c r="Q255" s="1017"/>
      <c r="R255" s="1017"/>
      <c r="S255" s="1017"/>
      <c r="T255" s="1017"/>
      <c r="U255" s="1017"/>
      <c r="V255" s="1017"/>
      <c r="W255" s="1017"/>
      <c r="X255" s="1017"/>
      <c r="Y255" s="1017"/>
      <c r="Z255" s="1017"/>
      <c r="AA255" s="1017"/>
      <c r="AB255" s="1017"/>
      <c r="AC255" s="1017"/>
      <c r="AD255" s="1017"/>
      <c r="AE255" s="1017"/>
      <c r="AF255" s="1017"/>
      <c r="AG255" s="1017"/>
      <c r="AH255" s="1017"/>
      <c r="AI255" s="1018"/>
      <c r="AJ255" s="1019"/>
      <c r="AK255" s="1017"/>
      <c r="AL255" s="1017"/>
      <c r="AM255" s="1017"/>
      <c r="AN255" s="1017"/>
      <c r="AO255" s="1017"/>
      <c r="AP255" s="1017"/>
      <c r="AQ255" s="1017"/>
      <c r="AR255" s="1017"/>
      <c r="AS255" s="1017"/>
      <c r="AT255" s="1017"/>
      <c r="AU255" s="1017"/>
      <c r="AV255" s="1017"/>
      <c r="AW255" s="1017"/>
      <c r="AX255" s="1017"/>
      <c r="AY255" s="1017"/>
      <c r="AZ255" s="1017"/>
      <c r="BA255" s="1017"/>
    </row>
    <row r="256" ht="15.75" customHeight="1">
      <c r="A256" s="1004" t="s">
        <v>6716</v>
      </c>
      <c r="B256" s="1005" t="s">
        <v>6365</v>
      </c>
      <c r="C256" s="1006"/>
      <c r="D256" s="1030"/>
      <c r="E256" s="1030"/>
      <c r="F256" s="1007"/>
      <c r="G256" s="1007"/>
      <c r="H256" s="1007"/>
      <c r="I256" s="1007"/>
      <c r="J256" s="1007"/>
      <c r="K256" s="1007"/>
      <c r="L256" s="1007"/>
      <c r="M256" s="1007"/>
      <c r="N256" s="1007"/>
      <c r="O256" s="1007"/>
      <c r="P256" s="1007"/>
      <c r="Q256" s="1007"/>
      <c r="R256" s="1007"/>
      <c r="S256" s="1007"/>
      <c r="T256" s="1007"/>
      <c r="U256" s="1007"/>
      <c r="V256" s="1007"/>
      <c r="W256" s="1007"/>
      <c r="X256" s="1007"/>
      <c r="Y256" s="1007"/>
      <c r="Z256" s="1007"/>
      <c r="AA256" s="1007"/>
      <c r="AB256" s="1007"/>
      <c r="AC256" s="1007"/>
      <c r="AD256" s="1007"/>
      <c r="AE256" s="1007"/>
      <c r="AF256" s="1007"/>
      <c r="AG256" s="1007"/>
      <c r="AH256" s="1007"/>
      <c r="AI256" s="1009"/>
      <c r="AJ256" s="1010"/>
      <c r="AK256" s="1007"/>
      <c r="AL256" s="1007"/>
      <c r="AM256" s="1007"/>
      <c r="AN256" s="1007"/>
      <c r="AO256" s="1007"/>
      <c r="AP256" s="1007"/>
      <c r="AQ256" s="1007"/>
      <c r="AR256" s="1007"/>
      <c r="AS256" s="1007"/>
      <c r="AT256" s="1007"/>
      <c r="AU256" s="1007"/>
      <c r="AV256" s="1007"/>
      <c r="AW256" s="1007"/>
      <c r="AX256" s="1007"/>
      <c r="AY256" s="1007"/>
      <c r="AZ256" s="1007"/>
      <c r="BA256" s="1007"/>
    </row>
    <row r="257" ht="15.75" customHeight="1">
      <c r="A257" s="1004" t="s">
        <v>6717</v>
      </c>
      <c r="B257" s="1005"/>
      <c r="C257" s="1013"/>
      <c r="D257" s="1031"/>
      <c r="E257" s="1017"/>
      <c r="F257" s="1014"/>
      <c r="G257" s="1017"/>
      <c r="H257" s="1017"/>
      <c r="I257" s="1017"/>
      <c r="J257" s="1017"/>
      <c r="K257" s="1017"/>
      <c r="L257" s="1015" t="s">
        <v>1656</v>
      </c>
      <c r="M257" s="1017"/>
      <c r="N257" s="1017"/>
      <c r="O257" s="1017"/>
      <c r="P257" s="1017"/>
      <c r="Q257" s="1017"/>
      <c r="R257" s="1017"/>
      <c r="S257" s="1017"/>
      <c r="T257" s="1017"/>
      <c r="U257" s="1017"/>
      <c r="V257" s="1017"/>
      <c r="W257" s="1017"/>
      <c r="X257" s="1017"/>
      <c r="Y257" s="1017"/>
      <c r="Z257" s="1017"/>
      <c r="AA257" s="1017"/>
      <c r="AB257" s="1017"/>
      <c r="AC257" s="1017"/>
      <c r="AD257" s="1017"/>
      <c r="AE257" s="1017"/>
      <c r="AF257" s="1017"/>
      <c r="AG257" s="1017"/>
      <c r="AH257" s="1017"/>
      <c r="AI257" s="1018"/>
      <c r="AJ257" s="1019"/>
      <c r="AK257" s="1017"/>
      <c r="AL257" s="1017"/>
      <c r="AM257" s="1017"/>
      <c r="AN257" s="1017"/>
      <c r="AO257" s="1017"/>
      <c r="AP257" s="1017"/>
      <c r="AQ257" s="1017"/>
      <c r="AR257" s="1017"/>
      <c r="AS257" s="1017"/>
      <c r="AT257" s="1017"/>
      <c r="AU257" s="1017"/>
      <c r="AV257" s="1017"/>
      <c r="AW257" s="1017"/>
      <c r="AX257" s="1017"/>
      <c r="AY257" s="1017"/>
      <c r="AZ257" s="1017"/>
      <c r="BA257" s="1017"/>
    </row>
    <row r="258" ht="15.75" customHeight="1">
      <c r="A258" s="1004" t="s">
        <v>6718</v>
      </c>
      <c r="B258" s="1005" t="s">
        <v>6719</v>
      </c>
      <c r="C258" s="1006"/>
      <c r="D258" s="1030"/>
      <c r="E258" s="1007"/>
      <c r="F258" s="1007"/>
      <c r="G258" s="1007"/>
      <c r="H258" s="1007"/>
      <c r="I258" s="1007"/>
      <c r="J258" s="1007"/>
      <c r="K258" s="1007"/>
      <c r="L258" s="1007"/>
      <c r="M258" s="1007"/>
      <c r="N258" s="1007"/>
      <c r="O258" s="1007"/>
      <c r="P258" s="1007"/>
      <c r="Q258" s="1007"/>
      <c r="R258" s="1007"/>
      <c r="S258" s="1007"/>
      <c r="T258" s="1007"/>
      <c r="U258" s="1007"/>
      <c r="V258" s="1007"/>
      <c r="W258" s="1007"/>
      <c r="X258" s="1007"/>
      <c r="Y258" s="1007"/>
      <c r="Z258" s="1007"/>
      <c r="AA258" s="1007"/>
      <c r="AB258" s="1007"/>
      <c r="AC258" s="1007"/>
      <c r="AD258" s="1007"/>
      <c r="AE258" s="1007"/>
      <c r="AF258" s="1007"/>
      <c r="AG258" s="1007"/>
      <c r="AH258" s="1007"/>
      <c r="AI258" s="1009"/>
      <c r="AJ258" s="1010"/>
      <c r="AK258" s="1007"/>
      <c r="AL258" s="1007"/>
      <c r="AM258" s="1007"/>
      <c r="AN258" s="1007"/>
      <c r="AO258" s="1007"/>
      <c r="AP258" s="1007"/>
      <c r="AQ258" s="1007"/>
      <c r="AR258" s="1007"/>
      <c r="AS258" s="1007"/>
      <c r="AT258" s="1007"/>
      <c r="AU258" s="1007"/>
      <c r="AV258" s="1007"/>
      <c r="AW258" s="1007"/>
      <c r="AX258" s="1007"/>
      <c r="AY258" s="1007"/>
      <c r="AZ258" s="1007"/>
      <c r="BA258" s="1007"/>
    </row>
    <row r="259" ht="15.75" customHeight="1">
      <c r="A259" s="1011"/>
      <c r="B259" s="1012" t="s">
        <v>6720</v>
      </c>
      <c r="C259" s="1013"/>
      <c r="D259" s="551"/>
      <c r="E259" s="1017"/>
      <c r="F259" s="1017"/>
      <c r="G259" s="1017"/>
      <c r="H259" s="1017"/>
      <c r="I259" s="1017" t="s">
        <v>1763</v>
      </c>
      <c r="J259" s="1017"/>
      <c r="K259" s="1017"/>
      <c r="L259" s="1017"/>
      <c r="M259" s="1017"/>
      <c r="N259" s="1017"/>
      <c r="O259" s="1017"/>
      <c r="P259" s="1017"/>
      <c r="Q259" s="1017"/>
      <c r="R259" s="1017"/>
      <c r="S259" s="1017"/>
      <c r="T259" s="1017"/>
      <c r="U259" s="1017"/>
      <c r="V259" s="1017"/>
      <c r="W259" s="1017"/>
      <c r="X259" s="1017"/>
      <c r="Y259" s="1017"/>
      <c r="Z259" s="1017"/>
      <c r="AA259" s="1017"/>
      <c r="AB259" s="1017"/>
      <c r="AC259" s="1017"/>
      <c r="AD259" s="1017"/>
      <c r="AE259" s="1017"/>
      <c r="AF259" s="1017"/>
      <c r="AG259" s="1017"/>
      <c r="AH259" s="1017"/>
      <c r="AI259" s="1018"/>
      <c r="AJ259" s="1019"/>
      <c r="AK259" s="1017"/>
      <c r="AL259" s="1017"/>
      <c r="AM259" s="1017"/>
      <c r="AN259" s="1017"/>
      <c r="AO259" s="1017"/>
      <c r="AP259" s="1017"/>
      <c r="AQ259" s="1017"/>
      <c r="AR259" s="1017"/>
      <c r="AS259" s="1017"/>
      <c r="AT259" s="1017"/>
      <c r="AU259" s="1017"/>
      <c r="AV259" s="1017"/>
      <c r="AW259" s="1017"/>
      <c r="AX259" s="1017"/>
      <c r="AY259" s="1017"/>
      <c r="AZ259" s="1017"/>
      <c r="BA259" s="1017"/>
    </row>
    <row r="260" ht="15.75" customHeight="1">
      <c r="A260" s="1011"/>
      <c r="B260" s="1012" t="s">
        <v>6721</v>
      </c>
      <c r="C260" s="1006" t="str">
        <f>HYPERLINK("https://youtu.be/kFaTTglOtkw","11.56")</f>
        <v>11.56</v>
      </c>
      <c r="D260" s="1030"/>
      <c r="E260" s="1007"/>
      <c r="F260" s="1021"/>
      <c r="G260" s="1022"/>
      <c r="H260" s="1007"/>
      <c r="I260" s="1032" t="str">
        <f>HYPERLINK("https://youtu.be/kFaTTglOtkw","11.56")</f>
        <v>11.56</v>
      </c>
      <c r="J260" s="1022"/>
      <c r="K260" s="1007"/>
      <c r="L260" s="1007"/>
      <c r="M260" s="1007"/>
      <c r="N260" s="1007"/>
      <c r="O260" s="1007"/>
      <c r="P260" s="1007"/>
      <c r="Q260" s="1007"/>
      <c r="R260" s="1007"/>
      <c r="S260" s="1007"/>
      <c r="T260" s="1007"/>
      <c r="U260" s="1007"/>
      <c r="V260" s="1007"/>
      <c r="W260" s="1007"/>
      <c r="X260" s="1007"/>
      <c r="Y260" s="1007"/>
      <c r="Z260" s="1007"/>
      <c r="AA260" s="457" t="s">
        <v>174</v>
      </c>
      <c r="AB260" s="1007"/>
      <c r="AC260" s="1007"/>
      <c r="AD260" s="1007"/>
      <c r="AE260" s="1007"/>
      <c r="AF260" s="1007"/>
      <c r="AG260" s="1007"/>
      <c r="AH260" s="1007"/>
      <c r="AI260" s="1009"/>
      <c r="AJ260" s="1010"/>
      <c r="AK260" s="1007"/>
      <c r="AL260" s="1007"/>
      <c r="AM260" s="1007"/>
      <c r="AN260" s="1007"/>
      <c r="AO260" s="1007"/>
      <c r="AP260" s="1007"/>
      <c r="AQ260" s="1007"/>
      <c r="AR260" s="1007"/>
      <c r="AS260" s="1007"/>
      <c r="AT260" s="1007"/>
      <c r="AU260" s="1007"/>
      <c r="AV260" s="1007"/>
      <c r="AW260" s="1007"/>
      <c r="AX260" s="1007"/>
      <c r="AY260" s="1007"/>
      <c r="AZ260" s="1007"/>
      <c r="BA260" s="1007"/>
    </row>
    <row r="261" ht="15.75" customHeight="1">
      <c r="A261" s="1004" t="s">
        <v>6722</v>
      </c>
      <c r="B261" s="1005"/>
      <c r="C261" s="1013"/>
      <c r="D261" s="1031"/>
      <c r="E261" s="1017"/>
      <c r="F261" s="1017"/>
      <c r="G261" s="1017"/>
      <c r="H261" s="1017"/>
      <c r="I261" s="1017"/>
      <c r="J261" s="1017"/>
      <c r="K261" s="1017"/>
      <c r="L261" s="1017"/>
      <c r="M261" s="1017"/>
      <c r="N261" s="1017"/>
      <c r="O261" s="1017"/>
      <c r="P261" s="1017"/>
      <c r="Q261" s="1017"/>
      <c r="R261" s="1017"/>
      <c r="S261" s="1017"/>
      <c r="T261" s="1017"/>
      <c r="U261" s="1017"/>
      <c r="V261" s="1017"/>
      <c r="W261" s="1017"/>
      <c r="X261" s="1017"/>
      <c r="Y261" s="1017"/>
      <c r="Z261" s="1017"/>
      <c r="AA261" s="1017"/>
      <c r="AB261" s="1017"/>
      <c r="AC261" s="1017"/>
      <c r="AD261" s="1017"/>
      <c r="AE261" s="1017"/>
      <c r="AF261" s="1017"/>
      <c r="AG261" s="1017"/>
      <c r="AH261" s="1017"/>
      <c r="AI261" s="1018"/>
      <c r="AJ261" s="1019"/>
      <c r="AK261" s="1017"/>
      <c r="AL261" s="1017"/>
      <c r="AM261" s="1017"/>
      <c r="AN261" s="1017"/>
      <c r="AO261" s="1017"/>
      <c r="AP261" s="1017"/>
      <c r="AQ261" s="1017"/>
      <c r="AR261" s="1017"/>
      <c r="AS261" s="1017"/>
      <c r="AT261" s="1017"/>
      <c r="AU261" s="1017"/>
      <c r="AV261" s="1017"/>
      <c r="AW261" s="1017"/>
      <c r="AX261" s="1017"/>
      <c r="AY261" s="1017"/>
      <c r="AZ261" s="1017"/>
      <c r="BA261" s="1017"/>
    </row>
    <row r="262" ht="15.75" customHeight="1">
      <c r="A262" s="1020" t="s">
        <v>6269</v>
      </c>
      <c r="B262" s="1026"/>
      <c r="C262" s="1006" t="s">
        <v>2565</v>
      </c>
      <c r="D262" s="1030"/>
      <c r="E262" s="1007"/>
      <c r="F262" s="1007"/>
      <c r="G262" s="1008" t="s">
        <v>961</v>
      </c>
      <c r="H262" s="1007"/>
      <c r="I262" s="457" t="s">
        <v>1166</v>
      </c>
      <c r="J262" s="1007"/>
      <c r="K262" s="1007"/>
      <c r="L262" s="1007"/>
      <c r="M262" s="1007"/>
      <c r="N262" s="1007"/>
      <c r="O262" s="1007"/>
      <c r="P262" s="457" t="s">
        <v>6723</v>
      </c>
      <c r="Q262" s="1007"/>
      <c r="R262" s="1007"/>
      <c r="S262" s="1007"/>
      <c r="T262" s="1007"/>
      <c r="U262" s="1007"/>
      <c r="V262" s="1007"/>
      <c r="W262" s="1007"/>
      <c r="X262" s="1007"/>
      <c r="Y262" s="1007"/>
      <c r="Z262" s="1007"/>
      <c r="AA262" s="1007"/>
      <c r="AB262" s="1007"/>
      <c r="AC262" s="1007"/>
      <c r="AD262" s="1007"/>
      <c r="AE262" s="1007"/>
      <c r="AF262" s="1007"/>
      <c r="AG262" s="1007"/>
      <c r="AH262" s="1007"/>
      <c r="AI262" s="1009"/>
      <c r="AJ262" s="1010"/>
      <c r="AK262" s="1007"/>
      <c r="AL262" s="1007"/>
      <c r="AM262" s="1007"/>
      <c r="AN262" s="1007"/>
      <c r="AO262" s="1007"/>
      <c r="AP262" s="1007"/>
      <c r="AQ262" s="1007"/>
      <c r="AR262" s="1007"/>
      <c r="AS262" s="1007"/>
      <c r="AT262" s="1007"/>
      <c r="AU262" s="1007"/>
      <c r="AV262" s="1007"/>
      <c r="AW262" s="1007"/>
      <c r="AX262" s="1007"/>
      <c r="AY262" s="1007"/>
      <c r="AZ262" s="1007"/>
      <c r="BA262" s="1007"/>
    </row>
    <row r="263" ht="15.75" customHeight="1">
      <c r="A263" s="1004" t="s">
        <v>6724</v>
      </c>
      <c r="B263" s="1005"/>
      <c r="C263" s="1013"/>
      <c r="D263" s="1031"/>
      <c r="E263" s="1017"/>
      <c r="F263" s="1017"/>
      <c r="G263" s="1017"/>
      <c r="H263" s="1017"/>
      <c r="I263" s="1017"/>
      <c r="J263" s="1017"/>
      <c r="K263" s="1017"/>
      <c r="L263" s="1017"/>
      <c r="M263" s="1017"/>
      <c r="N263" s="1017"/>
      <c r="O263" s="1017"/>
      <c r="P263" s="1017"/>
      <c r="Q263" s="1017"/>
      <c r="R263" s="1017"/>
      <c r="S263" s="1017"/>
      <c r="T263" s="1017"/>
      <c r="U263" s="1017"/>
      <c r="V263" s="1017"/>
      <c r="W263" s="1017"/>
      <c r="X263" s="1017"/>
      <c r="Y263" s="1017"/>
      <c r="Z263" s="1017"/>
      <c r="AA263" s="1017"/>
      <c r="AB263" s="1017"/>
      <c r="AC263" s="1017"/>
      <c r="AD263" s="1017"/>
      <c r="AE263" s="1017"/>
      <c r="AF263" s="1017"/>
      <c r="AG263" s="1017"/>
      <c r="AH263" s="1017"/>
      <c r="AI263" s="1018"/>
      <c r="AJ263" s="1019"/>
      <c r="AK263" s="1017"/>
      <c r="AL263" s="1017"/>
      <c r="AM263" s="1017"/>
      <c r="AN263" s="1017"/>
      <c r="AO263" s="1017"/>
      <c r="AP263" s="1017"/>
      <c r="AQ263" s="1017"/>
      <c r="AR263" s="1017"/>
      <c r="AS263" s="1017"/>
      <c r="AT263" s="1017"/>
      <c r="AU263" s="1017"/>
      <c r="AV263" s="1017"/>
      <c r="AW263" s="1017"/>
      <c r="AX263" s="1017"/>
      <c r="AY263" s="1017"/>
      <c r="AZ263" s="1017"/>
      <c r="BA263" s="1017"/>
    </row>
    <row r="264" ht="15.75" customHeight="1">
      <c r="A264" s="1020" t="s">
        <v>6269</v>
      </c>
      <c r="B264" s="1026"/>
      <c r="C264" s="1006" t="s">
        <v>209</v>
      </c>
      <c r="D264" s="1030"/>
      <c r="E264" s="1007"/>
      <c r="F264" s="1007"/>
      <c r="G264" s="457" t="s">
        <v>209</v>
      </c>
      <c r="H264" s="1007"/>
      <c r="I264" s="1032" t="str">
        <f>HYPERLINK("https://youtu.be/sgOTHqRQcwI","23.00")</f>
        <v>23.00</v>
      </c>
      <c r="J264" s="207" t="s">
        <v>530</v>
      </c>
      <c r="K264" s="1008" t="s">
        <v>427</v>
      </c>
      <c r="L264" s="457" t="s">
        <v>1660</v>
      </c>
      <c r="M264" s="1007"/>
      <c r="N264" s="1007"/>
      <c r="O264" s="1007" t="s">
        <v>953</v>
      </c>
      <c r="P264" s="1007"/>
      <c r="Q264" s="1007"/>
      <c r="R264" s="1007"/>
      <c r="S264" s="1007"/>
      <c r="T264" s="1007"/>
      <c r="U264" s="1007"/>
      <c r="V264" s="1007"/>
      <c r="W264" s="1007"/>
      <c r="X264" s="1007"/>
      <c r="Y264" s="1007"/>
      <c r="Z264" s="1007"/>
      <c r="AA264" s="1007"/>
      <c r="AB264" s="1007"/>
      <c r="AC264" s="1007"/>
      <c r="AD264" s="1007"/>
      <c r="AE264" s="1007"/>
      <c r="AF264" s="1007"/>
      <c r="AG264" s="1007"/>
      <c r="AH264" s="1007"/>
      <c r="AI264" s="1009"/>
      <c r="AJ264" s="1010"/>
      <c r="AK264" s="1007"/>
      <c r="AL264" s="1007"/>
      <c r="AM264" s="1007"/>
      <c r="AN264" s="1007"/>
      <c r="AO264" s="1007"/>
      <c r="AP264" s="1007"/>
      <c r="AQ264" s="1007"/>
      <c r="AR264" s="1007"/>
      <c r="AS264" s="1007"/>
      <c r="AT264" s="1007"/>
      <c r="AU264" s="1007"/>
      <c r="AV264" s="1007"/>
      <c r="AW264" s="1007"/>
      <c r="AX264" s="1007"/>
      <c r="AY264" s="1007"/>
      <c r="AZ264" s="1007"/>
      <c r="BA264" s="1007"/>
    </row>
    <row r="265" ht="15.75" customHeight="1">
      <c r="A265" s="1004" t="s">
        <v>6725</v>
      </c>
      <c r="B265" s="1005"/>
      <c r="C265" s="1013"/>
      <c r="D265" s="1031"/>
      <c r="E265" s="1017"/>
      <c r="F265" s="1017"/>
      <c r="G265" s="1017"/>
      <c r="H265" s="1017"/>
      <c r="I265" s="1017"/>
      <c r="J265" s="1017"/>
      <c r="K265" s="1017"/>
      <c r="L265" s="1017"/>
      <c r="M265" s="1017"/>
      <c r="N265" s="1017"/>
      <c r="O265" s="1017"/>
      <c r="P265" s="1017"/>
      <c r="Q265" s="1017"/>
      <c r="R265" s="1017"/>
      <c r="S265" s="1017"/>
      <c r="T265" s="1017"/>
      <c r="U265" s="1017"/>
      <c r="V265" s="1017"/>
      <c r="W265" s="1017"/>
      <c r="X265" s="1017"/>
      <c r="Y265" s="1017"/>
      <c r="Z265" s="1017"/>
      <c r="AA265" s="1017"/>
      <c r="AB265" s="1017"/>
      <c r="AC265" s="1017"/>
      <c r="AD265" s="1017"/>
      <c r="AE265" s="1017"/>
      <c r="AF265" s="1017"/>
      <c r="AG265" s="1017"/>
      <c r="AH265" s="1017"/>
      <c r="AI265" s="1018"/>
      <c r="AJ265" s="1019"/>
      <c r="AK265" s="1017"/>
      <c r="AL265" s="1017"/>
      <c r="AM265" s="1017"/>
      <c r="AN265" s="1017"/>
      <c r="AO265" s="1017"/>
      <c r="AP265" s="1017"/>
      <c r="AQ265" s="1017"/>
      <c r="AR265" s="1017"/>
      <c r="AS265" s="1017"/>
      <c r="AT265" s="1017"/>
      <c r="AU265" s="1017"/>
      <c r="AV265" s="1017"/>
      <c r="AW265" s="1017"/>
      <c r="AX265" s="1017"/>
      <c r="AY265" s="1017"/>
      <c r="AZ265" s="1017"/>
      <c r="BA265" s="1017"/>
    </row>
    <row r="266" ht="15.75" customHeight="1">
      <c r="A266" s="1020" t="s">
        <v>6269</v>
      </c>
      <c r="B266" s="1026"/>
      <c r="C266" s="1006"/>
      <c r="D266" s="1030"/>
      <c r="E266" s="1007"/>
      <c r="F266" s="1007"/>
      <c r="G266" s="1007"/>
      <c r="H266" s="1007"/>
      <c r="I266" s="1007"/>
      <c r="J266" s="1007"/>
      <c r="K266" s="1007"/>
      <c r="L266" s="1007"/>
      <c r="M266" s="1007"/>
      <c r="N266" s="1007"/>
      <c r="O266" s="1007"/>
      <c r="P266" s="1007"/>
      <c r="Q266" s="1007"/>
      <c r="R266" s="1007"/>
      <c r="S266" s="1007"/>
      <c r="T266" s="1007"/>
      <c r="U266" s="1007"/>
      <c r="V266" s="1007"/>
      <c r="W266" s="1007"/>
      <c r="X266" s="1007"/>
      <c r="Y266" s="1007"/>
      <c r="Z266" s="1007"/>
      <c r="AA266" s="1007"/>
      <c r="AB266" s="1007"/>
      <c r="AC266" s="1007"/>
      <c r="AD266" s="1007"/>
      <c r="AE266" s="1007"/>
      <c r="AF266" s="1007"/>
      <c r="AG266" s="1007"/>
      <c r="AH266" s="1007"/>
      <c r="AI266" s="1009"/>
      <c r="AJ266" s="1010"/>
      <c r="AK266" s="1007"/>
      <c r="AL266" s="1007"/>
      <c r="AM266" s="1007"/>
      <c r="AN266" s="1007"/>
      <c r="AO266" s="1007"/>
      <c r="AP266" s="1007"/>
      <c r="AQ266" s="1007"/>
      <c r="AR266" s="1007"/>
      <c r="AS266" s="1007"/>
      <c r="AT266" s="1007"/>
      <c r="AU266" s="1007"/>
      <c r="AV266" s="1007"/>
      <c r="AW266" s="1007"/>
      <c r="AX266" s="1007"/>
      <c r="AY266" s="1007"/>
      <c r="AZ266" s="1007"/>
      <c r="BA266" s="1007"/>
    </row>
    <row r="267" ht="15.75" customHeight="1">
      <c r="A267" s="1020" t="s">
        <v>6274</v>
      </c>
      <c r="B267" s="1026"/>
      <c r="C267" s="1013"/>
      <c r="D267" s="1031"/>
      <c r="E267" s="1017"/>
      <c r="F267" s="1017"/>
      <c r="G267" s="1017"/>
      <c r="H267" s="1017"/>
      <c r="I267" s="1017"/>
      <c r="J267" s="1017"/>
      <c r="K267" s="1017"/>
      <c r="L267" s="1017"/>
      <c r="M267" s="1017"/>
      <c r="N267" s="1017"/>
      <c r="O267" s="1017"/>
      <c r="P267" s="1017"/>
      <c r="Q267" s="1017"/>
      <c r="R267" s="1017"/>
      <c r="S267" s="1017"/>
      <c r="T267" s="1017"/>
      <c r="U267" s="1017"/>
      <c r="V267" s="1017"/>
      <c r="W267" s="1017"/>
      <c r="X267" s="1017"/>
      <c r="Y267" s="1017"/>
      <c r="Z267" s="1017"/>
      <c r="AA267" s="1017"/>
      <c r="AB267" s="1017"/>
      <c r="AC267" s="1017"/>
      <c r="AD267" s="1017"/>
      <c r="AE267" s="1017"/>
      <c r="AF267" s="1017"/>
      <c r="AG267" s="1017"/>
      <c r="AH267" s="1017"/>
      <c r="AI267" s="1018"/>
      <c r="AJ267" s="1019"/>
      <c r="AK267" s="1017"/>
      <c r="AL267" s="1017"/>
      <c r="AM267" s="1017"/>
      <c r="AN267" s="1017"/>
      <c r="AO267" s="1017"/>
      <c r="AP267" s="1017"/>
      <c r="AQ267" s="1017"/>
      <c r="AR267" s="1017"/>
      <c r="AS267" s="1017"/>
      <c r="AT267" s="1017"/>
      <c r="AU267" s="1017"/>
      <c r="AV267" s="1017"/>
      <c r="AW267" s="1017"/>
      <c r="AX267" s="1017"/>
      <c r="AY267" s="1017"/>
      <c r="AZ267" s="1017"/>
      <c r="BA267" s="1017"/>
    </row>
    <row r="268" ht="15.75" customHeight="1">
      <c r="A268" s="1004" t="s">
        <v>6726</v>
      </c>
      <c r="B268" s="1005" t="s">
        <v>6727</v>
      </c>
      <c r="C268" s="1006"/>
      <c r="D268" s="1030"/>
      <c r="E268" s="1007"/>
      <c r="F268" s="1007"/>
      <c r="G268" s="1007"/>
      <c r="H268" s="1007"/>
      <c r="I268" s="1007"/>
      <c r="J268" s="1007"/>
      <c r="K268" s="1007"/>
      <c r="L268" s="1007"/>
      <c r="M268" s="1007"/>
      <c r="N268" s="1007"/>
      <c r="O268" s="1007"/>
      <c r="P268" s="1007"/>
      <c r="Q268" s="1007"/>
      <c r="R268" s="1007"/>
      <c r="S268" s="1007"/>
      <c r="T268" s="1007"/>
      <c r="U268" s="1007"/>
      <c r="V268" s="1007"/>
      <c r="W268" s="1007"/>
      <c r="X268" s="1007"/>
      <c r="Y268" s="1007"/>
      <c r="Z268" s="1007"/>
      <c r="AA268" s="1007"/>
      <c r="AB268" s="1007"/>
      <c r="AC268" s="1007"/>
      <c r="AD268" s="1007"/>
      <c r="AE268" s="1007"/>
      <c r="AF268" s="1007"/>
      <c r="AG268" s="1007"/>
      <c r="AH268" s="1007"/>
      <c r="AI268" s="1009"/>
      <c r="AJ268" s="1010"/>
      <c r="AK268" s="1007"/>
      <c r="AL268" s="1007"/>
      <c r="AM268" s="1007"/>
      <c r="AN268" s="1007"/>
      <c r="AO268" s="1007"/>
      <c r="AP268" s="1007"/>
      <c r="AQ268" s="1007"/>
      <c r="AR268" s="1007"/>
      <c r="AS268" s="1007"/>
      <c r="AT268" s="1007"/>
      <c r="AU268" s="1007"/>
      <c r="AV268" s="1007"/>
      <c r="AW268" s="1007"/>
      <c r="AX268" s="1007"/>
      <c r="AY268" s="1007"/>
      <c r="AZ268" s="1007"/>
      <c r="BA268" s="1007"/>
    </row>
    <row r="269" ht="15.75" customHeight="1">
      <c r="A269" s="1011"/>
      <c r="B269" s="1012" t="s">
        <v>6728</v>
      </c>
      <c r="C269" s="1013"/>
      <c r="D269" s="1031"/>
      <c r="E269" s="1017"/>
      <c r="F269" s="1017"/>
      <c r="G269" s="1017"/>
      <c r="H269" s="1017"/>
      <c r="I269" s="1017"/>
      <c r="J269" s="1017"/>
      <c r="K269" s="1017"/>
      <c r="L269" s="1017"/>
      <c r="M269" s="1017"/>
      <c r="N269" s="1017"/>
      <c r="O269" s="1017"/>
      <c r="P269" s="1017"/>
      <c r="Q269" s="1017"/>
      <c r="R269" s="1017"/>
      <c r="S269" s="1017"/>
      <c r="T269" s="1017"/>
      <c r="U269" s="1017"/>
      <c r="V269" s="1017"/>
      <c r="W269" s="1017"/>
      <c r="X269" s="1017"/>
      <c r="Y269" s="1017"/>
      <c r="Z269" s="1017"/>
      <c r="AA269" s="1017"/>
      <c r="AB269" s="1017"/>
      <c r="AC269" s="1017"/>
      <c r="AD269" s="1017"/>
      <c r="AE269" s="1017"/>
      <c r="AF269" s="1017"/>
      <c r="AG269" s="1017"/>
      <c r="AH269" s="1017"/>
      <c r="AI269" s="1018"/>
      <c r="AJ269" s="1019"/>
      <c r="AK269" s="1017"/>
      <c r="AL269" s="1017"/>
      <c r="AM269" s="1017"/>
      <c r="AN269" s="1017"/>
      <c r="AO269" s="1017"/>
      <c r="AP269" s="1017"/>
      <c r="AQ269" s="1017"/>
      <c r="AR269" s="1017"/>
      <c r="AS269" s="1017"/>
      <c r="AT269" s="1017"/>
      <c r="AU269" s="1017"/>
      <c r="AV269" s="1017"/>
      <c r="AW269" s="1017"/>
      <c r="AX269" s="1017"/>
      <c r="AY269" s="1017"/>
      <c r="AZ269" s="1017"/>
      <c r="BA269" s="1017"/>
    </row>
    <row r="270" ht="15.75" customHeight="1">
      <c r="A270" s="1020" t="s">
        <v>6269</v>
      </c>
      <c r="B270" s="1026"/>
      <c r="C270" s="1006" t="s">
        <v>2285</v>
      </c>
      <c r="D270" s="457" t="s">
        <v>2285</v>
      </c>
      <c r="E270" s="1007"/>
      <c r="F270" s="1007"/>
      <c r="G270" s="1007"/>
      <c r="H270" s="1007"/>
      <c r="I270" s="1007" t="s">
        <v>6729</v>
      </c>
      <c r="J270" s="1007"/>
      <c r="K270" s="1007"/>
      <c r="L270" s="1007"/>
      <c r="M270" s="1007"/>
      <c r="N270" s="1007"/>
      <c r="O270" s="1007"/>
      <c r="P270" s="1007"/>
      <c r="Q270" s="1007"/>
      <c r="R270" s="1007"/>
      <c r="S270" s="1007"/>
      <c r="T270" s="1007"/>
      <c r="U270" s="1007"/>
      <c r="V270" s="1007"/>
      <c r="W270" s="1007"/>
      <c r="X270" s="1007"/>
      <c r="Y270" s="1007"/>
      <c r="Z270" s="1007"/>
      <c r="AA270" s="1007"/>
      <c r="AB270" s="1007"/>
      <c r="AC270" s="1007"/>
      <c r="AD270" s="1007"/>
      <c r="AE270" s="1007"/>
      <c r="AF270" s="1007"/>
      <c r="AG270" s="1007"/>
      <c r="AH270" s="1007"/>
      <c r="AI270" s="1009"/>
      <c r="AJ270" s="1010"/>
      <c r="AK270" s="1007"/>
      <c r="AL270" s="1007"/>
      <c r="AM270" s="1007"/>
      <c r="AN270" s="1007"/>
      <c r="AO270" s="1007"/>
      <c r="AP270" s="1007"/>
      <c r="AQ270" s="1007"/>
      <c r="AR270" s="1007"/>
      <c r="AS270" s="1007"/>
      <c r="AT270" s="1007"/>
      <c r="AU270" s="1007"/>
      <c r="AV270" s="1007"/>
      <c r="AW270" s="1007"/>
      <c r="AX270" s="1007"/>
      <c r="AY270" s="1007"/>
      <c r="AZ270" s="1007"/>
      <c r="BA270" s="1007"/>
    </row>
    <row r="271" ht="15.75" customHeight="1">
      <c r="A271" s="1004" t="s">
        <v>84</v>
      </c>
      <c r="B271" s="1033"/>
      <c r="C271" s="1013"/>
      <c r="D271" s="1031"/>
      <c r="E271" s="1017"/>
      <c r="F271" s="1017"/>
      <c r="G271" s="1024"/>
      <c r="H271" s="1017"/>
      <c r="I271" s="1017"/>
      <c r="J271" s="97"/>
      <c r="K271" s="1015" t="s">
        <v>1772</v>
      </c>
      <c r="L271" s="93" t="s">
        <v>326</v>
      </c>
      <c r="M271" s="1017"/>
      <c r="N271" s="1017"/>
      <c r="O271" s="1017" t="s">
        <v>3837</v>
      </c>
      <c r="P271" s="1017"/>
      <c r="Q271" s="1017"/>
      <c r="R271" s="1017"/>
      <c r="S271" s="1017"/>
      <c r="T271" s="1017"/>
      <c r="U271" s="1017"/>
      <c r="V271" s="1017"/>
      <c r="W271" s="1017"/>
      <c r="X271" s="1017"/>
      <c r="Y271" s="1017"/>
      <c r="Z271" s="1017"/>
      <c r="AA271" s="1017"/>
      <c r="AB271" s="1017"/>
      <c r="AC271" s="1017"/>
      <c r="AD271" s="1017"/>
      <c r="AE271" s="1017"/>
      <c r="AF271" s="1017"/>
      <c r="AG271" s="1017"/>
      <c r="AH271" s="1017"/>
      <c r="AI271" s="1018"/>
      <c r="AJ271" s="1019"/>
      <c r="AK271" s="1017"/>
      <c r="AL271" s="1017"/>
      <c r="AM271" s="1017"/>
      <c r="AN271" s="1017"/>
      <c r="AO271" s="1017"/>
      <c r="AP271" s="1017"/>
      <c r="AQ271" s="1017"/>
      <c r="AR271" s="1017"/>
      <c r="AS271" s="1017"/>
      <c r="AT271" s="1017"/>
      <c r="AU271" s="1017"/>
      <c r="AV271" s="1017"/>
      <c r="AW271" s="1017"/>
      <c r="AX271" s="1017"/>
      <c r="AY271" s="1017"/>
      <c r="AZ271" s="1017"/>
      <c r="BA271" s="1017"/>
    </row>
    <row r="272" ht="15.75" customHeight="1">
      <c r="A272" s="1004" t="s">
        <v>5647</v>
      </c>
      <c r="B272" s="1033"/>
      <c r="C272" s="1006" t="str">
        <f>HYPERLINK("https://youtu.be/GGOAh-nV2rg","25.61")</f>
        <v>25.61</v>
      </c>
      <c r="D272" s="1030"/>
      <c r="E272" s="1007"/>
      <c r="F272" s="1007"/>
      <c r="G272" s="1022"/>
      <c r="H272" s="1007"/>
      <c r="I272" s="1032" t="str">
        <f>HYPERLINK("https://youtu.be/GGOAh-nV2rg","25.61")</f>
        <v>25.61</v>
      </c>
      <c r="J272" s="1007"/>
      <c r="K272" s="1007"/>
      <c r="L272" s="1007"/>
      <c r="M272" s="1007"/>
      <c r="N272" s="1007"/>
      <c r="O272" s="1007"/>
      <c r="P272" s="1007"/>
      <c r="Q272" s="1007"/>
      <c r="R272" s="1007"/>
      <c r="S272" s="1007"/>
      <c r="T272" s="1007"/>
      <c r="U272" s="1007"/>
      <c r="V272" s="1007"/>
      <c r="W272" s="1007"/>
      <c r="X272" s="1007"/>
      <c r="Y272" s="1007"/>
      <c r="Z272" s="1007"/>
      <c r="AA272" s="1007"/>
      <c r="AB272" s="1007"/>
      <c r="AC272" s="1007"/>
      <c r="AD272" s="1007"/>
      <c r="AE272" s="1007"/>
      <c r="AF272" s="1007"/>
      <c r="AG272" s="1007"/>
      <c r="AH272" s="1007"/>
      <c r="AI272" s="1009"/>
      <c r="AJ272" s="1010"/>
      <c r="AK272" s="1007"/>
      <c r="AL272" s="1007"/>
      <c r="AM272" s="1007"/>
      <c r="AN272" s="1007"/>
      <c r="AO272" s="1007"/>
      <c r="AP272" s="1007"/>
      <c r="AQ272" s="1007"/>
      <c r="AR272" s="1007"/>
      <c r="AS272" s="1007"/>
      <c r="AT272" s="1007"/>
      <c r="AU272" s="1007"/>
      <c r="AV272" s="1007"/>
      <c r="AW272" s="1007"/>
      <c r="AX272" s="1007"/>
      <c r="AY272" s="1007"/>
      <c r="AZ272" s="1007"/>
      <c r="BA272" s="1007"/>
    </row>
    <row r="273" ht="15.75" customHeight="1">
      <c r="A273" s="1004" t="s">
        <v>6730</v>
      </c>
      <c r="B273" s="1033"/>
      <c r="C273" s="1013"/>
      <c r="D273" s="1031"/>
      <c r="E273" s="1017"/>
      <c r="F273" s="1017"/>
      <c r="G273" s="1017"/>
      <c r="H273" s="1017"/>
      <c r="I273" s="1017"/>
      <c r="J273" s="1017"/>
      <c r="K273" s="1017"/>
      <c r="L273" s="1017"/>
      <c r="M273" s="1017"/>
      <c r="N273" s="1017"/>
      <c r="O273" s="1017"/>
      <c r="P273" s="1017"/>
      <c r="Q273" s="1017"/>
      <c r="R273" s="1017"/>
      <c r="S273" s="1017"/>
      <c r="T273" s="1017"/>
      <c r="U273" s="1017"/>
      <c r="V273" s="1017"/>
      <c r="W273" s="1017"/>
      <c r="X273" s="1017"/>
      <c r="Y273" s="1017"/>
      <c r="Z273" s="1017"/>
      <c r="AA273" s="1017"/>
      <c r="AB273" s="1017"/>
      <c r="AC273" s="1017"/>
      <c r="AD273" s="1017"/>
      <c r="AE273" s="1017"/>
      <c r="AF273" s="1017"/>
      <c r="AG273" s="1017"/>
      <c r="AH273" s="1017"/>
      <c r="AI273" s="1018"/>
      <c r="AJ273" s="1019"/>
      <c r="AK273" s="1017"/>
      <c r="AL273" s="1017"/>
      <c r="AM273" s="1017"/>
      <c r="AN273" s="1017"/>
      <c r="AO273" s="1017"/>
      <c r="AP273" s="1017"/>
      <c r="AQ273" s="1017"/>
      <c r="AR273" s="1017"/>
      <c r="AS273" s="1017"/>
      <c r="AT273" s="1017"/>
      <c r="AU273" s="1017"/>
      <c r="AV273" s="1017"/>
      <c r="AW273" s="1017"/>
      <c r="AX273" s="1017"/>
      <c r="AY273" s="1017"/>
      <c r="AZ273" s="1017"/>
      <c r="BA273" s="1017"/>
    </row>
    <row r="274" ht="15.75" customHeight="1">
      <c r="A274" s="1020" t="s">
        <v>6731</v>
      </c>
      <c r="B274" s="1026" t="s">
        <v>6732</v>
      </c>
      <c r="C274" s="1006" t="s">
        <v>898</v>
      </c>
      <c r="D274" s="1030"/>
      <c r="E274" s="1007"/>
      <c r="F274" s="1007"/>
      <c r="G274" s="1007"/>
      <c r="H274" s="1007"/>
      <c r="I274" s="457" t="s">
        <v>898</v>
      </c>
      <c r="J274" s="1007"/>
      <c r="K274" s="1007"/>
      <c r="L274" s="1007"/>
      <c r="M274" s="1007"/>
      <c r="N274" s="1007"/>
      <c r="O274" s="1007"/>
      <c r="P274" s="1007"/>
      <c r="Q274" s="1007"/>
      <c r="R274" s="1007"/>
      <c r="S274" s="1007"/>
      <c r="T274" s="1007"/>
      <c r="U274" s="1007"/>
      <c r="V274" s="1007"/>
      <c r="W274" s="1007"/>
      <c r="X274" s="1007"/>
      <c r="Y274" s="1007"/>
      <c r="Z274" s="1008" t="s">
        <v>1959</v>
      </c>
      <c r="AA274" s="1007"/>
      <c r="AB274" s="1007"/>
      <c r="AC274" s="1007"/>
      <c r="AD274" s="1007"/>
      <c r="AE274" s="1007"/>
      <c r="AF274" s="1007"/>
      <c r="AG274" s="1007"/>
      <c r="AH274" s="1007"/>
      <c r="AI274" s="1009"/>
      <c r="AJ274" s="1010"/>
      <c r="AK274" s="1007"/>
      <c r="AL274" s="1007"/>
      <c r="AM274" s="1007"/>
      <c r="AN274" s="1007"/>
      <c r="AO274" s="1007"/>
      <c r="AP274" s="1007"/>
      <c r="AQ274" s="1007"/>
      <c r="AR274" s="1007"/>
      <c r="AS274" s="1007"/>
      <c r="AT274" s="1007"/>
      <c r="AU274" s="1007"/>
      <c r="AV274" s="1007"/>
      <c r="AW274" s="1007"/>
      <c r="AX274" s="1007"/>
      <c r="AY274" s="1007"/>
      <c r="AZ274" s="1007"/>
      <c r="BA274" s="1007"/>
    </row>
    <row r="275" ht="15.75" customHeight="1">
      <c r="A275" s="1011"/>
      <c r="B275" s="1029" t="s">
        <v>6733</v>
      </c>
      <c r="C275" s="1013" t="s">
        <v>3759</v>
      </c>
      <c r="D275" s="1034" t="s">
        <v>3331</v>
      </c>
      <c r="E275" s="1017"/>
      <c r="F275" s="1035" t="s">
        <v>6734</v>
      </c>
      <c r="G275" s="1017"/>
      <c r="H275" s="1017"/>
      <c r="I275" s="93" t="s">
        <v>3759</v>
      </c>
      <c r="J275" s="1017"/>
      <c r="K275" s="1017"/>
      <c r="L275" s="1017"/>
      <c r="M275" s="1017"/>
      <c r="N275" s="1017"/>
      <c r="O275" s="1017"/>
      <c r="P275" s="1017"/>
      <c r="Q275" s="1017"/>
      <c r="R275" s="1017"/>
      <c r="S275" s="1017"/>
      <c r="T275" s="1017"/>
      <c r="U275" s="1017"/>
      <c r="V275" s="1017"/>
      <c r="W275" s="1017"/>
      <c r="X275" s="1017"/>
      <c r="Y275" s="1017"/>
      <c r="Z275" s="1017"/>
      <c r="AA275" s="1017"/>
      <c r="AB275" s="1017"/>
      <c r="AC275" s="1017"/>
      <c r="AD275" s="1017"/>
      <c r="AE275" s="1017"/>
      <c r="AF275" s="1017"/>
      <c r="AG275" s="1017"/>
      <c r="AH275" s="1017"/>
      <c r="AI275" s="1018"/>
      <c r="AJ275" s="1019"/>
      <c r="AK275" s="1017"/>
      <c r="AL275" s="1017"/>
      <c r="AM275" s="1017"/>
      <c r="AN275" s="1017"/>
      <c r="AO275" s="1017"/>
      <c r="AP275" s="1017"/>
      <c r="AQ275" s="1017"/>
      <c r="AR275" s="1017"/>
      <c r="AS275" s="1017"/>
      <c r="AT275" s="1017"/>
      <c r="AU275" s="1017"/>
      <c r="AV275" s="1017"/>
      <c r="AW275" s="1017"/>
      <c r="AX275" s="1017"/>
      <c r="AY275" s="1017"/>
      <c r="AZ275" s="1017"/>
      <c r="BA275" s="1017"/>
    </row>
    <row r="276" ht="15.75" customHeight="1">
      <c r="A276" s="1004" t="s">
        <v>6735</v>
      </c>
      <c r="B276" s="1033"/>
      <c r="C276" s="1006" t="str">
        <f>HYPERLINK("https://youtu.be/YoUjawjsT7Q","22.24")</f>
        <v>22.24</v>
      </c>
      <c r="D276" s="1030"/>
      <c r="E276" s="1007"/>
      <c r="F276" s="1007"/>
      <c r="G276" s="1008"/>
      <c r="H276" s="1007"/>
      <c r="I276" s="1032" t="str">
        <f>HYPERLINK("https://youtu.be/YoUjawjsT7Q","22.24")</f>
        <v>22.24</v>
      </c>
      <c r="J276" s="1007"/>
      <c r="K276" s="1007"/>
      <c r="L276" s="1008" t="s">
        <v>1661</v>
      </c>
      <c r="M276" s="1007"/>
      <c r="N276" s="1007"/>
      <c r="O276" s="1007"/>
      <c r="P276" s="1007"/>
      <c r="Q276" s="1007"/>
      <c r="R276" s="1007"/>
      <c r="S276" s="1007"/>
      <c r="T276" s="1007"/>
      <c r="U276" s="1007"/>
      <c r="V276" s="1007"/>
      <c r="W276" s="1007"/>
      <c r="X276" s="1007"/>
      <c r="Y276" s="1007"/>
      <c r="Z276" s="1007"/>
      <c r="AA276" s="1007"/>
      <c r="AB276" s="1007"/>
      <c r="AC276" s="1007"/>
      <c r="AD276" s="1007"/>
      <c r="AE276" s="1007"/>
      <c r="AF276" s="1007"/>
      <c r="AG276" s="1007"/>
      <c r="AH276" s="1007"/>
      <c r="AI276" s="1009"/>
      <c r="AJ276" s="1010"/>
      <c r="AK276" s="1007"/>
      <c r="AL276" s="1007"/>
      <c r="AM276" s="1007"/>
      <c r="AN276" s="1007"/>
      <c r="AO276" s="1007"/>
      <c r="AP276" s="1007"/>
      <c r="AQ276" s="1007"/>
      <c r="AR276" s="1007"/>
      <c r="AS276" s="1007"/>
      <c r="AT276" s="1007"/>
      <c r="AU276" s="1007"/>
      <c r="AV276" s="1007"/>
      <c r="AW276" s="1007"/>
      <c r="AX276" s="1007"/>
      <c r="AY276" s="1007"/>
      <c r="AZ276" s="1007"/>
      <c r="BA276" s="1007"/>
    </row>
    <row r="277" ht="15.75" customHeight="1">
      <c r="A277" s="1004" t="s">
        <v>6736</v>
      </c>
      <c r="B277" s="1033"/>
      <c r="C277" s="1013"/>
      <c r="D277" s="1031"/>
      <c r="E277" s="1017"/>
      <c r="F277" s="1017"/>
      <c r="G277" s="1017"/>
      <c r="H277" s="1017"/>
      <c r="I277" s="1017"/>
      <c r="J277" s="1017"/>
      <c r="K277" s="1017"/>
      <c r="L277" s="1017"/>
      <c r="M277" s="1017"/>
      <c r="N277" s="1017"/>
      <c r="O277" s="1017"/>
      <c r="P277" s="1017"/>
      <c r="Q277" s="1017"/>
      <c r="R277" s="1017"/>
      <c r="S277" s="1017"/>
      <c r="T277" s="1017"/>
      <c r="U277" s="1017"/>
      <c r="V277" s="1017"/>
      <c r="W277" s="1017"/>
      <c r="X277" s="1017"/>
      <c r="Y277" s="1017"/>
      <c r="Z277" s="1017"/>
      <c r="AA277" s="1017"/>
      <c r="AB277" s="1017"/>
      <c r="AC277" s="1017"/>
      <c r="AD277" s="1017"/>
      <c r="AE277" s="1017"/>
      <c r="AF277" s="1017"/>
      <c r="AG277" s="1017"/>
      <c r="AH277" s="1017"/>
      <c r="AI277" s="1018"/>
      <c r="AJ277" s="1019"/>
      <c r="AK277" s="1017"/>
      <c r="AL277" s="1017"/>
      <c r="AM277" s="1017"/>
      <c r="AN277" s="1017"/>
      <c r="AO277" s="1017"/>
      <c r="AP277" s="1017"/>
      <c r="AQ277" s="1017"/>
      <c r="AR277" s="1017"/>
      <c r="AS277" s="1017"/>
      <c r="AT277" s="1017"/>
      <c r="AU277" s="1017"/>
      <c r="AV277" s="1017"/>
      <c r="AW277" s="1017"/>
      <c r="AX277" s="1017"/>
      <c r="AY277" s="1017"/>
      <c r="AZ277" s="1017"/>
      <c r="BA277" s="1017"/>
    </row>
    <row r="278" ht="15.75" customHeight="1">
      <c r="A278" s="1020" t="s">
        <v>6737</v>
      </c>
      <c r="B278" s="1026"/>
      <c r="C278" s="1006"/>
      <c r="D278" s="1030"/>
      <c r="E278" s="1007"/>
      <c r="F278" s="1007"/>
      <c r="G278" s="1007"/>
      <c r="H278" s="1007"/>
      <c r="I278" s="1007"/>
      <c r="J278" s="1007"/>
      <c r="K278" s="1007"/>
      <c r="L278" s="1007"/>
      <c r="M278" s="1007"/>
      <c r="N278" s="1007"/>
      <c r="O278" s="1007"/>
      <c r="P278" s="1007"/>
      <c r="Q278" s="1007"/>
      <c r="R278" s="1007"/>
      <c r="S278" s="1007"/>
      <c r="T278" s="1007"/>
      <c r="U278" s="1007"/>
      <c r="V278" s="1007"/>
      <c r="W278" s="1007"/>
      <c r="X278" s="1007"/>
      <c r="Y278" s="1007"/>
      <c r="Z278" s="1007"/>
      <c r="AA278" s="1007"/>
      <c r="AB278" s="1007"/>
      <c r="AC278" s="1007"/>
      <c r="AD278" s="1007"/>
      <c r="AE278" s="1007"/>
      <c r="AF278" s="1007"/>
      <c r="AG278" s="1007"/>
      <c r="AH278" s="1007"/>
      <c r="AI278" s="1009"/>
      <c r="AJ278" s="1010"/>
      <c r="AK278" s="1007"/>
      <c r="AL278" s="1007"/>
      <c r="AM278" s="1007"/>
      <c r="AN278" s="1007"/>
      <c r="AO278" s="1007"/>
      <c r="AP278" s="1007"/>
      <c r="AQ278" s="1007"/>
      <c r="AR278" s="1007"/>
      <c r="AS278" s="1007"/>
      <c r="AT278" s="1007"/>
      <c r="AU278" s="1007"/>
      <c r="AV278" s="1007"/>
      <c r="AW278" s="1007"/>
      <c r="AX278" s="1007"/>
      <c r="AY278" s="1007"/>
      <c r="AZ278" s="1007"/>
      <c r="BA278" s="1007"/>
    </row>
    <row r="279" ht="15.75" customHeight="1">
      <c r="A279" s="1004" t="s">
        <v>6738</v>
      </c>
      <c r="B279" s="1033"/>
      <c r="C279" s="1013"/>
      <c r="D279" s="1031"/>
      <c r="E279" s="1017"/>
      <c r="F279" s="1017"/>
      <c r="G279" s="1015"/>
      <c r="H279" s="1017"/>
      <c r="I279" s="1017"/>
      <c r="J279" s="1017"/>
      <c r="K279" s="1017"/>
      <c r="L279" s="1017"/>
      <c r="M279" s="1017"/>
      <c r="N279" s="1017"/>
      <c r="O279" s="1017"/>
      <c r="P279" s="1017"/>
      <c r="Q279" s="1017"/>
      <c r="R279" s="1017"/>
      <c r="S279" s="1017"/>
      <c r="T279" s="1017"/>
      <c r="U279" s="1017"/>
      <c r="V279" s="1017"/>
      <c r="W279" s="1017"/>
      <c r="X279" s="1017"/>
      <c r="Y279" s="1017"/>
      <c r="Z279" s="1017"/>
      <c r="AA279" s="1017"/>
      <c r="AB279" s="1017"/>
      <c r="AC279" s="1017"/>
      <c r="AD279" s="1017"/>
      <c r="AE279" s="1017"/>
      <c r="AF279" s="1017"/>
      <c r="AG279" s="1017"/>
      <c r="AH279" s="1017"/>
      <c r="AI279" s="1018"/>
      <c r="AJ279" s="1019"/>
      <c r="AK279" s="1017"/>
      <c r="AL279" s="1017"/>
      <c r="AM279" s="1017"/>
      <c r="AN279" s="1017"/>
      <c r="AO279" s="1017"/>
      <c r="AP279" s="1017"/>
      <c r="AQ279" s="1017"/>
      <c r="AR279" s="1017"/>
      <c r="AS279" s="1017"/>
      <c r="AT279" s="1017"/>
      <c r="AU279" s="1017"/>
      <c r="AV279" s="1017"/>
      <c r="AW279" s="1017"/>
      <c r="AX279" s="1017"/>
      <c r="AY279" s="1017"/>
      <c r="AZ279" s="1017"/>
      <c r="BA279" s="1017"/>
    </row>
    <row r="280" ht="15.75" customHeight="1">
      <c r="A280" s="1004" t="s">
        <v>6739</v>
      </c>
      <c r="B280" s="1005" t="s">
        <v>6259</v>
      </c>
      <c r="C280" s="1006"/>
      <c r="D280" s="1030"/>
      <c r="E280" s="1007"/>
      <c r="F280" s="1007"/>
      <c r="G280" s="1007"/>
      <c r="H280" s="1007"/>
      <c r="I280" s="1023"/>
      <c r="J280" s="1007"/>
      <c r="K280" s="1007"/>
      <c r="L280" s="1007"/>
      <c r="M280" s="1007"/>
      <c r="N280" s="1007"/>
      <c r="O280" s="1007"/>
      <c r="P280" s="1007"/>
      <c r="Q280" s="1007"/>
      <c r="R280" s="1007"/>
      <c r="S280" s="1007"/>
      <c r="T280" s="1007"/>
      <c r="U280" s="1007"/>
      <c r="V280" s="1007"/>
      <c r="W280" s="1007"/>
      <c r="X280" s="1007"/>
      <c r="Y280" s="1007"/>
      <c r="Z280" s="1007"/>
      <c r="AA280" s="1007"/>
      <c r="AB280" s="1007"/>
      <c r="AC280" s="1007"/>
      <c r="AD280" s="1007"/>
      <c r="AE280" s="1007"/>
      <c r="AF280" s="1007"/>
      <c r="AG280" s="1007"/>
      <c r="AH280" s="1007"/>
      <c r="AI280" s="1009"/>
      <c r="AJ280" s="1010"/>
      <c r="AK280" s="1007"/>
      <c r="AL280" s="1007"/>
      <c r="AM280" s="1007"/>
      <c r="AN280" s="1007"/>
      <c r="AO280" s="1007"/>
      <c r="AP280" s="1007"/>
      <c r="AQ280" s="1007"/>
      <c r="AR280" s="1007"/>
      <c r="AS280" s="1007"/>
      <c r="AT280" s="1007"/>
      <c r="AU280" s="1007"/>
      <c r="AV280" s="1007"/>
      <c r="AW280" s="1007"/>
      <c r="AX280" s="1007"/>
      <c r="AY280" s="1007"/>
      <c r="AZ280" s="1007"/>
      <c r="BA280" s="1007"/>
    </row>
    <row r="281" ht="15.75" customHeight="1">
      <c r="A281" s="1011"/>
      <c r="B281" s="1012" t="s">
        <v>6740</v>
      </c>
      <c r="C281" s="1013"/>
      <c r="D281" s="1031"/>
      <c r="E281" s="1017"/>
      <c r="F281" s="1017"/>
      <c r="G281" s="1024"/>
      <c r="H281" s="1017"/>
      <c r="I281" s="1025"/>
      <c r="J281" s="1017"/>
      <c r="K281" s="1017"/>
      <c r="L281" s="1017"/>
      <c r="M281" s="1017"/>
      <c r="N281" s="1017"/>
      <c r="O281" s="1017" t="s">
        <v>6741</v>
      </c>
      <c r="P281" s="1017"/>
      <c r="Q281" s="1017"/>
      <c r="R281" s="1017"/>
      <c r="S281" s="1017"/>
      <c r="T281" s="1017"/>
      <c r="U281" s="1017"/>
      <c r="V281" s="1017"/>
      <c r="W281" s="1017"/>
      <c r="X281" s="1017"/>
      <c r="Y281" s="1017"/>
      <c r="Z281" s="1017"/>
      <c r="AA281" s="1017"/>
      <c r="AB281" s="1017"/>
      <c r="AC281" s="1017"/>
      <c r="AD281" s="1017"/>
      <c r="AE281" s="1017"/>
      <c r="AF281" s="1017"/>
      <c r="AG281" s="1017"/>
      <c r="AH281" s="1017"/>
      <c r="AI281" s="1018"/>
      <c r="AJ281" s="1019"/>
      <c r="AK281" s="1017"/>
      <c r="AL281" s="1017"/>
      <c r="AM281" s="1017"/>
      <c r="AN281" s="1017"/>
      <c r="AO281" s="1017"/>
      <c r="AP281" s="1017"/>
      <c r="AQ281" s="1017"/>
      <c r="AR281" s="1017"/>
      <c r="AS281" s="1017"/>
      <c r="AT281" s="1017"/>
      <c r="AU281" s="1017"/>
      <c r="AV281" s="1017"/>
      <c r="AW281" s="1017"/>
      <c r="AX281" s="1017"/>
      <c r="AY281" s="1017"/>
      <c r="AZ281" s="1017"/>
      <c r="BA281" s="1017"/>
    </row>
    <row r="282" ht="15.75" customHeight="1">
      <c r="A282" s="1004" t="s">
        <v>70</v>
      </c>
      <c r="B282" s="1005" t="s">
        <v>6365</v>
      </c>
      <c r="C282" s="1006"/>
      <c r="D282" s="1030"/>
      <c r="E282" s="1007"/>
      <c r="F282" s="1007"/>
      <c r="G282" s="1007"/>
      <c r="H282" s="1007"/>
      <c r="I282" s="1021" t="s">
        <v>279</v>
      </c>
      <c r="J282" s="1007"/>
      <c r="K282" s="1007"/>
      <c r="L282" s="1007"/>
      <c r="M282" s="1007"/>
      <c r="N282" s="1007"/>
      <c r="O282" s="1007"/>
      <c r="P282" s="1007"/>
      <c r="Q282" s="1007"/>
      <c r="R282" s="1007"/>
      <c r="S282" s="1007"/>
      <c r="T282" s="1007"/>
      <c r="U282" s="1007"/>
      <c r="V282" s="1007"/>
      <c r="W282" s="1007"/>
      <c r="X282" s="1007"/>
      <c r="Y282" s="1007"/>
      <c r="Z282" s="1007"/>
      <c r="AA282" s="1007"/>
      <c r="AB282" s="1007"/>
      <c r="AC282" s="1007"/>
      <c r="AD282" s="1007"/>
      <c r="AE282" s="1007"/>
      <c r="AF282" s="1007"/>
      <c r="AG282" s="1007"/>
      <c r="AH282" s="1007"/>
      <c r="AI282" s="1009"/>
      <c r="AJ282" s="1010"/>
      <c r="AK282" s="1007"/>
      <c r="AL282" s="1007"/>
      <c r="AM282" s="1007"/>
      <c r="AN282" s="1007"/>
      <c r="AO282" s="1007"/>
      <c r="AP282" s="1007"/>
      <c r="AQ282" s="1007"/>
      <c r="AR282" s="1007"/>
      <c r="AS282" s="1007"/>
      <c r="AT282" s="1007"/>
      <c r="AU282" s="1007"/>
      <c r="AV282" s="1007"/>
      <c r="AW282" s="1007"/>
      <c r="AX282" s="1007"/>
      <c r="AY282" s="1007"/>
      <c r="AZ282" s="1007"/>
      <c r="BA282" s="1007"/>
    </row>
    <row r="283" ht="15.75" customHeight="1">
      <c r="A283" s="1004" t="s">
        <v>71</v>
      </c>
      <c r="B283" s="1005" t="s">
        <v>6365</v>
      </c>
      <c r="C283" s="1013" t="s">
        <v>6742</v>
      </c>
      <c r="D283" s="1031"/>
      <c r="E283" s="1017"/>
      <c r="F283" s="1017"/>
      <c r="G283" s="1017"/>
      <c r="H283" s="1017"/>
      <c r="I283" s="93" t="s">
        <v>6742</v>
      </c>
      <c r="J283" s="1017"/>
      <c r="K283" s="1017"/>
      <c r="L283" s="1017"/>
      <c r="M283" s="1017"/>
      <c r="N283" s="1017"/>
      <c r="O283" s="1017" t="s">
        <v>3742</v>
      </c>
      <c r="P283" s="1017"/>
      <c r="Q283" s="1017"/>
      <c r="R283" s="1017"/>
      <c r="S283" s="1017"/>
      <c r="T283" s="1017"/>
      <c r="U283" s="1017"/>
      <c r="V283" s="1017"/>
      <c r="W283" s="1017"/>
      <c r="X283" s="1017"/>
      <c r="Y283" s="1017"/>
      <c r="Z283" s="1017"/>
      <c r="AA283" s="1017"/>
      <c r="AB283" s="1017"/>
      <c r="AC283" s="1017"/>
      <c r="AD283" s="1017"/>
      <c r="AE283" s="1017"/>
      <c r="AF283" s="1017"/>
      <c r="AG283" s="1017"/>
      <c r="AH283" s="1017"/>
      <c r="AI283" s="1018"/>
      <c r="AJ283" s="1019"/>
      <c r="AK283" s="1017"/>
      <c r="AL283" s="1017"/>
      <c r="AM283" s="1017"/>
      <c r="AN283" s="1017"/>
      <c r="AO283" s="1017"/>
      <c r="AP283" s="1017"/>
      <c r="AQ283" s="1017"/>
      <c r="AR283" s="1017"/>
      <c r="AS283" s="1017"/>
      <c r="AT283" s="1017"/>
      <c r="AU283" s="1017"/>
      <c r="AV283" s="1017"/>
      <c r="AW283" s="1017"/>
      <c r="AX283" s="1017"/>
      <c r="AY283" s="1017"/>
      <c r="AZ283" s="1017"/>
      <c r="BA283" s="1017"/>
    </row>
    <row r="284" ht="26.25" customHeight="1">
      <c r="A284" s="1000" t="s">
        <v>6743</v>
      </c>
      <c r="D284" s="1036"/>
      <c r="E284" s="1036"/>
      <c r="F284" s="1036"/>
      <c r="G284" s="1036"/>
      <c r="H284" s="1036"/>
      <c r="I284" s="1036"/>
      <c r="J284" s="1036"/>
      <c r="K284" s="1036"/>
      <c r="L284" s="1036"/>
      <c r="M284" s="1036"/>
      <c r="N284" s="1036"/>
      <c r="O284" s="1036"/>
      <c r="P284" s="1036"/>
      <c r="Q284" s="1036"/>
      <c r="R284" s="1036"/>
      <c r="S284" s="1036"/>
      <c r="T284" s="1036"/>
      <c r="U284" s="1036"/>
      <c r="V284" s="1036"/>
      <c r="W284" s="1036"/>
      <c r="X284" s="1036"/>
      <c r="Y284" s="1036"/>
      <c r="Z284" s="1036"/>
      <c r="AA284" s="1036"/>
      <c r="AB284" s="1036"/>
      <c r="AC284" s="1036"/>
      <c r="AD284" s="1036"/>
      <c r="AE284" s="1036"/>
      <c r="AF284" s="1036"/>
      <c r="AG284" s="1036"/>
      <c r="AH284" s="1036"/>
      <c r="AI284" s="1036"/>
      <c r="AJ284" s="1036"/>
      <c r="AK284" s="1036"/>
      <c r="AL284" s="1036"/>
      <c r="AM284" s="1036"/>
      <c r="AN284" s="1036"/>
      <c r="AO284" s="1036"/>
      <c r="AP284" s="1036"/>
      <c r="AQ284" s="1036"/>
      <c r="AR284" s="1036"/>
      <c r="AS284" s="1036"/>
      <c r="AT284" s="1036"/>
      <c r="AU284" s="1036"/>
      <c r="AV284" s="1036"/>
      <c r="AW284" s="1036"/>
      <c r="AX284" s="1036"/>
      <c r="AY284" s="1036"/>
      <c r="AZ284" s="1036"/>
      <c r="BA284" s="1036"/>
    </row>
    <row r="285" ht="15.75" customHeight="1">
      <c r="A285" s="1004" t="s">
        <v>6744</v>
      </c>
      <c r="B285" s="1028" t="s">
        <v>6259</v>
      </c>
      <c r="C285" s="1013"/>
      <c r="D285" s="1015"/>
      <c r="E285" s="1017"/>
      <c r="F285" s="1017"/>
      <c r="G285" s="1017"/>
      <c r="H285" s="1017"/>
      <c r="I285" s="1024"/>
      <c r="J285" s="1017"/>
      <c r="K285" s="1017"/>
      <c r="L285" s="1017"/>
      <c r="M285" s="1017"/>
      <c r="N285" s="1017"/>
      <c r="O285" s="1017"/>
      <c r="P285" s="1017"/>
      <c r="Q285" s="1017"/>
      <c r="R285" s="1017"/>
      <c r="S285" s="1017"/>
      <c r="T285" s="1017"/>
      <c r="U285" s="1017"/>
      <c r="V285" s="1017"/>
      <c r="W285" s="1017"/>
      <c r="X285" s="1017"/>
      <c r="Y285" s="1017"/>
      <c r="Z285" s="1017"/>
      <c r="AA285" s="1017"/>
      <c r="AB285" s="1017"/>
      <c r="AC285" s="1017"/>
      <c r="AD285" s="1017"/>
      <c r="AE285" s="1017"/>
      <c r="AF285" s="1017"/>
      <c r="AG285" s="1017"/>
      <c r="AH285" s="1017"/>
      <c r="AI285" s="1018"/>
      <c r="AJ285" s="1019"/>
      <c r="AK285" s="1017"/>
      <c r="AL285" s="1017"/>
      <c r="AM285" s="1017"/>
      <c r="AN285" s="1017"/>
      <c r="AO285" s="1017"/>
      <c r="AP285" s="1017"/>
      <c r="AQ285" s="1017"/>
      <c r="AR285" s="1017"/>
      <c r="AS285" s="1017"/>
      <c r="AT285" s="1017"/>
      <c r="AU285" s="1017"/>
      <c r="AV285" s="1017"/>
      <c r="AW285" s="1017"/>
      <c r="AX285" s="1017"/>
      <c r="AY285" s="1017"/>
      <c r="AZ285" s="1017"/>
      <c r="BA285" s="1017"/>
    </row>
    <row r="286" ht="15.75" customHeight="1">
      <c r="A286" s="1011"/>
      <c r="B286" s="1029" t="s">
        <v>6745</v>
      </c>
      <c r="C286" s="1006" t="s">
        <v>239</v>
      </c>
      <c r="D286" s="457" t="s">
        <v>239</v>
      </c>
      <c r="E286" s="1007"/>
      <c r="F286" s="1007"/>
      <c r="G286" s="1007"/>
      <c r="H286" s="1007"/>
      <c r="I286" s="1007"/>
      <c r="J286" s="1007"/>
      <c r="K286" s="1007"/>
      <c r="L286" s="1007"/>
      <c r="M286" s="1007"/>
      <c r="N286" s="1007"/>
      <c r="O286" s="1007"/>
      <c r="P286" s="1007"/>
      <c r="Q286" s="1007"/>
      <c r="R286" s="1007"/>
      <c r="S286" s="1007"/>
      <c r="T286" s="1007"/>
      <c r="U286" s="1007"/>
      <c r="V286" s="1007"/>
      <c r="W286" s="1007"/>
      <c r="X286" s="1007"/>
      <c r="Y286" s="1007"/>
      <c r="Z286" s="1007"/>
      <c r="AA286" s="1007"/>
      <c r="AB286" s="1007"/>
      <c r="AC286" s="1007"/>
      <c r="AD286" s="1007"/>
      <c r="AE286" s="1007"/>
      <c r="AF286" s="1007"/>
      <c r="AG286" s="1007"/>
      <c r="AH286" s="1007"/>
      <c r="AI286" s="1009"/>
      <c r="AJ286" s="1010"/>
      <c r="AK286" s="1007"/>
      <c r="AL286" s="1007"/>
      <c r="AM286" s="1007"/>
      <c r="AN286" s="1007"/>
      <c r="AO286" s="1007"/>
      <c r="AP286" s="1007"/>
      <c r="AQ286" s="1007"/>
      <c r="AR286" s="1007"/>
      <c r="AS286" s="1007"/>
      <c r="AT286" s="1007"/>
      <c r="AU286" s="1007"/>
      <c r="AV286" s="1007"/>
      <c r="AW286" s="1007"/>
      <c r="AX286" s="1007"/>
      <c r="AY286" s="1007"/>
      <c r="AZ286" s="1007"/>
      <c r="BA286" s="1007"/>
    </row>
    <row r="287" ht="15.75" customHeight="1">
      <c r="A287" s="1011"/>
      <c r="B287" s="1029" t="s">
        <v>6746</v>
      </c>
      <c r="C287" s="1013" t="s">
        <v>2394</v>
      </c>
      <c r="D287" s="93" t="s">
        <v>185</v>
      </c>
      <c r="E287" s="1017"/>
      <c r="F287" s="1017"/>
      <c r="G287" s="1017"/>
      <c r="H287" s="1017"/>
      <c r="I287" s="1017"/>
      <c r="J287" s="1017"/>
      <c r="K287" s="1017"/>
      <c r="L287" s="1017"/>
      <c r="M287" s="1017"/>
      <c r="N287" s="93" t="s">
        <v>2394</v>
      </c>
      <c r="O287" s="1017"/>
      <c r="P287" s="1017"/>
      <c r="Q287" s="1017"/>
      <c r="R287" s="1017"/>
      <c r="S287" s="1017"/>
      <c r="T287" s="1017"/>
      <c r="U287" s="1017"/>
      <c r="V287" s="1017"/>
      <c r="W287" s="1017"/>
      <c r="X287" s="1017"/>
      <c r="Y287" s="1017"/>
      <c r="Z287" s="1017"/>
      <c r="AA287" s="1017"/>
      <c r="AB287" s="93" t="s">
        <v>775</v>
      </c>
      <c r="AC287" s="1017"/>
      <c r="AD287" s="1017"/>
      <c r="AE287" s="1017"/>
      <c r="AF287" s="1017"/>
      <c r="AG287" s="1017"/>
      <c r="AH287" s="1017"/>
      <c r="AI287" s="1018"/>
      <c r="AJ287" s="1019"/>
      <c r="AK287" s="1017"/>
      <c r="AL287" s="1017"/>
      <c r="AM287" s="1017"/>
      <c r="AN287" s="1017"/>
      <c r="AO287" s="1017"/>
      <c r="AP287" s="1017"/>
      <c r="AQ287" s="1017"/>
      <c r="AR287" s="1017"/>
      <c r="AS287" s="1017"/>
      <c r="AT287" s="1017"/>
      <c r="AU287" s="1017"/>
      <c r="AV287" s="1017"/>
      <c r="AW287" s="1017"/>
      <c r="AX287" s="1017"/>
      <c r="AY287" s="1017"/>
      <c r="AZ287" s="1017"/>
      <c r="BA287" s="1017"/>
    </row>
    <row r="288" ht="15.75" customHeight="1">
      <c r="A288" s="1004" t="s">
        <v>6747</v>
      </c>
      <c r="B288" s="1028" t="s">
        <v>6351</v>
      </c>
      <c r="C288" s="1006" t="s">
        <v>6748</v>
      </c>
      <c r="D288" s="457" t="s">
        <v>6748</v>
      </c>
      <c r="E288" s="1007"/>
      <c r="F288" s="1007"/>
      <c r="G288" s="1007"/>
      <c r="H288" s="1007"/>
      <c r="I288" s="1007"/>
      <c r="J288" s="1007"/>
      <c r="K288" s="1007"/>
      <c r="L288" s="1007"/>
      <c r="M288" s="1007"/>
      <c r="N288" s="1007"/>
      <c r="O288" s="1007"/>
      <c r="P288" s="1007"/>
      <c r="Q288" s="1007"/>
      <c r="R288" s="1007"/>
      <c r="S288" s="1007"/>
      <c r="T288" s="1007"/>
      <c r="U288" s="1007"/>
      <c r="V288" s="1007"/>
      <c r="W288" s="1007"/>
      <c r="X288" s="1007"/>
      <c r="Y288" s="1007"/>
      <c r="Z288" s="1007"/>
      <c r="AA288" s="1007"/>
      <c r="AB288" s="1007"/>
      <c r="AC288" s="1007"/>
      <c r="AD288" s="1007"/>
      <c r="AE288" s="1007"/>
      <c r="AF288" s="1007"/>
      <c r="AG288" s="1007"/>
      <c r="AH288" s="1007"/>
      <c r="AI288" s="1009"/>
      <c r="AJ288" s="1010"/>
      <c r="AK288" s="1007"/>
      <c r="AL288" s="1007"/>
      <c r="AM288" s="1007"/>
      <c r="AN288" s="1007"/>
      <c r="AO288" s="1007"/>
      <c r="AP288" s="1007"/>
      <c r="AQ288" s="1007"/>
      <c r="AR288" s="1007"/>
      <c r="AS288" s="1007"/>
      <c r="AT288" s="1007"/>
      <c r="AU288" s="1007"/>
      <c r="AV288" s="1007"/>
      <c r="AW288" s="1007"/>
      <c r="AX288" s="1007"/>
      <c r="AY288" s="1007"/>
      <c r="AZ288" s="1007"/>
      <c r="BA288" s="1007"/>
    </row>
    <row r="289" ht="15.75" customHeight="1">
      <c r="A289" s="1011"/>
      <c r="B289" s="1029" t="s">
        <v>6352</v>
      </c>
      <c r="C289" s="1013" t="s">
        <v>6749</v>
      </c>
      <c r="D289" s="93" t="s">
        <v>3110</v>
      </c>
      <c r="E289" s="1017"/>
      <c r="F289" s="1017"/>
      <c r="G289" s="1017"/>
      <c r="H289" s="1017"/>
      <c r="I289" s="1017"/>
      <c r="J289" s="1017"/>
      <c r="K289" s="1017"/>
      <c r="L289" s="1017"/>
      <c r="M289" s="1017"/>
      <c r="N289" s="1017"/>
      <c r="O289" s="1017"/>
      <c r="P289" s="1017"/>
      <c r="Q289" s="1017"/>
      <c r="R289" s="93" t="s">
        <v>6749</v>
      </c>
      <c r="S289" s="1017"/>
      <c r="T289" s="1017"/>
      <c r="U289" s="1017"/>
      <c r="V289" s="1017"/>
      <c r="W289" s="1017"/>
      <c r="X289" s="1017"/>
      <c r="Y289" s="1017"/>
      <c r="Z289" s="1017"/>
      <c r="AA289" s="1017"/>
      <c r="AB289" s="93" t="s">
        <v>3744</v>
      </c>
      <c r="AC289" s="1017"/>
      <c r="AD289" s="1017"/>
      <c r="AE289" s="1017"/>
      <c r="AF289" s="1017"/>
      <c r="AG289" s="93" t="s">
        <v>385</v>
      </c>
      <c r="AH289" s="1017"/>
      <c r="AI289" s="1018"/>
      <c r="AJ289" s="1019"/>
      <c r="AK289" s="1017"/>
      <c r="AL289" s="1017"/>
      <c r="AM289" s="1017"/>
      <c r="AN289" s="1017"/>
      <c r="AO289" s="1017"/>
      <c r="AP289" s="1017"/>
      <c r="AQ289" s="1017"/>
      <c r="AR289" s="1017"/>
      <c r="AS289" s="1017"/>
      <c r="AT289" s="1017"/>
      <c r="AU289" s="1017"/>
      <c r="AV289" s="1017"/>
      <c r="AW289" s="1017"/>
      <c r="AX289" s="1017"/>
      <c r="AY289" s="1017"/>
      <c r="AZ289" s="1017"/>
      <c r="BA289" s="1017"/>
    </row>
    <row r="290" ht="15.75" customHeight="1">
      <c r="A290" s="1004" t="s">
        <v>6750</v>
      </c>
      <c r="B290" s="1028" t="s">
        <v>6255</v>
      </c>
      <c r="C290" s="1006" t="s">
        <v>6485</v>
      </c>
      <c r="D290" s="167" t="s">
        <v>2164</v>
      </c>
      <c r="E290" s="1037"/>
      <c r="F290" s="167" t="s">
        <v>1979</v>
      </c>
      <c r="G290" s="457" t="s">
        <v>3092</v>
      </c>
      <c r="H290" s="1038"/>
      <c r="I290" s="1038"/>
      <c r="J290" s="1037"/>
      <c r="K290" s="1038"/>
      <c r="L290" s="1038"/>
      <c r="M290" s="1037"/>
      <c r="N290" s="1037"/>
      <c r="O290" s="1037"/>
      <c r="P290" s="1038"/>
      <c r="Q290" s="1037"/>
      <c r="R290" s="167" t="s">
        <v>3249</v>
      </c>
      <c r="S290" s="1038"/>
      <c r="T290" s="1037"/>
      <c r="U290" s="1037"/>
      <c r="V290" s="1038"/>
      <c r="W290" s="1037"/>
      <c r="X290" s="1039"/>
      <c r="Y290" s="1038"/>
      <c r="Z290" s="1040"/>
      <c r="AA290" s="1037"/>
      <c r="AB290" s="1038"/>
      <c r="AC290" s="1038"/>
      <c r="AD290" s="1037"/>
      <c r="AE290" s="1038"/>
      <c r="AF290" s="1038"/>
      <c r="AG290" s="457" t="s">
        <v>6485</v>
      </c>
      <c r="AH290" s="1038"/>
      <c r="AI290" s="1041"/>
      <c r="AJ290" s="1042"/>
      <c r="AK290" s="1038"/>
      <c r="AL290" s="1038"/>
      <c r="AM290" s="1038"/>
      <c r="AN290" s="1037"/>
      <c r="AO290" s="1038"/>
      <c r="AP290" s="1037"/>
      <c r="AQ290" s="1038"/>
      <c r="AR290" s="1038"/>
      <c r="AS290" s="1038"/>
      <c r="AT290" s="1038"/>
      <c r="AU290" s="1038"/>
      <c r="AV290" s="1038"/>
      <c r="AW290" s="1038"/>
      <c r="AX290" s="1038"/>
      <c r="AY290" s="1038"/>
      <c r="AZ290" s="1038"/>
      <c r="BA290" s="1038"/>
    </row>
    <row r="291" ht="15.75" customHeight="1">
      <c r="A291" s="1004" t="s">
        <v>6751</v>
      </c>
      <c r="B291" s="1028" t="s">
        <v>6752</v>
      </c>
      <c r="C291" s="1013" t="s">
        <v>3109</v>
      </c>
      <c r="D291" s="93" t="s">
        <v>3109</v>
      </c>
      <c r="E291" s="1017"/>
      <c r="F291" s="1017"/>
      <c r="G291" s="1017"/>
      <c r="H291" s="1017"/>
      <c r="I291" s="1017"/>
      <c r="J291" s="1017"/>
      <c r="K291" s="1017"/>
      <c r="L291" s="1017"/>
      <c r="M291" s="1017"/>
      <c r="N291" s="1017"/>
      <c r="O291" s="1017"/>
      <c r="P291" s="1017"/>
      <c r="Q291" s="1017"/>
      <c r="R291" s="1017"/>
      <c r="S291" s="1017"/>
      <c r="T291" s="1017"/>
      <c r="U291" s="1017"/>
      <c r="V291" s="1017"/>
      <c r="W291" s="1017"/>
      <c r="X291" s="1017"/>
      <c r="Y291" s="1017"/>
      <c r="Z291" s="1017"/>
      <c r="AA291" s="1017"/>
      <c r="AB291" s="1017"/>
      <c r="AC291" s="1017"/>
      <c r="AD291" s="1017"/>
      <c r="AE291" s="1017"/>
      <c r="AF291" s="1017"/>
      <c r="AG291" s="1017"/>
      <c r="AH291" s="1017"/>
      <c r="AI291" s="1018"/>
      <c r="AJ291" s="1019"/>
      <c r="AK291" s="1017"/>
      <c r="AL291" s="1017"/>
      <c r="AM291" s="1017"/>
      <c r="AN291" s="1017"/>
      <c r="AO291" s="1017"/>
      <c r="AP291" s="1017"/>
      <c r="AQ291" s="1017"/>
      <c r="AR291" s="1017"/>
      <c r="AS291" s="1017"/>
      <c r="AT291" s="1017"/>
      <c r="AU291" s="1017"/>
      <c r="AV291" s="1017"/>
      <c r="AW291" s="1017"/>
      <c r="AX291" s="1017"/>
      <c r="AY291" s="1017"/>
      <c r="AZ291" s="1017"/>
      <c r="BA291" s="1017"/>
    </row>
    <row r="292" ht="15.75" customHeight="1">
      <c r="A292" s="1011"/>
      <c r="B292" s="1011" t="s">
        <v>6753</v>
      </c>
      <c r="C292" s="1006" t="s">
        <v>6754</v>
      </c>
      <c r="D292" s="457" t="s">
        <v>6754</v>
      </c>
      <c r="E292" s="1007"/>
      <c r="F292" s="1007"/>
      <c r="G292" s="1007"/>
      <c r="H292" s="1007"/>
      <c r="I292" s="1007"/>
      <c r="J292" s="1007"/>
      <c r="K292" s="1007"/>
      <c r="L292" s="1007"/>
      <c r="M292" s="1007"/>
      <c r="N292" s="1007"/>
      <c r="O292" s="1007"/>
      <c r="P292" s="1007"/>
      <c r="Q292" s="1007"/>
      <c r="R292" s="1007"/>
      <c r="S292" s="1007"/>
      <c r="T292" s="1007"/>
      <c r="U292" s="1007"/>
      <c r="V292" s="1007"/>
      <c r="W292" s="1007"/>
      <c r="X292" s="1007"/>
      <c r="Y292" s="1007"/>
      <c r="Z292" s="1007"/>
      <c r="AA292" s="1007"/>
      <c r="AB292" s="1007"/>
      <c r="AC292" s="1007"/>
      <c r="AD292" s="1007"/>
      <c r="AE292" s="1007"/>
      <c r="AF292" s="1007"/>
      <c r="AG292" s="1008" t="s">
        <v>2532</v>
      </c>
      <c r="AH292" s="1007"/>
      <c r="AI292" s="1009"/>
      <c r="AJ292" s="1010"/>
      <c r="AK292" s="1007"/>
      <c r="AL292" s="1007"/>
      <c r="AM292" s="1007"/>
      <c r="AN292" s="1007"/>
      <c r="AO292" s="1007"/>
      <c r="AP292" s="1007"/>
      <c r="AQ292" s="1007"/>
      <c r="AR292" s="1007"/>
      <c r="AS292" s="1007"/>
      <c r="AT292" s="1007"/>
      <c r="AU292" s="1007"/>
      <c r="AV292" s="1007"/>
      <c r="AW292" s="1007"/>
      <c r="AX292" s="1007"/>
      <c r="AY292" s="1007"/>
      <c r="AZ292" s="1007"/>
      <c r="BA292" s="1007"/>
    </row>
    <row r="293" ht="15.75" customHeight="1">
      <c r="A293" s="1004" t="s">
        <v>6755</v>
      </c>
      <c r="B293" s="1028" t="s">
        <v>6756</v>
      </c>
      <c r="C293" s="1013" t="s">
        <v>3705</v>
      </c>
      <c r="D293" s="93" t="s">
        <v>3705</v>
      </c>
      <c r="E293" s="1017"/>
      <c r="F293" s="1017"/>
      <c r="G293" s="1017"/>
      <c r="H293" s="1017"/>
      <c r="I293" s="1017"/>
      <c r="J293" s="1017"/>
      <c r="K293" s="1017"/>
      <c r="L293" s="1017"/>
      <c r="M293" s="1017"/>
      <c r="N293" s="1017"/>
      <c r="O293" s="1017"/>
      <c r="P293" s="1017"/>
      <c r="Q293" s="1017"/>
      <c r="R293" s="1017"/>
      <c r="S293" s="1017"/>
      <c r="T293" s="1017"/>
      <c r="U293" s="1017"/>
      <c r="V293" s="1017"/>
      <c r="W293" s="1017"/>
      <c r="X293" s="1017"/>
      <c r="Y293" s="1017"/>
      <c r="Z293" s="1017"/>
      <c r="AA293" s="1017"/>
      <c r="AB293" s="1017"/>
      <c r="AC293" s="1017"/>
      <c r="AD293" s="1017"/>
      <c r="AE293" s="1017"/>
      <c r="AF293" s="1017"/>
      <c r="AG293" s="1017"/>
      <c r="AH293" s="1017"/>
      <c r="AI293" s="1018"/>
      <c r="AJ293" s="1019"/>
      <c r="AK293" s="1017"/>
      <c r="AL293" s="1017"/>
      <c r="AM293" s="1017"/>
      <c r="AN293" s="1017"/>
      <c r="AO293" s="1017"/>
      <c r="AP293" s="1017"/>
      <c r="AQ293" s="1017"/>
      <c r="AR293" s="1017"/>
      <c r="AS293" s="1017"/>
      <c r="AT293" s="1017"/>
      <c r="AU293" s="1017"/>
      <c r="AV293" s="1017"/>
      <c r="AW293" s="1017"/>
      <c r="AX293" s="1017"/>
      <c r="AY293" s="1017"/>
      <c r="AZ293" s="1017"/>
      <c r="BA293" s="1017"/>
    </row>
    <row r="294" ht="15.75" customHeight="1">
      <c r="A294" s="1011"/>
      <c r="B294" s="1029" t="s">
        <v>6757</v>
      </c>
      <c r="C294" s="1006" t="s">
        <v>6758</v>
      </c>
      <c r="D294" s="457" t="s">
        <v>6758</v>
      </c>
      <c r="E294" s="1007"/>
      <c r="F294" s="1007"/>
      <c r="G294" s="1007"/>
      <c r="H294" s="1007"/>
      <c r="I294" s="1007"/>
      <c r="J294" s="1007"/>
      <c r="K294" s="1007"/>
      <c r="L294" s="1007"/>
      <c r="M294" s="1007"/>
      <c r="N294" s="1007"/>
      <c r="O294" s="1007"/>
      <c r="P294" s="1007"/>
      <c r="Q294" s="1007"/>
      <c r="R294" s="1007"/>
      <c r="S294" s="1007"/>
      <c r="T294" s="1007"/>
      <c r="U294" s="1007"/>
      <c r="V294" s="1007"/>
      <c r="W294" s="1007"/>
      <c r="X294" s="1007"/>
      <c r="Y294" s="1007"/>
      <c r="Z294" s="1007"/>
      <c r="AA294" s="1007"/>
      <c r="AB294" s="1007"/>
      <c r="AC294" s="1007"/>
      <c r="AD294" s="1007"/>
      <c r="AE294" s="1007"/>
      <c r="AF294" s="1007"/>
      <c r="AG294" s="1007"/>
      <c r="AH294" s="1007"/>
      <c r="AI294" s="1009"/>
      <c r="AJ294" s="1010"/>
      <c r="AK294" s="1007"/>
      <c r="AL294" s="1007"/>
      <c r="AM294" s="1007"/>
      <c r="AN294" s="1007"/>
      <c r="AO294" s="1007"/>
      <c r="AP294" s="1007"/>
      <c r="AQ294" s="1007"/>
      <c r="AR294" s="1007"/>
      <c r="AS294" s="1007"/>
      <c r="AT294" s="1007"/>
      <c r="AU294" s="1007"/>
      <c r="AV294" s="1007"/>
      <c r="AW294" s="1007"/>
      <c r="AX294" s="1007"/>
      <c r="AY294" s="1007"/>
      <c r="AZ294" s="1007"/>
      <c r="BA294" s="1007"/>
    </row>
    <row r="295" ht="15.75" customHeight="1">
      <c r="A295" s="1011"/>
      <c r="B295" s="1029" t="s">
        <v>6759</v>
      </c>
      <c r="C295" s="1013" t="s">
        <v>6760</v>
      </c>
      <c r="D295" s="93" t="s">
        <v>6760</v>
      </c>
      <c r="E295" s="1017"/>
      <c r="F295" s="1017"/>
      <c r="G295" s="1017"/>
      <c r="H295" s="1017"/>
      <c r="I295" s="1017"/>
      <c r="J295" s="1017"/>
      <c r="K295" s="1017"/>
      <c r="L295" s="1017"/>
      <c r="M295" s="1017"/>
      <c r="N295" s="1017"/>
      <c r="O295" s="1017"/>
      <c r="P295" s="1017"/>
      <c r="Q295" s="1017"/>
      <c r="R295" s="1017"/>
      <c r="S295" s="1017"/>
      <c r="T295" s="1017"/>
      <c r="U295" s="1017"/>
      <c r="V295" s="1017"/>
      <c r="W295" s="1017"/>
      <c r="X295" s="1017"/>
      <c r="Y295" s="1017"/>
      <c r="Z295" s="1017"/>
      <c r="AA295" s="1017"/>
      <c r="AB295" s="1017"/>
      <c r="AC295" s="1017"/>
      <c r="AD295" s="1017"/>
      <c r="AE295" s="1017"/>
      <c r="AF295" s="1017"/>
      <c r="AG295" s="1017"/>
      <c r="AH295" s="1017"/>
      <c r="AI295" s="1018"/>
      <c r="AJ295" s="1019"/>
      <c r="AK295" s="1017"/>
      <c r="AL295" s="1017"/>
      <c r="AM295" s="1017"/>
      <c r="AN295" s="1017"/>
      <c r="AO295" s="1017"/>
      <c r="AP295" s="1017"/>
      <c r="AQ295" s="1017"/>
      <c r="AR295" s="1017"/>
      <c r="AS295" s="1017"/>
      <c r="AT295" s="1017"/>
      <c r="AU295" s="1017"/>
      <c r="AV295" s="1017"/>
      <c r="AW295" s="1017"/>
      <c r="AX295" s="1017"/>
      <c r="AY295" s="1017"/>
      <c r="AZ295" s="1017"/>
      <c r="BA295" s="1017"/>
    </row>
    <row r="296" ht="15.75" customHeight="1">
      <c r="A296" s="1011"/>
      <c r="B296" s="1029" t="s">
        <v>6761</v>
      </c>
      <c r="C296" s="1006" t="s">
        <v>1325</v>
      </c>
      <c r="D296" s="457" t="s">
        <v>1325</v>
      </c>
      <c r="E296" s="1007"/>
      <c r="F296" s="1007"/>
      <c r="G296" s="1007"/>
      <c r="H296" s="1007"/>
      <c r="I296" s="1007"/>
      <c r="J296" s="1007"/>
      <c r="K296" s="1007"/>
      <c r="L296" s="1007"/>
      <c r="M296" s="1007"/>
      <c r="N296" s="1007"/>
      <c r="O296" s="1007"/>
      <c r="P296" s="1007"/>
      <c r="Q296" s="1007"/>
      <c r="R296" s="1007"/>
      <c r="S296" s="1007"/>
      <c r="T296" s="1007"/>
      <c r="U296" s="1007"/>
      <c r="V296" s="1007"/>
      <c r="W296" s="1007"/>
      <c r="X296" s="1007"/>
      <c r="Y296" s="1007"/>
      <c r="Z296" s="1007"/>
      <c r="AA296" s="1007"/>
      <c r="AB296" s="1007"/>
      <c r="AC296" s="1007"/>
      <c r="AD296" s="1007"/>
      <c r="AE296" s="1007"/>
      <c r="AF296" s="1007"/>
      <c r="AG296" s="1007"/>
      <c r="AH296" s="1007"/>
      <c r="AI296" s="1009"/>
      <c r="AJ296" s="1010"/>
      <c r="AK296" s="1007"/>
      <c r="AL296" s="1007"/>
      <c r="AM296" s="1007"/>
      <c r="AN296" s="1007"/>
      <c r="AO296" s="1007"/>
      <c r="AP296" s="1007"/>
      <c r="AQ296" s="1007"/>
      <c r="AR296" s="1007"/>
      <c r="AS296" s="1007"/>
      <c r="AT296" s="1007"/>
      <c r="AU296" s="1007"/>
      <c r="AV296" s="1007"/>
      <c r="AW296" s="1007"/>
      <c r="AX296" s="1007"/>
      <c r="AY296" s="1007"/>
      <c r="AZ296" s="1007"/>
      <c r="BA296" s="1007"/>
    </row>
    <row r="297" ht="15.75" customHeight="1">
      <c r="A297" s="1011"/>
      <c r="B297" s="1029" t="s">
        <v>6762</v>
      </c>
      <c r="C297" s="1013" t="s">
        <v>6763</v>
      </c>
      <c r="D297" s="93" t="s">
        <v>6763</v>
      </c>
      <c r="E297" s="1017"/>
      <c r="F297" s="1017"/>
      <c r="G297" s="1017"/>
      <c r="H297" s="1017"/>
      <c r="I297" s="1017"/>
      <c r="J297" s="1017"/>
      <c r="K297" s="1017"/>
      <c r="L297" s="1017"/>
      <c r="M297" s="1017"/>
      <c r="N297" s="1017"/>
      <c r="O297" s="1017"/>
      <c r="P297" s="1017"/>
      <c r="Q297" s="1017"/>
      <c r="R297" s="1017"/>
      <c r="S297" s="1017"/>
      <c r="T297" s="1017"/>
      <c r="U297" s="1017"/>
      <c r="V297" s="1017"/>
      <c r="W297" s="1017"/>
      <c r="X297" s="1017"/>
      <c r="Y297" s="1017"/>
      <c r="Z297" s="1017"/>
      <c r="AA297" s="1017"/>
      <c r="AB297" s="1017"/>
      <c r="AC297" s="1017"/>
      <c r="AD297" s="1017"/>
      <c r="AE297" s="1017"/>
      <c r="AF297" s="1017"/>
      <c r="AG297" s="1017"/>
      <c r="AH297" s="1017"/>
      <c r="AI297" s="1018"/>
      <c r="AJ297" s="1019"/>
      <c r="AK297" s="1017"/>
      <c r="AL297" s="1017"/>
      <c r="AM297" s="1017"/>
      <c r="AN297" s="1017"/>
      <c r="AO297" s="1017"/>
      <c r="AP297" s="1017"/>
      <c r="AQ297" s="1017"/>
      <c r="AR297" s="1017"/>
      <c r="AS297" s="1017"/>
      <c r="AT297" s="1017"/>
      <c r="AU297" s="1017"/>
      <c r="AV297" s="1017"/>
      <c r="AW297" s="1017"/>
      <c r="AX297" s="1017"/>
      <c r="AY297" s="1017"/>
      <c r="AZ297" s="1017"/>
      <c r="BA297" s="1017"/>
    </row>
    <row r="298" ht="15.75" customHeight="1">
      <c r="A298" s="1011"/>
      <c r="B298" s="1029" t="s">
        <v>6764</v>
      </c>
      <c r="C298" s="1006" t="s">
        <v>6532</v>
      </c>
      <c r="D298" s="457" t="s">
        <v>6532</v>
      </c>
      <c r="E298" s="1007"/>
      <c r="F298" s="1007"/>
      <c r="G298" s="1007"/>
      <c r="H298" s="1007"/>
      <c r="I298" s="1007"/>
      <c r="J298" s="1007"/>
      <c r="K298" s="1007"/>
      <c r="L298" s="1007"/>
      <c r="M298" s="1007"/>
      <c r="N298" s="1007"/>
      <c r="O298" s="1007"/>
      <c r="P298" s="1007"/>
      <c r="Q298" s="1007"/>
      <c r="R298" s="1007"/>
      <c r="S298" s="1007"/>
      <c r="T298" s="1007"/>
      <c r="U298" s="1007"/>
      <c r="V298" s="1007"/>
      <c r="W298" s="1007"/>
      <c r="X298" s="1007"/>
      <c r="Y298" s="1007"/>
      <c r="Z298" s="1007"/>
      <c r="AA298" s="1007"/>
      <c r="AB298" s="1007"/>
      <c r="AC298" s="1008" t="s">
        <v>1325</v>
      </c>
      <c r="AD298" s="1007"/>
      <c r="AE298" s="1007"/>
      <c r="AF298" s="1007"/>
      <c r="AG298" s="1007"/>
      <c r="AH298" s="1007"/>
      <c r="AI298" s="1009"/>
      <c r="AJ298" s="1010"/>
      <c r="AK298" s="1007"/>
      <c r="AL298" s="1007"/>
      <c r="AM298" s="1007"/>
      <c r="AN298" s="1007"/>
      <c r="AO298" s="1007"/>
      <c r="AP298" s="1007"/>
      <c r="AQ298" s="1007"/>
      <c r="AR298" s="1007"/>
      <c r="AS298" s="1007"/>
      <c r="AT298" s="1007"/>
      <c r="AU298" s="1007"/>
      <c r="AV298" s="1007"/>
      <c r="AW298" s="1007"/>
      <c r="AX298" s="1007"/>
      <c r="AY298" s="1007"/>
      <c r="AZ298" s="1007"/>
      <c r="BA298" s="1007"/>
    </row>
    <row r="299" ht="15.75" customHeight="1">
      <c r="A299" s="1011"/>
      <c r="B299" s="1029" t="s">
        <v>6765</v>
      </c>
      <c r="C299" s="1013" t="s">
        <v>6766</v>
      </c>
      <c r="D299" s="1031"/>
      <c r="E299" s="1017"/>
      <c r="F299" s="1017"/>
      <c r="G299" s="1017"/>
      <c r="H299" s="1017"/>
      <c r="I299" s="1017"/>
      <c r="J299" s="1017"/>
      <c r="K299" s="1017"/>
      <c r="L299" s="1017"/>
      <c r="M299" s="1017"/>
      <c r="N299" s="93" t="s">
        <v>6766</v>
      </c>
      <c r="O299" s="1017"/>
      <c r="P299" s="1017"/>
      <c r="Q299" s="1017"/>
      <c r="R299" s="1017"/>
      <c r="S299" s="1017"/>
      <c r="T299" s="1017"/>
      <c r="U299" s="1017"/>
      <c r="V299" s="1017"/>
      <c r="W299" s="1017"/>
      <c r="X299" s="1017"/>
      <c r="Y299" s="1017"/>
      <c r="Z299" s="1017"/>
      <c r="AA299" s="1017"/>
      <c r="AB299" s="1017"/>
      <c r="AC299" s="1017"/>
      <c r="AD299" s="1017"/>
      <c r="AE299" s="1017"/>
      <c r="AF299" s="1017"/>
      <c r="AG299" s="1017"/>
      <c r="AH299" s="1017"/>
      <c r="AI299" s="1018"/>
      <c r="AJ299" s="1019"/>
      <c r="AK299" s="1017"/>
      <c r="AL299" s="1017"/>
      <c r="AM299" s="1017"/>
      <c r="AN299" s="1017"/>
      <c r="AO299" s="1017"/>
      <c r="AP299" s="1017"/>
      <c r="AQ299" s="1017"/>
      <c r="AR299" s="1017"/>
      <c r="AS299" s="1017"/>
      <c r="AT299" s="1017"/>
      <c r="AU299" s="1017"/>
      <c r="AV299" s="1017"/>
      <c r="AW299" s="1017"/>
      <c r="AX299" s="1017"/>
      <c r="AY299" s="1017"/>
      <c r="AZ299" s="1017"/>
      <c r="BA299" s="1017"/>
    </row>
    <row r="300" ht="15.75" customHeight="1">
      <c r="A300" s="1004" t="s">
        <v>6767</v>
      </c>
      <c r="B300" s="1028" t="s">
        <v>6255</v>
      </c>
      <c r="C300" s="1006" t="s">
        <v>850</v>
      </c>
      <c r="D300" s="1030"/>
      <c r="E300" s="1007"/>
      <c r="F300" s="1007"/>
      <c r="G300" s="1007"/>
      <c r="H300" s="1007"/>
      <c r="I300" s="1007"/>
      <c r="J300" s="1007"/>
      <c r="K300" s="1007"/>
      <c r="L300" s="1007"/>
      <c r="M300" s="457" t="s">
        <v>6768</v>
      </c>
      <c r="N300" s="1007"/>
      <c r="O300" s="1007"/>
      <c r="P300" s="1007"/>
      <c r="Q300" s="1007"/>
      <c r="R300" s="1008" t="s">
        <v>6769</v>
      </c>
      <c r="S300" s="1007"/>
      <c r="T300" s="1007"/>
      <c r="U300" s="1007"/>
      <c r="V300" s="1007"/>
      <c r="W300" s="1007"/>
      <c r="X300" s="1007"/>
      <c r="Y300" s="1007"/>
      <c r="Z300" s="1007"/>
      <c r="AA300" s="1007"/>
      <c r="AB300" s="1007"/>
      <c r="AC300" s="457" t="s">
        <v>5260</v>
      </c>
      <c r="AD300" s="1007"/>
      <c r="AE300" s="1007"/>
      <c r="AF300" s="1007"/>
      <c r="AG300" s="1007"/>
      <c r="AH300" s="457" t="s">
        <v>850</v>
      </c>
      <c r="AI300" s="1009"/>
      <c r="AJ300" s="1010"/>
      <c r="AK300" s="1007"/>
      <c r="AL300" s="1007"/>
      <c r="AM300" s="1007"/>
      <c r="AN300" s="1007"/>
      <c r="AO300" s="1007"/>
      <c r="AP300" s="1007"/>
      <c r="AQ300" s="1007"/>
      <c r="AR300" s="1007"/>
      <c r="AS300" s="1007"/>
      <c r="AT300" s="1007"/>
      <c r="AU300" s="1007"/>
      <c r="AV300" s="1007"/>
      <c r="AW300" s="1007"/>
      <c r="AX300" s="1007"/>
      <c r="AY300" s="1007"/>
      <c r="AZ300" s="1007"/>
      <c r="BA300" s="1007"/>
    </row>
    <row r="301" ht="15.75" customHeight="1">
      <c r="A301" s="1004" t="s">
        <v>6770</v>
      </c>
      <c r="B301" s="1028" t="s">
        <v>6771</v>
      </c>
      <c r="C301" s="1013" t="s">
        <v>4049</v>
      </c>
      <c r="D301" s="93" t="s">
        <v>4049</v>
      </c>
      <c r="E301" s="1017"/>
      <c r="F301" s="1017"/>
      <c r="G301" s="1017"/>
      <c r="H301" s="1017"/>
      <c r="I301" s="1017"/>
      <c r="J301" s="1017"/>
      <c r="K301" s="1017"/>
      <c r="L301" s="1017"/>
      <c r="M301" s="1017"/>
      <c r="N301" s="1017"/>
      <c r="O301" s="1017"/>
      <c r="P301" s="1017"/>
      <c r="Q301" s="1017"/>
      <c r="R301" s="1017"/>
      <c r="S301" s="1017"/>
      <c r="T301" s="1017"/>
      <c r="U301" s="1017"/>
      <c r="V301" s="1017"/>
      <c r="W301" s="1017"/>
      <c r="X301" s="1017"/>
      <c r="Y301" s="1017"/>
      <c r="Z301" s="1017"/>
      <c r="AA301" s="1017"/>
      <c r="AB301" s="1017"/>
      <c r="AC301" s="1017"/>
      <c r="AD301" s="1017"/>
      <c r="AE301" s="1017"/>
      <c r="AF301" s="1017"/>
      <c r="AG301" s="1017"/>
      <c r="AH301" s="1017"/>
      <c r="AI301" s="1018"/>
      <c r="AJ301" s="1019"/>
      <c r="AK301" s="1017"/>
      <c r="AL301" s="1017"/>
      <c r="AM301" s="1017"/>
      <c r="AN301" s="1017"/>
      <c r="AO301" s="1017"/>
      <c r="AP301" s="1017"/>
      <c r="AQ301" s="1017"/>
      <c r="AR301" s="1017"/>
      <c r="AS301" s="1017"/>
      <c r="AT301" s="1017"/>
      <c r="AU301" s="1017"/>
      <c r="AV301" s="1017"/>
      <c r="AW301" s="1017"/>
      <c r="AX301" s="1017"/>
      <c r="AY301" s="1017"/>
      <c r="AZ301" s="1017"/>
      <c r="BA301" s="1017"/>
    </row>
    <row r="302" ht="15.75" customHeight="1">
      <c r="A302" s="1011"/>
      <c r="B302" s="1029" t="s">
        <v>6772</v>
      </c>
      <c r="C302" s="1006" t="s">
        <v>6773</v>
      </c>
      <c r="D302" s="457" t="s">
        <v>6773</v>
      </c>
      <c r="E302" s="1007"/>
      <c r="F302" s="1007"/>
      <c r="G302" s="1007"/>
      <c r="H302" s="1007"/>
      <c r="I302" s="1007"/>
      <c r="J302" s="1007"/>
      <c r="K302" s="1007"/>
      <c r="L302" s="1007"/>
      <c r="M302" s="1007"/>
      <c r="N302" s="1007"/>
      <c r="O302" s="1007"/>
      <c r="P302" s="1007"/>
      <c r="Q302" s="1007"/>
      <c r="R302" s="1007"/>
      <c r="S302" s="1007"/>
      <c r="T302" s="1007"/>
      <c r="U302" s="1007"/>
      <c r="V302" s="1007"/>
      <c r="W302" s="1007"/>
      <c r="X302" s="1007"/>
      <c r="Y302" s="1007"/>
      <c r="Z302" s="1007"/>
      <c r="AA302" s="1007"/>
      <c r="AB302" s="1007"/>
      <c r="AC302" s="1007"/>
      <c r="AD302" s="1007"/>
      <c r="AE302" s="1007"/>
      <c r="AF302" s="1007"/>
      <c r="AG302" s="1007"/>
      <c r="AH302" s="1007"/>
      <c r="AI302" s="1009"/>
      <c r="AJ302" s="1010"/>
      <c r="AK302" s="1007"/>
      <c r="AL302" s="1007"/>
      <c r="AM302" s="1007"/>
      <c r="AN302" s="1007"/>
      <c r="AO302" s="1007"/>
      <c r="AP302" s="1007"/>
      <c r="AQ302" s="1007"/>
      <c r="AR302" s="1007"/>
      <c r="AS302" s="1007"/>
      <c r="AT302" s="1007"/>
      <c r="AU302" s="1007"/>
      <c r="AV302" s="1007"/>
      <c r="AW302" s="1007"/>
      <c r="AX302" s="1007"/>
      <c r="AY302" s="1007"/>
      <c r="AZ302" s="1007"/>
      <c r="BA302" s="1007"/>
    </row>
    <row r="303" ht="15.75" customHeight="1">
      <c r="A303" s="1011"/>
      <c r="B303" s="1029" t="s">
        <v>6774</v>
      </c>
      <c r="C303" s="1013" t="s">
        <v>911</v>
      </c>
      <c r="D303" s="93" t="s">
        <v>911</v>
      </c>
      <c r="E303" s="1017"/>
      <c r="F303" s="1017"/>
      <c r="G303" s="1017"/>
      <c r="H303" s="1017"/>
      <c r="I303" s="1017"/>
      <c r="J303" s="1017"/>
      <c r="K303" s="1017"/>
      <c r="L303" s="1017"/>
      <c r="M303" s="1017"/>
      <c r="N303" s="1017"/>
      <c r="O303" s="1017"/>
      <c r="P303" s="1017"/>
      <c r="Q303" s="1017"/>
      <c r="R303" s="1017"/>
      <c r="S303" s="1017"/>
      <c r="T303" s="1017"/>
      <c r="U303" s="1017"/>
      <c r="V303" s="1017"/>
      <c r="W303" s="1017"/>
      <c r="X303" s="1017"/>
      <c r="Y303" s="1017"/>
      <c r="Z303" s="1017"/>
      <c r="AA303" s="1017"/>
      <c r="AB303" s="1017"/>
      <c r="AC303" s="1017"/>
      <c r="AD303" s="1017"/>
      <c r="AE303" s="1017"/>
      <c r="AF303" s="1017"/>
      <c r="AG303" s="1017"/>
      <c r="AH303" s="1017"/>
      <c r="AI303" s="1018"/>
      <c r="AJ303" s="1019"/>
      <c r="AK303" s="1017"/>
      <c r="AL303" s="1017"/>
      <c r="AM303" s="1017"/>
      <c r="AN303" s="1017"/>
      <c r="AO303" s="1017"/>
      <c r="AP303" s="1017"/>
      <c r="AQ303" s="1017"/>
      <c r="AR303" s="1017"/>
      <c r="AS303" s="1017"/>
      <c r="AT303" s="1017"/>
      <c r="AU303" s="1017"/>
      <c r="AV303" s="1017"/>
      <c r="AW303" s="1017"/>
      <c r="AX303" s="1017"/>
      <c r="AY303" s="1017"/>
      <c r="AZ303" s="1017"/>
      <c r="BA303" s="1017"/>
    </row>
    <row r="304" ht="15.75" customHeight="1">
      <c r="A304" s="1011"/>
      <c r="B304" s="1029" t="s">
        <v>6775</v>
      </c>
      <c r="C304" s="1006" t="s">
        <v>6776</v>
      </c>
      <c r="D304" s="457" t="s">
        <v>6776</v>
      </c>
      <c r="E304" s="1007"/>
      <c r="F304" s="1007"/>
      <c r="G304" s="1007"/>
      <c r="H304" s="1007"/>
      <c r="I304" s="1007"/>
      <c r="J304" s="1007"/>
      <c r="K304" s="1007"/>
      <c r="L304" s="1007"/>
      <c r="M304" s="1007"/>
      <c r="N304" s="1007"/>
      <c r="O304" s="1007"/>
      <c r="P304" s="1007"/>
      <c r="Q304" s="1007"/>
      <c r="R304" s="1007"/>
      <c r="S304" s="1007"/>
      <c r="T304" s="1007"/>
      <c r="U304" s="1007"/>
      <c r="V304" s="1007"/>
      <c r="W304" s="1007"/>
      <c r="X304" s="1007"/>
      <c r="Y304" s="1007"/>
      <c r="Z304" s="1007"/>
      <c r="AA304" s="1007"/>
      <c r="AB304" s="1007"/>
      <c r="AC304" s="1007"/>
      <c r="AD304" s="1007"/>
      <c r="AE304" s="1007"/>
      <c r="AF304" s="1007"/>
      <c r="AG304" s="1007"/>
      <c r="AH304" s="1007"/>
      <c r="AI304" s="1009"/>
      <c r="AJ304" s="1010"/>
      <c r="AK304" s="1007"/>
      <c r="AL304" s="1007"/>
      <c r="AM304" s="1007"/>
      <c r="AN304" s="1007"/>
      <c r="AO304" s="1007"/>
      <c r="AP304" s="1007"/>
      <c r="AQ304" s="1007"/>
      <c r="AR304" s="1007"/>
      <c r="AS304" s="1007"/>
      <c r="AT304" s="1007"/>
      <c r="AU304" s="1007"/>
      <c r="AV304" s="1007"/>
      <c r="AW304" s="1007"/>
      <c r="AX304" s="1007"/>
      <c r="AY304" s="1007"/>
      <c r="AZ304" s="1007"/>
      <c r="BA304" s="1007"/>
    </row>
    <row r="305" ht="15.75" customHeight="1">
      <c r="A305" s="1004" t="s">
        <v>6777</v>
      </c>
      <c r="B305" s="1005" t="s">
        <v>6778</v>
      </c>
      <c r="C305" s="1013"/>
      <c r="D305" s="1043"/>
      <c r="E305" s="1015"/>
      <c r="F305" s="1044"/>
      <c r="G305" s="1044"/>
      <c r="H305" s="1017"/>
      <c r="I305" s="1045"/>
      <c r="J305" s="1044"/>
      <c r="K305" s="1017"/>
      <c r="L305" s="1017"/>
      <c r="M305" s="1045"/>
      <c r="N305" s="1045"/>
      <c r="O305" s="1046"/>
      <c r="P305" s="1045"/>
      <c r="Q305" s="1045"/>
      <c r="R305" s="1017"/>
      <c r="S305" s="1045"/>
      <c r="T305" s="1045"/>
      <c r="U305" s="1045"/>
      <c r="V305" s="1045"/>
      <c r="W305" s="1017"/>
      <c r="X305" s="1017"/>
      <c r="Y305" s="1045"/>
      <c r="Z305" s="1017"/>
      <c r="AA305" s="1045"/>
      <c r="AB305" s="1017"/>
      <c r="AC305" s="1017"/>
      <c r="AD305" s="1017"/>
      <c r="AE305" s="1017"/>
      <c r="AF305" s="1045"/>
      <c r="AG305" s="1017"/>
      <c r="AH305" s="1045"/>
      <c r="AI305" s="1018"/>
      <c r="AJ305" s="1019"/>
      <c r="AK305" s="1017"/>
      <c r="AL305" s="1045"/>
      <c r="AM305" s="1045"/>
      <c r="AN305" s="1045"/>
      <c r="AO305" s="1045"/>
      <c r="AP305" s="1045"/>
      <c r="AQ305" s="1017"/>
      <c r="AR305" s="1017"/>
      <c r="AS305" s="1017"/>
      <c r="AT305" s="1017"/>
      <c r="AU305" s="1017"/>
      <c r="AV305" s="1017"/>
      <c r="AW305" s="1017"/>
      <c r="AX305" s="1017"/>
      <c r="AY305" s="1017"/>
      <c r="AZ305" s="1017"/>
      <c r="BA305" s="1017"/>
    </row>
    <row r="306" ht="15.75" customHeight="1">
      <c r="A306" s="1011"/>
      <c r="B306" s="1011" t="s">
        <v>6779</v>
      </c>
      <c r="C306" s="1006" t="s">
        <v>6780</v>
      </c>
      <c r="D306" s="457" t="s">
        <v>6780</v>
      </c>
      <c r="E306" s="1047"/>
      <c r="F306" s="1037"/>
      <c r="G306" s="1037"/>
      <c r="H306" s="1007"/>
      <c r="I306" s="1039"/>
      <c r="J306" s="1037"/>
      <c r="K306" s="1007"/>
      <c r="L306" s="1007"/>
      <c r="M306" s="1039"/>
      <c r="N306" s="1039"/>
      <c r="O306" s="1048"/>
      <c r="P306" s="1039"/>
      <c r="Q306" s="1039"/>
      <c r="R306" s="1007"/>
      <c r="S306" s="1039"/>
      <c r="T306" s="1039"/>
      <c r="U306" s="1039"/>
      <c r="V306" s="1039"/>
      <c r="W306" s="1007"/>
      <c r="X306" s="1007"/>
      <c r="Y306" s="1039"/>
      <c r="Z306" s="1007"/>
      <c r="AA306" s="1039"/>
      <c r="AB306" s="1007"/>
      <c r="AC306" s="1007"/>
      <c r="AD306" s="1007"/>
      <c r="AE306" s="1007"/>
      <c r="AF306" s="1039"/>
      <c r="AG306" s="457" t="s">
        <v>1263</v>
      </c>
      <c r="AH306" s="1039"/>
      <c r="AI306" s="1009"/>
      <c r="AJ306" s="1010"/>
      <c r="AK306" s="1007"/>
      <c r="AL306" s="1039"/>
      <c r="AM306" s="1030"/>
      <c r="AN306" s="1039"/>
      <c r="AO306" s="1039"/>
      <c r="AP306" s="1039"/>
      <c r="AQ306" s="1007"/>
      <c r="AR306" s="1007"/>
      <c r="AS306" s="1007"/>
      <c r="AT306" s="1007"/>
      <c r="AU306" s="1007"/>
      <c r="AV306" s="1007"/>
      <c r="AW306" s="1007"/>
      <c r="AX306" s="1007"/>
      <c r="AY306" s="1007"/>
      <c r="AZ306" s="1007"/>
      <c r="BA306" s="1007"/>
    </row>
    <row r="307" ht="15.75" customHeight="1">
      <c r="A307" s="1004" t="s">
        <v>6781</v>
      </c>
      <c r="B307" s="1028" t="s">
        <v>6255</v>
      </c>
      <c r="C307" s="1013" t="s">
        <v>6782</v>
      </c>
      <c r="D307" s="1024"/>
      <c r="E307" s="1049"/>
      <c r="F307" s="93" t="s">
        <v>6782</v>
      </c>
      <c r="G307" s="1044"/>
      <c r="H307" s="1017"/>
      <c r="I307" s="1045"/>
      <c r="J307" s="1044"/>
      <c r="K307" s="1017"/>
      <c r="L307" s="1017"/>
      <c r="M307" s="1045"/>
      <c r="N307" s="1045"/>
      <c r="O307" s="1046"/>
      <c r="P307" s="1045"/>
      <c r="Q307" s="1045"/>
      <c r="R307" s="1017"/>
      <c r="S307" s="1045"/>
      <c r="T307" s="1045"/>
      <c r="U307" s="1045"/>
      <c r="V307" s="1045"/>
      <c r="W307" s="1017"/>
      <c r="X307" s="1017"/>
      <c r="Y307" s="1045"/>
      <c r="Z307" s="1017"/>
      <c r="AA307" s="1045"/>
      <c r="AB307" s="1017"/>
      <c r="AC307" s="1017"/>
      <c r="AD307" s="1017"/>
      <c r="AE307" s="1017"/>
      <c r="AF307" s="1045"/>
      <c r="AG307" s="1017"/>
      <c r="AH307" s="1045"/>
      <c r="AI307" s="1018"/>
      <c r="AJ307" s="1019"/>
      <c r="AK307" s="1017"/>
      <c r="AL307" s="1045"/>
      <c r="AM307" s="1031"/>
      <c r="AN307" s="1045"/>
      <c r="AO307" s="1045"/>
      <c r="AP307" s="1045"/>
      <c r="AQ307" s="1017"/>
      <c r="AR307" s="1017"/>
      <c r="AS307" s="1017"/>
      <c r="AT307" s="1017"/>
      <c r="AU307" s="1017"/>
      <c r="AV307" s="1017"/>
      <c r="AW307" s="1017"/>
      <c r="AX307" s="1017"/>
      <c r="AY307" s="1017"/>
      <c r="AZ307" s="1017"/>
      <c r="BA307" s="1017"/>
    </row>
    <row r="308" ht="15.75" customHeight="1">
      <c r="A308" s="1050" t="s">
        <v>6783</v>
      </c>
      <c r="B308" s="1051" t="s">
        <v>6784</v>
      </c>
      <c r="C308" s="1006"/>
      <c r="D308" s="1037"/>
      <c r="E308" s="1039"/>
      <c r="F308" s="1039"/>
      <c r="G308" s="1039"/>
      <c r="H308" s="1039"/>
      <c r="I308" s="1037"/>
      <c r="J308" s="1039"/>
      <c r="K308" s="1039"/>
      <c r="L308" s="1039"/>
      <c r="M308" s="1039"/>
      <c r="N308" s="1039"/>
      <c r="O308" s="1039"/>
      <c r="P308" s="1039"/>
      <c r="Q308" s="1039"/>
      <c r="R308" s="1039"/>
      <c r="S308" s="1039"/>
      <c r="T308" s="1039"/>
      <c r="U308" s="1039"/>
      <c r="V308" s="1039"/>
      <c r="W308" s="1039"/>
      <c r="X308" s="1039"/>
      <c r="Y308" s="1039"/>
      <c r="Z308" s="1039"/>
      <c r="AA308" s="1039"/>
      <c r="AB308" s="1039"/>
      <c r="AC308" s="457" t="s">
        <v>3290</v>
      </c>
      <c r="AD308" s="1039"/>
      <c r="AE308" s="1039"/>
      <c r="AF308" s="1039"/>
      <c r="AG308" s="1039"/>
      <c r="AH308" s="1039"/>
      <c r="AI308" s="1052"/>
      <c r="AJ308" s="1053"/>
      <c r="AK308" s="1039"/>
      <c r="AL308" s="1039"/>
      <c r="AM308" s="1039"/>
      <c r="AN308" s="1039"/>
      <c r="AO308" s="1039"/>
      <c r="AP308" s="1039"/>
      <c r="AQ308" s="1039"/>
      <c r="AR308" s="1039"/>
      <c r="AS308" s="1039"/>
      <c r="AT308" s="1039"/>
      <c r="AU308" s="1039"/>
      <c r="AV308" s="1039"/>
      <c r="AW308" s="1039"/>
      <c r="AX308" s="1039"/>
      <c r="AY308" s="1039"/>
      <c r="AZ308" s="1039"/>
      <c r="BA308" s="1039"/>
    </row>
    <row r="309" ht="15.75" customHeight="1">
      <c r="A309" s="1054"/>
      <c r="B309" s="1054" t="s">
        <v>6785</v>
      </c>
      <c r="C309" s="1013" t="s">
        <v>821</v>
      </c>
      <c r="D309" s="93" t="s">
        <v>821</v>
      </c>
      <c r="E309" s="1045"/>
      <c r="F309" s="1045"/>
      <c r="G309" s="1045"/>
      <c r="H309" s="1045"/>
      <c r="I309" s="1044"/>
      <c r="J309" s="1045"/>
      <c r="K309" s="1045"/>
      <c r="L309" s="1045"/>
      <c r="M309" s="1045"/>
      <c r="N309" s="1045"/>
      <c r="O309" s="1045"/>
      <c r="P309" s="1045"/>
      <c r="Q309" s="1045"/>
      <c r="R309" s="1045"/>
      <c r="S309" s="1045"/>
      <c r="T309" s="1045"/>
      <c r="U309" s="1045"/>
      <c r="V309" s="1045"/>
      <c r="W309" s="1045"/>
      <c r="X309" s="1045"/>
      <c r="Y309" s="1045"/>
      <c r="Z309" s="1045"/>
      <c r="AA309" s="1045"/>
      <c r="AB309" s="1045"/>
      <c r="AC309" s="1045"/>
      <c r="AD309" s="1045"/>
      <c r="AE309" s="1045"/>
      <c r="AF309" s="1045"/>
      <c r="AG309" s="1045"/>
      <c r="AH309" s="1045"/>
      <c r="AI309" s="1055"/>
      <c r="AJ309" s="1056"/>
      <c r="AK309" s="1045"/>
      <c r="AL309" s="1045"/>
      <c r="AM309" s="1045"/>
      <c r="AN309" s="1045"/>
      <c r="AO309" s="1045"/>
      <c r="AP309" s="1045"/>
      <c r="AQ309" s="1045"/>
      <c r="AR309" s="1045"/>
      <c r="AS309" s="1045"/>
      <c r="AT309" s="1045"/>
      <c r="AU309" s="1045"/>
      <c r="AV309" s="1045"/>
      <c r="AW309" s="1045"/>
      <c r="AX309" s="1045"/>
      <c r="AY309" s="1045"/>
      <c r="AZ309" s="1045"/>
      <c r="BA309" s="1045"/>
    </row>
    <row r="310" ht="15.75" customHeight="1">
      <c r="A310" s="1054"/>
      <c r="B310" s="1054" t="s">
        <v>6786</v>
      </c>
      <c r="C310" s="1006" t="s">
        <v>351</v>
      </c>
      <c r="D310" s="1037"/>
      <c r="E310" s="457" t="s">
        <v>6389</v>
      </c>
      <c r="F310" s="1039"/>
      <c r="G310" s="1039"/>
      <c r="H310" s="457" t="s">
        <v>351</v>
      </c>
      <c r="I310" s="1037"/>
      <c r="J310" s="1039"/>
      <c r="K310" s="1039"/>
      <c r="L310" s="1039"/>
      <c r="M310" s="1039"/>
      <c r="N310" s="1039"/>
      <c r="O310" s="1039"/>
      <c r="P310" s="1039"/>
      <c r="Q310" s="1039"/>
      <c r="R310" s="1039"/>
      <c r="S310" s="1039"/>
      <c r="T310" s="1039"/>
      <c r="U310" s="1039"/>
      <c r="V310" s="1039"/>
      <c r="W310" s="1039"/>
      <c r="X310" s="1039"/>
      <c r="Y310" s="1039"/>
      <c r="Z310" s="1008" t="s">
        <v>1104</v>
      </c>
      <c r="AA310" s="1039"/>
      <c r="AB310" s="1039"/>
      <c r="AC310" s="1039"/>
      <c r="AD310" s="1039"/>
      <c r="AE310" s="1039"/>
      <c r="AF310" s="1039"/>
      <c r="AG310" s="1039"/>
      <c r="AH310" s="1039"/>
      <c r="AI310" s="1052"/>
      <c r="AJ310" s="1053"/>
      <c r="AK310" s="1039"/>
      <c r="AL310" s="1039"/>
      <c r="AM310" s="1039"/>
      <c r="AN310" s="1039"/>
      <c r="AO310" s="1039"/>
      <c r="AP310" s="1039"/>
      <c r="AQ310" s="1039"/>
      <c r="AR310" s="1039"/>
      <c r="AS310" s="1039"/>
      <c r="AT310" s="1039"/>
      <c r="AU310" s="1039"/>
      <c r="AV310" s="1039"/>
      <c r="AW310" s="1039"/>
      <c r="AX310" s="1039"/>
      <c r="AY310" s="1039"/>
      <c r="AZ310" s="1039"/>
      <c r="BA310" s="103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6787</v>
      </c>
      <c r="C1" s="1057"/>
      <c r="F1" s="1057"/>
      <c r="H1" s="24" t="s">
        <v>35</v>
      </c>
      <c r="K1" s="26" t="s">
        <v>36</v>
      </c>
      <c r="N1" s="28" t="s">
        <v>6421</v>
      </c>
      <c r="Q1" s="30" t="s">
        <v>38</v>
      </c>
      <c r="T1" s="31" t="s">
        <v>39</v>
      </c>
      <c r="W1" s="32" t="s">
        <v>6601</v>
      </c>
      <c r="Z1" s="33" t="s">
        <v>6648</v>
      </c>
      <c r="AC1" s="34" t="s">
        <v>42</v>
      </c>
      <c r="AF1" s="1058"/>
      <c r="AG1" s="1058"/>
    </row>
    <row r="2" ht="30.75" customHeight="1">
      <c r="A2" s="35" t="s">
        <v>43</v>
      </c>
      <c r="B2" s="36" t="s">
        <v>44</v>
      </c>
      <c r="C2" s="36" t="s">
        <v>45</v>
      </c>
      <c r="F2" s="36" t="s">
        <v>6788</v>
      </c>
      <c r="H2" s="1059"/>
      <c r="I2" s="1059"/>
      <c r="J2" s="1059"/>
      <c r="K2" s="1060"/>
      <c r="L2" s="1060"/>
      <c r="M2" s="1060"/>
      <c r="N2" s="1061" t="s">
        <v>54</v>
      </c>
      <c r="O2" s="1062"/>
      <c r="P2" s="1062"/>
      <c r="Q2" s="41" t="s">
        <v>48</v>
      </c>
      <c r="R2" s="41" t="s">
        <v>6789</v>
      </c>
      <c r="S2" s="1063"/>
      <c r="T2" s="42" t="s">
        <v>50</v>
      </c>
      <c r="U2" s="42" t="s">
        <v>54</v>
      </c>
      <c r="V2" s="42" t="s">
        <v>62</v>
      </c>
      <c r="W2" s="43" t="s">
        <v>52</v>
      </c>
      <c r="X2" s="1064"/>
      <c r="Y2" s="1064"/>
      <c r="Z2" s="45" t="s">
        <v>51</v>
      </c>
      <c r="AA2" s="1065"/>
      <c r="AB2" s="1065"/>
      <c r="AC2" s="1066" t="s">
        <v>6790</v>
      </c>
      <c r="AD2" s="1067"/>
      <c r="AE2" s="1067"/>
      <c r="AF2" s="1068"/>
      <c r="AG2" s="1068"/>
    </row>
    <row r="3">
      <c r="A3" s="1069" t="s">
        <v>3577</v>
      </c>
      <c r="B3" s="1070" t="s">
        <v>219</v>
      </c>
      <c r="C3" s="1071" t="s">
        <v>1498</v>
      </c>
      <c r="D3" s="1072" t="s">
        <v>1048</v>
      </c>
      <c r="E3" s="1073" t="s">
        <v>1048</v>
      </c>
      <c r="F3" s="1074" t="s">
        <v>891</v>
      </c>
      <c r="G3" s="1070" t="s">
        <v>891</v>
      </c>
      <c r="H3" s="1075"/>
      <c r="I3" s="1076"/>
      <c r="J3" s="1076"/>
      <c r="K3" s="1077"/>
      <c r="L3" s="170"/>
      <c r="M3" s="170"/>
      <c r="N3" s="170"/>
      <c r="O3" s="170"/>
      <c r="P3" s="170"/>
      <c r="Q3" s="1078" t="s">
        <v>6791</v>
      </c>
      <c r="R3" s="1075"/>
      <c r="S3" s="1075"/>
      <c r="T3" s="1079" t="s">
        <v>6792</v>
      </c>
      <c r="U3" s="170"/>
      <c r="V3" s="170"/>
      <c r="W3" s="1080" t="s">
        <v>6793</v>
      </c>
      <c r="X3" s="170"/>
      <c r="Y3" s="170"/>
      <c r="Z3" s="1081" t="s">
        <v>1025</v>
      </c>
      <c r="AA3" s="170"/>
      <c r="AB3" s="170"/>
      <c r="AC3" s="170"/>
      <c r="AD3" s="170"/>
      <c r="AE3" s="170"/>
      <c r="AF3" s="794"/>
      <c r="AG3" s="794"/>
    </row>
    <row r="4">
      <c r="A4" s="1082" t="s">
        <v>4924</v>
      </c>
      <c r="B4" s="1070" t="s">
        <v>220</v>
      </c>
      <c r="C4" s="1071" t="s">
        <v>1048</v>
      </c>
      <c r="D4" s="1072" t="s">
        <v>1048</v>
      </c>
      <c r="E4" s="1073" t="s">
        <v>1498</v>
      </c>
      <c r="F4" s="1074" t="s">
        <v>891</v>
      </c>
      <c r="G4" s="1070" t="s">
        <v>891</v>
      </c>
      <c r="H4" s="170"/>
      <c r="I4" s="175"/>
      <c r="J4" s="175"/>
      <c r="K4" s="170"/>
      <c r="L4" s="170"/>
      <c r="M4" s="170"/>
      <c r="N4" s="170"/>
      <c r="O4" s="170"/>
      <c r="P4" s="170"/>
      <c r="Q4" s="1083" t="s">
        <v>6794</v>
      </c>
      <c r="R4" s="170"/>
      <c r="S4" s="170"/>
      <c r="T4" s="1084" t="s">
        <v>6795</v>
      </c>
      <c r="U4" s="170"/>
      <c r="V4" s="170"/>
      <c r="W4" s="1078" t="s">
        <v>6796</v>
      </c>
      <c r="X4" s="170"/>
      <c r="Y4" s="170"/>
      <c r="Z4" s="1083" t="s">
        <v>1325</v>
      </c>
      <c r="AA4" s="170"/>
      <c r="AB4" s="170"/>
      <c r="AC4" s="170"/>
      <c r="AD4" s="170"/>
      <c r="AE4" s="170"/>
      <c r="AF4" s="794"/>
      <c r="AG4" s="794"/>
    </row>
    <row r="5">
      <c r="A5" s="1069" t="s">
        <v>3519</v>
      </c>
      <c r="B5" s="1070" t="s">
        <v>2292</v>
      </c>
      <c r="C5" s="1071" t="s">
        <v>1286</v>
      </c>
      <c r="D5" s="1072" t="s">
        <v>1048</v>
      </c>
      <c r="E5" s="1073" t="s">
        <v>1048</v>
      </c>
      <c r="F5" s="1074" t="s">
        <v>435</v>
      </c>
      <c r="G5" s="1070" t="s">
        <v>541</v>
      </c>
      <c r="H5" s="170"/>
      <c r="I5" s="175"/>
      <c r="J5" s="175"/>
      <c r="K5" s="170"/>
      <c r="L5" s="170"/>
      <c r="M5" s="170"/>
      <c r="N5" s="170"/>
      <c r="O5" s="170"/>
      <c r="P5" s="170"/>
      <c r="Q5" s="1084" t="s">
        <v>3522</v>
      </c>
      <c r="R5" s="1085" t="s">
        <v>2001</v>
      </c>
      <c r="S5" s="170"/>
      <c r="T5" s="843" t="s">
        <v>1269</v>
      </c>
      <c r="U5" s="170"/>
      <c r="V5" s="170"/>
      <c r="W5" s="1083" t="s">
        <v>6797</v>
      </c>
      <c r="X5" s="170"/>
      <c r="Y5" s="170"/>
      <c r="Z5" s="255" t="s">
        <v>6798</v>
      </c>
      <c r="AA5" s="170"/>
      <c r="AB5" s="170"/>
      <c r="AC5" s="170"/>
      <c r="AD5" s="170"/>
      <c r="AE5" s="170"/>
      <c r="AF5" s="794"/>
      <c r="AG5" s="794"/>
    </row>
    <row r="6">
      <c r="A6" s="1086" t="s">
        <v>5996</v>
      </c>
      <c r="B6" s="1070" t="s">
        <v>330</v>
      </c>
      <c r="C6" s="1071" t="s">
        <v>1286</v>
      </c>
      <c r="D6" s="1072" t="s">
        <v>1498</v>
      </c>
      <c r="E6" s="1073" t="s">
        <v>1286</v>
      </c>
      <c r="F6" s="1074" t="s">
        <v>1498</v>
      </c>
      <c r="G6" s="1070" t="s">
        <v>1498</v>
      </c>
      <c r="H6" s="1087"/>
      <c r="I6" s="175"/>
      <c r="J6" s="175"/>
      <c r="K6" s="170"/>
      <c r="L6" s="170"/>
      <c r="M6" s="170"/>
      <c r="N6" s="170"/>
      <c r="O6" s="170"/>
      <c r="P6" s="170"/>
      <c r="Q6" s="1087"/>
      <c r="R6" s="1087"/>
      <c r="S6" s="1087"/>
      <c r="T6" s="1075"/>
      <c r="U6" s="175"/>
      <c r="V6" s="1084" t="s">
        <v>6799</v>
      </c>
      <c r="W6" s="170"/>
      <c r="X6" s="170"/>
      <c r="Y6" s="170"/>
      <c r="Z6" s="170"/>
      <c r="AA6" s="170"/>
      <c r="AB6" s="170"/>
      <c r="AC6" s="1084" t="s">
        <v>6800</v>
      </c>
      <c r="AD6" s="170"/>
      <c r="AE6" s="170"/>
      <c r="AF6" s="794"/>
      <c r="AG6" s="794"/>
    </row>
    <row r="7">
      <c r="A7" s="1088" t="s">
        <v>6199</v>
      </c>
      <c r="B7" s="1070" t="s">
        <v>632</v>
      </c>
      <c r="C7" s="1071" t="s">
        <v>1286</v>
      </c>
      <c r="D7" s="1072" t="s">
        <v>1048</v>
      </c>
      <c r="E7" s="1073" t="s">
        <v>1286</v>
      </c>
      <c r="F7" s="1074" t="s">
        <v>891</v>
      </c>
      <c r="G7" s="1070" t="s">
        <v>891</v>
      </c>
      <c r="H7" s="1075"/>
      <c r="I7" s="1076"/>
      <c r="J7" s="1076"/>
      <c r="K7" s="1077"/>
      <c r="L7" s="1077"/>
      <c r="M7" s="1089"/>
      <c r="N7" s="1089"/>
      <c r="O7" s="1089"/>
      <c r="P7" s="1089"/>
      <c r="Q7" s="843" t="s">
        <v>243</v>
      </c>
      <c r="R7" s="1075"/>
      <c r="S7" s="1075"/>
      <c r="T7" s="866" t="s">
        <v>1959</v>
      </c>
      <c r="U7" s="170"/>
      <c r="V7" s="170"/>
      <c r="W7" s="866" t="s">
        <v>536</v>
      </c>
      <c r="X7" s="1089"/>
      <c r="Y7" s="1089"/>
      <c r="Z7" s="1080" t="s">
        <v>6515</v>
      </c>
      <c r="AA7" s="1089"/>
      <c r="AB7" s="1089"/>
      <c r="AC7" s="170"/>
      <c r="AD7" s="1089"/>
      <c r="AE7" s="1089"/>
      <c r="AF7" s="1090"/>
      <c r="AG7" s="1090"/>
    </row>
    <row r="8">
      <c r="A8" s="1069" t="s">
        <v>1887</v>
      </c>
      <c r="B8" s="1070" t="s">
        <v>632</v>
      </c>
      <c r="C8" s="1071" t="s">
        <v>1048</v>
      </c>
      <c r="D8" s="1072" t="s">
        <v>1286</v>
      </c>
      <c r="E8" s="1073" t="s">
        <v>1286</v>
      </c>
      <c r="F8" s="1074" t="s">
        <v>435</v>
      </c>
      <c r="G8" s="1070" t="s">
        <v>435</v>
      </c>
      <c r="H8" s="170"/>
      <c r="I8" s="175"/>
      <c r="J8" s="1076"/>
      <c r="K8" s="170"/>
      <c r="L8" s="170"/>
      <c r="M8" s="170"/>
      <c r="N8" s="170"/>
      <c r="O8" s="170"/>
      <c r="P8" s="170"/>
      <c r="Q8" s="170"/>
      <c r="R8" s="170"/>
      <c r="S8" s="170"/>
      <c r="T8" s="1091" t="s">
        <v>1826</v>
      </c>
      <c r="U8" s="175"/>
      <c r="V8" s="841" t="s">
        <v>6801</v>
      </c>
      <c r="W8" s="170"/>
      <c r="X8" s="170"/>
      <c r="Y8" s="170"/>
      <c r="Z8" s="170"/>
      <c r="AA8" s="170"/>
      <c r="AB8" s="170"/>
      <c r="AC8" s="843" t="s">
        <v>216</v>
      </c>
      <c r="AD8" s="170"/>
      <c r="AE8" s="170"/>
      <c r="AF8" s="794"/>
      <c r="AG8" s="794"/>
    </row>
    <row r="9">
      <c r="A9" s="1069" t="s">
        <v>537</v>
      </c>
      <c r="B9" s="1070" t="s">
        <v>720</v>
      </c>
      <c r="C9" s="1071" t="s">
        <v>1048</v>
      </c>
      <c r="D9" s="1072" t="s">
        <v>1286</v>
      </c>
      <c r="E9" s="1073" t="s">
        <v>1286</v>
      </c>
      <c r="F9" s="1074" t="s">
        <v>1048</v>
      </c>
      <c r="G9" s="1070" t="s">
        <v>1048</v>
      </c>
      <c r="H9" s="1087"/>
      <c r="I9" s="175"/>
      <c r="J9" s="175"/>
      <c r="K9" s="170"/>
      <c r="L9" s="170"/>
      <c r="M9" s="170"/>
      <c r="N9" s="170"/>
      <c r="O9" s="170"/>
      <c r="P9" s="170"/>
      <c r="Q9" s="1087"/>
      <c r="R9" s="1087"/>
      <c r="S9" s="1087"/>
      <c r="T9" s="1092"/>
      <c r="U9" s="175"/>
      <c r="V9" s="1091" t="s">
        <v>6802</v>
      </c>
      <c r="W9" s="170"/>
      <c r="X9" s="170"/>
      <c r="Y9" s="170"/>
      <c r="Z9" s="170"/>
      <c r="AA9" s="170"/>
      <c r="AB9" s="170"/>
      <c r="AC9" s="170"/>
      <c r="AD9" s="170"/>
      <c r="AE9" s="170"/>
      <c r="AF9" s="794"/>
      <c r="AG9" s="794"/>
    </row>
    <row r="10">
      <c r="A10" s="1086" t="s">
        <v>327</v>
      </c>
      <c r="B10" s="1070" t="s">
        <v>720</v>
      </c>
      <c r="C10" s="1071" t="s">
        <v>1048</v>
      </c>
      <c r="D10" s="1072" t="s">
        <v>1286</v>
      </c>
      <c r="E10" s="1073" t="s">
        <v>1286</v>
      </c>
      <c r="F10" s="1074" t="s">
        <v>1048</v>
      </c>
      <c r="G10" s="1070" t="s">
        <v>1048</v>
      </c>
      <c r="H10" s="170"/>
      <c r="I10" s="175"/>
      <c r="J10" s="175"/>
      <c r="K10" s="170"/>
      <c r="L10" s="170"/>
      <c r="M10" s="170"/>
      <c r="N10" s="170"/>
      <c r="O10" s="170"/>
      <c r="P10" s="170"/>
      <c r="Q10" s="170"/>
      <c r="R10" s="170"/>
      <c r="S10" s="170"/>
      <c r="T10" s="170"/>
      <c r="U10" s="175"/>
      <c r="V10" s="170"/>
      <c r="W10" s="170"/>
      <c r="X10" s="170"/>
      <c r="Y10" s="170"/>
      <c r="Z10" s="170"/>
      <c r="AA10" s="170"/>
      <c r="AB10" s="170"/>
      <c r="AC10" s="1093" t="s">
        <v>6541</v>
      </c>
      <c r="AD10" s="170"/>
      <c r="AE10" s="170"/>
      <c r="AF10" s="794"/>
      <c r="AG10" s="794"/>
    </row>
    <row r="11">
      <c r="A11" s="1086" t="s">
        <v>5619</v>
      </c>
      <c r="B11" s="1070" t="s">
        <v>891</v>
      </c>
      <c r="C11" s="1071" t="s">
        <v>1286</v>
      </c>
      <c r="D11" s="1072" t="s">
        <v>1286</v>
      </c>
      <c r="E11" s="1073" t="s">
        <v>1048</v>
      </c>
      <c r="F11" s="1074" t="s">
        <v>1048</v>
      </c>
      <c r="G11" s="1070" t="s">
        <v>1048</v>
      </c>
      <c r="H11" s="170"/>
      <c r="I11" s="175"/>
      <c r="J11" s="1076"/>
      <c r="K11" s="843"/>
      <c r="L11" s="89"/>
      <c r="M11" s="841"/>
      <c r="N11" s="170"/>
      <c r="O11" s="170"/>
      <c r="P11" s="170"/>
      <c r="Q11" s="170"/>
      <c r="R11" s="170"/>
      <c r="S11" s="170"/>
      <c r="T11" s="1075"/>
      <c r="U11" s="175"/>
      <c r="V11" s="1083" t="s">
        <v>6803</v>
      </c>
      <c r="W11" s="170"/>
      <c r="X11" s="170"/>
      <c r="Y11" s="170"/>
      <c r="Z11" s="170"/>
      <c r="AA11" s="170"/>
      <c r="AB11" s="170"/>
      <c r="AC11" s="170"/>
      <c r="AD11" s="170"/>
      <c r="AE11" s="170"/>
      <c r="AF11" s="794"/>
      <c r="AG11" s="794"/>
    </row>
    <row r="12">
      <c r="A12" s="1069" t="s">
        <v>1046</v>
      </c>
      <c r="B12" s="1070" t="s">
        <v>891</v>
      </c>
      <c r="C12" s="1071" t="s">
        <v>1286</v>
      </c>
      <c r="D12" s="1072" t="s">
        <v>1286</v>
      </c>
      <c r="E12" s="1073" t="s">
        <v>1048</v>
      </c>
      <c r="F12" s="1074" t="s">
        <v>1048</v>
      </c>
      <c r="G12" s="1070" t="s">
        <v>1048</v>
      </c>
      <c r="H12" s="170"/>
      <c r="I12" s="175"/>
      <c r="J12" s="175"/>
      <c r="K12" s="843"/>
      <c r="L12" s="89"/>
      <c r="M12" s="841"/>
      <c r="N12" s="170"/>
      <c r="O12" s="170"/>
      <c r="P12" s="170"/>
      <c r="Q12" s="170"/>
      <c r="R12" s="170"/>
      <c r="S12" s="170"/>
      <c r="T12" s="170"/>
      <c r="U12" s="175"/>
      <c r="V12" s="170"/>
      <c r="W12" s="170"/>
      <c r="X12" s="170"/>
      <c r="Y12" s="170"/>
      <c r="Z12" s="170"/>
      <c r="AA12" s="170"/>
      <c r="AB12" s="170"/>
      <c r="AC12" s="1083" t="s">
        <v>6804</v>
      </c>
      <c r="AD12" s="170"/>
      <c r="AE12" s="170"/>
      <c r="AF12" s="794"/>
      <c r="AG12" s="794"/>
    </row>
    <row r="13">
      <c r="A13" s="1069" t="s">
        <v>1225</v>
      </c>
      <c r="B13" s="1070" t="s">
        <v>891</v>
      </c>
      <c r="C13" s="1071" t="s">
        <v>1048</v>
      </c>
      <c r="D13" s="1072" t="s">
        <v>1286</v>
      </c>
      <c r="E13" s="1073" t="s">
        <v>1286</v>
      </c>
      <c r="F13" s="1074" t="s">
        <v>1048</v>
      </c>
      <c r="G13" s="1070" t="s">
        <v>1048</v>
      </c>
      <c r="H13" s="170"/>
      <c r="I13" s="175"/>
      <c r="J13" s="175"/>
      <c r="K13" s="940"/>
      <c r="L13" s="1094"/>
      <c r="M13" s="89"/>
      <c r="N13" s="1095"/>
      <c r="O13" s="170"/>
      <c r="P13" s="170"/>
      <c r="Q13" s="170"/>
      <c r="R13" s="1078" t="s">
        <v>4532</v>
      </c>
      <c r="S13" s="170"/>
      <c r="T13" s="170"/>
      <c r="U13" s="170"/>
      <c r="V13" s="170"/>
      <c r="W13" s="170"/>
      <c r="X13" s="170"/>
      <c r="Y13" s="170"/>
      <c r="Z13" s="170"/>
      <c r="AA13" s="170"/>
      <c r="AB13" s="170"/>
      <c r="AC13" s="170"/>
      <c r="AD13" s="170"/>
      <c r="AE13" s="170"/>
      <c r="AF13" s="794"/>
      <c r="AG13" s="794"/>
    </row>
    <row r="14">
      <c r="A14" s="1086" t="s">
        <v>1109</v>
      </c>
      <c r="B14" s="1070" t="s">
        <v>435</v>
      </c>
      <c r="C14" s="1071" t="s">
        <v>1286</v>
      </c>
      <c r="D14" s="1072" t="s">
        <v>1286</v>
      </c>
      <c r="E14" s="1073" t="s">
        <v>1286</v>
      </c>
      <c r="F14" s="1074" t="s">
        <v>1048</v>
      </c>
      <c r="G14" s="1070" t="s">
        <v>1048</v>
      </c>
      <c r="H14" s="170"/>
      <c r="I14" s="175"/>
      <c r="J14" s="175"/>
      <c r="K14" s="170"/>
      <c r="L14" s="940"/>
      <c r="M14" s="843"/>
      <c r="N14" s="940"/>
      <c r="O14" s="170"/>
      <c r="P14" s="170"/>
      <c r="Q14" s="170"/>
      <c r="R14" s="170"/>
      <c r="S14" s="170"/>
      <c r="T14" s="170"/>
      <c r="U14" s="175"/>
      <c r="V14" s="170"/>
      <c r="W14" s="170"/>
      <c r="X14" s="170"/>
      <c r="Y14" s="170"/>
      <c r="Z14" s="170"/>
      <c r="AA14" s="255"/>
      <c r="AB14" s="170"/>
      <c r="AC14" s="841" t="s">
        <v>6805</v>
      </c>
      <c r="AD14" s="170"/>
      <c r="AE14" s="170"/>
      <c r="AF14" s="794"/>
      <c r="AG14" s="794"/>
    </row>
    <row r="15">
      <c r="A15" s="1069" t="s">
        <v>630</v>
      </c>
      <c r="B15" s="1070" t="s">
        <v>435</v>
      </c>
      <c r="C15" s="1071" t="s">
        <v>1286</v>
      </c>
      <c r="D15" s="1072" t="s">
        <v>1286</v>
      </c>
      <c r="E15" s="1073" t="s">
        <v>1286</v>
      </c>
      <c r="F15" s="1074" t="s">
        <v>1048</v>
      </c>
      <c r="G15" s="1070" t="s">
        <v>1048</v>
      </c>
      <c r="H15" s="170"/>
      <c r="I15" s="175"/>
      <c r="J15" s="175"/>
      <c r="K15" s="170"/>
      <c r="L15" s="170"/>
      <c r="M15" s="170"/>
      <c r="N15" s="170"/>
      <c r="O15" s="170"/>
      <c r="P15" s="170"/>
      <c r="Q15" s="170"/>
      <c r="R15" s="170"/>
      <c r="S15" s="170"/>
      <c r="T15" s="1075"/>
      <c r="U15" s="175"/>
      <c r="V15" s="843" t="s">
        <v>992</v>
      </c>
      <c r="W15" s="170"/>
      <c r="X15" s="170"/>
      <c r="Y15" s="170"/>
      <c r="Z15" s="170"/>
      <c r="AA15" s="170"/>
      <c r="AB15" s="170"/>
      <c r="AC15" s="170"/>
      <c r="AD15" s="170"/>
      <c r="AE15" s="170"/>
      <c r="AF15" s="794"/>
      <c r="AG15" s="794"/>
    </row>
    <row r="16">
      <c r="A16" s="1088" t="s">
        <v>5284</v>
      </c>
      <c r="B16" s="1070" t="s">
        <v>435</v>
      </c>
      <c r="C16" s="1071" t="s">
        <v>1286</v>
      </c>
      <c r="D16" s="1072" t="s">
        <v>1286</v>
      </c>
      <c r="E16" s="1073" t="s">
        <v>1286</v>
      </c>
      <c r="F16" s="1074" t="s">
        <v>435</v>
      </c>
      <c r="G16" s="1070" t="s">
        <v>435</v>
      </c>
      <c r="H16" s="940"/>
      <c r="I16" s="1096"/>
      <c r="J16" s="1096"/>
      <c r="K16" s="1097"/>
      <c r="L16" s="1097"/>
      <c r="M16" s="1097"/>
      <c r="N16" s="1097"/>
      <c r="O16" s="1097"/>
      <c r="P16" s="1097"/>
      <c r="Q16" s="843" t="s">
        <v>2836</v>
      </c>
      <c r="R16" s="940"/>
      <c r="S16" s="940"/>
      <c r="T16" s="866" t="s">
        <v>3186</v>
      </c>
      <c r="U16" s="92"/>
      <c r="V16" s="92"/>
      <c r="W16" s="866" t="s">
        <v>1408</v>
      </c>
      <c r="X16" s="1097"/>
      <c r="Y16" s="1097"/>
      <c r="Z16" s="1098"/>
      <c r="AA16" s="1097"/>
      <c r="AB16" s="1097"/>
      <c r="AC16" s="89"/>
      <c r="AD16" s="1077"/>
      <c r="AE16" s="1077"/>
      <c r="AF16" s="1099"/>
      <c r="AG16" s="1099"/>
    </row>
    <row r="17">
      <c r="A17" s="1069" t="s">
        <v>965</v>
      </c>
      <c r="B17" s="1070" t="s">
        <v>435</v>
      </c>
      <c r="C17" s="1071" t="s">
        <v>1286</v>
      </c>
      <c r="D17" s="1072" t="s">
        <v>1048</v>
      </c>
      <c r="E17" s="1073" t="s">
        <v>1286</v>
      </c>
      <c r="F17" s="1074" t="s">
        <v>1048</v>
      </c>
      <c r="G17" s="1070" t="s">
        <v>1048</v>
      </c>
      <c r="H17" s="170"/>
      <c r="I17" s="175"/>
      <c r="J17" s="175"/>
      <c r="K17" s="170"/>
      <c r="L17" s="170"/>
      <c r="M17" s="170"/>
      <c r="N17" s="170"/>
      <c r="O17" s="170"/>
      <c r="P17" s="170"/>
      <c r="Q17" s="170"/>
      <c r="R17" s="1084" t="s">
        <v>190</v>
      </c>
      <c r="S17" s="170"/>
      <c r="T17" s="170"/>
      <c r="U17" s="170"/>
      <c r="V17" s="170"/>
      <c r="W17" s="170"/>
      <c r="X17" s="170"/>
      <c r="Y17" s="170"/>
      <c r="Z17" s="170"/>
      <c r="AA17" s="170"/>
      <c r="AB17" s="170"/>
      <c r="AC17" s="170"/>
      <c r="AD17" s="170"/>
      <c r="AE17" s="170"/>
      <c r="AF17" s="794"/>
      <c r="AG17" s="794"/>
    </row>
    <row r="18">
      <c r="A18" s="1069" t="s">
        <v>5926</v>
      </c>
      <c r="B18" s="1070" t="s">
        <v>1498</v>
      </c>
      <c r="C18" s="1071" t="s">
        <v>1286</v>
      </c>
      <c r="D18" s="1072" t="s">
        <v>1286</v>
      </c>
      <c r="E18" s="1073" t="s">
        <v>1286</v>
      </c>
      <c r="F18" s="1074" t="s">
        <v>1048</v>
      </c>
      <c r="G18" s="1070" t="s">
        <v>1048</v>
      </c>
      <c r="H18" s="170"/>
      <c r="I18" s="175"/>
      <c r="J18" s="175"/>
      <c r="K18" s="170"/>
      <c r="L18" s="170"/>
      <c r="M18" s="170"/>
      <c r="N18" s="170"/>
      <c r="O18" s="170"/>
      <c r="P18" s="170"/>
      <c r="Q18" s="170"/>
      <c r="R18" s="170"/>
      <c r="S18" s="170"/>
      <c r="T18" s="170"/>
      <c r="U18" s="175"/>
      <c r="V18" s="170"/>
      <c r="W18" s="170"/>
      <c r="X18" s="170"/>
      <c r="Y18" s="170"/>
      <c r="Z18" s="170"/>
      <c r="AA18" s="170"/>
      <c r="AB18" s="170"/>
      <c r="AC18" s="841" t="s">
        <v>6806</v>
      </c>
      <c r="AD18" s="170"/>
      <c r="AE18" s="170"/>
      <c r="AF18" s="794"/>
      <c r="AG18" s="794"/>
    </row>
    <row r="19">
      <c r="A19" s="1069" t="s">
        <v>718</v>
      </c>
      <c r="B19" s="1070" t="s">
        <v>1498</v>
      </c>
      <c r="C19" s="1071" t="s">
        <v>1286</v>
      </c>
      <c r="D19" s="1072" t="s">
        <v>1286</v>
      </c>
      <c r="E19" s="1073" t="s">
        <v>1048</v>
      </c>
      <c r="F19" s="1074" t="s">
        <v>1048</v>
      </c>
      <c r="G19" s="1070" t="s">
        <v>1048</v>
      </c>
      <c r="H19" s="170"/>
      <c r="I19" s="175"/>
      <c r="J19" s="175"/>
      <c r="K19" s="170"/>
      <c r="L19" s="170"/>
      <c r="M19" s="170"/>
      <c r="N19" s="170"/>
      <c r="O19" s="170"/>
      <c r="P19" s="170"/>
      <c r="Q19" s="170"/>
      <c r="R19" s="1083" t="s">
        <v>832</v>
      </c>
      <c r="S19" s="170"/>
      <c r="T19" s="170"/>
      <c r="U19" s="170"/>
      <c r="V19" s="170"/>
      <c r="W19" s="170"/>
      <c r="X19" s="170"/>
      <c r="Y19" s="170"/>
      <c r="Z19" s="170"/>
      <c r="AA19" s="170"/>
      <c r="AB19" s="170"/>
      <c r="AC19" s="170"/>
      <c r="AD19" s="170"/>
      <c r="AE19" s="170"/>
      <c r="AF19" s="794"/>
      <c r="AG19" s="794"/>
    </row>
    <row r="20">
      <c r="A20" s="1069" t="s">
        <v>2439</v>
      </c>
      <c r="B20" s="1070" t="s">
        <v>1048</v>
      </c>
      <c r="C20" s="1071" t="s">
        <v>1048</v>
      </c>
      <c r="D20" s="1072" t="s">
        <v>1286</v>
      </c>
      <c r="E20" s="1073" t="s">
        <v>1286</v>
      </c>
      <c r="F20" s="1074" t="s">
        <v>1048</v>
      </c>
      <c r="G20" s="1070" t="s">
        <v>1048</v>
      </c>
      <c r="H20" s="170"/>
      <c r="I20" s="175"/>
      <c r="J20" s="175"/>
      <c r="K20" s="170"/>
      <c r="L20" s="170"/>
      <c r="M20" s="170"/>
      <c r="N20" s="170"/>
      <c r="O20" s="170"/>
      <c r="P20" s="170"/>
      <c r="Q20" s="170"/>
      <c r="R20" s="170"/>
      <c r="S20" s="170"/>
      <c r="T20" s="170"/>
      <c r="U20" s="1078" t="s">
        <v>6807</v>
      </c>
      <c r="V20" s="170"/>
      <c r="W20" s="170"/>
      <c r="X20" s="170"/>
      <c r="Y20" s="170"/>
      <c r="Z20" s="170"/>
      <c r="AA20" s="170"/>
      <c r="AB20" s="170"/>
      <c r="AC20" s="170"/>
      <c r="AD20" s="170"/>
      <c r="AE20" s="170"/>
      <c r="AF20" s="794"/>
      <c r="AG20" s="794"/>
    </row>
    <row r="21">
      <c r="A21" s="1088" t="s">
        <v>3777</v>
      </c>
      <c r="B21" s="1070" t="s">
        <v>1048</v>
      </c>
      <c r="C21" s="1071" t="s">
        <v>1286</v>
      </c>
      <c r="D21" s="1072" t="s">
        <v>1286</v>
      </c>
      <c r="E21" s="1073" t="s">
        <v>1286</v>
      </c>
      <c r="F21" s="1074" t="s">
        <v>1048</v>
      </c>
      <c r="G21" s="1070" t="s">
        <v>1048</v>
      </c>
      <c r="H21" s="170"/>
      <c r="I21" s="175"/>
      <c r="J21" s="175"/>
      <c r="K21" s="170"/>
      <c r="L21" s="170"/>
      <c r="M21" s="170"/>
      <c r="N21" s="170"/>
      <c r="O21" s="170"/>
      <c r="P21" s="170"/>
      <c r="Q21" s="170"/>
      <c r="R21" s="170"/>
      <c r="S21" s="170"/>
      <c r="T21" s="1075"/>
      <c r="U21" s="170"/>
      <c r="V21" s="843" t="s">
        <v>6038</v>
      </c>
      <c r="W21" s="170"/>
      <c r="X21" s="170"/>
      <c r="Y21" s="170"/>
      <c r="Z21" s="170"/>
      <c r="AA21" s="170"/>
      <c r="AB21" s="170"/>
      <c r="AC21" s="170"/>
      <c r="AD21" s="170"/>
      <c r="AE21" s="170"/>
      <c r="AF21" s="794"/>
      <c r="AG21" s="794"/>
    </row>
    <row r="22">
      <c r="A22" s="1088" t="s">
        <v>5443</v>
      </c>
      <c r="B22" s="1070" t="s">
        <v>1048</v>
      </c>
      <c r="C22" s="1071" t="s">
        <v>1048</v>
      </c>
      <c r="D22" s="1072" t="s">
        <v>1286</v>
      </c>
      <c r="E22" s="1073" t="s">
        <v>1286</v>
      </c>
      <c r="F22" s="1074" t="s">
        <v>1048</v>
      </c>
      <c r="G22" s="1070" t="s">
        <v>1048</v>
      </c>
      <c r="H22" s="170"/>
      <c r="I22" s="175"/>
      <c r="J22" s="175"/>
      <c r="K22" s="170"/>
      <c r="L22" s="170"/>
      <c r="M22" s="170"/>
      <c r="N22" s="1078" t="s">
        <v>2551</v>
      </c>
      <c r="O22" s="170"/>
      <c r="P22" s="170"/>
      <c r="Q22" s="170"/>
      <c r="R22" s="170"/>
      <c r="S22" s="170"/>
      <c r="T22" s="170"/>
      <c r="U22" s="170"/>
      <c r="V22" s="170"/>
      <c r="W22" s="170"/>
      <c r="X22" s="170"/>
      <c r="Y22" s="170"/>
      <c r="Z22" s="170"/>
      <c r="AA22" s="170"/>
      <c r="AB22" s="170"/>
      <c r="AC22" s="170"/>
      <c r="AD22" s="170"/>
      <c r="AE22" s="170"/>
      <c r="AF22" s="794"/>
      <c r="AG22" s="794"/>
    </row>
    <row r="23">
      <c r="A23" s="1069"/>
      <c r="B23" s="1070"/>
      <c r="C23" s="1071"/>
      <c r="D23" s="1072"/>
      <c r="E23" s="1073"/>
      <c r="F23" s="1074"/>
      <c r="G23" s="107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94"/>
      <c r="AG23" s="794"/>
    </row>
    <row r="24">
      <c r="A24" s="1069"/>
      <c r="B24" s="1070"/>
      <c r="C24" s="1071"/>
      <c r="D24" s="1072"/>
      <c r="E24" s="1073"/>
      <c r="F24" s="1074"/>
      <c r="G24" s="107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94"/>
      <c r="AG24" s="794"/>
    </row>
    <row r="25">
      <c r="A25" s="1069"/>
      <c r="B25" s="1070"/>
      <c r="C25" s="1071"/>
      <c r="D25" s="1072"/>
      <c r="E25" s="1073"/>
      <c r="F25" s="1074"/>
      <c r="G25" s="107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94"/>
      <c r="AG25" s="794"/>
    </row>
    <row r="26">
      <c r="A26" s="1069"/>
      <c r="B26" s="1070"/>
      <c r="C26" s="1071"/>
      <c r="D26" s="1072"/>
      <c r="E26" s="1073"/>
      <c r="F26" s="1074"/>
      <c r="G26" s="107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94"/>
      <c r="AG26" s="794"/>
    </row>
    <row r="27">
      <c r="A27" s="1069"/>
      <c r="B27" s="1070"/>
      <c r="C27" s="1071"/>
      <c r="D27" s="1072"/>
      <c r="E27" s="1073"/>
      <c r="F27" s="1074"/>
      <c r="G27" s="107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94"/>
      <c r="AG27" s="794"/>
    </row>
    <row r="28">
      <c r="A28" s="1069"/>
      <c r="B28" s="1070"/>
      <c r="C28" s="1071"/>
      <c r="D28" s="1072"/>
      <c r="E28" s="1073"/>
      <c r="F28" s="1074"/>
      <c r="G28" s="107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94"/>
      <c r="AG28" s="794"/>
    </row>
    <row r="29">
      <c r="A29" s="1069"/>
      <c r="B29" s="1070"/>
      <c r="C29" s="1071"/>
      <c r="D29" s="1072"/>
      <c r="E29" s="1073"/>
      <c r="F29" s="1074"/>
      <c r="G29" s="107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94"/>
      <c r="AG29" s="794"/>
    </row>
    <row r="30">
      <c r="A30" s="1069"/>
      <c r="B30" s="1070"/>
      <c r="C30" s="1071"/>
      <c r="D30" s="1072"/>
      <c r="E30" s="1073"/>
      <c r="F30" s="1074"/>
      <c r="G30" s="107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94"/>
      <c r="AG30" s="7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6808</v>
      </c>
      <c r="C1" s="22"/>
      <c r="F1" s="22"/>
      <c r="H1" s="1100" t="s">
        <v>6809</v>
      </c>
      <c r="W1" s="1101" t="s">
        <v>6810</v>
      </c>
      <c r="AK1" s="1102" t="s">
        <v>6811</v>
      </c>
      <c r="BE1" s="1103" t="s">
        <v>6812</v>
      </c>
      <c r="BO1" s="1104" t="s">
        <v>6813</v>
      </c>
      <c r="BT1" s="1105" t="s">
        <v>6814</v>
      </c>
      <c r="CC1" s="1100" t="s">
        <v>6815</v>
      </c>
      <c r="CK1" s="1106" t="s">
        <v>6816</v>
      </c>
      <c r="CN1" s="1107" t="s">
        <v>6817</v>
      </c>
      <c r="CR1" s="1108" t="s">
        <v>6818</v>
      </c>
    </row>
    <row r="2">
      <c r="A2" s="36" t="s">
        <v>43</v>
      </c>
      <c r="B2" s="36" t="s">
        <v>44</v>
      </c>
      <c r="C2" s="36" t="s">
        <v>45</v>
      </c>
      <c r="F2" s="36" t="s">
        <v>6819</v>
      </c>
      <c r="H2" s="1109" t="s">
        <v>6820</v>
      </c>
      <c r="I2" s="1109" t="s">
        <v>6821</v>
      </c>
      <c r="J2" s="1109" t="s">
        <v>6822</v>
      </c>
      <c r="K2" s="1109" t="s">
        <v>6823</v>
      </c>
      <c r="L2" s="1109" t="s">
        <v>6824</v>
      </c>
      <c r="M2" s="1109" t="s">
        <v>6825</v>
      </c>
      <c r="N2" s="1109" t="s">
        <v>6826</v>
      </c>
      <c r="O2" s="1109" t="s">
        <v>6827</v>
      </c>
      <c r="P2" s="1109" t="s">
        <v>6828</v>
      </c>
      <c r="Q2" s="1109" t="s">
        <v>6829</v>
      </c>
      <c r="R2" s="1109" t="s">
        <v>6830</v>
      </c>
      <c r="S2" s="1109" t="s">
        <v>6831</v>
      </c>
      <c r="T2" s="1109" t="s">
        <v>6832</v>
      </c>
      <c r="U2" s="1109" t="s">
        <v>6833</v>
      </c>
      <c r="V2" s="1109" t="s">
        <v>6834</v>
      </c>
      <c r="W2" s="1110" t="s">
        <v>6835</v>
      </c>
      <c r="X2" s="1110" t="s">
        <v>6836</v>
      </c>
      <c r="Y2" s="1110" t="s">
        <v>6837</v>
      </c>
      <c r="Z2" s="1110" t="s">
        <v>6838</v>
      </c>
      <c r="AA2" s="1110" t="s">
        <v>6839</v>
      </c>
      <c r="AB2" s="1110" t="s">
        <v>6840</v>
      </c>
      <c r="AC2" s="1110" t="s">
        <v>6841</v>
      </c>
      <c r="AD2" s="1110" t="s">
        <v>6842</v>
      </c>
      <c r="AE2" s="1110" t="s">
        <v>6843</v>
      </c>
      <c r="AF2" s="1110" t="s">
        <v>6844</v>
      </c>
      <c r="AG2" s="1110" t="s">
        <v>6845</v>
      </c>
      <c r="AH2" s="1110" t="s">
        <v>6846</v>
      </c>
      <c r="AI2" s="1110" t="s">
        <v>6847</v>
      </c>
      <c r="AJ2" s="1110" t="s">
        <v>6848</v>
      </c>
      <c r="AK2" s="1111" t="s">
        <v>6849</v>
      </c>
      <c r="AL2" s="1111" t="s">
        <v>6850</v>
      </c>
      <c r="AM2" s="1111" t="s">
        <v>6851</v>
      </c>
      <c r="AN2" s="1111" t="s">
        <v>6852</v>
      </c>
      <c r="AO2" s="1111" t="s">
        <v>6853</v>
      </c>
      <c r="AP2" s="1111" t="s">
        <v>6854</v>
      </c>
      <c r="AQ2" s="1111" t="s">
        <v>6855</v>
      </c>
      <c r="AR2" s="1111" t="s">
        <v>6856</v>
      </c>
      <c r="AS2" s="1111" t="s">
        <v>6857</v>
      </c>
      <c r="AT2" s="1111" t="s">
        <v>6858</v>
      </c>
      <c r="AU2" s="1111" t="s">
        <v>6859</v>
      </c>
      <c r="AV2" s="1111" t="s">
        <v>6860</v>
      </c>
      <c r="AW2" s="1111" t="s">
        <v>6861</v>
      </c>
      <c r="AX2" s="1111" t="s">
        <v>6862</v>
      </c>
      <c r="AY2" s="1111" t="s">
        <v>6863</v>
      </c>
      <c r="AZ2" s="1111" t="s">
        <v>6864</v>
      </c>
      <c r="BA2" s="1111" t="s">
        <v>6865</v>
      </c>
      <c r="BB2" s="1111" t="s">
        <v>6866</v>
      </c>
      <c r="BC2" s="1111" t="s">
        <v>6867</v>
      </c>
      <c r="BD2" s="1111" t="s">
        <v>6868</v>
      </c>
      <c r="BE2" s="1112" t="s">
        <v>6869</v>
      </c>
      <c r="BF2" s="1112" t="s">
        <v>6870</v>
      </c>
      <c r="BG2" s="1112" t="s">
        <v>6871</v>
      </c>
      <c r="BH2" s="1112" t="s">
        <v>6872</v>
      </c>
      <c r="BI2" s="1112" t="s">
        <v>6873</v>
      </c>
      <c r="BJ2" s="1112" t="s">
        <v>6874</v>
      </c>
      <c r="BK2" s="1112" t="s">
        <v>6875</v>
      </c>
      <c r="BL2" s="1112" t="s">
        <v>6876</v>
      </c>
      <c r="BM2" s="1112" t="s">
        <v>6877</v>
      </c>
      <c r="BN2" s="1112" t="s">
        <v>6878</v>
      </c>
      <c r="BO2" s="1113" t="s">
        <v>6879</v>
      </c>
      <c r="BP2" s="1113" t="s">
        <v>6880</v>
      </c>
      <c r="BQ2" s="1113" t="s">
        <v>6881</v>
      </c>
      <c r="BR2" s="1113" t="s">
        <v>6882</v>
      </c>
      <c r="BS2" s="1113" t="s">
        <v>6883</v>
      </c>
      <c r="BT2" s="1114" t="s">
        <v>6884</v>
      </c>
      <c r="BU2" s="1114" t="s">
        <v>6885</v>
      </c>
      <c r="BV2" s="1114" t="s">
        <v>6886</v>
      </c>
      <c r="BW2" s="1114" t="s">
        <v>6887</v>
      </c>
      <c r="BX2" s="1114" t="s">
        <v>6888</v>
      </c>
      <c r="BY2" s="1114" t="s">
        <v>6889</v>
      </c>
      <c r="BZ2" s="1114" t="s">
        <v>6890</v>
      </c>
      <c r="CA2" s="1114" t="s">
        <v>6891</v>
      </c>
      <c r="CB2" s="1114" t="s">
        <v>6892</v>
      </c>
      <c r="CC2" s="1115" t="s">
        <v>6820</v>
      </c>
      <c r="CD2" s="1115" t="s">
        <v>6823</v>
      </c>
      <c r="CE2" s="1115" t="s">
        <v>6827</v>
      </c>
      <c r="CF2" s="1115" t="s">
        <v>6829</v>
      </c>
      <c r="CG2" s="1115" t="s">
        <v>6830</v>
      </c>
      <c r="CH2" s="1115" t="s">
        <v>6833</v>
      </c>
      <c r="CI2" s="1115" t="s">
        <v>6893</v>
      </c>
      <c r="CJ2" s="1115" t="s">
        <v>6894</v>
      </c>
      <c r="CK2" s="1116" t="s">
        <v>6895</v>
      </c>
      <c r="CL2" s="1116" t="s">
        <v>6896</v>
      </c>
      <c r="CM2" s="1116" t="s">
        <v>6897</v>
      </c>
      <c r="CN2" s="1117" t="s">
        <v>6898</v>
      </c>
      <c r="CO2" s="1117" t="s">
        <v>6899</v>
      </c>
      <c r="CP2" s="1117" t="s">
        <v>6900</v>
      </c>
      <c r="CQ2" s="1117" t="s">
        <v>6901</v>
      </c>
      <c r="CR2" s="1118" t="s">
        <v>6902</v>
      </c>
    </row>
    <row r="3">
      <c r="A3" s="1119" t="s">
        <v>718</v>
      </c>
      <c r="B3" s="1120" t="s">
        <v>6903</v>
      </c>
      <c r="C3" s="1121" t="s">
        <v>720</v>
      </c>
      <c r="D3" s="1122" t="s">
        <v>540</v>
      </c>
      <c r="E3" s="1123" t="s">
        <v>632</v>
      </c>
      <c r="F3" s="1124" t="s">
        <v>5241</v>
      </c>
      <c r="G3" s="1120" t="s">
        <v>2070</v>
      </c>
      <c r="H3" s="1125" t="s">
        <v>6904</v>
      </c>
      <c r="I3" s="1126" t="s">
        <v>6905</v>
      </c>
      <c r="J3" s="170"/>
      <c r="K3" s="89" t="s">
        <v>6906</v>
      </c>
      <c r="L3" s="170"/>
      <c r="M3" s="1078" t="s">
        <v>6907</v>
      </c>
      <c r="N3" s="170"/>
      <c r="O3" s="843" t="s">
        <v>6908</v>
      </c>
      <c r="P3" s="1084" t="s">
        <v>6909</v>
      </c>
      <c r="Q3" s="170"/>
      <c r="R3" s="843" t="s">
        <v>6910</v>
      </c>
      <c r="S3" s="170"/>
      <c r="T3" s="89" t="s">
        <v>6911</v>
      </c>
      <c r="U3" s="1083" t="s">
        <v>5908</v>
      </c>
      <c r="V3" s="1078" t="s">
        <v>6912</v>
      </c>
      <c r="W3" s="843" t="s">
        <v>6913</v>
      </c>
      <c r="X3" s="843" t="s">
        <v>1813</v>
      </c>
      <c r="Y3" s="843" t="s">
        <v>2666</v>
      </c>
      <c r="Z3" s="1078" t="s">
        <v>4641</v>
      </c>
      <c r="AA3" s="1127" t="s">
        <v>6914</v>
      </c>
      <c r="AB3" s="1083" t="s">
        <v>3150</v>
      </c>
      <c r="AC3" s="843" t="s">
        <v>5536</v>
      </c>
      <c r="AD3" s="1083" t="s">
        <v>6915</v>
      </c>
      <c r="AE3" s="170"/>
      <c r="AF3" s="1084" t="s">
        <v>6916</v>
      </c>
      <c r="AG3" s="1084" t="s">
        <v>587</v>
      </c>
      <c r="AH3" s="170"/>
      <c r="AI3" s="843" t="s">
        <v>1552</v>
      </c>
      <c r="AJ3" s="170"/>
      <c r="AK3" s="1083" t="s">
        <v>6917</v>
      </c>
      <c r="AL3" s="89" t="s">
        <v>6918</v>
      </c>
      <c r="AM3" s="89" t="s">
        <v>6919</v>
      </c>
      <c r="AN3" s="1084" t="s">
        <v>6920</v>
      </c>
      <c r="AO3" s="170"/>
      <c r="AP3" s="89" t="s">
        <v>6921</v>
      </c>
      <c r="AQ3" s="170"/>
      <c r="AR3" s="1083" t="s">
        <v>6922</v>
      </c>
      <c r="AS3" s="1084" t="s">
        <v>6923</v>
      </c>
      <c r="AT3" s="170"/>
      <c r="AU3" s="1084" t="s">
        <v>6924</v>
      </c>
      <c r="AV3" s="170"/>
      <c r="AW3" s="170"/>
      <c r="AX3" s="1083" t="s">
        <v>6925</v>
      </c>
      <c r="AY3" s="1078" t="s">
        <v>4579</v>
      </c>
      <c r="AZ3" s="1083" t="s">
        <v>6926</v>
      </c>
      <c r="BA3" s="843" t="s">
        <v>6927</v>
      </c>
      <c r="BB3" s="1078" t="s">
        <v>6928</v>
      </c>
      <c r="BC3" s="170"/>
      <c r="BD3" s="170"/>
      <c r="BE3" s="170"/>
      <c r="BF3" s="170"/>
      <c r="BG3" s="170"/>
      <c r="BH3" s="170"/>
      <c r="BI3" s="170"/>
      <c r="BJ3" s="170"/>
      <c r="BK3" s="170"/>
      <c r="BL3" s="170"/>
      <c r="BM3" s="170"/>
      <c r="BN3" s="170"/>
      <c r="BO3" s="170"/>
      <c r="BP3" s="170"/>
      <c r="BQ3" s="170"/>
      <c r="BR3" s="170"/>
      <c r="BS3" s="170"/>
      <c r="BT3" s="170"/>
      <c r="BU3" s="1078" t="s">
        <v>4665</v>
      </c>
      <c r="BV3" s="1083"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9" t="s">
        <v>6929</v>
      </c>
      <c r="B4" s="1120" t="s">
        <v>6930</v>
      </c>
      <c r="C4" s="1121" t="s">
        <v>1048</v>
      </c>
      <c r="D4" s="1122" t="s">
        <v>1498</v>
      </c>
      <c r="E4" s="1123" t="s">
        <v>435</v>
      </c>
      <c r="F4" s="1124" t="s">
        <v>329</v>
      </c>
      <c r="G4" s="1120" t="s">
        <v>2205</v>
      </c>
      <c r="H4" s="89" t="s">
        <v>6931</v>
      </c>
      <c r="I4" s="1083" t="s">
        <v>6932</v>
      </c>
      <c r="J4" s="255"/>
      <c r="K4" s="843" t="s">
        <v>6933</v>
      </c>
      <c r="L4" s="1083" t="s">
        <v>6934</v>
      </c>
      <c r="M4" s="1128" t="s">
        <v>6935</v>
      </c>
      <c r="N4" s="255" t="s">
        <v>6936</v>
      </c>
      <c r="O4" s="1084" t="s">
        <v>6937</v>
      </c>
      <c r="P4" s="1078" t="s">
        <v>6938</v>
      </c>
      <c r="Q4" s="1084" t="s">
        <v>6939</v>
      </c>
      <c r="R4" s="89" t="s">
        <v>6940</v>
      </c>
      <c r="S4" s="255" t="s">
        <v>6941</v>
      </c>
      <c r="T4" s="1085" t="s">
        <v>6942</v>
      </c>
      <c r="U4" s="89" t="s">
        <v>6943</v>
      </c>
      <c r="V4" s="89" t="s">
        <v>6944</v>
      </c>
      <c r="W4" s="255" t="s">
        <v>687</v>
      </c>
      <c r="X4" s="255" t="s">
        <v>1989</v>
      </c>
      <c r="Y4" s="89" t="s">
        <v>6945</v>
      </c>
      <c r="Z4" s="255" t="s">
        <v>6946</v>
      </c>
      <c r="AA4" s="255"/>
      <c r="AB4" s="255" t="s">
        <v>6947</v>
      </c>
      <c r="AC4" s="89" t="s">
        <v>1010</v>
      </c>
      <c r="AD4" s="255" t="s">
        <v>6948</v>
      </c>
      <c r="AE4" s="255"/>
      <c r="AF4" s="255" t="s">
        <v>6949</v>
      </c>
      <c r="AG4" s="255" t="s">
        <v>6950</v>
      </c>
      <c r="AH4" s="170"/>
      <c r="AI4" s="255"/>
      <c r="AJ4" s="255"/>
      <c r="AK4" s="255" t="s">
        <v>6920</v>
      </c>
      <c r="AL4" s="255" t="s">
        <v>6951</v>
      </c>
      <c r="AM4" s="255" t="s">
        <v>6952</v>
      </c>
      <c r="AN4" s="89" t="s">
        <v>6920</v>
      </c>
      <c r="AO4" s="89" t="s">
        <v>6953</v>
      </c>
      <c r="AP4" s="1129" t="s">
        <v>6954</v>
      </c>
      <c r="AQ4" s="1128" t="s">
        <v>6955</v>
      </c>
      <c r="AR4" s="1128" t="s">
        <v>6922</v>
      </c>
      <c r="AS4" s="1083" t="s">
        <v>6956</v>
      </c>
      <c r="AT4" s="89" t="s">
        <v>6957</v>
      </c>
      <c r="AU4" s="843" t="s">
        <v>6958</v>
      </c>
      <c r="AV4" s="89" t="s">
        <v>6959</v>
      </c>
      <c r="AW4" s="255" t="s">
        <v>6960</v>
      </c>
      <c r="AX4" s="255" t="s">
        <v>4168</v>
      </c>
      <c r="AY4" s="255"/>
      <c r="AZ4" s="255" t="s">
        <v>6961</v>
      </c>
      <c r="BA4" s="255" t="s">
        <v>6962</v>
      </c>
      <c r="BB4" s="255" t="s">
        <v>6963</v>
      </c>
      <c r="BC4" s="255"/>
      <c r="BD4" s="255"/>
      <c r="BE4" s="255"/>
      <c r="BF4" s="255"/>
      <c r="BG4" s="255" t="s">
        <v>6964</v>
      </c>
      <c r="BH4" s="255"/>
      <c r="BI4" s="255"/>
      <c r="BJ4" s="255"/>
      <c r="BK4" s="255" t="s">
        <v>6965</v>
      </c>
      <c r="BL4" s="255"/>
      <c r="BM4" s="255"/>
      <c r="BN4" s="255"/>
      <c r="BO4" s="89" t="s">
        <v>6966</v>
      </c>
      <c r="BP4" s="170"/>
      <c r="BQ4" s="89" t="s">
        <v>6967</v>
      </c>
      <c r="BR4" s="170"/>
      <c r="BS4" s="89" t="s">
        <v>6968</v>
      </c>
      <c r="BT4" s="170"/>
      <c r="BU4" s="170"/>
      <c r="BV4" s="255" t="s">
        <v>1864</v>
      </c>
      <c r="BW4" s="170"/>
      <c r="BX4" s="170"/>
      <c r="BY4" s="255" t="s">
        <v>2934</v>
      </c>
      <c r="BZ4" s="255" t="s">
        <v>259</v>
      </c>
      <c r="CA4" s="255" t="s">
        <v>2081</v>
      </c>
      <c r="CB4" s="255"/>
      <c r="CC4" s="89" t="s">
        <v>6969</v>
      </c>
      <c r="CD4" s="89" t="s">
        <v>6970</v>
      </c>
      <c r="CE4" s="255"/>
      <c r="CF4" s="255"/>
      <c r="CG4" s="255"/>
      <c r="CH4" s="255"/>
      <c r="CI4" s="255"/>
      <c r="CJ4" s="255"/>
      <c r="CK4" s="255"/>
      <c r="CL4" s="255"/>
      <c r="CM4" s="255"/>
      <c r="CN4" s="89" t="s">
        <v>6971</v>
      </c>
      <c r="CO4" s="89" t="s">
        <v>6972</v>
      </c>
      <c r="CP4" s="255"/>
      <c r="CQ4" s="255"/>
      <c r="CR4" s="255" t="s">
        <v>6973</v>
      </c>
    </row>
    <row r="5" ht="15.75" customHeight="1">
      <c r="A5" s="1130" t="s">
        <v>6092</v>
      </c>
      <c r="B5" s="1120" t="s">
        <v>6974</v>
      </c>
      <c r="C5" s="1121" t="s">
        <v>720</v>
      </c>
      <c r="D5" s="1122" t="s">
        <v>435</v>
      </c>
      <c r="E5" s="1123" t="s">
        <v>1048</v>
      </c>
      <c r="F5" s="1124" t="s">
        <v>5265</v>
      </c>
      <c r="G5" s="1120" t="s">
        <v>5195</v>
      </c>
      <c r="H5" s="89" t="s">
        <v>6975</v>
      </c>
      <c r="I5" s="89" t="s">
        <v>6113</v>
      </c>
      <c r="J5" s="89"/>
      <c r="K5" s="1084" t="s">
        <v>6976</v>
      </c>
      <c r="L5" s="1078" t="s">
        <v>6977</v>
      </c>
      <c r="M5" s="89"/>
      <c r="N5" s="89"/>
      <c r="O5" s="1083" t="s">
        <v>6978</v>
      </c>
      <c r="P5" s="89" t="s">
        <v>6979</v>
      </c>
      <c r="Q5" s="89" t="s">
        <v>6980</v>
      </c>
      <c r="R5" s="1078" t="s">
        <v>6981</v>
      </c>
      <c r="S5" s="89"/>
      <c r="T5" s="1084" t="s">
        <v>6982</v>
      </c>
      <c r="U5" s="1078" t="s">
        <v>6983</v>
      </c>
      <c r="V5" s="89"/>
      <c r="W5" s="89" t="s">
        <v>1260</v>
      </c>
      <c r="X5" s="89"/>
      <c r="Y5" s="89" t="s">
        <v>6984</v>
      </c>
      <c r="Z5" s="1084" t="s">
        <v>1055</v>
      </c>
      <c r="AA5" s="940"/>
      <c r="AB5" s="89" t="s">
        <v>6985</v>
      </c>
      <c r="AC5" s="92"/>
      <c r="AD5" s="89" t="s">
        <v>6986</v>
      </c>
      <c r="AE5" s="89"/>
      <c r="AF5" s="89" t="s">
        <v>6987</v>
      </c>
      <c r="AG5" s="89" t="s">
        <v>119</v>
      </c>
      <c r="AH5" s="92"/>
      <c r="AI5" s="89"/>
      <c r="AJ5" s="89"/>
      <c r="AK5" s="89" t="s">
        <v>6988</v>
      </c>
      <c r="AL5" s="92"/>
      <c r="AM5" s="92"/>
      <c r="AN5" s="89" t="s">
        <v>6989</v>
      </c>
      <c r="AO5" s="1078" t="s">
        <v>6990</v>
      </c>
      <c r="AP5" s="89" t="s">
        <v>6991</v>
      </c>
      <c r="AQ5" s="89"/>
      <c r="AR5" s="89" t="s">
        <v>6992</v>
      </c>
      <c r="AS5" s="843" t="s">
        <v>6993</v>
      </c>
      <c r="AT5" s="89"/>
      <c r="AU5" s="1091" t="s">
        <v>6994</v>
      </c>
      <c r="AV5" s="789"/>
      <c r="AW5" s="789" t="s">
        <v>6995</v>
      </c>
      <c r="AX5" s="89" t="s">
        <v>3119</v>
      </c>
      <c r="AY5" s="89"/>
      <c r="AZ5" s="89" t="s">
        <v>6928</v>
      </c>
      <c r="BA5" s="1078" t="s">
        <v>6996</v>
      </c>
      <c r="BB5" s="89" t="s">
        <v>6997</v>
      </c>
      <c r="BC5" s="89"/>
      <c r="BD5" s="89"/>
      <c r="BE5" s="89" t="s">
        <v>6998</v>
      </c>
      <c r="BF5" s="89"/>
      <c r="BG5" s="89"/>
      <c r="BH5" s="89"/>
      <c r="BI5" s="89" t="s">
        <v>6999</v>
      </c>
      <c r="BJ5" s="89"/>
      <c r="BK5" s="89"/>
      <c r="BL5" s="89"/>
      <c r="BM5" s="89"/>
      <c r="BN5" s="89" t="s">
        <v>7000</v>
      </c>
      <c r="BO5" s="92"/>
      <c r="BP5" s="92"/>
      <c r="BQ5" s="92"/>
      <c r="BR5" s="92"/>
      <c r="BS5" s="92"/>
      <c r="BT5" s="89"/>
      <c r="BU5" s="89" t="s">
        <v>7001</v>
      </c>
      <c r="BV5" s="89"/>
      <c r="BW5" s="89"/>
      <c r="BX5" s="89"/>
      <c r="BY5" s="89"/>
      <c r="BZ5" s="89" t="s">
        <v>7002</v>
      </c>
      <c r="CA5" s="89"/>
      <c r="CB5" s="89"/>
      <c r="CC5" s="89"/>
      <c r="CD5" s="89"/>
      <c r="CE5" s="89"/>
      <c r="CF5" s="89"/>
      <c r="CG5" s="89"/>
      <c r="CH5" s="89"/>
      <c r="CI5" s="89"/>
      <c r="CJ5" s="89"/>
      <c r="CK5" s="89"/>
      <c r="CL5" s="89"/>
      <c r="CM5" s="89"/>
      <c r="CN5" s="89"/>
      <c r="CO5" s="89"/>
      <c r="CP5" s="89"/>
      <c r="CQ5" s="89"/>
      <c r="CR5" s="789"/>
    </row>
    <row r="6" ht="15.75" customHeight="1">
      <c r="A6" s="1131" t="s">
        <v>7003</v>
      </c>
      <c r="B6" s="1120" t="s">
        <v>7004</v>
      </c>
      <c r="C6" s="1121" t="s">
        <v>539</v>
      </c>
      <c r="D6" s="1122" t="s">
        <v>632</v>
      </c>
      <c r="E6" s="1123" t="s">
        <v>435</v>
      </c>
      <c r="F6" s="1124" t="s">
        <v>5241</v>
      </c>
      <c r="G6" s="1120" t="s">
        <v>5100</v>
      </c>
      <c r="H6" s="1084" t="s">
        <v>7005</v>
      </c>
      <c r="I6" s="843" t="s">
        <v>7006</v>
      </c>
      <c r="J6" s="89"/>
      <c r="K6" s="1083" t="s">
        <v>7007</v>
      </c>
      <c r="L6" s="843" t="s">
        <v>7008</v>
      </c>
      <c r="M6" s="92"/>
      <c r="N6" s="92"/>
      <c r="O6" s="843" t="s">
        <v>7009</v>
      </c>
      <c r="P6" s="92"/>
      <c r="Q6" s="89" t="s">
        <v>7010</v>
      </c>
      <c r="R6" s="1084" t="s">
        <v>7011</v>
      </c>
      <c r="S6" s="92"/>
      <c r="T6" s="1083" t="s">
        <v>7012</v>
      </c>
      <c r="U6" s="1084" t="s">
        <v>659</v>
      </c>
      <c r="V6" s="89" t="s">
        <v>7013</v>
      </c>
      <c r="W6" s="92"/>
      <c r="X6" s="1078" t="s">
        <v>7014</v>
      </c>
      <c r="Y6" s="1078" t="s">
        <v>1972</v>
      </c>
      <c r="Z6" s="92"/>
      <c r="AA6" s="92"/>
      <c r="AB6" s="92"/>
      <c r="AC6" s="89" t="s">
        <v>7015</v>
      </c>
      <c r="AD6" s="843" t="s">
        <v>357</v>
      </c>
      <c r="AE6" s="940"/>
      <c r="AF6" s="92"/>
      <c r="AG6" s="92"/>
      <c r="AH6" s="1078" t="s">
        <v>2053</v>
      </c>
      <c r="AI6" s="1084" t="s">
        <v>5342</v>
      </c>
      <c r="AJ6" s="868" t="s">
        <v>7016</v>
      </c>
      <c r="AK6" s="1084" t="s">
        <v>7017</v>
      </c>
      <c r="AL6" s="92"/>
      <c r="AM6" s="92"/>
      <c r="AN6" s="89" t="s">
        <v>6920</v>
      </c>
      <c r="AO6" s="89"/>
      <c r="AP6" s="1078" t="s">
        <v>6963</v>
      </c>
      <c r="AQ6" s="940"/>
      <c r="AR6" s="1078" t="s">
        <v>7018</v>
      </c>
      <c r="AS6" s="843" t="s">
        <v>7019</v>
      </c>
      <c r="AT6" s="1078" t="s">
        <v>7020</v>
      </c>
      <c r="AU6" s="1083" t="s">
        <v>7021</v>
      </c>
      <c r="AV6" s="92"/>
      <c r="AW6" s="92"/>
      <c r="AX6" s="1078" t="s">
        <v>3902</v>
      </c>
      <c r="AY6" s="940"/>
      <c r="AZ6" s="1084" t="s">
        <v>7022</v>
      </c>
      <c r="BA6" s="1084" t="s">
        <v>7023</v>
      </c>
      <c r="BB6" s="92"/>
      <c r="BC6" s="92"/>
      <c r="BD6" s="92"/>
      <c r="BE6" s="1132" t="s">
        <v>7024</v>
      </c>
      <c r="BF6" s="680"/>
      <c r="BG6" s="680"/>
      <c r="BH6" s="680"/>
      <c r="BI6" s="1132" t="s">
        <v>7025</v>
      </c>
      <c r="BJ6" s="680"/>
      <c r="BK6" s="729" t="s">
        <v>7026</v>
      </c>
      <c r="BL6" s="678" t="s">
        <v>7027</v>
      </c>
      <c r="BM6" s="680"/>
      <c r="BN6" s="680"/>
      <c r="BO6" s="1133"/>
      <c r="BP6" s="92"/>
      <c r="BQ6" s="1078" t="s">
        <v>7028</v>
      </c>
      <c r="BR6" s="92"/>
      <c r="BS6" s="92"/>
      <c r="BT6" s="92"/>
      <c r="BU6" s="92"/>
      <c r="BV6" s="92"/>
      <c r="BW6" s="92"/>
      <c r="BX6" s="92"/>
      <c r="BY6" s="92"/>
      <c r="BZ6" s="92"/>
      <c r="CA6" s="1084" t="s">
        <v>343</v>
      </c>
      <c r="CB6" s="940"/>
      <c r="CC6" s="1134"/>
      <c r="CD6" s="1134"/>
      <c r="CE6" s="1135"/>
      <c r="CF6" s="1135"/>
      <c r="CG6" s="1134" t="s">
        <v>7029</v>
      </c>
      <c r="CH6" s="1135"/>
      <c r="CI6" s="1135"/>
      <c r="CJ6" s="1134" t="s">
        <v>5195</v>
      </c>
      <c r="CK6" s="1136" t="s">
        <v>3840</v>
      </c>
      <c r="CL6" s="1136" t="s">
        <v>4123</v>
      </c>
      <c r="CM6" s="1134"/>
      <c r="CN6" s="1134"/>
      <c r="CO6" s="1134"/>
      <c r="CP6" s="1134"/>
      <c r="CQ6" s="1136" t="s">
        <v>7030</v>
      </c>
      <c r="CR6" s="96"/>
    </row>
    <row r="7" ht="15.75" customHeight="1">
      <c r="A7" s="1137" t="s">
        <v>5803</v>
      </c>
      <c r="B7" s="1120" t="s">
        <v>7031</v>
      </c>
      <c r="C7" s="1121" t="s">
        <v>632</v>
      </c>
      <c r="D7" s="1122" t="s">
        <v>720</v>
      </c>
      <c r="E7" s="1123" t="s">
        <v>891</v>
      </c>
      <c r="F7" s="1124" t="s">
        <v>4127</v>
      </c>
      <c r="G7" s="1120" t="s">
        <v>3119</v>
      </c>
      <c r="H7" s="843" t="s">
        <v>7032</v>
      </c>
      <c r="I7" s="1138" t="s">
        <v>7033</v>
      </c>
      <c r="J7" s="1139"/>
      <c r="K7" s="843" t="s">
        <v>7034</v>
      </c>
      <c r="L7" s="1075"/>
      <c r="M7" s="1083" t="s">
        <v>7035</v>
      </c>
      <c r="N7" s="170"/>
      <c r="O7" s="170"/>
      <c r="P7" s="255" t="s">
        <v>7036</v>
      </c>
      <c r="Q7" s="170"/>
      <c r="R7" s="89"/>
      <c r="S7" s="170"/>
      <c r="T7" s="170"/>
      <c r="U7" s="255" t="s">
        <v>7037</v>
      </c>
      <c r="V7" s="255"/>
      <c r="W7" s="1083" t="s">
        <v>7038</v>
      </c>
      <c r="X7" s="1083" t="s">
        <v>998</v>
      </c>
      <c r="Y7" s="843" t="s">
        <v>3616</v>
      </c>
      <c r="Z7" s="1083" t="s">
        <v>7039</v>
      </c>
      <c r="AA7" s="940"/>
      <c r="AB7" s="255" t="s">
        <v>5184</v>
      </c>
      <c r="AC7" s="843" t="s">
        <v>3110</v>
      </c>
      <c r="AD7" s="843" t="s">
        <v>2494</v>
      </c>
      <c r="AE7" s="1075"/>
      <c r="AF7" s="255" t="s">
        <v>7040</v>
      </c>
      <c r="AG7" s="255" t="s">
        <v>5710</v>
      </c>
      <c r="AH7" s="255"/>
      <c r="AI7" s="89" t="s">
        <v>747</v>
      </c>
      <c r="AJ7" s="255" t="s">
        <v>5504</v>
      </c>
      <c r="AK7" s="1129" t="s">
        <v>7041</v>
      </c>
      <c r="AL7" s="1078" t="s">
        <v>7042</v>
      </c>
      <c r="AM7" s="1078" t="s">
        <v>7043</v>
      </c>
      <c r="AN7" s="843" t="s">
        <v>7044</v>
      </c>
      <c r="AO7" s="1075"/>
      <c r="AP7" s="1084" t="s">
        <v>7045</v>
      </c>
      <c r="AQ7" s="1075"/>
      <c r="AR7" s="1084" t="s">
        <v>6999</v>
      </c>
      <c r="AS7" s="843" t="s">
        <v>7046</v>
      </c>
      <c r="AT7" s="1075"/>
      <c r="AU7" s="1085" t="s">
        <v>7047</v>
      </c>
      <c r="AV7" s="1075"/>
      <c r="AW7" s="1078" t="s">
        <v>7048</v>
      </c>
      <c r="AX7" s="843" t="s">
        <v>4231</v>
      </c>
      <c r="AY7" s="940"/>
      <c r="AZ7" s="843" t="s">
        <v>7049</v>
      </c>
      <c r="BA7" s="1085" t="s">
        <v>7050</v>
      </c>
      <c r="BB7" s="1084" t="s">
        <v>7051</v>
      </c>
      <c r="BC7" s="940"/>
      <c r="BD7" s="940"/>
      <c r="BE7" s="92"/>
      <c r="BF7" s="92"/>
      <c r="BG7" s="170"/>
      <c r="BH7" s="170"/>
      <c r="BI7" s="170"/>
      <c r="BJ7" s="170"/>
      <c r="BK7" s="170"/>
      <c r="BL7" s="170"/>
      <c r="BM7" s="170"/>
      <c r="BN7" s="170"/>
      <c r="BO7" s="170"/>
      <c r="BP7" s="170"/>
      <c r="BQ7" s="170"/>
      <c r="BR7" s="170"/>
      <c r="BS7" s="170"/>
      <c r="BT7" s="1140" t="s">
        <v>1898</v>
      </c>
      <c r="BU7" s="1084" t="s">
        <v>1908</v>
      </c>
      <c r="BV7" s="1084" t="s">
        <v>1919</v>
      </c>
      <c r="BW7" s="1078" t="s">
        <v>7052</v>
      </c>
      <c r="BX7" s="1078" t="s">
        <v>7053</v>
      </c>
      <c r="BY7" s="1078" t="s">
        <v>7054</v>
      </c>
      <c r="BZ7" s="1078" t="s">
        <v>7055</v>
      </c>
      <c r="CA7" s="1078" t="s">
        <v>370</v>
      </c>
      <c r="CB7" s="1141" t="s">
        <v>1949</v>
      </c>
      <c r="CC7" s="170"/>
      <c r="CD7" s="170"/>
      <c r="CE7" s="170"/>
      <c r="CF7" s="170"/>
      <c r="CG7" s="170"/>
      <c r="CH7" s="170"/>
      <c r="CI7" s="170"/>
      <c r="CJ7" s="170"/>
      <c r="CK7" s="170"/>
      <c r="CL7" s="170"/>
      <c r="CM7" s="170"/>
      <c r="CN7" s="170"/>
      <c r="CO7" s="170"/>
      <c r="CP7" s="170"/>
      <c r="CQ7" s="170"/>
      <c r="CR7" s="89" t="s">
        <v>7056</v>
      </c>
    </row>
    <row r="8" ht="15.75" customHeight="1">
      <c r="A8" s="1142" t="s">
        <v>7057</v>
      </c>
      <c r="B8" s="1120" t="s">
        <v>7058</v>
      </c>
      <c r="C8" s="1121" t="s">
        <v>435</v>
      </c>
      <c r="D8" s="1122" t="s">
        <v>891</v>
      </c>
      <c r="E8" s="1123" t="s">
        <v>891</v>
      </c>
      <c r="F8" s="1124" t="s">
        <v>1811</v>
      </c>
      <c r="G8" s="1120" t="s">
        <v>4127</v>
      </c>
      <c r="H8" s="843" t="s">
        <v>7059</v>
      </c>
      <c r="I8" s="843" t="s">
        <v>7060</v>
      </c>
      <c r="J8" s="1075"/>
      <c r="K8" s="170"/>
      <c r="L8" s="170"/>
      <c r="M8" s="170"/>
      <c r="N8" s="170"/>
      <c r="O8" s="170"/>
      <c r="P8" s="89" t="s">
        <v>7061</v>
      </c>
      <c r="Q8" s="170"/>
      <c r="R8" s="1083" t="s">
        <v>7062</v>
      </c>
      <c r="S8" s="170"/>
      <c r="T8" s="170"/>
      <c r="U8" s="1129" t="s">
        <v>7063</v>
      </c>
      <c r="V8" s="1075"/>
      <c r="W8" s="1128" t="s">
        <v>849</v>
      </c>
      <c r="X8" s="1075"/>
      <c r="Y8" s="843" t="s">
        <v>7064</v>
      </c>
      <c r="Z8" s="1075"/>
      <c r="AA8" s="1075"/>
      <c r="AB8" s="1084" t="s">
        <v>7065</v>
      </c>
      <c r="AC8" s="843" t="s">
        <v>882</v>
      </c>
      <c r="AD8" s="1075"/>
      <c r="AE8" s="1075"/>
      <c r="AF8" s="170"/>
      <c r="AG8" s="170"/>
      <c r="AH8" s="170"/>
      <c r="AI8" s="255" t="s">
        <v>7066</v>
      </c>
      <c r="AJ8" s="255"/>
      <c r="AK8" s="1078" t="s">
        <v>7067</v>
      </c>
      <c r="AL8" s="255" t="s">
        <v>7068</v>
      </c>
      <c r="AM8" s="170"/>
      <c r="AN8" s="1083" t="s">
        <v>7042</v>
      </c>
      <c r="AO8" s="1075"/>
      <c r="AP8" s="170"/>
      <c r="AQ8" s="170"/>
      <c r="AR8" s="843" t="s">
        <v>7069</v>
      </c>
      <c r="AS8" s="255"/>
      <c r="AT8" s="255"/>
      <c r="AU8" s="843" t="s">
        <v>7070</v>
      </c>
      <c r="AV8" s="170"/>
      <c r="AW8" s="170"/>
      <c r="AX8" s="170"/>
      <c r="AY8" s="170"/>
      <c r="AZ8" s="843" t="s">
        <v>7071</v>
      </c>
      <c r="BA8" s="255" t="s">
        <v>7072</v>
      </c>
      <c r="BB8" s="170"/>
      <c r="BC8" s="170"/>
      <c r="BD8" s="170"/>
      <c r="BE8" s="711"/>
      <c r="BF8" s="710" t="s">
        <v>7073</v>
      </c>
      <c r="BG8" s="711"/>
      <c r="BH8" s="711"/>
      <c r="BI8" s="711"/>
      <c r="BJ8" s="711"/>
      <c r="BK8" s="711"/>
      <c r="BL8" s="711"/>
      <c r="BM8" s="711"/>
      <c r="BN8" s="711"/>
      <c r="BO8" s="170"/>
      <c r="BP8" s="170"/>
      <c r="BQ8" s="1084" t="s">
        <v>7074</v>
      </c>
      <c r="BR8" s="170"/>
      <c r="BS8" s="170"/>
      <c r="BT8" s="1143" t="s">
        <v>1054</v>
      </c>
      <c r="BU8" s="1083" t="s">
        <v>3418</v>
      </c>
      <c r="BV8" s="1078" t="s">
        <v>7075</v>
      </c>
      <c r="BW8" s="1129" t="s">
        <v>4069</v>
      </c>
      <c r="BX8" s="1075"/>
      <c r="BY8" s="1084" t="s">
        <v>737</v>
      </c>
      <c r="BZ8" s="1129" t="s">
        <v>2117</v>
      </c>
      <c r="CA8" s="1144" t="s">
        <v>2689</v>
      </c>
      <c r="CB8" s="1095"/>
      <c r="CC8" s="1145"/>
      <c r="CD8" s="1145"/>
      <c r="CE8" s="1145"/>
      <c r="CF8" s="1145"/>
      <c r="CG8" s="1145"/>
      <c r="CH8" s="1145"/>
      <c r="CI8" s="1145"/>
      <c r="CJ8" s="1145"/>
      <c r="CK8" s="1146" t="s">
        <v>2899</v>
      </c>
      <c r="CL8" s="1145"/>
      <c r="CM8" s="1145"/>
      <c r="CN8" s="1145"/>
      <c r="CO8" s="1147" t="s">
        <v>7047</v>
      </c>
      <c r="CP8" s="1145"/>
      <c r="CQ8" s="1145"/>
      <c r="CR8" s="1139"/>
    </row>
    <row r="9" ht="15.75" customHeight="1">
      <c r="A9" s="1148" t="s">
        <v>1974</v>
      </c>
      <c r="B9" s="1120" t="s">
        <v>7076</v>
      </c>
      <c r="C9" s="1121" t="s">
        <v>1286</v>
      </c>
      <c r="D9" s="1122" t="s">
        <v>1048</v>
      </c>
      <c r="E9" s="1123" t="s">
        <v>1498</v>
      </c>
      <c r="F9" s="1124" t="s">
        <v>435</v>
      </c>
      <c r="G9" s="1120" t="s">
        <v>4251</v>
      </c>
      <c r="H9" s="1149" t="s">
        <v>7077</v>
      </c>
      <c r="I9" s="1150" t="s">
        <v>1988</v>
      </c>
      <c r="J9" s="89" t="s">
        <v>7078</v>
      </c>
      <c r="K9" s="89" t="s">
        <v>7079</v>
      </c>
      <c r="L9" s="89" t="s">
        <v>7080</v>
      </c>
      <c r="M9" s="89" t="s">
        <v>7081</v>
      </c>
      <c r="N9" s="89" t="s">
        <v>7082</v>
      </c>
      <c r="O9" s="89" t="s">
        <v>7083</v>
      </c>
      <c r="P9" s="89" t="s">
        <v>7084</v>
      </c>
      <c r="Q9" s="89" t="s">
        <v>7085</v>
      </c>
      <c r="R9" s="89" t="s">
        <v>7086</v>
      </c>
      <c r="S9" s="1083" t="s">
        <v>7087</v>
      </c>
      <c r="T9" s="89" t="s">
        <v>7088</v>
      </c>
      <c r="U9" s="89" t="s">
        <v>7089</v>
      </c>
      <c r="V9" s="1083" t="s">
        <v>7090</v>
      </c>
      <c r="W9" s="89" t="s">
        <v>1863</v>
      </c>
      <c r="X9" s="89" t="s">
        <v>3880</v>
      </c>
      <c r="Y9" s="255" t="s">
        <v>7091</v>
      </c>
      <c r="Z9" s="170"/>
      <c r="AA9" s="170"/>
      <c r="AB9" s="255" t="s">
        <v>7092</v>
      </c>
      <c r="AC9" s="255" t="s">
        <v>7093</v>
      </c>
      <c r="AD9" s="255" t="s">
        <v>7094</v>
      </c>
      <c r="AE9" s="89" t="s">
        <v>7095</v>
      </c>
      <c r="AF9" s="170"/>
      <c r="AG9" s="170"/>
      <c r="AH9" s="170"/>
      <c r="AI9" s="89" t="s">
        <v>7096</v>
      </c>
      <c r="AJ9" s="89" t="s">
        <v>194</v>
      </c>
      <c r="AK9" s="170"/>
      <c r="AL9" s="170"/>
      <c r="AM9" s="170"/>
      <c r="AN9" s="170"/>
      <c r="AO9" s="170"/>
      <c r="AP9" s="170"/>
      <c r="AQ9" s="170"/>
      <c r="AR9" s="89" t="s">
        <v>7097</v>
      </c>
      <c r="AS9" s="170"/>
      <c r="AT9" s="170"/>
      <c r="AU9" s="89" t="s">
        <v>7049</v>
      </c>
      <c r="AV9" s="89" t="s">
        <v>7098</v>
      </c>
      <c r="AW9" s="170"/>
      <c r="AX9" s="89"/>
      <c r="AY9" s="89"/>
      <c r="AZ9" s="1075"/>
      <c r="BA9" s="89" t="s">
        <v>7099</v>
      </c>
      <c r="BB9" s="89" t="s">
        <v>7100</v>
      </c>
      <c r="BC9" s="89"/>
      <c r="BD9" s="89" t="s">
        <v>7101</v>
      </c>
      <c r="BE9" s="170"/>
      <c r="BF9" s="170"/>
      <c r="BG9" s="170"/>
      <c r="BH9" s="170"/>
      <c r="BI9" s="170"/>
      <c r="BJ9" s="170"/>
      <c r="BK9" s="170"/>
      <c r="BL9" s="170"/>
      <c r="BM9" s="170"/>
      <c r="BN9" s="170"/>
      <c r="BO9" s="170"/>
      <c r="BP9" s="170"/>
      <c r="BQ9" s="170"/>
      <c r="BR9" s="170"/>
      <c r="BS9" s="170"/>
      <c r="BT9" s="255"/>
      <c r="BU9" s="255" t="s">
        <v>935</v>
      </c>
      <c r="BV9" s="255" t="s">
        <v>2009</v>
      </c>
      <c r="BW9" s="255" t="s">
        <v>5261</v>
      </c>
      <c r="BX9" s="255"/>
      <c r="BY9" s="255" t="s">
        <v>2934</v>
      </c>
      <c r="BZ9" s="255" t="s">
        <v>858</v>
      </c>
      <c r="CA9" s="255" t="s">
        <v>698</v>
      </c>
      <c r="CB9" s="255"/>
      <c r="CC9" s="1145"/>
      <c r="CD9" s="1145"/>
      <c r="CE9" s="1145"/>
      <c r="CF9" s="1145"/>
      <c r="CG9" s="1145"/>
      <c r="CH9" s="1145"/>
      <c r="CI9" s="1145"/>
      <c r="CJ9" s="1145"/>
      <c r="CK9" s="1145"/>
      <c r="CL9" s="1145"/>
      <c r="CM9" s="1145"/>
      <c r="CN9" s="1145"/>
      <c r="CO9" s="1145"/>
      <c r="CP9" s="1145"/>
      <c r="CQ9" s="1145"/>
      <c r="CR9" s="773" t="s">
        <v>7102</v>
      </c>
    </row>
    <row r="10" ht="15.75" customHeight="1">
      <c r="A10" s="1151" t="s">
        <v>2654</v>
      </c>
      <c r="B10" s="1120" t="s">
        <v>7103</v>
      </c>
      <c r="C10" s="1121" t="s">
        <v>1048</v>
      </c>
      <c r="D10" s="1122" t="s">
        <v>1048</v>
      </c>
      <c r="E10" s="1123" t="s">
        <v>1286</v>
      </c>
      <c r="F10" s="1124" t="s">
        <v>541</v>
      </c>
      <c r="G10" s="1120" t="s">
        <v>5241</v>
      </c>
      <c r="H10" s="1149"/>
      <c r="I10" s="1149" t="s">
        <v>7104</v>
      </c>
      <c r="J10" s="170"/>
      <c r="K10" s="89" t="s">
        <v>7105</v>
      </c>
      <c r="L10" s="843" t="s">
        <v>7106</v>
      </c>
      <c r="M10" s="89" t="s">
        <v>7107</v>
      </c>
      <c r="N10" s="170"/>
      <c r="O10" s="89" t="s">
        <v>7108</v>
      </c>
      <c r="P10" s="89" t="s">
        <v>7109</v>
      </c>
      <c r="Q10" s="89" t="s">
        <v>7110</v>
      </c>
      <c r="R10" s="89" t="s">
        <v>7111</v>
      </c>
      <c r="S10" s="1084" t="s">
        <v>2700</v>
      </c>
      <c r="T10" s="170"/>
      <c r="U10" s="89" t="s">
        <v>3279</v>
      </c>
      <c r="V10" s="170"/>
      <c r="W10" s="89" t="s">
        <v>2410</v>
      </c>
      <c r="X10" s="843" t="s">
        <v>3604</v>
      </c>
      <c r="Y10" s="843" t="s">
        <v>7112</v>
      </c>
      <c r="Z10" s="170"/>
      <c r="AA10" s="170"/>
      <c r="AB10" s="89" t="s">
        <v>7113</v>
      </c>
      <c r="AC10" s="89" t="s">
        <v>7091</v>
      </c>
      <c r="AD10" s="89" t="s">
        <v>992</v>
      </c>
      <c r="AE10" s="170"/>
      <c r="AF10" s="170"/>
      <c r="AG10" s="170"/>
      <c r="AH10" s="170"/>
      <c r="AI10" s="92"/>
      <c r="AJ10" s="170"/>
      <c r="AK10" s="255" t="s">
        <v>7047</v>
      </c>
      <c r="AL10" s="170"/>
      <c r="AM10" s="170"/>
      <c r="AN10" s="89" t="s">
        <v>7114</v>
      </c>
      <c r="AO10" s="255"/>
      <c r="AP10" s="89" t="s">
        <v>7115</v>
      </c>
      <c r="AQ10" s="255"/>
      <c r="AR10" s="89" t="s">
        <v>7116</v>
      </c>
      <c r="AS10" s="1078" t="s">
        <v>7117</v>
      </c>
      <c r="AT10" s="89" t="s">
        <v>7069</v>
      </c>
      <c r="AU10" s="89" t="s">
        <v>7041</v>
      </c>
      <c r="AV10" s="170"/>
      <c r="AW10" s="170"/>
      <c r="AX10" s="89" t="s">
        <v>4168</v>
      </c>
      <c r="AY10" s="89"/>
      <c r="AZ10" s="89" t="s">
        <v>7051</v>
      </c>
      <c r="BA10" s="255" t="s">
        <v>7099</v>
      </c>
      <c r="BB10" s="255" t="s">
        <v>7118</v>
      </c>
      <c r="BC10" s="255"/>
      <c r="BD10" s="255"/>
      <c r="BE10" s="680"/>
      <c r="BF10" s="680"/>
      <c r="BG10" s="711"/>
      <c r="BH10" s="711"/>
      <c r="BI10" s="711"/>
      <c r="BJ10" s="711"/>
      <c r="BK10" s="680"/>
      <c r="BL10" s="711"/>
      <c r="BM10" s="711"/>
      <c r="BN10" s="711"/>
      <c r="BO10" s="170"/>
      <c r="BP10" s="170"/>
      <c r="BQ10" s="170"/>
      <c r="BR10" s="170"/>
      <c r="BS10" s="170"/>
      <c r="BT10" s="1152" t="s">
        <v>1376</v>
      </c>
      <c r="BU10" s="170"/>
      <c r="BV10" s="89" t="s">
        <v>1195</v>
      </c>
      <c r="BW10" s="89" t="s">
        <v>2018</v>
      </c>
      <c r="BX10" s="170"/>
      <c r="BY10" s="170"/>
      <c r="BZ10" s="89" t="s">
        <v>3424</v>
      </c>
      <c r="CA10" s="170"/>
      <c r="CB10" s="170"/>
      <c r="CC10" s="1145"/>
      <c r="CD10" s="1145"/>
      <c r="CE10" s="1145"/>
      <c r="CF10" s="1145"/>
      <c r="CG10" s="1145"/>
      <c r="CH10" s="1145"/>
      <c r="CI10" s="1145"/>
      <c r="CJ10" s="1145"/>
      <c r="CK10" s="1145"/>
      <c r="CL10" s="1145"/>
      <c r="CM10" s="1145"/>
      <c r="CN10" s="1145"/>
      <c r="CO10" s="1145"/>
      <c r="CP10" s="1145"/>
      <c r="CQ10" s="1145"/>
      <c r="CR10" s="92"/>
    </row>
    <row r="11" ht="15.75" customHeight="1">
      <c r="A11" s="1153" t="s">
        <v>6189</v>
      </c>
      <c r="B11" s="1120" t="s">
        <v>5471</v>
      </c>
      <c r="C11" s="1121" t="s">
        <v>720</v>
      </c>
      <c r="D11" s="1122" t="s">
        <v>541</v>
      </c>
      <c r="E11" s="1123" t="s">
        <v>1498</v>
      </c>
      <c r="F11" s="1124" t="s">
        <v>219</v>
      </c>
      <c r="G11" s="1120" t="s">
        <v>4127</v>
      </c>
      <c r="H11" s="1154" t="str">
        <f>HYPERLINK("https://www.twitch.tv/videos/990301696","3:46.19")</f>
        <v>3:46.19</v>
      </c>
      <c r="I11" s="1149" t="s">
        <v>7119</v>
      </c>
      <c r="J11" s="89"/>
      <c r="K11" s="89" t="s">
        <v>7120</v>
      </c>
      <c r="L11" s="170"/>
      <c r="M11" s="1155" t="str">
        <f>HYPERLINK("https://youtu.be/muKa7MrNAp8","2:59.41")</f>
        <v>2:59.41</v>
      </c>
      <c r="N11" s="1128"/>
      <c r="O11" s="789" t="s">
        <v>7121</v>
      </c>
      <c r="P11" s="1156" t="str">
        <f>HYPERLINK("https://www.twitch.tv/videos/979252942","3:20.49")</f>
        <v>3:20.49</v>
      </c>
      <c r="Q11" s="170"/>
      <c r="R11" s="1157" t="str">
        <f>HYPERLINK("https://www.twitch.tv/videos/871584642","2:58.46")</f>
        <v>2:58.46</v>
      </c>
      <c r="S11" s="1157" t="str">
        <f>HYPERLINK("https://youtu.be/CJTaXhFHcQg","2:38.94")</f>
        <v>2:38.94</v>
      </c>
      <c r="T11" s="170"/>
      <c r="U11" s="1158" t="str">
        <f>HYPERLINK("https://www.twitch.tv/videos/1004615722","1:57.68")</f>
        <v>1:57.68</v>
      </c>
      <c r="V11" s="1159" t="str">
        <f>HYPERLINK("https://www.twitch.tv/videos/1004263632","2:18.81")</f>
        <v>2:18.81</v>
      </c>
      <c r="W11" s="89" t="s">
        <v>7122</v>
      </c>
      <c r="X11" s="255"/>
      <c r="Y11" s="89" t="s">
        <v>7123</v>
      </c>
      <c r="Z11" s="170"/>
      <c r="AA11" s="170"/>
      <c r="AB11" s="170"/>
      <c r="AC11" s="89" t="s">
        <v>7124</v>
      </c>
      <c r="AD11" s="170"/>
      <c r="AE11" s="170"/>
      <c r="AF11" s="89" t="s">
        <v>5322</v>
      </c>
      <c r="AG11" s="255"/>
      <c r="AH11" s="255"/>
      <c r="AI11" s="1083" t="s">
        <v>7125</v>
      </c>
      <c r="AJ11" s="1075"/>
      <c r="AK11" s="255" t="s">
        <v>7114</v>
      </c>
      <c r="AL11" s="170"/>
      <c r="AM11" s="170"/>
      <c r="AN11" s="170"/>
      <c r="AO11" s="170"/>
      <c r="AP11" s="170"/>
      <c r="AQ11" s="170"/>
      <c r="AR11" s="89" t="s">
        <v>7126</v>
      </c>
      <c r="AS11" s="89" t="s">
        <v>7127</v>
      </c>
      <c r="AT11" s="170"/>
      <c r="AU11" s="170"/>
      <c r="AV11" s="170"/>
      <c r="AW11" s="170"/>
      <c r="AX11" s="89" t="s">
        <v>3119</v>
      </c>
      <c r="AY11" s="89"/>
      <c r="AZ11" s="170"/>
      <c r="BA11" s="170"/>
      <c r="BB11" s="170"/>
      <c r="BC11" s="170"/>
      <c r="BD11" s="170"/>
      <c r="BE11" s="1160" t="str">
        <f>HYPERLINK("https://youtu.be/bkbjkIxiol8","3:06")</f>
        <v>3:06</v>
      </c>
      <c r="BF11" s="1161" t="str">
        <f>HYPERLINK("https://youtu.be/EiQPLe-OzQM","4:27")</f>
        <v>4:27</v>
      </c>
      <c r="BG11" s="1145"/>
      <c r="BH11" s="1145"/>
      <c r="BI11" s="1145"/>
      <c r="BJ11" s="1145"/>
      <c r="BK11" s="1145"/>
      <c r="BL11" s="1145"/>
      <c r="BM11" s="1145"/>
      <c r="BN11" s="1145"/>
      <c r="BO11" s="170"/>
      <c r="BP11" s="170"/>
      <c r="BQ11" s="170"/>
      <c r="BR11" s="170"/>
      <c r="BS11" s="170"/>
      <c r="BT11" s="170"/>
      <c r="BU11" s="170"/>
      <c r="BV11" s="170"/>
      <c r="BW11" s="1159" t="str">
        <f>HYPERLINK("https://clips.twitch.tv/NiceImportantPidgeonBuddhaBar-rtnvj3c2frKXHMdy","35.38")</f>
        <v>35.38</v>
      </c>
      <c r="BX11" s="170"/>
      <c r="BY11" s="170"/>
      <c r="BZ11" s="170"/>
      <c r="CA11" s="170"/>
      <c r="CB11" s="170"/>
      <c r="CC11" s="1162" t="str">
        <f>HYPERLINK("https://youtu.be/6Jf_KMGMEKw","1:14")</f>
        <v>1:14</v>
      </c>
      <c r="CD11" s="1162" t="str">
        <f>HYPERLINK("https://www.twitch.tv/videos/1004251594","1:02")</f>
        <v>1:02</v>
      </c>
      <c r="CE11" s="1162" t="str">
        <f>HYPERLINK("https://www.twitch.tv/videos/1004254917","1:12")</f>
        <v>1:12</v>
      </c>
      <c r="CF11" s="1163"/>
      <c r="CG11" s="1163"/>
      <c r="CH11" s="1163"/>
      <c r="CI11" s="1163"/>
      <c r="CJ11" s="1162" t="str">
        <f>HYPERLINK("https://youtu.be/h4aO1fi3I3U","29")</f>
        <v>29</v>
      </c>
      <c r="CK11" s="1145"/>
      <c r="CL11" s="1145"/>
      <c r="CM11" s="1145"/>
      <c r="CN11" s="1145"/>
      <c r="CO11" s="1145"/>
      <c r="CP11" s="1164" t="str">
        <f>HYPERLINK("https://clips.twitch.tv/ArborealGlutenFreeMushroomAliens-sq7HDhuxrAadlxw_","30")</f>
        <v>30</v>
      </c>
      <c r="CQ11" s="1145"/>
      <c r="CR11" s="1159" t="str">
        <f>HYPERLINK("https://www.twitch.tv/videos/969469110","1:27.41")</f>
        <v>1:27.41</v>
      </c>
    </row>
    <row r="12" ht="15.75" customHeight="1">
      <c r="A12" s="1130" t="s">
        <v>1662</v>
      </c>
      <c r="B12" s="1120" t="s">
        <v>7128</v>
      </c>
      <c r="C12" s="1121" t="s">
        <v>891</v>
      </c>
      <c r="D12" s="1122" t="s">
        <v>1286</v>
      </c>
      <c r="E12" s="1123" t="s">
        <v>1498</v>
      </c>
      <c r="F12" s="1124" t="s">
        <v>720</v>
      </c>
      <c r="G12" s="1120" t="s">
        <v>436</v>
      </c>
      <c r="H12" s="1149"/>
      <c r="I12" s="1149"/>
      <c r="J12" s="170"/>
      <c r="K12" s="170"/>
      <c r="L12" s="170"/>
      <c r="M12" s="255" t="s">
        <v>7129</v>
      </c>
      <c r="N12" s="170"/>
      <c r="O12" s="170"/>
      <c r="P12" s="170"/>
      <c r="Q12" s="1078" t="s">
        <v>1691</v>
      </c>
      <c r="R12" s="170"/>
      <c r="S12" s="170"/>
      <c r="T12" s="170"/>
      <c r="U12" s="170"/>
      <c r="V12" s="170"/>
      <c r="W12" s="255" t="s">
        <v>7130</v>
      </c>
      <c r="X12" s="255"/>
      <c r="Y12" s="1083" t="s">
        <v>1069</v>
      </c>
      <c r="Z12" s="170"/>
      <c r="AA12" s="170"/>
      <c r="AB12" s="255" t="s">
        <v>4349</v>
      </c>
      <c r="AC12" s="1078" t="s">
        <v>505</v>
      </c>
      <c r="AD12" s="170"/>
      <c r="AE12" s="170"/>
      <c r="AF12" s="170"/>
      <c r="AG12" s="170"/>
      <c r="AH12" s="170"/>
      <c r="AI12" s="170"/>
      <c r="AJ12" s="170"/>
      <c r="AK12" s="170"/>
      <c r="AL12" s="170"/>
      <c r="AM12" s="170"/>
      <c r="AN12" s="255" t="s">
        <v>7042</v>
      </c>
      <c r="AO12" s="255"/>
      <c r="AP12" s="255" t="s">
        <v>7131</v>
      </c>
      <c r="AQ12" s="255"/>
      <c r="AR12" s="170"/>
      <c r="AS12" s="255" t="s">
        <v>7132</v>
      </c>
      <c r="AT12" s="255"/>
      <c r="AU12" s="255" t="s">
        <v>7133</v>
      </c>
      <c r="AV12" s="170"/>
      <c r="AW12" s="170"/>
      <c r="AX12" s="170"/>
      <c r="AY12" s="170"/>
      <c r="AZ12" s="1078" t="s">
        <v>7134</v>
      </c>
      <c r="BA12" s="1083" t="s">
        <v>6969</v>
      </c>
      <c r="BB12" s="170"/>
      <c r="BC12" s="170"/>
      <c r="BD12" s="170"/>
      <c r="BE12" s="170"/>
      <c r="BF12" s="170"/>
      <c r="BG12" s="170"/>
      <c r="BH12" s="170"/>
      <c r="BI12" s="170"/>
      <c r="BJ12" s="170"/>
      <c r="BK12" s="1078" t="s">
        <v>7135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5" t="s">
        <v>4792</v>
      </c>
      <c r="B13" s="1120" t="s">
        <v>7136</v>
      </c>
      <c r="C13" s="1121" t="s">
        <v>1286</v>
      </c>
      <c r="D13" s="1122" t="s">
        <v>891</v>
      </c>
      <c r="E13" s="1123" t="s">
        <v>1286</v>
      </c>
      <c r="F13" s="1124" t="s">
        <v>2292</v>
      </c>
      <c r="G13" s="1120" t="s">
        <v>1411</v>
      </c>
      <c r="H13" s="1149"/>
      <c r="I13" s="1149" t="s">
        <v>7137</v>
      </c>
      <c r="J13" s="170"/>
      <c r="K13" s="843" t="s">
        <v>7138</v>
      </c>
      <c r="L13" s="170"/>
      <c r="M13" s="843" t="s">
        <v>7139</v>
      </c>
      <c r="N13" s="170"/>
      <c r="O13" s="170"/>
      <c r="P13" s="843" t="s">
        <v>7140</v>
      </c>
      <c r="Q13" s="170"/>
      <c r="R13" s="255" t="s">
        <v>7141</v>
      </c>
      <c r="S13" s="843" t="s">
        <v>7142</v>
      </c>
      <c r="T13" s="170"/>
      <c r="U13" s="843" t="s">
        <v>7143</v>
      </c>
      <c r="V13" s="940"/>
      <c r="W13" s="89" t="s">
        <v>4240</v>
      </c>
      <c r="X13" s="843" t="s">
        <v>7144</v>
      </c>
      <c r="Y13" s="255" t="s">
        <v>5700</v>
      </c>
      <c r="Z13" s="170"/>
      <c r="AA13" s="170"/>
      <c r="AB13" s="89" t="s">
        <v>7145</v>
      </c>
      <c r="AC13" s="1138" t="s">
        <v>7124</v>
      </c>
      <c r="AD13" s="170"/>
      <c r="AE13" s="170"/>
      <c r="AF13" s="255" t="s">
        <v>4697</v>
      </c>
      <c r="AG13" s="170"/>
      <c r="AH13" s="170"/>
      <c r="AI13" s="255" t="s">
        <v>4428</v>
      </c>
      <c r="AJ13" s="255"/>
      <c r="AK13" s="255" t="s">
        <v>7146</v>
      </c>
      <c r="AL13" s="170"/>
      <c r="AM13" s="170"/>
      <c r="AN13" s="843" t="s">
        <v>7146</v>
      </c>
      <c r="AO13" s="170"/>
      <c r="AP13" s="170"/>
      <c r="AQ13" s="170"/>
      <c r="AR13" s="89" t="s">
        <v>7147</v>
      </c>
      <c r="AS13" s="170"/>
      <c r="AT13" s="170"/>
      <c r="AU13" s="170"/>
      <c r="AV13" s="170"/>
      <c r="AW13" s="170"/>
      <c r="AX13" s="1084" t="s">
        <v>7148</v>
      </c>
      <c r="AY13" s="940"/>
      <c r="AZ13" s="843" t="s">
        <v>7149</v>
      </c>
      <c r="BA13" s="1129" t="s">
        <v>7150</v>
      </c>
      <c r="BB13" s="170"/>
      <c r="BC13" s="170"/>
      <c r="BD13" s="170"/>
      <c r="BE13" s="711"/>
      <c r="BF13" s="711"/>
      <c r="BG13" s="711"/>
      <c r="BH13" s="711"/>
      <c r="BI13" s="711"/>
      <c r="BJ13" s="711"/>
      <c r="BK13" s="711"/>
      <c r="BL13" s="711"/>
      <c r="BM13" s="711"/>
      <c r="BN13" s="711"/>
      <c r="BO13" s="170"/>
      <c r="BP13" s="170"/>
      <c r="BQ13" s="170"/>
      <c r="BR13" s="170"/>
      <c r="BS13" s="170"/>
      <c r="BT13" s="170"/>
      <c r="BU13" s="170"/>
      <c r="BV13" s="170"/>
      <c r="BW13" s="170"/>
      <c r="BX13" s="170"/>
      <c r="BY13" s="170"/>
      <c r="BZ13" s="170"/>
      <c r="CA13" s="170"/>
      <c r="CB13" s="170"/>
      <c r="CC13" s="1146" t="s">
        <v>7151</v>
      </c>
      <c r="CD13" s="1166" t="s">
        <v>7152</v>
      </c>
      <c r="CE13" s="1146" t="s">
        <v>7151</v>
      </c>
      <c r="CF13" s="1145"/>
      <c r="CG13" s="1145"/>
      <c r="CH13" s="1145"/>
      <c r="CI13" s="1145"/>
      <c r="CJ13" s="1145"/>
      <c r="CK13" s="1145"/>
      <c r="CL13" s="1145"/>
      <c r="CM13" s="1145"/>
      <c r="CN13" s="1145"/>
      <c r="CO13" s="1145"/>
      <c r="CP13" s="1146" t="s">
        <v>5241</v>
      </c>
      <c r="CQ13" s="1145"/>
      <c r="CR13" s="170"/>
    </row>
    <row r="14" ht="15.75" customHeight="1">
      <c r="A14" s="1130" t="s">
        <v>3720</v>
      </c>
      <c r="B14" s="1120" t="s">
        <v>7153</v>
      </c>
      <c r="C14" s="1121" t="s">
        <v>1286</v>
      </c>
      <c r="D14" s="1122" t="s">
        <v>1048</v>
      </c>
      <c r="E14" s="1123" t="s">
        <v>1286</v>
      </c>
      <c r="F14" s="1124" t="s">
        <v>1048</v>
      </c>
      <c r="G14" s="1120" t="s">
        <v>4231</v>
      </c>
      <c r="H14" s="1149"/>
      <c r="I14" s="1149" t="s">
        <v>7154</v>
      </c>
      <c r="J14" s="89" t="s">
        <v>7155</v>
      </c>
      <c r="K14" s="89" t="s">
        <v>7156</v>
      </c>
      <c r="L14" s="170"/>
      <c r="M14" s="89" t="s">
        <v>7157</v>
      </c>
      <c r="N14" s="89" t="s">
        <v>7158</v>
      </c>
      <c r="O14" s="170"/>
      <c r="P14" s="170"/>
      <c r="Q14" s="170"/>
      <c r="R14" s="255" t="s">
        <v>7159</v>
      </c>
      <c r="S14" s="170"/>
      <c r="T14" s="89" t="s">
        <v>7025</v>
      </c>
      <c r="U14" s="89" t="s">
        <v>7160</v>
      </c>
      <c r="V14" s="89" t="s">
        <v>7161</v>
      </c>
      <c r="W14" s="89" t="s">
        <v>5321</v>
      </c>
      <c r="X14" s="89" t="s">
        <v>3109</v>
      </c>
      <c r="Y14" s="89" t="s">
        <v>264</v>
      </c>
      <c r="Z14" s="255" t="s">
        <v>2168</v>
      </c>
      <c r="AA14" s="255"/>
      <c r="AB14" s="255" t="s">
        <v>7162</v>
      </c>
      <c r="AC14" s="255" t="s">
        <v>7163</v>
      </c>
      <c r="AD14" s="89" t="s">
        <v>4936</v>
      </c>
      <c r="AE14" s="170"/>
      <c r="AF14" s="170"/>
      <c r="AG14" s="170"/>
      <c r="AH14" s="170"/>
      <c r="AI14" s="170"/>
      <c r="AJ14" s="89" t="s">
        <v>1675</v>
      </c>
      <c r="AK14" s="255" t="s">
        <v>7071</v>
      </c>
      <c r="AL14" s="170"/>
      <c r="AM14" s="170"/>
      <c r="AN14" s="89" t="s">
        <v>7164</v>
      </c>
      <c r="AO14" s="255"/>
      <c r="AP14" s="255" t="s">
        <v>7165</v>
      </c>
      <c r="AQ14" s="89" t="s">
        <v>7166</v>
      </c>
      <c r="AR14" s="89" t="s">
        <v>7167</v>
      </c>
      <c r="AS14" s="89" t="s">
        <v>7115</v>
      </c>
      <c r="AT14" s="789" t="s">
        <v>7168</v>
      </c>
      <c r="AU14" s="89" t="s">
        <v>7169</v>
      </c>
      <c r="AV14" s="89" t="s">
        <v>7126</v>
      </c>
      <c r="AW14" s="170"/>
      <c r="AX14" s="255" t="s">
        <v>4335</v>
      </c>
      <c r="AY14" s="255"/>
      <c r="AZ14" s="255" t="s">
        <v>7170</v>
      </c>
      <c r="BA14" s="255" t="s">
        <v>7171</v>
      </c>
      <c r="BB14" s="89" t="s">
        <v>7172</v>
      </c>
      <c r="BC14" s="89"/>
      <c r="BD14" s="170"/>
      <c r="BE14" s="1167"/>
      <c r="BF14" s="1167"/>
      <c r="BG14" s="1167"/>
      <c r="BH14" s="1167"/>
      <c r="BI14" s="1167"/>
      <c r="BJ14" s="1167"/>
      <c r="BK14" s="1167"/>
      <c r="BL14" s="1167"/>
      <c r="BM14" s="1167"/>
      <c r="BN14" s="1167"/>
      <c r="BO14" s="170"/>
      <c r="BP14" s="170"/>
      <c r="BQ14" s="170"/>
      <c r="BR14" s="170"/>
      <c r="BS14" s="170"/>
      <c r="BT14" s="89" t="s">
        <v>3932</v>
      </c>
      <c r="BU14" s="170"/>
      <c r="BV14" s="89" t="s">
        <v>2233</v>
      </c>
      <c r="BW14" s="89" t="s">
        <v>7173</v>
      </c>
      <c r="BX14" s="170"/>
      <c r="BY14" s="170"/>
      <c r="BZ14" s="89" t="s">
        <v>6170</v>
      </c>
      <c r="CA14" s="170"/>
      <c r="CB14" s="170"/>
      <c r="CC14" s="1145"/>
      <c r="CD14" s="170"/>
      <c r="CE14" s="170"/>
      <c r="CF14" s="1145"/>
      <c r="CG14" s="1145"/>
      <c r="CH14" s="1134" t="s">
        <v>7174</v>
      </c>
      <c r="CI14" s="1134"/>
      <c r="CJ14" s="1146" t="s">
        <v>5241</v>
      </c>
      <c r="CK14" s="1134" t="s">
        <v>7175</v>
      </c>
      <c r="CL14" s="1134" t="s">
        <v>1285</v>
      </c>
      <c r="CM14" s="1134" t="s">
        <v>2656</v>
      </c>
      <c r="CN14" s="1134" t="s">
        <v>7046</v>
      </c>
      <c r="CO14" s="1134" t="s">
        <v>7043</v>
      </c>
      <c r="CP14" s="1145"/>
      <c r="CQ14" s="1145"/>
      <c r="CR14" s="175"/>
    </row>
    <row r="15">
      <c r="A15" s="1168" t="s">
        <v>2515</v>
      </c>
      <c r="B15" s="1120" t="s">
        <v>6245</v>
      </c>
      <c r="C15" s="1121" t="s">
        <v>329</v>
      </c>
      <c r="D15" s="1122" t="s">
        <v>1286</v>
      </c>
      <c r="E15" s="1123" t="s">
        <v>1286</v>
      </c>
      <c r="F15" s="1124" t="s">
        <v>329</v>
      </c>
      <c r="G15" s="1120" t="s">
        <v>436</v>
      </c>
      <c r="H15" s="1169" t="s">
        <v>7176</v>
      </c>
      <c r="I15" s="1169" t="s">
        <v>7143</v>
      </c>
      <c r="J15" s="1078" t="s">
        <v>7177</v>
      </c>
      <c r="K15" s="1078" t="s">
        <v>7178</v>
      </c>
      <c r="L15" s="89" t="s">
        <v>7179</v>
      </c>
      <c r="M15" s="170"/>
      <c r="N15" s="1078" t="s">
        <v>2781</v>
      </c>
      <c r="O15" s="1078" t="s">
        <v>7180</v>
      </c>
      <c r="P15" s="170"/>
      <c r="Q15" s="89" t="s">
        <v>7181</v>
      </c>
      <c r="R15" s="89" t="s">
        <v>7182</v>
      </c>
      <c r="S15" s="1078" t="s">
        <v>7183</v>
      </c>
      <c r="T15" s="1078" t="s">
        <v>7184</v>
      </c>
      <c r="U15" s="89" t="s">
        <v>7185</v>
      </c>
      <c r="V15" s="89" t="s">
        <v>7186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7"/>
      <c r="BF15" s="1167"/>
      <c r="BG15" s="1167"/>
      <c r="BH15" s="1167"/>
      <c r="BI15" s="1167"/>
      <c r="BJ15" s="1167"/>
      <c r="BK15" s="1167"/>
      <c r="BL15" s="1167"/>
      <c r="BM15" s="1167"/>
      <c r="BN15" s="1167"/>
      <c r="BO15" s="170"/>
      <c r="BP15" s="170"/>
      <c r="BQ15" s="170"/>
      <c r="BR15" s="170"/>
      <c r="BS15" s="170"/>
      <c r="BT15" s="170"/>
      <c r="BU15" s="170"/>
      <c r="BV15" s="170"/>
      <c r="BW15" s="170"/>
      <c r="BX15" s="170"/>
      <c r="BY15" s="170"/>
      <c r="BZ15" s="170"/>
      <c r="CA15" s="170"/>
      <c r="CB15" s="170"/>
      <c r="CC15" s="1145"/>
      <c r="CD15" s="1145"/>
      <c r="CE15" s="1145"/>
      <c r="CF15" s="1145"/>
      <c r="CG15" s="1145"/>
      <c r="CH15" s="1145"/>
      <c r="CI15" s="1145"/>
      <c r="CJ15" s="1145"/>
      <c r="CK15" s="1145"/>
      <c r="CL15" s="1145"/>
      <c r="CM15" s="1145"/>
      <c r="CN15" s="1145"/>
      <c r="CO15" s="1145"/>
      <c r="CP15" s="1145"/>
      <c r="CQ15" s="1145"/>
      <c r="CR15" s="170"/>
    </row>
    <row r="16" ht="15.75" customHeight="1">
      <c r="A16" s="1170" t="s">
        <v>3519</v>
      </c>
      <c r="B16" s="1120" t="s">
        <v>7187</v>
      </c>
      <c r="C16" s="1121" t="s">
        <v>1048</v>
      </c>
      <c r="D16" s="1122" t="s">
        <v>1286</v>
      </c>
      <c r="E16" s="1123" t="s">
        <v>1048</v>
      </c>
      <c r="F16" s="1124" t="s">
        <v>1498</v>
      </c>
      <c r="G16" s="1120" t="s">
        <v>3119</v>
      </c>
      <c r="H16" s="1149"/>
      <c r="I16" s="1149" t="s">
        <v>7188</v>
      </c>
      <c r="J16" s="255"/>
      <c r="K16" s="255" t="s">
        <v>7189</v>
      </c>
      <c r="L16" s="255"/>
      <c r="M16" s="255" t="s">
        <v>7190</v>
      </c>
      <c r="N16" s="170"/>
      <c r="O16" s="255" t="s">
        <v>7191</v>
      </c>
      <c r="P16" s="170"/>
      <c r="Q16" s="170"/>
      <c r="R16" s="89" t="s">
        <v>7192</v>
      </c>
      <c r="S16" s="1128" t="s">
        <v>3553</v>
      </c>
      <c r="T16" s="255" t="s">
        <v>7193</v>
      </c>
      <c r="U16" s="89" t="s">
        <v>7194</v>
      </c>
      <c r="V16" s="255"/>
      <c r="W16" s="255" t="s">
        <v>5185</v>
      </c>
      <c r="X16" s="89" t="s">
        <v>2944</v>
      </c>
      <c r="Y16" s="255" t="s">
        <v>4145</v>
      </c>
      <c r="Z16" s="170"/>
      <c r="AA16" s="170"/>
      <c r="AB16" s="255" t="s">
        <v>3552</v>
      </c>
      <c r="AC16" s="89" t="s">
        <v>2731</v>
      </c>
      <c r="AD16" s="255" t="s">
        <v>7195</v>
      </c>
      <c r="AE16" s="1078" t="s">
        <v>7196</v>
      </c>
      <c r="AF16" s="1083" t="s">
        <v>108</v>
      </c>
      <c r="AG16" s="170"/>
      <c r="AH16" s="170"/>
      <c r="AI16" s="255" t="s">
        <v>688</v>
      </c>
      <c r="AJ16" s="170"/>
      <c r="AK16" s="255" t="s">
        <v>7197</v>
      </c>
      <c r="AL16" s="170"/>
      <c r="AM16" s="170"/>
      <c r="AN16" s="89" t="s">
        <v>6918</v>
      </c>
      <c r="AO16" s="255"/>
      <c r="AP16" s="89" t="s">
        <v>6992</v>
      </c>
      <c r="AQ16" s="89" t="s">
        <v>7198</v>
      </c>
      <c r="AR16" s="89" t="s">
        <v>7199</v>
      </c>
      <c r="AS16" s="89" t="s">
        <v>7200</v>
      </c>
      <c r="AT16" s="255"/>
      <c r="AU16" s="170"/>
      <c r="AV16" s="170"/>
      <c r="AW16" s="170"/>
      <c r="AX16" s="255" t="s">
        <v>5175</v>
      </c>
      <c r="AY16" s="255"/>
      <c r="AZ16" s="255" t="s">
        <v>7132</v>
      </c>
      <c r="BA16" s="255" t="s">
        <v>7201</v>
      </c>
      <c r="BB16" s="255" t="s">
        <v>7025</v>
      </c>
      <c r="BC16" s="255"/>
      <c r="BD16" s="255"/>
      <c r="BE16" s="170"/>
      <c r="BF16" s="170"/>
      <c r="BG16" s="170"/>
      <c r="BH16" s="170"/>
      <c r="BI16" s="170"/>
      <c r="BJ16" s="170"/>
      <c r="BK16" s="170"/>
      <c r="BL16" s="255" t="s">
        <v>7202</v>
      </c>
      <c r="BM16" s="255" t="s">
        <v>7203</v>
      </c>
      <c r="BN16" s="255"/>
      <c r="BO16" s="170"/>
      <c r="BP16" s="170"/>
      <c r="BQ16" s="170"/>
      <c r="BR16" s="170"/>
      <c r="BS16" s="170"/>
      <c r="BT16" s="1152" t="s">
        <v>1027</v>
      </c>
      <c r="BU16" s="170"/>
      <c r="BV16" s="170"/>
      <c r="BW16" s="89" t="s">
        <v>2022</v>
      </c>
      <c r="BX16" s="170"/>
      <c r="BY16" s="170"/>
      <c r="BZ16" s="89" t="s">
        <v>7204</v>
      </c>
      <c r="CA16" s="255" t="s">
        <v>7205</v>
      </c>
      <c r="CB16" s="255"/>
      <c r="CC16" s="170"/>
      <c r="CD16" s="170"/>
      <c r="CE16" s="170"/>
      <c r="CF16" s="170"/>
      <c r="CG16" s="170"/>
      <c r="CH16" s="170"/>
      <c r="CI16" s="170"/>
      <c r="CJ16" s="170"/>
      <c r="CK16" s="255" t="s">
        <v>7206</v>
      </c>
      <c r="CL16" s="255" t="s">
        <v>1411</v>
      </c>
      <c r="CM16" s="255" t="s">
        <v>4251</v>
      </c>
      <c r="CN16" s="255" t="s">
        <v>7207</v>
      </c>
      <c r="CO16" s="89" t="s">
        <v>7208</v>
      </c>
      <c r="CP16" s="255" t="s">
        <v>4439</v>
      </c>
      <c r="CQ16" s="89" t="s">
        <v>7209</v>
      </c>
      <c r="CR16" s="175"/>
    </row>
    <row r="17" ht="15.75" customHeight="1">
      <c r="A17" s="1171" t="s">
        <v>5622</v>
      </c>
      <c r="B17" s="1120" t="s">
        <v>7210</v>
      </c>
      <c r="C17" s="1121" t="s">
        <v>1286</v>
      </c>
      <c r="D17" s="1122" t="s">
        <v>1286</v>
      </c>
      <c r="E17" s="1123" t="s">
        <v>1286</v>
      </c>
      <c r="F17" s="1124" t="s">
        <v>1286</v>
      </c>
      <c r="G17" s="1120" t="s">
        <v>219</v>
      </c>
      <c r="H17" s="1149"/>
      <c r="I17" s="1149" t="s">
        <v>7211</v>
      </c>
      <c r="J17" s="255"/>
      <c r="K17" s="255" t="s">
        <v>7212</v>
      </c>
      <c r="L17" s="255"/>
      <c r="M17" s="255"/>
      <c r="N17" s="255"/>
      <c r="O17" s="255" t="s">
        <v>7213</v>
      </c>
      <c r="P17" s="255"/>
      <c r="Q17" s="170"/>
      <c r="R17" s="170"/>
      <c r="S17" s="170"/>
      <c r="T17" s="255"/>
      <c r="U17" s="255" t="s">
        <v>7214</v>
      </c>
      <c r="V17" s="255"/>
      <c r="W17" s="255" t="s">
        <v>5613</v>
      </c>
      <c r="X17" s="255"/>
      <c r="Y17" s="255" t="s">
        <v>3290</v>
      </c>
      <c r="Z17" s="255"/>
      <c r="AA17" s="255"/>
      <c r="AB17" s="255" t="s">
        <v>7215</v>
      </c>
      <c r="AC17" s="255" t="s">
        <v>4745</v>
      </c>
      <c r="AD17" s="255"/>
      <c r="AE17" s="255"/>
      <c r="AF17" s="170"/>
      <c r="AG17" s="170"/>
      <c r="AH17" s="170"/>
      <c r="AI17" s="170"/>
      <c r="AJ17" s="170"/>
      <c r="AK17" s="255" t="s">
        <v>7146</v>
      </c>
      <c r="AL17" s="170"/>
      <c r="AM17" s="170"/>
      <c r="AN17" s="255" t="s">
        <v>7216</v>
      </c>
      <c r="AO17" s="255"/>
      <c r="AP17" s="255" t="s">
        <v>7217</v>
      </c>
      <c r="AQ17" s="255"/>
      <c r="AR17" s="255" t="s">
        <v>7218</v>
      </c>
      <c r="AS17" s="255" t="s">
        <v>7219</v>
      </c>
      <c r="AT17" s="255"/>
      <c r="AU17" s="255"/>
      <c r="AV17" s="170"/>
      <c r="AW17" s="170"/>
      <c r="AX17" s="255" t="s">
        <v>4168</v>
      </c>
      <c r="AY17" s="255"/>
      <c r="AZ17" s="255" t="s">
        <v>6998</v>
      </c>
      <c r="BA17" s="255" t="s">
        <v>7220</v>
      </c>
      <c r="BB17" s="255" t="s">
        <v>7221</v>
      </c>
      <c r="BC17" s="255"/>
      <c r="BD17" s="255"/>
      <c r="BE17" s="170"/>
      <c r="BF17" s="170"/>
      <c r="BG17" s="170"/>
      <c r="BH17" s="170"/>
      <c r="BI17" s="170"/>
      <c r="BJ17" s="170"/>
      <c r="BK17" s="170"/>
      <c r="BL17" s="170"/>
      <c r="BM17" s="170"/>
      <c r="BN17" s="170"/>
      <c r="BO17" s="255"/>
      <c r="BP17" s="255"/>
      <c r="BQ17" s="255"/>
      <c r="BR17" s="255"/>
      <c r="BS17" s="255"/>
      <c r="BT17" s="117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73" t="s">
        <v>965</v>
      </c>
      <c r="B18" s="1120" t="s">
        <v>7222</v>
      </c>
      <c r="C18" s="1121" t="s">
        <v>541</v>
      </c>
      <c r="D18" s="1122" t="s">
        <v>1048</v>
      </c>
      <c r="E18" s="1123" t="s">
        <v>1048</v>
      </c>
      <c r="F18" s="1124" t="s">
        <v>329</v>
      </c>
      <c r="G18" s="1120" t="s">
        <v>632</v>
      </c>
      <c r="H18" s="1149"/>
      <c r="I18" s="1149"/>
      <c r="J18" s="170"/>
      <c r="K18" s="170"/>
      <c r="L18" s="170"/>
      <c r="M18" s="170"/>
      <c r="N18" s="170"/>
      <c r="O18" s="170"/>
      <c r="P18" s="170"/>
      <c r="Q18" s="170"/>
      <c r="R18" s="170"/>
      <c r="S18" s="170"/>
      <c r="T18" s="170"/>
      <c r="U18" s="170"/>
      <c r="V18" s="170"/>
      <c r="W18" s="1078" t="s">
        <v>411</v>
      </c>
      <c r="X18" s="170"/>
      <c r="Y18" s="170"/>
      <c r="Z18" s="170"/>
      <c r="AA18" s="1078" t="s">
        <v>7223</v>
      </c>
      <c r="AB18" s="1078" t="s">
        <v>1891</v>
      </c>
      <c r="AC18" s="1083" t="s">
        <v>3700</v>
      </c>
      <c r="AD18" s="1084" t="s">
        <v>3034</v>
      </c>
      <c r="AE18" s="170"/>
      <c r="AF18" s="1078" t="s">
        <v>2376</v>
      </c>
      <c r="AG18" s="1078" t="s">
        <v>2350</v>
      </c>
      <c r="AH18" s="170"/>
      <c r="AI18" s="89" t="s">
        <v>3599</v>
      </c>
      <c r="AJ18" s="170"/>
      <c r="AK18" s="170"/>
      <c r="AL18" s="170"/>
      <c r="AM18" s="170"/>
      <c r="AN18" s="843" t="s">
        <v>7224</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9" t="s">
        <v>6206</v>
      </c>
      <c r="B19" s="1120" t="s">
        <v>7225</v>
      </c>
      <c r="C19" s="1121" t="s">
        <v>1286</v>
      </c>
      <c r="D19" s="1122" t="s">
        <v>1286</v>
      </c>
      <c r="E19" s="1123" t="s">
        <v>1048</v>
      </c>
      <c r="F19" s="1124" t="s">
        <v>1498</v>
      </c>
      <c r="G19" s="1120" t="s">
        <v>219</v>
      </c>
      <c r="H19" s="1149" t="s">
        <v>7226</v>
      </c>
      <c r="I19" s="1149"/>
      <c r="J19" s="170"/>
      <c r="K19" s="255" t="s">
        <v>7227</v>
      </c>
      <c r="L19" s="255"/>
      <c r="M19" s="170"/>
      <c r="N19" s="170"/>
      <c r="O19" s="170"/>
      <c r="P19" s="170"/>
      <c r="Q19" s="255" t="s">
        <v>7228</v>
      </c>
      <c r="R19" s="255" t="s">
        <v>7229</v>
      </c>
      <c r="S19" s="170"/>
      <c r="T19" s="255" t="s">
        <v>7230</v>
      </c>
      <c r="U19" s="1174" t="s">
        <v>7231</v>
      </c>
      <c r="V19" s="1174"/>
      <c r="W19" s="255" t="s">
        <v>254</v>
      </c>
      <c r="X19" s="255"/>
      <c r="Y19" s="255" t="s">
        <v>4263</v>
      </c>
      <c r="Z19" s="170"/>
      <c r="AA19" s="170"/>
      <c r="AB19" s="255" t="s">
        <v>7232</v>
      </c>
      <c r="AC19" s="255" t="s">
        <v>3220</v>
      </c>
      <c r="AD19" s="843" t="s">
        <v>701</v>
      </c>
      <c r="AE19" s="1075"/>
      <c r="AF19" s="255" t="s">
        <v>7233</v>
      </c>
      <c r="AG19" s="255" t="s">
        <v>4999</v>
      </c>
      <c r="AH19" s="170"/>
      <c r="AI19" s="170"/>
      <c r="AJ19" s="170"/>
      <c r="AK19" s="170"/>
      <c r="AL19" s="170"/>
      <c r="AM19" s="170"/>
      <c r="AN19" s="170"/>
      <c r="AO19" s="170"/>
      <c r="AP19" s="170"/>
      <c r="AQ19" s="170"/>
      <c r="AR19" s="170"/>
      <c r="AS19" s="170"/>
      <c r="AT19" s="170"/>
      <c r="AU19" s="170"/>
      <c r="AV19" s="255"/>
      <c r="AW19" s="255" t="s">
        <v>7150</v>
      </c>
      <c r="AX19" s="170"/>
      <c r="AY19" s="170"/>
      <c r="AZ19" s="255" t="s">
        <v>7234</v>
      </c>
      <c r="BA19" s="170"/>
      <c r="BB19" s="170"/>
      <c r="BC19" s="170"/>
      <c r="BD19" s="170"/>
      <c r="BE19" s="1167"/>
      <c r="BF19" s="1167"/>
      <c r="BG19" s="1167"/>
      <c r="BH19" s="1167"/>
      <c r="BI19" s="1167"/>
      <c r="BJ19" s="1167"/>
      <c r="BK19" s="1167"/>
      <c r="BL19" s="1167"/>
      <c r="BM19" s="1167"/>
      <c r="BN19" s="1167"/>
      <c r="BO19" s="170"/>
      <c r="BP19" s="170"/>
      <c r="BQ19" s="170"/>
      <c r="BR19" s="170"/>
      <c r="BS19" s="170"/>
      <c r="BT19" s="255"/>
      <c r="BU19" s="255" t="s">
        <v>4733</v>
      </c>
      <c r="BV19" s="170"/>
      <c r="BW19" s="170"/>
      <c r="BX19" s="170"/>
      <c r="BY19" s="170"/>
      <c r="BZ19" s="170"/>
      <c r="CA19" s="170"/>
      <c r="CB19" s="170"/>
      <c r="CC19" s="1175"/>
      <c r="CD19" s="1175"/>
      <c r="CE19" s="1175"/>
      <c r="CF19" s="1175"/>
      <c r="CG19" s="1175"/>
      <c r="CH19" s="1175"/>
      <c r="CI19" s="1175"/>
      <c r="CJ19" s="1175"/>
      <c r="CK19" s="170"/>
      <c r="CL19" s="170"/>
      <c r="CM19" s="170"/>
      <c r="CN19" s="170"/>
      <c r="CO19" s="170"/>
      <c r="CP19" s="170"/>
      <c r="CQ19" s="170"/>
      <c r="CR19" s="1079" t="s">
        <v>7235</v>
      </c>
    </row>
    <row r="20" ht="15.75" customHeight="1">
      <c r="A20" s="1176" t="s">
        <v>6203</v>
      </c>
      <c r="B20" s="1120" t="s">
        <v>7236</v>
      </c>
      <c r="C20" s="1121" t="s">
        <v>1286</v>
      </c>
      <c r="D20" s="1122" t="s">
        <v>1286</v>
      </c>
      <c r="E20" s="1123" t="s">
        <v>1286</v>
      </c>
      <c r="F20" s="1124" t="s">
        <v>1286</v>
      </c>
      <c r="G20" s="1120" t="s">
        <v>5376</v>
      </c>
      <c r="H20" s="1149"/>
      <c r="I20" s="1149" t="s">
        <v>7237</v>
      </c>
      <c r="J20" s="255"/>
      <c r="K20" s="89" t="s">
        <v>7238</v>
      </c>
      <c r="L20" s="255"/>
      <c r="M20" s="170"/>
      <c r="N20" s="170" t="s">
        <v>7239</v>
      </c>
      <c r="O20" s="170"/>
      <c r="P20" s="170"/>
      <c r="Q20" s="170"/>
      <c r="R20" s="255" t="s">
        <v>7240</v>
      </c>
      <c r="S20" s="170"/>
      <c r="T20" s="255" t="s">
        <v>7241</v>
      </c>
      <c r="U20" s="255" t="s">
        <v>7242</v>
      </c>
      <c r="V20" s="255"/>
      <c r="W20" s="255" t="s">
        <v>4604</v>
      </c>
      <c r="X20" s="89"/>
      <c r="Y20" s="255" t="s">
        <v>1248</v>
      </c>
      <c r="Z20" s="170" t="s">
        <v>7243</v>
      </c>
      <c r="AA20" s="170"/>
      <c r="AB20" s="255"/>
      <c r="AC20" s="255" t="s">
        <v>1442</v>
      </c>
      <c r="AD20" s="255"/>
      <c r="AE20" s="255"/>
      <c r="AF20" s="255"/>
      <c r="AG20" s="170" t="s">
        <v>7244</v>
      </c>
      <c r="AH20" s="170"/>
      <c r="AI20" s="170"/>
      <c r="AJ20" s="170"/>
      <c r="AK20" s="170" t="s">
        <v>7245</v>
      </c>
      <c r="AL20" s="170"/>
      <c r="AM20" s="170"/>
      <c r="AN20" s="89" t="s">
        <v>7246</v>
      </c>
      <c r="AO20" s="170"/>
      <c r="AP20" s="170" t="s">
        <v>7247</v>
      </c>
      <c r="AQ20" s="170"/>
      <c r="AR20" s="170" t="s">
        <v>7248</v>
      </c>
      <c r="AS20" s="89" t="s">
        <v>7249</v>
      </c>
      <c r="AT20" s="255"/>
      <c r="AU20" s="89" t="s">
        <v>7146</v>
      </c>
      <c r="AV20" s="170"/>
      <c r="AW20" s="170" t="s">
        <v>7151</v>
      </c>
      <c r="AX20" s="255"/>
      <c r="AY20" s="255"/>
      <c r="AZ20" s="170" t="s">
        <v>6959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7" t="s">
        <v>4393</v>
      </c>
      <c r="B21" s="1120" t="s">
        <v>7250</v>
      </c>
      <c r="C21" s="1121" t="s">
        <v>1286</v>
      </c>
      <c r="D21" s="1122" t="s">
        <v>1286</v>
      </c>
      <c r="E21" s="1123" t="s">
        <v>1286</v>
      </c>
      <c r="F21" s="1124" t="s">
        <v>1286</v>
      </c>
      <c r="G21" s="1120" t="s">
        <v>1811</v>
      </c>
      <c r="H21" s="1149"/>
      <c r="I21" s="1149" t="s">
        <v>7251</v>
      </c>
      <c r="J21" s="255"/>
      <c r="K21" s="89" t="s">
        <v>7252</v>
      </c>
      <c r="L21" s="255"/>
      <c r="M21" s="170"/>
      <c r="N21" s="170"/>
      <c r="O21" s="170"/>
      <c r="P21" s="170"/>
      <c r="Q21" s="170"/>
      <c r="R21" s="255" t="s">
        <v>2028</v>
      </c>
      <c r="S21" s="170"/>
      <c r="T21" s="255" t="s">
        <v>7253</v>
      </c>
      <c r="U21" s="255" t="s">
        <v>7254</v>
      </c>
      <c r="V21" s="255" t="s">
        <v>7255</v>
      </c>
      <c r="W21" s="255" t="s">
        <v>2875</v>
      </c>
      <c r="X21" s="89" t="s">
        <v>2487</v>
      </c>
      <c r="Y21" s="255" t="s">
        <v>2360</v>
      </c>
      <c r="Z21" s="170"/>
      <c r="AA21" s="170"/>
      <c r="AB21" s="255" t="s">
        <v>2040</v>
      </c>
      <c r="AC21" s="255" t="s">
        <v>1463</v>
      </c>
      <c r="AD21" s="255" t="s">
        <v>3524</v>
      </c>
      <c r="AE21" s="255"/>
      <c r="AF21" s="255" t="s">
        <v>7256</v>
      </c>
      <c r="AG21" s="170"/>
      <c r="AH21" s="170"/>
      <c r="AI21" s="170"/>
      <c r="AJ21" s="170"/>
      <c r="AK21" s="170"/>
      <c r="AL21" s="170"/>
      <c r="AM21" s="170"/>
      <c r="AN21" s="89" t="s">
        <v>7216</v>
      </c>
      <c r="AO21" s="170"/>
      <c r="AP21" s="170"/>
      <c r="AQ21" s="170"/>
      <c r="AR21" s="170"/>
      <c r="AS21" s="89" t="s">
        <v>6952</v>
      </c>
      <c r="AT21" s="255"/>
      <c r="AU21" s="89" t="s">
        <v>6997</v>
      </c>
      <c r="AV21" s="170"/>
      <c r="AW21" s="170"/>
      <c r="AX21" s="255" t="s">
        <v>7257</v>
      </c>
      <c r="AY21" s="255"/>
      <c r="AZ21" s="170"/>
      <c r="BA21" s="255" t="s">
        <v>7171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8" t="s">
        <v>4576</v>
      </c>
      <c r="B22" s="1120" t="s">
        <v>7250</v>
      </c>
      <c r="C22" s="1121" t="s">
        <v>1286</v>
      </c>
      <c r="D22" s="1122" t="s">
        <v>1048</v>
      </c>
      <c r="E22" s="1123" t="s">
        <v>1498</v>
      </c>
      <c r="F22" s="1124" t="s">
        <v>720</v>
      </c>
      <c r="G22" s="1120" t="s">
        <v>4168</v>
      </c>
      <c r="H22" s="1154" t="s">
        <v>7258</v>
      </c>
      <c r="I22" s="1154" t="s">
        <v>4584</v>
      </c>
      <c r="J22" s="1075"/>
      <c r="K22" s="255" t="s">
        <v>7259</v>
      </c>
      <c r="L22" s="255"/>
      <c r="M22" s="255"/>
      <c r="N22" s="255" t="s">
        <v>7260</v>
      </c>
      <c r="O22" s="255" t="s">
        <v>7261</v>
      </c>
      <c r="P22" s="255" t="s">
        <v>7262</v>
      </c>
      <c r="Q22" s="255" t="s">
        <v>7263</v>
      </c>
      <c r="R22" s="255" t="s">
        <v>7264</v>
      </c>
      <c r="S22" s="255" t="s">
        <v>4603</v>
      </c>
      <c r="T22" s="255" t="s">
        <v>7265</v>
      </c>
      <c r="U22" s="255" t="s">
        <v>7266</v>
      </c>
      <c r="V22" s="255"/>
      <c r="W22" s="255" t="s">
        <v>7267</v>
      </c>
      <c r="X22" s="255"/>
      <c r="Y22" s="170"/>
      <c r="Z22" s="170"/>
      <c r="AA22" s="170"/>
      <c r="AB22" s="255" t="s">
        <v>7268</v>
      </c>
      <c r="AC22" s="255" t="s">
        <v>7269</v>
      </c>
      <c r="AD22" s="255" t="s">
        <v>5979</v>
      </c>
      <c r="AE22" s="255"/>
      <c r="AF22" s="255" t="s">
        <v>7270</v>
      </c>
      <c r="AG22" s="255"/>
      <c r="AH22" s="255"/>
      <c r="AI22" s="170"/>
      <c r="AJ22" s="170"/>
      <c r="AK22" s="255" t="s">
        <v>7271</v>
      </c>
      <c r="AL22" s="255" t="s">
        <v>7127</v>
      </c>
      <c r="AM22" s="255" t="s">
        <v>7069</v>
      </c>
      <c r="AN22" s="255" t="s">
        <v>6951</v>
      </c>
      <c r="AO22" s="255"/>
      <c r="AP22" s="255" t="s">
        <v>7198</v>
      </c>
      <c r="AQ22" s="255"/>
      <c r="AR22" s="255" t="s">
        <v>7272</v>
      </c>
      <c r="AS22" s="255" t="s">
        <v>7273</v>
      </c>
      <c r="AT22" s="255"/>
      <c r="AU22" s="255" t="s">
        <v>7197</v>
      </c>
      <c r="AV22" s="255"/>
      <c r="AW22" s="255" t="s">
        <v>7224</v>
      </c>
      <c r="AX22" s="170"/>
      <c r="AY22" s="170"/>
      <c r="AZ22" s="255" t="s">
        <v>7274</v>
      </c>
      <c r="BA22" s="89" t="s">
        <v>7224</v>
      </c>
      <c r="BB22" s="255" t="s">
        <v>7200</v>
      </c>
      <c r="BC22" s="255"/>
      <c r="BD22" s="255"/>
      <c r="BE22" s="1179" t="s">
        <v>7275</v>
      </c>
      <c r="BF22" s="1180" t="s">
        <v>7276</v>
      </c>
      <c r="BG22" s="711"/>
      <c r="BH22" s="711"/>
      <c r="BI22" s="711"/>
      <c r="BJ22" s="711" t="s">
        <v>7277</v>
      </c>
      <c r="BK22" s="711" t="s">
        <v>7278</v>
      </c>
      <c r="BL22" s="711"/>
      <c r="BM22" s="711"/>
      <c r="BN22" s="711"/>
      <c r="BO22" s="170"/>
      <c r="BP22" s="1181" t="s">
        <v>6323</v>
      </c>
      <c r="BQ22" s="170"/>
      <c r="BR22" s="170"/>
      <c r="BS22" s="170"/>
      <c r="BT22" s="1172" t="s">
        <v>1934</v>
      </c>
      <c r="BU22" s="255" t="s">
        <v>2044</v>
      </c>
      <c r="BV22" s="255" t="s">
        <v>3773</v>
      </c>
      <c r="BW22" s="1083" t="s">
        <v>2419</v>
      </c>
      <c r="BX22" s="255" t="s">
        <v>2050</v>
      </c>
      <c r="BY22" s="255" t="s">
        <v>4763</v>
      </c>
      <c r="BZ22" s="255" t="s">
        <v>4074</v>
      </c>
      <c r="CA22" s="255" t="s">
        <v>7279</v>
      </c>
      <c r="CB22" s="255"/>
      <c r="CC22" s="1147" t="s">
        <v>7171</v>
      </c>
      <c r="CD22" s="1147" t="s">
        <v>6960</v>
      </c>
      <c r="CE22" s="1147" t="s">
        <v>7280</v>
      </c>
      <c r="CF22" s="1147"/>
      <c r="CG22" s="1145"/>
      <c r="CH22" s="1145"/>
      <c r="CI22" s="1145"/>
      <c r="CJ22" s="1145"/>
      <c r="CK22" s="1145"/>
      <c r="CL22" s="1145"/>
      <c r="CM22" s="1145"/>
      <c r="CN22" s="1145"/>
      <c r="CO22" s="1145"/>
      <c r="CP22" s="1145"/>
      <c r="CQ22" s="1145"/>
      <c r="CR22" s="866" t="s">
        <v>4359</v>
      </c>
    </row>
    <row r="23" ht="15.75" customHeight="1">
      <c r="A23" s="1142" t="s">
        <v>6231</v>
      </c>
      <c r="B23" s="1120" t="s">
        <v>1412</v>
      </c>
      <c r="C23" s="1121" t="s">
        <v>1286</v>
      </c>
      <c r="D23" s="1122" t="s">
        <v>1048</v>
      </c>
      <c r="E23" s="1123" t="s">
        <v>1286</v>
      </c>
      <c r="F23" s="1124" t="s">
        <v>891</v>
      </c>
      <c r="G23" s="1120" t="s">
        <v>4123</v>
      </c>
      <c r="H23" s="1149"/>
      <c r="I23" s="1149" t="s">
        <v>7281</v>
      </c>
      <c r="J23" s="255"/>
      <c r="K23" s="89" t="s">
        <v>7282</v>
      </c>
      <c r="L23" s="1084" t="s">
        <v>2989</v>
      </c>
      <c r="M23" s="170"/>
      <c r="N23" s="170"/>
      <c r="O23" s="170"/>
      <c r="P23" s="89" t="s">
        <v>7283</v>
      </c>
      <c r="Q23" s="170"/>
      <c r="R23" s="843" t="s">
        <v>7284</v>
      </c>
      <c r="S23" s="170"/>
      <c r="T23" s="170"/>
      <c r="U23" s="89" t="s">
        <v>817</v>
      </c>
      <c r="V23" s="255"/>
      <c r="W23" s="255" t="s">
        <v>3703</v>
      </c>
      <c r="X23" s="89" t="s">
        <v>2879</v>
      </c>
      <c r="Y23" s="843" t="s">
        <v>5330</v>
      </c>
      <c r="Z23" s="170"/>
      <c r="AA23" s="170"/>
      <c r="AB23" s="255" t="s">
        <v>7285</v>
      </c>
      <c r="AC23" s="255" t="s">
        <v>7286</v>
      </c>
      <c r="AD23" s="255" t="s">
        <v>7287</v>
      </c>
      <c r="AE23" s="255"/>
      <c r="AF23" s="255" t="s">
        <v>7288</v>
      </c>
      <c r="AG23" s="170"/>
      <c r="AH23" s="170"/>
      <c r="AI23" s="866" t="s">
        <v>3035</v>
      </c>
      <c r="AJ23" s="1139"/>
      <c r="AK23" s="170"/>
      <c r="AL23" s="170"/>
      <c r="AM23" s="170"/>
      <c r="AN23" s="170"/>
      <c r="AO23" s="170"/>
      <c r="AP23" s="255" t="s">
        <v>7289</v>
      </c>
      <c r="AQ23" s="255"/>
      <c r="AR23" s="170"/>
      <c r="AS23" s="170"/>
      <c r="AT23" s="170"/>
      <c r="AU23" s="255" t="s">
        <v>6928</v>
      </c>
      <c r="AV23" s="170"/>
      <c r="AW23" s="170"/>
      <c r="AX23" s="170"/>
      <c r="AY23" s="170"/>
      <c r="AZ23" s="255" t="s">
        <v>7051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5755</v>
      </c>
      <c r="CM23" s="255" t="s">
        <v>4231</v>
      </c>
      <c r="CN23" s="170"/>
      <c r="CO23" s="170"/>
      <c r="CP23" s="170"/>
      <c r="CQ23" s="170"/>
      <c r="CR23" s="175"/>
    </row>
    <row r="24">
      <c r="A24" s="1182" t="s">
        <v>4139</v>
      </c>
      <c r="B24" s="1120" t="s">
        <v>331</v>
      </c>
      <c r="C24" s="1121" t="s">
        <v>1286</v>
      </c>
      <c r="D24" s="1122" t="s">
        <v>1286</v>
      </c>
      <c r="E24" s="1123" t="s">
        <v>1286</v>
      </c>
      <c r="F24" s="1124" t="s">
        <v>1286</v>
      </c>
      <c r="G24" s="1120" t="s">
        <v>2292</v>
      </c>
      <c r="H24" s="1149" t="s">
        <v>7290</v>
      </c>
      <c r="I24" s="1149" t="s">
        <v>7291</v>
      </c>
      <c r="J24" s="170"/>
      <c r="K24" s="89" t="s">
        <v>7292</v>
      </c>
      <c r="L24" s="170"/>
      <c r="M24" s="170"/>
      <c r="N24" s="170"/>
      <c r="O24" s="170"/>
      <c r="P24" s="89" t="s">
        <v>7293</v>
      </c>
      <c r="Q24" s="170"/>
      <c r="R24" s="170"/>
      <c r="S24" s="170"/>
      <c r="T24" s="89" t="s">
        <v>7294</v>
      </c>
      <c r="U24" s="89" t="s">
        <v>825</v>
      </c>
      <c r="V24" s="170"/>
      <c r="W24" s="170"/>
      <c r="X24" s="89" t="s">
        <v>7295</v>
      </c>
      <c r="Y24" s="89" t="s">
        <v>7296</v>
      </c>
      <c r="Z24" s="170"/>
      <c r="AA24" s="170"/>
      <c r="AB24" s="170"/>
      <c r="AC24" s="89" t="s">
        <v>2689</v>
      </c>
      <c r="AD24" s="170"/>
      <c r="AE24" s="170"/>
      <c r="AF24" s="170"/>
      <c r="AG24" s="170"/>
      <c r="AH24" s="170"/>
      <c r="AI24" s="170"/>
      <c r="AJ24" s="170"/>
      <c r="AK24" s="89" t="s">
        <v>7201</v>
      </c>
      <c r="AL24" s="170"/>
      <c r="AM24" s="170"/>
      <c r="AN24" s="89" t="s">
        <v>7146</v>
      </c>
      <c r="AO24" s="170"/>
      <c r="AP24" s="170"/>
      <c r="AQ24" s="170"/>
      <c r="AR24" s="89" t="s">
        <v>7297</v>
      </c>
      <c r="AS24" s="170"/>
      <c r="AT24" s="170"/>
      <c r="AU24" s="170"/>
      <c r="AV24" s="170"/>
      <c r="AW24" s="170"/>
      <c r="AX24" s="170"/>
      <c r="AY24" s="170"/>
      <c r="AZ24" s="170"/>
      <c r="BA24" s="170"/>
      <c r="BB24" s="170"/>
      <c r="BC24" s="170"/>
      <c r="BD24" s="170"/>
      <c r="BE24" s="1167"/>
      <c r="BF24" s="1167"/>
      <c r="BG24" s="1167"/>
      <c r="BH24" s="1167"/>
      <c r="BI24" s="1167"/>
      <c r="BJ24" s="1167"/>
      <c r="BK24" s="1167"/>
      <c r="BL24" s="1167"/>
      <c r="BM24" s="1167"/>
      <c r="BN24" s="1167"/>
      <c r="BO24" s="170"/>
      <c r="BP24" s="170"/>
      <c r="BQ24" s="170"/>
      <c r="BR24" s="170"/>
      <c r="BS24" s="170"/>
      <c r="BT24" s="170"/>
      <c r="BU24" s="170"/>
      <c r="BV24" s="170"/>
      <c r="BW24" s="170"/>
      <c r="BX24" s="170"/>
      <c r="BY24" s="170"/>
      <c r="BZ24" s="170"/>
      <c r="CA24" s="170"/>
      <c r="CB24" s="170"/>
      <c r="CC24" s="1145"/>
      <c r="CD24" s="1145"/>
      <c r="CE24" s="1145"/>
      <c r="CF24" s="1145"/>
      <c r="CG24" s="1145"/>
      <c r="CH24" s="1145"/>
      <c r="CI24" s="1145"/>
      <c r="CJ24" s="1145"/>
      <c r="CK24" s="1145"/>
      <c r="CL24" s="1145"/>
      <c r="CM24" s="1145"/>
      <c r="CN24" s="1145"/>
      <c r="CO24" s="1145"/>
      <c r="CP24" s="1145"/>
      <c r="CQ24" s="1145"/>
      <c r="CR24" s="170"/>
    </row>
    <row r="25">
      <c r="A25" s="1131" t="s">
        <v>4809</v>
      </c>
      <c r="B25" s="1120" t="s">
        <v>3075</v>
      </c>
      <c r="C25" s="1121" t="s">
        <v>1286</v>
      </c>
      <c r="D25" s="1122" t="s">
        <v>1286</v>
      </c>
      <c r="E25" s="1123" t="s">
        <v>1286</v>
      </c>
      <c r="F25" s="1124" t="s">
        <v>1286</v>
      </c>
      <c r="G25" s="1120" t="s">
        <v>2940</v>
      </c>
      <c r="H25" s="1149" t="s">
        <v>7298</v>
      </c>
      <c r="I25" s="1149" t="s">
        <v>7299</v>
      </c>
      <c r="J25" s="89" t="s">
        <v>7300</v>
      </c>
      <c r="K25" s="1149" t="s">
        <v>7301</v>
      </c>
      <c r="L25" s="89" t="s">
        <v>7302</v>
      </c>
      <c r="M25" s="89" t="s">
        <v>7032</v>
      </c>
      <c r="N25" s="89" t="s">
        <v>7303</v>
      </c>
      <c r="O25" s="170"/>
      <c r="P25" s="89" t="s">
        <v>7304</v>
      </c>
      <c r="Q25" s="170"/>
      <c r="R25" s="89" t="s">
        <v>7121</v>
      </c>
      <c r="S25" s="789" t="s">
        <v>7305</v>
      </c>
      <c r="T25" s="170"/>
      <c r="U25" s="1183" t="s">
        <v>7306</v>
      </c>
      <c r="V25" s="89" t="s">
        <v>7307</v>
      </c>
      <c r="W25" s="255" t="s">
        <v>7308</v>
      </c>
      <c r="X25" s="255"/>
      <c r="Y25" s="255" t="s">
        <v>2240</v>
      </c>
      <c r="Z25" s="170"/>
      <c r="AA25" s="170"/>
      <c r="AB25" s="255" t="s">
        <v>7309</v>
      </c>
      <c r="AC25" s="255" t="s">
        <v>2883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84" t="s">
        <v>327</v>
      </c>
      <c r="B26" s="1120" t="s">
        <v>2620</v>
      </c>
      <c r="C26" s="1121" t="s">
        <v>1048</v>
      </c>
      <c r="D26" s="1122" t="s">
        <v>1498</v>
      </c>
      <c r="E26" s="1123" t="s">
        <v>1286</v>
      </c>
      <c r="F26" s="1124" t="s">
        <v>435</v>
      </c>
      <c r="G26" s="1120" t="s">
        <v>435</v>
      </c>
      <c r="H26" s="1149"/>
      <c r="I26" s="1149"/>
      <c r="J26" s="170"/>
      <c r="K26" s="170"/>
      <c r="L26" s="170"/>
      <c r="M26" s="170"/>
      <c r="N26" s="170"/>
      <c r="O26" s="170"/>
      <c r="P26" s="170"/>
      <c r="Q26" s="170"/>
      <c r="R26" s="170"/>
      <c r="S26" s="170"/>
      <c r="T26" s="170"/>
      <c r="U26" s="170"/>
      <c r="V26" s="170"/>
      <c r="W26" s="170"/>
      <c r="X26" s="1084" t="s">
        <v>7310</v>
      </c>
      <c r="Y26" s="1084" t="s">
        <v>5298</v>
      </c>
      <c r="Z26" s="170"/>
      <c r="AA26" s="170"/>
      <c r="AB26" s="170"/>
      <c r="AC26" s="170"/>
      <c r="AD26" s="1078" t="s">
        <v>7311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7"/>
      <c r="BF26" s="1167"/>
      <c r="BG26" s="1167"/>
      <c r="BH26" s="1167"/>
      <c r="BI26" s="1167"/>
      <c r="BJ26" s="1167"/>
      <c r="BK26" s="1167"/>
      <c r="BL26" s="1167"/>
      <c r="BM26" s="1167"/>
      <c r="BN26" s="1167"/>
      <c r="BO26" s="170"/>
      <c r="BP26" s="170"/>
      <c r="BQ26" s="170"/>
      <c r="BR26" s="170"/>
      <c r="BS26" s="170"/>
      <c r="BT26" s="255"/>
      <c r="BU26" s="255"/>
      <c r="BV26" s="255"/>
      <c r="BW26" s="255"/>
      <c r="BX26" s="255"/>
      <c r="BY26" s="255"/>
      <c r="BZ26" s="255"/>
      <c r="CA26" s="255"/>
      <c r="CB26" s="255"/>
      <c r="CC26" s="1145"/>
      <c r="CD26" s="1145"/>
      <c r="CE26" s="1145"/>
      <c r="CF26" s="1145"/>
      <c r="CG26" s="1145"/>
      <c r="CH26" s="1145"/>
      <c r="CI26" s="1145"/>
      <c r="CJ26" s="1145"/>
      <c r="CK26" s="1145"/>
      <c r="CL26" s="1145"/>
      <c r="CM26" s="1145"/>
      <c r="CN26" s="1145"/>
      <c r="CO26" s="1145"/>
      <c r="CP26" s="1145"/>
      <c r="CQ26" s="1145"/>
      <c r="CR26" s="170"/>
    </row>
    <row r="27">
      <c r="A27" s="1185" t="s">
        <v>6213</v>
      </c>
      <c r="B27" s="1120" t="s">
        <v>2844</v>
      </c>
      <c r="C27" s="1121" t="s">
        <v>1286</v>
      </c>
      <c r="D27" s="1122" t="s">
        <v>1286</v>
      </c>
      <c r="E27" s="1123" t="s">
        <v>1286</v>
      </c>
      <c r="F27" s="1124" t="s">
        <v>1286</v>
      </c>
      <c r="G27" s="1120" t="s">
        <v>720</v>
      </c>
      <c r="H27" s="1149"/>
      <c r="I27" s="1149"/>
      <c r="J27" s="170"/>
      <c r="K27" s="170"/>
      <c r="L27" s="170"/>
      <c r="M27" s="170"/>
      <c r="N27" s="170"/>
      <c r="O27" s="170"/>
      <c r="P27" s="170"/>
      <c r="Q27" s="170"/>
      <c r="R27" s="170"/>
      <c r="S27" s="170"/>
      <c r="T27" s="170"/>
      <c r="U27" s="1138" t="s">
        <v>7312</v>
      </c>
      <c r="V27" s="170"/>
      <c r="W27" s="170"/>
      <c r="X27" s="170"/>
      <c r="Y27" s="89" t="s">
        <v>7269</v>
      </c>
      <c r="Z27" s="170"/>
      <c r="AA27" s="170"/>
      <c r="AB27" s="89" t="s">
        <v>7313</v>
      </c>
      <c r="AC27" s="89" t="s">
        <v>5467</v>
      </c>
      <c r="AD27" s="89" t="s">
        <v>2809</v>
      </c>
      <c r="AE27" s="89" t="s">
        <v>4076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8" t="s">
        <v>6049</v>
      </c>
      <c r="B28" s="1120" t="s">
        <v>2844</v>
      </c>
      <c r="C28" s="1121" t="s">
        <v>1286</v>
      </c>
      <c r="D28" s="1122" t="s">
        <v>1286</v>
      </c>
      <c r="E28" s="1123" t="s">
        <v>1286</v>
      </c>
      <c r="F28" s="1124" t="s">
        <v>1498</v>
      </c>
      <c r="G28" s="1120" t="s">
        <v>435</v>
      </c>
      <c r="H28" s="1149"/>
      <c r="I28" s="1149"/>
      <c r="J28" s="175"/>
      <c r="K28" s="175"/>
      <c r="L28" s="175"/>
      <c r="M28" s="175"/>
      <c r="N28" s="175"/>
      <c r="O28" s="175"/>
      <c r="P28" s="175"/>
      <c r="Q28" s="175"/>
      <c r="R28" s="789" t="s">
        <v>7314</v>
      </c>
      <c r="S28" s="175"/>
      <c r="T28" s="175"/>
      <c r="U28" s="175"/>
      <c r="V28" s="175"/>
      <c r="W28" s="175"/>
      <c r="X28" s="175"/>
      <c r="Y28" s="866" t="s">
        <v>477</v>
      </c>
      <c r="Z28" s="175"/>
      <c r="AA28" s="175"/>
      <c r="AB28" s="175"/>
      <c r="AC28" s="175"/>
      <c r="AD28" s="175"/>
      <c r="AE28" s="175"/>
      <c r="AF28" s="175"/>
      <c r="AG28" s="175"/>
      <c r="AH28" s="175"/>
      <c r="AI28" s="175"/>
      <c r="AJ28" s="175"/>
      <c r="AK28" s="175"/>
      <c r="AL28" s="175"/>
      <c r="AM28" s="175"/>
      <c r="AN28" s="175"/>
      <c r="AO28" s="175"/>
      <c r="AP28" s="175"/>
      <c r="AQ28" s="175"/>
      <c r="AR28" s="175"/>
      <c r="AS28" s="866" t="s">
        <v>7315</v>
      </c>
      <c r="AT28" s="113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6" t="s">
        <v>3777</v>
      </c>
      <c r="B29" s="1120" t="s">
        <v>5175</v>
      </c>
      <c r="C29" s="1121" t="s">
        <v>1286</v>
      </c>
      <c r="D29" s="1122" t="s">
        <v>1286</v>
      </c>
      <c r="E29" s="1123" t="s">
        <v>1286</v>
      </c>
      <c r="F29" s="1124" t="s">
        <v>1286</v>
      </c>
      <c r="G29" s="1120" t="s">
        <v>632</v>
      </c>
      <c r="H29" s="1149"/>
      <c r="I29" s="1149"/>
      <c r="J29" s="170"/>
      <c r="K29" s="170"/>
      <c r="L29" s="170"/>
      <c r="M29" s="170"/>
      <c r="N29" s="170"/>
      <c r="O29" s="170"/>
      <c r="P29" s="170"/>
      <c r="Q29" s="170"/>
      <c r="R29" s="170"/>
      <c r="S29" s="170"/>
      <c r="T29" s="170"/>
      <c r="U29" s="170"/>
      <c r="V29" s="170"/>
      <c r="W29" s="255" t="s">
        <v>655</v>
      </c>
      <c r="X29" s="255"/>
      <c r="Y29" s="255" t="s">
        <v>3760</v>
      </c>
      <c r="Z29" s="170"/>
      <c r="AA29" s="170"/>
      <c r="AB29" s="255" t="s">
        <v>7316</v>
      </c>
      <c r="AC29" s="89" t="s">
        <v>5296</v>
      </c>
      <c r="AD29" s="255" t="s">
        <v>7317</v>
      </c>
      <c r="AE29" s="255"/>
      <c r="AF29" s="255" t="s">
        <v>4827</v>
      </c>
      <c r="AG29" s="170"/>
      <c r="AH29" s="170"/>
      <c r="AI29" s="170"/>
      <c r="AJ29" s="170"/>
      <c r="AK29" s="170"/>
      <c r="AL29" s="170"/>
      <c r="AM29" s="170"/>
      <c r="AN29" s="170"/>
      <c r="AO29" s="170"/>
      <c r="AP29" s="170"/>
      <c r="AQ29" s="170"/>
      <c r="AR29" s="170"/>
      <c r="AS29" s="170"/>
      <c r="AT29" s="170"/>
      <c r="AU29" s="170"/>
      <c r="AV29" s="170"/>
      <c r="AW29" s="170"/>
      <c r="AX29" s="170"/>
      <c r="AY29" s="170"/>
      <c r="AZ29" s="255" t="s">
        <v>7127</v>
      </c>
      <c r="BA29" s="170"/>
      <c r="BB29" s="170"/>
      <c r="BC29" s="170"/>
      <c r="BD29" s="170"/>
      <c r="BE29" s="1167"/>
      <c r="BF29" s="1167"/>
      <c r="BG29" s="1167"/>
      <c r="BH29" s="1167"/>
      <c r="BI29" s="1167"/>
      <c r="BJ29" s="1167"/>
      <c r="BK29" s="1167"/>
      <c r="BL29" s="1167"/>
      <c r="BM29" s="1167"/>
      <c r="BN29" s="1167"/>
      <c r="BO29" s="170"/>
      <c r="BP29" s="170"/>
      <c r="BQ29" s="170"/>
      <c r="BR29" s="170"/>
      <c r="BS29" s="170"/>
      <c r="BT29" s="170"/>
      <c r="BU29" s="170"/>
      <c r="BV29" s="255" t="s">
        <v>3798</v>
      </c>
      <c r="BW29" s="255" t="s">
        <v>2250</v>
      </c>
      <c r="BX29" s="170"/>
      <c r="BY29" s="170"/>
      <c r="BZ29" s="170"/>
      <c r="CA29" s="170"/>
      <c r="CB29" s="170"/>
      <c r="CC29" s="1145"/>
      <c r="CD29" s="1145"/>
      <c r="CE29" s="1145"/>
      <c r="CF29" s="1145"/>
      <c r="CG29" s="1145"/>
      <c r="CH29" s="1145"/>
      <c r="CI29" s="1145"/>
      <c r="CJ29" s="1145"/>
      <c r="CK29" s="1145"/>
      <c r="CL29" s="1145"/>
      <c r="CM29" s="1145"/>
      <c r="CN29" s="1145"/>
      <c r="CO29" s="1145"/>
      <c r="CP29" s="1145"/>
      <c r="CQ29" s="1145"/>
      <c r="CR29" s="175"/>
    </row>
    <row r="30">
      <c r="A30" s="1187" t="s">
        <v>5346</v>
      </c>
      <c r="B30" s="1120" t="s">
        <v>3119</v>
      </c>
      <c r="C30" s="1121" t="s">
        <v>1286</v>
      </c>
      <c r="D30" s="1122" t="s">
        <v>1286</v>
      </c>
      <c r="E30" s="1123" t="s">
        <v>1048</v>
      </c>
      <c r="F30" s="1124" t="s">
        <v>435</v>
      </c>
      <c r="G30" s="1120" t="s">
        <v>2292</v>
      </c>
      <c r="H30" s="1149" t="s">
        <v>7318</v>
      </c>
      <c r="I30" s="1149"/>
      <c r="J30" s="170"/>
      <c r="K30" s="170"/>
      <c r="L30" s="170"/>
      <c r="M30" s="170"/>
      <c r="N30" s="170"/>
      <c r="O30" s="170"/>
      <c r="P30" s="170"/>
      <c r="Q30" s="170"/>
      <c r="R30" s="170"/>
      <c r="S30" s="170"/>
      <c r="T30" s="843" t="s">
        <v>7319</v>
      </c>
      <c r="U30" s="89" t="s">
        <v>7320</v>
      </c>
      <c r="V30" s="89" t="s">
        <v>6042</v>
      </c>
      <c r="W30" s="170"/>
      <c r="X30" s="89" t="s">
        <v>7321</v>
      </c>
      <c r="Y30" s="89" t="s">
        <v>7322</v>
      </c>
      <c r="Z30" s="170"/>
      <c r="AA30" s="170"/>
      <c r="AB30" s="843" t="s">
        <v>7323</v>
      </c>
      <c r="AC30" s="89" t="s">
        <v>4783</v>
      </c>
      <c r="AD30" s="170"/>
      <c r="AE30" s="170"/>
      <c r="AF30" s="170"/>
      <c r="AG30" s="170"/>
      <c r="AH30" s="170"/>
      <c r="AI30" s="170"/>
      <c r="AJ30" s="170"/>
      <c r="AK30" s="89" t="s">
        <v>7324</v>
      </c>
      <c r="AL30" s="170"/>
      <c r="AM30" s="170"/>
      <c r="AN30" s="89" t="s">
        <v>7024</v>
      </c>
      <c r="AO30" s="170"/>
      <c r="AP30" s="170"/>
      <c r="AQ30" s="170"/>
      <c r="AR30" s="170"/>
      <c r="AS30" s="89" t="s">
        <v>7116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3" t="s">
        <v>7325</v>
      </c>
      <c r="CD30" s="170"/>
      <c r="CE30" s="170"/>
      <c r="CF30" s="170"/>
      <c r="CG30" s="170"/>
      <c r="CH30" s="170"/>
      <c r="CI30" s="170"/>
      <c r="CJ30" s="170"/>
      <c r="CK30" s="170"/>
      <c r="CL30" s="170"/>
      <c r="CM30" s="170"/>
      <c r="CN30" s="170"/>
      <c r="CO30" s="170"/>
      <c r="CP30" s="170"/>
      <c r="CQ30" s="170"/>
      <c r="CR30" s="170"/>
    </row>
    <row r="31">
      <c r="A31" s="1142" t="s">
        <v>4451</v>
      </c>
      <c r="B31" s="1120" t="s">
        <v>2070</v>
      </c>
      <c r="C31" s="1121" t="s">
        <v>1286</v>
      </c>
      <c r="D31" s="1122" t="s">
        <v>1286</v>
      </c>
      <c r="E31" s="1123" t="s">
        <v>1286</v>
      </c>
      <c r="F31" s="1124" t="s">
        <v>1286</v>
      </c>
      <c r="G31" s="1120" t="s">
        <v>5265</v>
      </c>
      <c r="H31" s="1149"/>
      <c r="I31" s="1188" t="s">
        <v>6734</v>
      </c>
      <c r="J31" s="170"/>
      <c r="K31" s="89" t="s">
        <v>7326</v>
      </c>
      <c r="L31" s="170"/>
      <c r="M31" s="170"/>
      <c r="N31" s="170"/>
      <c r="O31" s="170"/>
      <c r="P31" s="170"/>
      <c r="Q31" s="170"/>
      <c r="R31" s="170"/>
      <c r="S31" s="170"/>
      <c r="T31" s="89" t="s">
        <v>7327</v>
      </c>
      <c r="U31" s="89" t="s">
        <v>7328</v>
      </c>
      <c r="V31" s="170"/>
      <c r="W31" s="89" t="s">
        <v>563</v>
      </c>
      <c r="X31" s="89" t="s">
        <v>7329</v>
      </c>
      <c r="Y31" s="170"/>
      <c r="Z31" s="170"/>
      <c r="AA31" s="170"/>
      <c r="AB31" s="170"/>
      <c r="AC31" s="170"/>
      <c r="AD31" s="170"/>
      <c r="AE31" s="170"/>
      <c r="AF31" s="170"/>
      <c r="AG31" s="170"/>
      <c r="AH31" s="170"/>
      <c r="AI31" s="170"/>
      <c r="AJ31" s="170"/>
      <c r="AK31" s="170"/>
      <c r="AL31" s="170"/>
      <c r="AM31" s="170"/>
      <c r="AN31" s="1138" t="s">
        <v>7164</v>
      </c>
      <c r="AO31" s="1085"/>
      <c r="AP31" s="170"/>
      <c r="AQ31" s="89" t="s">
        <v>7199</v>
      </c>
      <c r="AR31" s="170"/>
      <c r="AS31" s="89" t="s">
        <v>7289</v>
      </c>
      <c r="AT31" s="170"/>
      <c r="AU31" s="170"/>
      <c r="AV31" s="170"/>
      <c r="AW31" s="170"/>
      <c r="AX31" s="89" t="s">
        <v>3379</v>
      </c>
      <c r="AY31" s="170"/>
      <c r="AZ31" s="1138" t="s">
        <v>7330</v>
      </c>
      <c r="BA31" s="89" t="s">
        <v>6917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9" t="s">
        <v>7331</v>
      </c>
      <c r="B32" s="1120" t="s">
        <v>5195</v>
      </c>
      <c r="C32" s="1121" t="s">
        <v>1286</v>
      </c>
      <c r="D32" s="1122" t="s">
        <v>1286</v>
      </c>
      <c r="E32" s="1123" t="s">
        <v>1286</v>
      </c>
      <c r="F32" s="1124" t="s">
        <v>1286</v>
      </c>
      <c r="G32" s="1120" t="s">
        <v>541</v>
      </c>
      <c r="H32" s="1149"/>
      <c r="I32" s="1149"/>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7"/>
      <c r="BF32" s="1167"/>
      <c r="BG32" s="1167"/>
      <c r="BH32" s="1167"/>
      <c r="BI32" s="1167"/>
      <c r="BJ32" s="1167"/>
      <c r="BK32" s="1167"/>
      <c r="BL32" s="1167"/>
      <c r="BM32" s="1167"/>
      <c r="BN32" s="1167"/>
      <c r="BO32" s="170"/>
      <c r="BP32" s="170"/>
      <c r="BQ32" s="170"/>
      <c r="BR32" s="170"/>
      <c r="BS32" s="170"/>
      <c r="BT32" s="170"/>
      <c r="BU32" s="170"/>
      <c r="BV32" s="1189" t="s">
        <v>7075</v>
      </c>
      <c r="BW32" s="1129" t="s">
        <v>2980</v>
      </c>
      <c r="BX32" s="1129" t="s">
        <v>7332</v>
      </c>
      <c r="BY32" s="170"/>
      <c r="BZ32" s="1129" t="s">
        <v>1630</v>
      </c>
      <c r="CA32" s="1129" t="s">
        <v>2142</v>
      </c>
      <c r="CB32" s="1129"/>
      <c r="CC32" s="1145"/>
      <c r="CD32" s="1145"/>
      <c r="CE32" s="1145"/>
      <c r="CF32" s="1145"/>
      <c r="CG32" s="1145"/>
      <c r="CH32" s="1145"/>
      <c r="CI32" s="1145"/>
      <c r="CJ32" s="1145"/>
      <c r="CK32" s="1145"/>
      <c r="CL32" s="1145"/>
      <c r="CM32" s="1145"/>
      <c r="CN32" s="1145"/>
      <c r="CO32" s="1145"/>
      <c r="CP32" s="1145"/>
      <c r="CQ32" s="1145"/>
      <c r="CR32" s="175"/>
    </row>
    <row r="33">
      <c r="A33" s="1119" t="s">
        <v>2332</v>
      </c>
      <c r="B33" s="1120" t="s">
        <v>1723</v>
      </c>
      <c r="C33" s="1121" t="s">
        <v>1286</v>
      </c>
      <c r="D33" s="1122" t="s">
        <v>1048</v>
      </c>
      <c r="E33" s="1123" t="s">
        <v>1286</v>
      </c>
      <c r="F33" s="1124" t="s">
        <v>1048</v>
      </c>
      <c r="G33" s="1120" t="s">
        <v>1048</v>
      </c>
      <c r="H33" s="1149"/>
      <c r="I33" s="1149"/>
      <c r="J33" s="170"/>
      <c r="K33" s="170"/>
      <c r="L33" s="170"/>
      <c r="M33" s="170"/>
      <c r="N33" s="170"/>
      <c r="O33" s="170"/>
      <c r="P33" s="170"/>
      <c r="Q33" s="170"/>
      <c r="R33" s="170"/>
      <c r="S33" s="170"/>
      <c r="T33" s="170"/>
      <c r="U33" s="170"/>
      <c r="V33" s="170"/>
      <c r="W33" s="170"/>
      <c r="X33" s="170"/>
      <c r="Y33" s="170"/>
      <c r="Z33" s="170"/>
      <c r="AA33" s="170"/>
      <c r="AB33" s="255"/>
      <c r="AC33" s="1084" t="s">
        <v>315</v>
      </c>
      <c r="AD33" s="1075"/>
      <c r="AE33" s="107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1"/>
      <c r="BF33" s="711"/>
      <c r="BG33" s="711"/>
      <c r="BH33" s="711"/>
      <c r="BI33" s="711"/>
      <c r="BJ33" s="711"/>
      <c r="BK33" s="711"/>
      <c r="BL33" s="711"/>
      <c r="BM33" s="711"/>
      <c r="BN33" s="711"/>
      <c r="BO33" s="170"/>
      <c r="BP33" s="170"/>
      <c r="BQ33" s="170"/>
      <c r="BR33" s="170"/>
      <c r="BS33" s="170"/>
      <c r="BT33" s="170"/>
      <c r="BU33" s="170"/>
      <c r="BV33" s="170"/>
      <c r="BW33" s="170"/>
      <c r="BX33" s="170"/>
      <c r="BY33" s="170"/>
      <c r="BZ33" s="170"/>
      <c r="CA33" s="170"/>
      <c r="CB33" s="170"/>
      <c r="CC33" s="1163"/>
      <c r="CD33" s="1163"/>
      <c r="CE33" s="1163"/>
      <c r="CF33" s="1163"/>
      <c r="CG33" s="1163"/>
      <c r="CH33" s="1163"/>
      <c r="CI33" s="1163"/>
      <c r="CJ33" s="1163"/>
      <c r="CK33" s="1145"/>
      <c r="CL33" s="1145"/>
      <c r="CM33" s="1145"/>
      <c r="CN33" s="1145"/>
      <c r="CO33" s="1145"/>
      <c r="CP33" s="1145"/>
      <c r="CQ33" s="1145"/>
      <c r="CR33" s="1075"/>
    </row>
    <row r="34" ht="15.75" customHeight="1">
      <c r="A34" s="1171" t="s">
        <v>1109</v>
      </c>
      <c r="B34" s="1120" t="s">
        <v>1664</v>
      </c>
      <c r="C34" s="1121" t="s">
        <v>1286</v>
      </c>
      <c r="D34" s="1122" t="s">
        <v>1048</v>
      </c>
      <c r="E34" s="1123" t="s">
        <v>1286</v>
      </c>
      <c r="F34" s="1124" t="s">
        <v>1048</v>
      </c>
      <c r="G34" s="1120" t="s">
        <v>1048</v>
      </c>
      <c r="H34" s="1149"/>
      <c r="I34" s="1149"/>
      <c r="J34" s="170"/>
      <c r="K34" s="170"/>
      <c r="L34" s="170"/>
      <c r="M34" s="170"/>
      <c r="N34" s="170"/>
      <c r="O34" s="170"/>
      <c r="P34" s="170"/>
      <c r="Q34" s="170"/>
      <c r="R34" s="170"/>
      <c r="S34" s="170"/>
      <c r="T34" s="170"/>
      <c r="U34" s="170"/>
      <c r="V34" s="170"/>
      <c r="W34" s="1084" t="s">
        <v>5000</v>
      </c>
      <c r="X34" s="107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1"/>
      <c r="BF34" s="711"/>
      <c r="BG34" s="711"/>
      <c r="BH34" s="711"/>
      <c r="BI34" s="711"/>
      <c r="BJ34" s="711"/>
      <c r="BK34" s="711"/>
      <c r="BL34" s="711"/>
      <c r="BM34" s="711"/>
      <c r="BN34" s="711"/>
      <c r="BO34" s="170"/>
      <c r="BP34" s="170"/>
      <c r="BQ34" s="170"/>
      <c r="BR34" s="170"/>
      <c r="BS34" s="170"/>
      <c r="BT34" s="170"/>
      <c r="BU34" s="170"/>
      <c r="BV34" s="170"/>
      <c r="BW34" s="170"/>
      <c r="BX34" s="170"/>
      <c r="BY34" s="170"/>
      <c r="BZ34" s="170"/>
      <c r="CA34" s="170"/>
      <c r="CB34" s="170"/>
      <c r="CC34" s="1163"/>
      <c r="CD34" s="1163"/>
      <c r="CE34" s="1163"/>
      <c r="CF34" s="1163"/>
      <c r="CG34" s="1163"/>
      <c r="CH34" s="1163"/>
      <c r="CI34" s="1163"/>
      <c r="CJ34" s="1163"/>
      <c r="CK34" s="1145"/>
      <c r="CL34" s="1145"/>
      <c r="CM34" s="1145"/>
      <c r="CN34" s="1145"/>
      <c r="CO34" s="1145"/>
      <c r="CP34" s="1145"/>
      <c r="CQ34" s="1145"/>
      <c r="CR34" s="170"/>
    </row>
    <row r="35">
      <c r="A35" s="1173" t="s">
        <v>7333</v>
      </c>
      <c r="B35" s="1120" t="s">
        <v>4123</v>
      </c>
      <c r="C35" s="1121" t="s">
        <v>1048</v>
      </c>
      <c r="D35" s="1122" t="s">
        <v>1286</v>
      </c>
      <c r="E35" s="1123" t="s">
        <v>1286</v>
      </c>
      <c r="F35" s="1124" t="s">
        <v>1048</v>
      </c>
      <c r="G35" s="1120" t="s">
        <v>1048</v>
      </c>
      <c r="H35" s="1149"/>
      <c r="I35" s="114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8" t="s">
        <v>6989</v>
      </c>
      <c r="AO35" s="170"/>
      <c r="AP35" s="170"/>
      <c r="AQ35" s="170"/>
      <c r="AR35" s="170"/>
      <c r="AS35" s="170"/>
      <c r="AT35" s="170"/>
      <c r="AU35" s="170"/>
      <c r="AV35" s="170"/>
      <c r="AW35" s="170"/>
      <c r="AX35" s="170"/>
      <c r="AY35" s="170"/>
      <c r="AZ35" s="170"/>
      <c r="BA35" s="170"/>
      <c r="BB35" s="170"/>
      <c r="BC35" s="170"/>
      <c r="BD35" s="170"/>
      <c r="BE35" s="1167"/>
      <c r="BF35" s="1167"/>
      <c r="BG35" s="1167"/>
      <c r="BH35" s="1167"/>
      <c r="BI35" s="1167"/>
      <c r="BJ35" s="1167"/>
      <c r="BK35" s="1167"/>
      <c r="BL35" s="1167"/>
      <c r="BM35" s="1167"/>
      <c r="BN35" s="1167"/>
      <c r="BO35" s="170"/>
      <c r="BP35" s="170"/>
      <c r="BQ35" s="170"/>
      <c r="BR35" s="170"/>
      <c r="BS35" s="170"/>
      <c r="BT35" s="170"/>
      <c r="BU35" s="170"/>
      <c r="BV35" s="170"/>
      <c r="BW35" s="170"/>
      <c r="BX35" s="170"/>
      <c r="BY35" s="170"/>
      <c r="BZ35" s="170"/>
      <c r="CA35" s="170"/>
      <c r="CB35" s="170"/>
      <c r="CC35" s="1145"/>
      <c r="CD35" s="1145"/>
      <c r="CE35" s="1145"/>
      <c r="CF35" s="1145"/>
      <c r="CG35" s="1145"/>
      <c r="CH35" s="1145"/>
      <c r="CI35" s="1145"/>
      <c r="CJ35" s="1145"/>
      <c r="CK35" s="1145"/>
      <c r="CL35" s="1145"/>
      <c r="CM35" s="1145"/>
      <c r="CN35" s="1145"/>
      <c r="CO35" s="1145"/>
      <c r="CP35" s="1145"/>
      <c r="CQ35" s="1145"/>
      <c r="CR35" s="175"/>
    </row>
    <row r="36">
      <c r="A36" s="1119" t="s">
        <v>3995</v>
      </c>
      <c r="B36" s="1120" t="s">
        <v>5376</v>
      </c>
      <c r="C36" s="1121" t="s">
        <v>1286</v>
      </c>
      <c r="D36" s="1122" t="s">
        <v>1286</v>
      </c>
      <c r="E36" s="1123" t="s">
        <v>1286</v>
      </c>
      <c r="F36" s="1124" t="s">
        <v>1286</v>
      </c>
      <c r="G36" s="1120" t="s">
        <v>1048</v>
      </c>
      <c r="H36" s="1149"/>
      <c r="I36" s="1149"/>
      <c r="J36" s="170"/>
      <c r="K36" s="170"/>
      <c r="L36" s="170"/>
      <c r="M36" s="170"/>
      <c r="N36" s="170"/>
      <c r="O36" s="170"/>
      <c r="P36" s="170"/>
      <c r="Q36" s="170"/>
      <c r="R36" s="170"/>
      <c r="S36" s="170"/>
      <c r="T36" s="170"/>
      <c r="U36" s="170"/>
      <c r="V36" s="170"/>
      <c r="W36" s="175"/>
      <c r="X36" s="175"/>
      <c r="Y36" s="255" t="s">
        <v>2159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0" t="s">
        <v>5374</v>
      </c>
      <c r="B37" s="1120" t="s">
        <v>2940</v>
      </c>
      <c r="C37" s="1121" t="s">
        <v>1286</v>
      </c>
      <c r="D37" s="1122" t="s">
        <v>1286</v>
      </c>
      <c r="E37" s="1123" t="s">
        <v>1286</v>
      </c>
      <c r="F37" s="1124" t="s">
        <v>1286</v>
      </c>
      <c r="G37" s="1120" t="s">
        <v>541</v>
      </c>
      <c r="H37" s="1149"/>
      <c r="I37" s="1149"/>
      <c r="J37" s="170"/>
      <c r="K37" s="89" t="s">
        <v>7334</v>
      </c>
      <c r="L37" s="170"/>
      <c r="M37" s="170"/>
      <c r="N37" s="170"/>
      <c r="O37" s="170"/>
      <c r="P37" s="170"/>
      <c r="Q37" s="170"/>
      <c r="R37" s="170"/>
      <c r="S37" s="170"/>
      <c r="T37" s="170"/>
      <c r="U37" s="170"/>
      <c r="V37" s="170"/>
      <c r="W37" s="255" t="s">
        <v>5574</v>
      </c>
      <c r="X37" s="255"/>
      <c r="Y37" s="170"/>
      <c r="Z37" s="170"/>
      <c r="AA37" s="170"/>
      <c r="AB37" s="170"/>
      <c r="AC37" s="255" t="s">
        <v>4991</v>
      </c>
      <c r="AD37" s="175"/>
      <c r="AE37" s="175"/>
      <c r="AF37" s="170"/>
      <c r="AG37" s="170"/>
      <c r="AH37" s="170"/>
      <c r="AI37" s="170"/>
      <c r="AJ37" s="170"/>
      <c r="AK37" s="170"/>
      <c r="AL37" s="170"/>
      <c r="AM37" s="170"/>
      <c r="AN37" s="170"/>
      <c r="AO37" s="170"/>
      <c r="AP37" s="170"/>
      <c r="AQ37" s="170"/>
      <c r="AR37" s="170"/>
      <c r="AS37" s="89" t="s">
        <v>6992</v>
      </c>
      <c r="AT37" s="255"/>
      <c r="AU37" s="170"/>
      <c r="AV37" s="170"/>
      <c r="AW37" s="170"/>
      <c r="AX37" s="170"/>
      <c r="AY37" s="170"/>
      <c r="AZ37" s="170"/>
      <c r="BA37" s="89" t="s">
        <v>7114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1" t="s">
        <v>5996</v>
      </c>
      <c r="B38" s="1120" t="s">
        <v>436</v>
      </c>
      <c r="C38" s="1121" t="s">
        <v>1286</v>
      </c>
      <c r="D38" s="1122" t="s">
        <v>1286</v>
      </c>
      <c r="E38" s="1123" t="s">
        <v>1286</v>
      </c>
      <c r="F38" s="1124" t="s">
        <v>1048</v>
      </c>
      <c r="G38" s="1120" t="s">
        <v>1048</v>
      </c>
      <c r="H38" s="1149"/>
      <c r="I38" s="1149"/>
      <c r="J38" s="170"/>
      <c r="K38" s="170"/>
      <c r="L38" s="170"/>
      <c r="M38" s="170"/>
      <c r="N38" s="170"/>
      <c r="O38" s="170"/>
      <c r="P38" s="170"/>
      <c r="Q38" s="170"/>
      <c r="R38" s="843" t="s">
        <v>7335</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91"/>
      <c r="BF38" s="1191"/>
      <c r="BG38" s="1191"/>
      <c r="BH38" s="1191"/>
      <c r="BI38" s="1191"/>
      <c r="BJ38" s="1191"/>
      <c r="BK38" s="1191"/>
      <c r="BL38" s="1191"/>
      <c r="BM38" s="1191"/>
      <c r="BN38" s="1191"/>
      <c r="BO38" s="170"/>
      <c r="BP38" s="170"/>
      <c r="BQ38" s="170"/>
      <c r="BR38" s="170"/>
      <c r="BS38" s="170"/>
      <c r="BT38" s="170"/>
      <c r="BU38" s="170"/>
      <c r="BV38" s="170"/>
      <c r="BW38" s="170"/>
      <c r="BX38" s="170"/>
      <c r="BY38" s="170"/>
      <c r="BZ38" s="170"/>
      <c r="CA38" s="170"/>
      <c r="CB38" s="170"/>
      <c r="CC38" s="1192"/>
      <c r="CD38" s="1192"/>
      <c r="CE38" s="1192"/>
      <c r="CF38" s="1192"/>
      <c r="CG38" s="1192"/>
      <c r="CH38" s="1192"/>
      <c r="CI38" s="1192"/>
      <c r="CJ38" s="1192"/>
      <c r="CK38" s="1075"/>
      <c r="CL38" s="1075"/>
      <c r="CM38" s="1075"/>
      <c r="CN38" s="1075"/>
      <c r="CO38" s="1075"/>
      <c r="CP38" s="1075"/>
      <c r="CQ38" s="1075"/>
      <c r="CR38" s="175"/>
    </row>
    <row r="39">
      <c r="A39" s="1173" t="s">
        <v>2619</v>
      </c>
      <c r="B39" s="1120" t="s">
        <v>5265</v>
      </c>
      <c r="C39" s="1121" t="s">
        <v>1048</v>
      </c>
      <c r="D39" s="1122" t="s">
        <v>1286</v>
      </c>
      <c r="E39" s="1123" t="s">
        <v>1286</v>
      </c>
      <c r="F39" s="1124" t="s">
        <v>1048</v>
      </c>
      <c r="G39" s="1120" t="s">
        <v>1048</v>
      </c>
      <c r="H39" s="1122"/>
      <c r="I39" s="112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8"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9" t="s">
        <v>7336</v>
      </c>
      <c r="B40" s="1120" t="s">
        <v>632</v>
      </c>
      <c r="C40" s="1121" t="s">
        <v>1286</v>
      </c>
      <c r="D40" s="1122" t="s">
        <v>1286</v>
      </c>
      <c r="E40" s="1123" t="s">
        <v>1286</v>
      </c>
      <c r="F40" s="1124" t="s">
        <v>1048</v>
      </c>
      <c r="G40" s="1120" t="s">
        <v>1048</v>
      </c>
      <c r="H40" s="1149"/>
      <c r="I40" s="1149"/>
      <c r="J40" s="170"/>
      <c r="K40" s="170"/>
      <c r="L40" s="170"/>
      <c r="M40" s="170"/>
      <c r="N40" s="170"/>
      <c r="O40" s="170"/>
      <c r="P40" s="170"/>
      <c r="Q40" s="170"/>
      <c r="R40" s="170"/>
      <c r="S40" s="170"/>
      <c r="T40" s="170"/>
      <c r="U40" s="170"/>
      <c r="V40" s="170"/>
      <c r="W40" s="170"/>
      <c r="X40" s="170"/>
      <c r="Y40" s="170"/>
      <c r="Z40" s="170"/>
      <c r="AA40" s="170"/>
      <c r="AB40" s="170"/>
      <c r="AC40" s="170"/>
      <c r="AD40" s="843" t="s">
        <v>7337</v>
      </c>
      <c r="AE40" s="107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7"/>
      <c r="BF40" s="1167"/>
      <c r="BG40" s="1167"/>
      <c r="BH40" s="1167"/>
      <c r="BI40" s="1167"/>
      <c r="BJ40" s="1167"/>
      <c r="BK40" s="1167"/>
      <c r="BL40" s="1167"/>
      <c r="BM40" s="1167"/>
      <c r="BN40" s="1167"/>
      <c r="BO40" s="170"/>
      <c r="BP40" s="170"/>
      <c r="BQ40" s="170"/>
      <c r="BR40" s="170"/>
      <c r="BS40" s="170"/>
      <c r="BT40" s="170"/>
      <c r="BU40" s="170"/>
      <c r="BV40" s="170"/>
      <c r="BW40" s="170"/>
      <c r="BX40" s="170"/>
      <c r="BY40" s="170"/>
      <c r="BZ40" s="170"/>
      <c r="CA40" s="170"/>
      <c r="CB40" s="170"/>
      <c r="CC40" s="1145"/>
      <c r="CD40" s="1145"/>
      <c r="CE40" s="1145"/>
      <c r="CF40" s="1145"/>
      <c r="CG40" s="1145"/>
      <c r="CH40" s="1145"/>
      <c r="CI40" s="1145"/>
      <c r="CJ40" s="1145"/>
      <c r="CK40" s="1145"/>
      <c r="CL40" s="1145"/>
      <c r="CM40" s="1145"/>
      <c r="CN40" s="1145"/>
      <c r="CO40" s="1145"/>
      <c r="CP40" s="1145"/>
      <c r="CQ40" s="1145"/>
      <c r="CR40" s="175"/>
    </row>
    <row r="41">
      <c r="A41" s="1193" t="s">
        <v>5216</v>
      </c>
      <c r="B41" s="1120" t="s">
        <v>329</v>
      </c>
      <c r="C41" s="1121" t="s">
        <v>1286</v>
      </c>
      <c r="D41" s="1122" t="s">
        <v>1286</v>
      </c>
      <c r="E41" s="1123" t="s">
        <v>1286</v>
      </c>
      <c r="F41" s="1124" t="s">
        <v>1286</v>
      </c>
      <c r="G41" s="1120" t="s">
        <v>1498</v>
      </c>
      <c r="H41" s="1149"/>
      <c r="I41" s="1149"/>
      <c r="J41" s="170"/>
      <c r="K41" s="170"/>
      <c r="L41" s="170"/>
      <c r="M41" s="170"/>
      <c r="N41" s="170"/>
      <c r="O41" s="170"/>
      <c r="P41" s="170"/>
      <c r="Q41" s="170"/>
      <c r="R41" s="170"/>
      <c r="S41" s="170"/>
      <c r="T41" s="170"/>
      <c r="U41" s="170"/>
      <c r="V41" s="170"/>
      <c r="W41" s="89" t="s">
        <v>3703</v>
      </c>
      <c r="X41" s="255"/>
      <c r="Y41" s="89" t="s">
        <v>5077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9" t="s">
        <v>7338</v>
      </c>
      <c r="B42" s="1120" t="s">
        <v>540</v>
      </c>
      <c r="C42" s="1121" t="s">
        <v>1048</v>
      </c>
      <c r="D42" s="1122" t="s">
        <v>1286</v>
      </c>
      <c r="E42" s="1123" t="s">
        <v>1286</v>
      </c>
      <c r="F42" s="1124" t="s">
        <v>1048</v>
      </c>
      <c r="G42" s="1120" t="s">
        <v>1048</v>
      </c>
      <c r="H42" s="1149"/>
      <c r="I42" s="114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7"/>
      <c r="BF42" s="1167"/>
      <c r="BG42" s="1167"/>
      <c r="BH42" s="1167"/>
      <c r="BI42" s="1167"/>
      <c r="BJ42" s="1167"/>
      <c r="BK42" s="1167"/>
      <c r="BL42" s="1167"/>
      <c r="BM42" s="1167"/>
      <c r="BN42" s="1167"/>
      <c r="BO42" s="170"/>
      <c r="BP42" s="170"/>
      <c r="BQ42" s="170"/>
      <c r="BR42" s="170"/>
      <c r="BS42" s="170"/>
      <c r="BT42" s="170"/>
      <c r="BU42" s="170"/>
      <c r="BV42" s="170"/>
      <c r="BW42" s="170"/>
      <c r="BX42" s="170"/>
      <c r="BY42" s="170"/>
      <c r="BZ42" s="170"/>
      <c r="CA42" s="170"/>
      <c r="CB42" s="170"/>
      <c r="CC42" s="1145"/>
      <c r="CD42" s="1145"/>
      <c r="CE42" s="1145"/>
      <c r="CF42" s="1145"/>
      <c r="CG42" s="1145"/>
      <c r="CH42" s="1145"/>
      <c r="CI42" s="1145"/>
      <c r="CJ42" s="1145"/>
      <c r="CK42" s="1145"/>
      <c r="CL42" s="1145"/>
      <c r="CM42" s="1145"/>
      <c r="CN42" s="1145"/>
      <c r="CO42" s="1145"/>
      <c r="CP42" s="1145"/>
      <c r="CQ42" s="1145"/>
      <c r="CR42" s="1081" t="s">
        <v>3322</v>
      </c>
    </row>
    <row r="43">
      <c r="A43" s="1177" t="s">
        <v>3405</v>
      </c>
      <c r="B43" s="1120" t="s">
        <v>540</v>
      </c>
      <c r="C43" s="1121" t="s">
        <v>1286</v>
      </c>
      <c r="D43" s="1122" t="s">
        <v>1286</v>
      </c>
      <c r="E43" s="1123" t="s">
        <v>1286</v>
      </c>
      <c r="F43" s="1124" t="s">
        <v>1048</v>
      </c>
      <c r="G43" s="1120" t="s">
        <v>1048</v>
      </c>
      <c r="H43" s="1149"/>
      <c r="I43" s="1149"/>
      <c r="J43" s="170"/>
      <c r="K43" s="170"/>
      <c r="L43" s="170"/>
      <c r="M43" s="170"/>
      <c r="N43" s="170"/>
      <c r="O43" s="170"/>
      <c r="P43" s="170"/>
      <c r="Q43" s="170"/>
      <c r="R43" s="170"/>
      <c r="S43" s="170"/>
      <c r="T43" s="170"/>
      <c r="U43" s="1129"/>
      <c r="V43" s="1129"/>
      <c r="W43" s="170"/>
      <c r="X43" s="170"/>
      <c r="Y43" s="170"/>
      <c r="Z43" s="170"/>
      <c r="AA43" s="170"/>
      <c r="AB43" s="170"/>
      <c r="AC43" s="843" t="s">
        <v>7339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67"/>
      <c r="BF43" s="1167"/>
      <c r="BG43" s="1167"/>
      <c r="BH43" s="1167"/>
      <c r="BI43" s="1167"/>
      <c r="BJ43" s="1167"/>
      <c r="BK43" s="1167"/>
      <c r="BL43" s="1167"/>
      <c r="BM43" s="1167"/>
      <c r="BN43" s="1167"/>
      <c r="BO43" s="170"/>
      <c r="BP43" s="170"/>
      <c r="BQ43" s="170"/>
      <c r="BR43" s="170"/>
      <c r="BS43" s="170"/>
      <c r="BT43" s="170"/>
      <c r="BU43" s="170"/>
      <c r="BV43" s="170"/>
      <c r="BW43" s="170"/>
      <c r="BX43" s="170"/>
      <c r="BY43" s="170"/>
      <c r="BZ43" s="170"/>
      <c r="CA43" s="170"/>
      <c r="CB43" s="170"/>
      <c r="CC43" s="1175"/>
      <c r="CD43" s="1175"/>
      <c r="CE43" s="1175"/>
      <c r="CF43" s="1175"/>
      <c r="CG43" s="1175"/>
      <c r="CH43" s="1175"/>
      <c r="CI43" s="1175"/>
      <c r="CJ43" s="1175"/>
      <c r="CK43" s="170"/>
      <c r="CL43" s="170"/>
      <c r="CM43" s="170"/>
      <c r="CN43" s="170"/>
      <c r="CO43" s="170"/>
      <c r="CP43" s="170"/>
      <c r="CQ43" s="170"/>
      <c r="CR43" s="175"/>
    </row>
    <row r="44">
      <c r="A44" s="1194" t="s">
        <v>7340</v>
      </c>
      <c r="B44" s="1120" t="s">
        <v>720</v>
      </c>
      <c r="C44" s="1121" t="s">
        <v>1286</v>
      </c>
      <c r="D44" s="1122" t="s">
        <v>1048</v>
      </c>
      <c r="E44" s="1123" t="s">
        <v>1048</v>
      </c>
      <c r="F44" s="1124" t="s">
        <v>435</v>
      </c>
      <c r="G44" s="1120" t="s">
        <v>720</v>
      </c>
      <c r="H44" s="1149"/>
      <c r="I44" s="1149"/>
      <c r="J44" s="170"/>
      <c r="K44" s="170"/>
      <c r="L44" s="170"/>
      <c r="M44" s="170"/>
      <c r="N44" s="170"/>
      <c r="O44" s="170"/>
      <c r="P44" s="170"/>
      <c r="Q44" s="170"/>
      <c r="R44" s="170"/>
      <c r="S44" s="170"/>
      <c r="T44" s="170"/>
      <c r="U44" s="843" t="s">
        <v>7341</v>
      </c>
      <c r="V44" s="170"/>
      <c r="W44" s="89" t="s">
        <v>7342</v>
      </c>
      <c r="X44" s="89" t="s">
        <v>7342</v>
      </c>
      <c r="Y44" s="170"/>
      <c r="Z44" s="170"/>
      <c r="AA44" s="170"/>
      <c r="AB44" s="170"/>
      <c r="AC44" s="170"/>
      <c r="AD44" s="170"/>
      <c r="AE44" s="170"/>
      <c r="AF44" s="170"/>
      <c r="AG44" s="170"/>
      <c r="AH44" s="170"/>
      <c r="AI44" s="170"/>
      <c r="AJ44" s="170"/>
      <c r="AK44" s="170"/>
      <c r="AL44" s="170"/>
      <c r="AM44" s="170"/>
      <c r="AN44" s="89" t="s">
        <v>7343</v>
      </c>
      <c r="AO44" s="1084" t="s">
        <v>7344</v>
      </c>
      <c r="AP44" s="1083" t="s">
        <v>7345</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8" t="s">
        <v>4301</v>
      </c>
      <c r="B45" s="1120" t="s">
        <v>540</v>
      </c>
      <c r="C45" s="1121" t="s">
        <v>1286</v>
      </c>
      <c r="D45" s="1122" t="s">
        <v>1286</v>
      </c>
      <c r="E45" s="1123" t="s">
        <v>1286</v>
      </c>
      <c r="F45" s="1124" t="s">
        <v>1286</v>
      </c>
      <c r="G45" s="1120" t="s">
        <v>1498</v>
      </c>
      <c r="H45" s="1149"/>
      <c r="I45" s="1149"/>
      <c r="J45" s="170"/>
      <c r="K45" s="170"/>
      <c r="L45" s="170"/>
      <c r="M45" s="170"/>
      <c r="N45" s="170"/>
      <c r="O45" s="170"/>
      <c r="P45" s="170"/>
      <c r="Q45" s="170"/>
      <c r="R45" s="89" t="s">
        <v>7346</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7347</v>
      </c>
      <c r="AS45" s="170"/>
      <c r="AT45" s="170"/>
      <c r="AU45" s="170"/>
      <c r="AV45" s="170"/>
      <c r="AW45" s="170"/>
      <c r="AX45" s="170"/>
      <c r="AY45" s="170"/>
      <c r="AZ45" s="170"/>
      <c r="BA45" s="170"/>
      <c r="BB45" s="170"/>
      <c r="BC45" s="170"/>
      <c r="BD45" s="170"/>
      <c r="BE45" s="1167"/>
      <c r="BF45" s="1167"/>
      <c r="BG45" s="1167"/>
      <c r="BH45" s="1167"/>
      <c r="BI45" s="1167"/>
      <c r="BJ45" s="1167"/>
      <c r="BK45" s="1167"/>
      <c r="BL45" s="1167"/>
      <c r="BM45" s="1167"/>
      <c r="BN45" s="1167"/>
      <c r="BO45" s="170"/>
      <c r="BP45" s="170"/>
      <c r="BQ45" s="170"/>
      <c r="BR45" s="170"/>
      <c r="BS45" s="170"/>
      <c r="BT45" s="170"/>
      <c r="BU45" s="170"/>
      <c r="BV45" s="170"/>
      <c r="BW45" s="170"/>
      <c r="BX45" s="170"/>
      <c r="BY45" s="170"/>
      <c r="BZ45" s="170"/>
      <c r="CA45" s="170"/>
      <c r="CB45" s="170"/>
      <c r="CC45" s="1145"/>
      <c r="CD45" s="1145"/>
      <c r="CE45" s="1145"/>
      <c r="CF45" s="1145"/>
      <c r="CG45" s="1145"/>
      <c r="CH45" s="1145"/>
      <c r="CI45" s="1145"/>
      <c r="CJ45" s="1145"/>
      <c r="CK45" s="1145"/>
      <c r="CL45" s="1145"/>
      <c r="CM45" s="1145"/>
      <c r="CN45" s="1145"/>
      <c r="CO45" s="1145"/>
      <c r="CP45" s="1145"/>
      <c r="CQ45" s="1145"/>
      <c r="CR45" s="170"/>
    </row>
    <row r="46">
      <c r="A46" s="1195" t="s">
        <v>7348</v>
      </c>
      <c r="B46" s="1120" t="s">
        <v>541</v>
      </c>
      <c r="C46" s="1121" t="s">
        <v>1286</v>
      </c>
      <c r="D46" s="1122" t="s">
        <v>1286</v>
      </c>
      <c r="E46" s="1123" t="s">
        <v>1286</v>
      </c>
      <c r="F46" s="1124" t="s">
        <v>1286</v>
      </c>
      <c r="G46" s="1120" t="s">
        <v>1048</v>
      </c>
      <c r="H46" s="1196"/>
      <c r="I46" s="1196"/>
      <c r="J46" s="170"/>
      <c r="K46" s="170"/>
      <c r="L46" s="170"/>
      <c r="M46" s="170"/>
      <c r="N46" s="170"/>
      <c r="O46" s="170"/>
      <c r="P46" s="170"/>
      <c r="Q46" s="170"/>
      <c r="R46" s="170"/>
      <c r="S46" s="170"/>
      <c r="T46" s="170"/>
      <c r="U46" s="89" t="s">
        <v>2989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7"/>
      <c r="BF46" s="1167"/>
      <c r="BG46" s="1167"/>
      <c r="BH46" s="1167"/>
      <c r="BI46" s="1167"/>
      <c r="BJ46" s="1167"/>
      <c r="BK46" s="1167"/>
      <c r="BL46" s="1167"/>
      <c r="BM46" s="1167"/>
      <c r="BN46" s="1167"/>
      <c r="BO46" s="170"/>
      <c r="BP46" s="170"/>
      <c r="BQ46" s="170"/>
      <c r="BR46" s="170"/>
      <c r="BS46" s="170"/>
      <c r="BT46" s="170"/>
      <c r="BU46" s="170"/>
      <c r="BV46" s="170"/>
      <c r="BW46" s="170"/>
      <c r="BX46" s="170"/>
      <c r="BY46" s="170"/>
      <c r="BZ46" s="170"/>
      <c r="CA46" s="170"/>
      <c r="CB46" s="170"/>
      <c r="CC46" s="1145"/>
      <c r="CD46" s="1145"/>
      <c r="CE46" s="1145"/>
      <c r="CF46" s="1145"/>
      <c r="CG46" s="1145"/>
      <c r="CH46" s="1145"/>
      <c r="CI46" s="1145"/>
      <c r="CJ46" s="1145"/>
      <c r="CK46" s="170"/>
      <c r="CL46" s="170"/>
      <c r="CM46" s="170"/>
      <c r="CN46" s="170"/>
      <c r="CO46" s="170"/>
      <c r="CP46" s="170"/>
      <c r="CQ46" s="170"/>
      <c r="CR46" s="170"/>
    </row>
    <row r="47">
      <c r="A47" s="1197" t="s">
        <v>4221</v>
      </c>
      <c r="B47" s="1120" t="s">
        <v>541</v>
      </c>
      <c r="C47" s="1121" t="s">
        <v>1286</v>
      </c>
      <c r="D47" s="1122" t="s">
        <v>1286</v>
      </c>
      <c r="E47" s="1123" t="s">
        <v>1286</v>
      </c>
      <c r="F47" s="1124" t="s">
        <v>1286</v>
      </c>
      <c r="G47" s="1120" t="s">
        <v>1498</v>
      </c>
      <c r="H47" s="1149"/>
      <c r="I47" s="114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6920</v>
      </c>
      <c r="BB47" s="255" t="s">
        <v>7289</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8" t="s">
        <v>3239</v>
      </c>
      <c r="B48" s="1120" t="s">
        <v>1498</v>
      </c>
      <c r="C48" s="1121" t="s">
        <v>1286</v>
      </c>
      <c r="D48" s="1122" t="s">
        <v>1286</v>
      </c>
      <c r="E48" s="1123" t="s">
        <v>1286</v>
      </c>
      <c r="F48" s="1124" t="s">
        <v>1286</v>
      </c>
      <c r="G48" s="1120" t="s">
        <v>1048</v>
      </c>
      <c r="H48" s="1149"/>
      <c r="I48" s="114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9" t="s">
        <v>7349</v>
      </c>
      <c r="B49" s="1120" t="s">
        <v>1498</v>
      </c>
      <c r="C49" s="1121" t="s">
        <v>1286</v>
      </c>
      <c r="D49" s="1122" t="s">
        <v>1286</v>
      </c>
      <c r="E49" s="1123" t="s">
        <v>1286</v>
      </c>
      <c r="F49" s="1124" t="s">
        <v>1286</v>
      </c>
      <c r="G49" s="1120" t="s">
        <v>1048</v>
      </c>
      <c r="H49" s="1149"/>
      <c r="I49" s="1149"/>
      <c r="J49" s="170"/>
      <c r="K49" s="170"/>
      <c r="L49" s="170"/>
      <c r="M49" s="170"/>
      <c r="N49" s="170"/>
      <c r="O49" s="170"/>
      <c r="P49" s="170"/>
      <c r="Q49" s="170"/>
      <c r="R49" s="170"/>
      <c r="S49" s="170"/>
      <c r="T49" s="170"/>
      <c r="U49" s="170"/>
      <c r="V49" s="255" t="s">
        <v>7107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7"/>
      <c r="BF49" s="1167"/>
      <c r="BG49" s="1167"/>
      <c r="BH49" s="1167"/>
      <c r="BI49" s="1167"/>
      <c r="BJ49" s="1167"/>
      <c r="BK49" s="1167"/>
      <c r="BL49" s="1167"/>
      <c r="BM49" s="1167"/>
      <c r="BN49" s="1167"/>
      <c r="BO49" s="170"/>
      <c r="BP49" s="170"/>
      <c r="BQ49" s="170"/>
      <c r="BR49" s="170"/>
      <c r="BS49" s="170"/>
      <c r="BT49" s="170"/>
      <c r="BU49" s="170"/>
      <c r="BV49" s="170"/>
      <c r="BW49" s="89"/>
      <c r="BX49" s="170"/>
      <c r="BY49" s="170"/>
      <c r="BZ49" s="170"/>
      <c r="CA49" s="170"/>
      <c r="CB49" s="170"/>
      <c r="CC49" s="1145"/>
      <c r="CD49" s="1145"/>
      <c r="CE49" s="1145"/>
      <c r="CF49" s="1145"/>
      <c r="CG49" s="1145"/>
      <c r="CH49" s="1145"/>
      <c r="CI49" s="1145"/>
      <c r="CJ49" s="1145"/>
      <c r="CK49" s="1145"/>
      <c r="CL49" s="1145"/>
      <c r="CM49" s="1145"/>
      <c r="CN49" s="1145"/>
      <c r="CO49" s="1145"/>
      <c r="CP49" s="1145"/>
      <c r="CQ49" s="1145"/>
      <c r="CR49" s="175"/>
    </row>
    <row r="50">
      <c r="A50" s="1119"/>
      <c r="B50" s="1120"/>
      <c r="C50" s="1121"/>
      <c r="D50" s="1122"/>
      <c r="E50" s="1123"/>
      <c r="F50" s="1124"/>
      <c r="G50" s="1120"/>
      <c r="H50" s="1196"/>
      <c r="I50" s="119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7"/>
      <c r="BF50" s="1167"/>
      <c r="BG50" s="1167"/>
      <c r="BH50" s="1167"/>
      <c r="BI50" s="1167"/>
      <c r="BJ50" s="1167"/>
      <c r="BK50" s="1167"/>
      <c r="BL50" s="1167"/>
      <c r="BM50" s="1167"/>
      <c r="BN50" s="1167"/>
      <c r="BO50" s="170"/>
      <c r="BP50" s="170"/>
      <c r="BQ50" s="170"/>
      <c r="BR50" s="170"/>
      <c r="BS50" s="170"/>
      <c r="BT50" s="170"/>
      <c r="BU50" s="170"/>
      <c r="BV50" s="170"/>
      <c r="BW50" s="170"/>
      <c r="BX50" s="170"/>
      <c r="BY50" s="170"/>
      <c r="BZ50" s="170"/>
      <c r="CA50" s="170"/>
      <c r="CB50" s="170"/>
      <c r="CC50" s="1145"/>
      <c r="CD50" s="1145"/>
      <c r="CE50" s="1145"/>
      <c r="CF50" s="1145"/>
      <c r="CG50" s="1145"/>
      <c r="CH50" s="1145"/>
      <c r="CI50" s="1145"/>
      <c r="CJ50" s="1145"/>
      <c r="CK50" s="170"/>
      <c r="CL50" s="170"/>
      <c r="CM50" s="170"/>
      <c r="CN50" s="170"/>
      <c r="CO50" s="170"/>
      <c r="CP50" s="170"/>
      <c r="CQ50" s="170"/>
      <c r="CR50" s="170"/>
    </row>
    <row r="51">
      <c r="A51" s="1119"/>
      <c r="B51" s="1120"/>
      <c r="C51" s="1121"/>
      <c r="D51" s="1122"/>
      <c r="E51" s="1123"/>
      <c r="F51" s="1124"/>
      <c r="G51" s="1120"/>
      <c r="H51" s="1196"/>
      <c r="I51" s="119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9"/>
      <c r="B52" s="1120"/>
      <c r="C52" s="1121"/>
      <c r="D52" s="1122"/>
      <c r="E52" s="1123"/>
      <c r="F52" s="1124"/>
      <c r="G52" s="1120"/>
      <c r="H52" s="1196"/>
      <c r="I52" s="119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9"/>
      <c r="B53" s="1120"/>
      <c r="C53" s="1121"/>
      <c r="D53" s="1122"/>
      <c r="E53" s="1123"/>
      <c r="F53" s="1124"/>
      <c r="G53" s="1120"/>
      <c r="H53" s="1196"/>
      <c r="I53" s="119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7"/>
      <c r="BF53" s="1167"/>
      <c r="BG53" s="1167"/>
      <c r="BH53" s="1167"/>
      <c r="BI53" s="1167"/>
      <c r="BJ53" s="1167"/>
      <c r="BK53" s="1167"/>
      <c r="BL53" s="1167"/>
      <c r="BM53" s="1167"/>
      <c r="BN53" s="116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9"/>
      <c r="B54" s="1120"/>
      <c r="C54" s="1121"/>
      <c r="D54" s="1122"/>
      <c r="E54" s="1123"/>
      <c r="F54" s="1124"/>
      <c r="G54" s="1120"/>
      <c r="H54" s="1149"/>
      <c r="I54" s="112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9"/>
      <c r="B55" s="1120"/>
      <c r="C55" s="1121"/>
      <c r="D55" s="1122"/>
      <c r="E55" s="1123"/>
      <c r="F55" s="1124"/>
      <c r="G55" s="1120"/>
      <c r="H55" s="1149"/>
      <c r="I55" s="112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7"/>
      <c r="BF55" s="1167"/>
      <c r="BG55" s="1167"/>
      <c r="BH55" s="1167"/>
      <c r="BI55" s="1167"/>
      <c r="BJ55" s="1167"/>
      <c r="BK55" s="1167"/>
      <c r="BL55" s="1167"/>
      <c r="BM55" s="1167"/>
      <c r="BN55" s="116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9"/>
      <c r="B56" s="1120"/>
      <c r="C56" s="1121"/>
      <c r="D56" s="1122"/>
      <c r="E56" s="1123"/>
      <c r="F56" s="1124"/>
      <c r="G56" s="1120"/>
      <c r="H56" s="1149"/>
      <c r="I56" s="112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9"/>
      <c r="B57" s="1120"/>
      <c r="C57" s="1121"/>
      <c r="D57" s="1122"/>
      <c r="E57" s="1123"/>
      <c r="F57" s="1124"/>
      <c r="G57" s="1120"/>
      <c r="H57" s="1149"/>
      <c r="I57" s="112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9"/>
      <c r="B58" s="1120"/>
      <c r="C58" s="1121"/>
      <c r="D58" s="1122"/>
      <c r="E58" s="1123"/>
      <c r="F58" s="1124"/>
      <c r="G58" s="1120"/>
      <c r="H58" s="1122"/>
      <c r="I58" s="112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9"/>
      <c r="B59" s="1120"/>
      <c r="C59" s="1121"/>
      <c r="D59" s="1122"/>
      <c r="E59" s="1123"/>
      <c r="F59" s="1124"/>
      <c r="G59" s="1120"/>
      <c r="H59" s="1122"/>
      <c r="I59" s="112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9"/>
      <c r="B60" s="1120"/>
      <c r="C60" s="1121"/>
      <c r="D60" s="1122"/>
      <c r="E60" s="1123"/>
      <c r="F60" s="1124"/>
      <c r="G60" s="1120"/>
      <c r="H60" s="1122"/>
      <c r="I60" s="112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9"/>
      <c r="B61" s="1120"/>
      <c r="C61" s="1121"/>
      <c r="D61" s="1122"/>
      <c r="E61" s="1123"/>
      <c r="F61" s="1124"/>
      <c r="G61" s="1120"/>
      <c r="H61" s="1122"/>
      <c r="I61" s="112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9"/>
      <c r="B62" s="1120"/>
      <c r="C62" s="1121"/>
      <c r="D62" s="1122"/>
      <c r="E62" s="1123"/>
      <c r="F62" s="1124"/>
      <c r="G62" s="1120"/>
      <c r="H62" s="1122"/>
      <c r="I62" s="112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9"/>
      <c r="B63" s="1120"/>
      <c r="C63" s="1121"/>
      <c r="D63" s="1122"/>
      <c r="E63" s="1123"/>
      <c r="F63" s="1124"/>
      <c r="G63" s="1120"/>
      <c r="H63" s="1122"/>
      <c r="I63" s="112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9"/>
      <c r="B64" s="1120"/>
      <c r="C64" s="1121"/>
      <c r="D64" s="1122"/>
      <c r="E64" s="1123"/>
      <c r="F64" s="1124"/>
      <c r="G64" s="1120"/>
      <c r="H64" s="1122"/>
      <c r="I64" s="112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9"/>
      <c r="B65" s="1120"/>
      <c r="C65" s="1121"/>
      <c r="D65" s="1122"/>
      <c r="E65" s="1123"/>
      <c r="F65" s="1124"/>
      <c r="G65" s="1120"/>
      <c r="H65" s="1122"/>
      <c r="I65" s="112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9"/>
      <c r="B66" s="1120"/>
      <c r="C66" s="1121"/>
      <c r="D66" s="1122"/>
      <c r="E66" s="1123"/>
      <c r="F66" s="1124"/>
      <c r="G66" s="1120"/>
      <c r="H66" s="1122"/>
      <c r="I66" s="112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9"/>
      <c r="B67" s="1120"/>
      <c r="C67" s="1121"/>
      <c r="D67" s="1122"/>
      <c r="E67" s="1123"/>
      <c r="F67" s="1124"/>
      <c r="G67" s="1120"/>
      <c r="H67" s="1122"/>
      <c r="I67" s="112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9"/>
      <c r="B68" s="1120"/>
      <c r="C68" s="1121"/>
      <c r="D68" s="1122"/>
      <c r="E68" s="1123"/>
      <c r="F68" s="1124"/>
      <c r="G68" s="1120"/>
      <c r="H68" s="1122"/>
      <c r="I68" s="112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9"/>
      <c r="B69" s="1120"/>
      <c r="C69" s="1121"/>
      <c r="D69" s="1122"/>
      <c r="E69" s="1123"/>
      <c r="F69" s="1124"/>
      <c r="G69" s="1120"/>
      <c r="H69" s="1122"/>
      <c r="I69" s="112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9"/>
      <c r="B70" s="1120"/>
      <c r="C70" s="1121"/>
      <c r="D70" s="1122"/>
      <c r="E70" s="1123"/>
      <c r="F70" s="1124"/>
      <c r="G70" s="1120"/>
      <c r="H70" s="1122"/>
      <c r="I70" s="112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9"/>
      <c r="B71" s="1120"/>
      <c r="C71" s="1121"/>
      <c r="D71" s="1122"/>
      <c r="E71" s="1123"/>
      <c r="F71" s="1124"/>
      <c r="G71" s="1120"/>
      <c r="H71" s="1122"/>
      <c r="I71" s="112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9"/>
      <c r="B72" s="1120"/>
      <c r="C72" s="1121"/>
      <c r="D72" s="1122"/>
      <c r="E72" s="1123"/>
      <c r="F72" s="1124"/>
      <c r="G72" s="1120"/>
      <c r="H72" s="1122"/>
      <c r="I72" s="112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9"/>
      <c r="B73" s="1120"/>
      <c r="C73" s="1121"/>
      <c r="D73" s="1122"/>
      <c r="E73" s="1123"/>
      <c r="F73" s="1124"/>
      <c r="G73" s="1120"/>
      <c r="H73" s="1122"/>
      <c r="I73" s="112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9"/>
      <c r="B74" s="1120"/>
      <c r="C74" s="1121"/>
      <c r="D74" s="1122"/>
      <c r="E74" s="1123"/>
      <c r="F74" s="1124"/>
      <c r="G74" s="1120"/>
      <c r="H74" s="1122"/>
      <c r="I74" s="112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9"/>
      <c r="B75" s="1120"/>
      <c r="C75" s="1121"/>
      <c r="D75" s="1122"/>
      <c r="E75" s="1123"/>
      <c r="F75" s="1124"/>
      <c r="G75" s="1120"/>
      <c r="H75" s="1122"/>
      <c r="I75" s="112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9"/>
      <c r="B76" s="1120"/>
      <c r="C76" s="1121"/>
      <c r="D76" s="1122"/>
      <c r="E76" s="1123"/>
      <c r="F76" s="1124"/>
      <c r="G76" s="1120"/>
      <c r="H76" s="1122"/>
      <c r="I76" s="112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9"/>
      <c r="B77" s="1120"/>
      <c r="C77" s="1121"/>
      <c r="D77" s="1122"/>
      <c r="E77" s="1123"/>
      <c r="F77" s="1124"/>
      <c r="G77" s="1120"/>
      <c r="H77" s="1122"/>
      <c r="I77" s="112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9"/>
      <c r="B78" s="1120"/>
      <c r="C78" s="1121"/>
      <c r="D78" s="1122"/>
      <c r="E78" s="1123"/>
      <c r="F78" s="1124"/>
      <c r="G78" s="1120"/>
      <c r="H78" s="1122"/>
      <c r="I78" s="112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9"/>
      <c r="B79" s="1120"/>
      <c r="C79" s="1121"/>
      <c r="D79" s="1122"/>
      <c r="E79" s="1123"/>
      <c r="F79" s="1124"/>
      <c r="G79" s="1120"/>
      <c r="H79" s="1122"/>
      <c r="I79" s="112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9"/>
      <c r="B80" s="1120"/>
      <c r="C80" s="1121"/>
      <c r="D80" s="1122"/>
      <c r="E80" s="1123"/>
      <c r="F80" s="1124"/>
      <c r="G80" s="1120"/>
      <c r="H80" s="1122"/>
      <c r="I80" s="112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9"/>
      <c r="B81" s="1120"/>
      <c r="C81" s="1121"/>
      <c r="D81" s="1122"/>
      <c r="E81" s="1123"/>
      <c r="F81" s="1124"/>
      <c r="G81" s="1120"/>
      <c r="H81" s="1122"/>
      <c r="I81" s="112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9"/>
      <c r="B82" s="1120"/>
      <c r="C82" s="1121"/>
      <c r="D82" s="1122"/>
      <c r="E82" s="1123"/>
      <c r="F82" s="1124"/>
      <c r="G82" s="1120"/>
      <c r="H82" s="1122"/>
      <c r="I82" s="112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9"/>
      <c r="B83" s="1120"/>
      <c r="C83" s="1121"/>
      <c r="D83" s="1122"/>
      <c r="E83" s="1123"/>
      <c r="F83" s="1124"/>
      <c r="G83" s="1120"/>
      <c r="H83" s="1122"/>
      <c r="I83" s="112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9"/>
      <c r="B84" s="1120"/>
      <c r="C84" s="1121"/>
      <c r="D84" s="1122"/>
      <c r="E84" s="1123"/>
      <c r="F84" s="1124"/>
      <c r="G84" s="1120"/>
      <c r="H84" s="1122"/>
      <c r="I84" s="112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9"/>
      <c r="B85" s="1120"/>
      <c r="C85" s="1121"/>
      <c r="D85" s="1122"/>
      <c r="E85" s="1123"/>
      <c r="F85" s="1124"/>
      <c r="G85" s="1120"/>
      <c r="H85" s="1122"/>
      <c r="I85" s="112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9"/>
      <c r="B86" s="1120"/>
      <c r="C86" s="1121"/>
      <c r="D86" s="1122"/>
      <c r="E86" s="1123"/>
      <c r="F86" s="1124"/>
      <c r="G86" s="1120"/>
      <c r="H86" s="1122"/>
      <c r="I86" s="112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9"/>
      <c r="B87" s="1120"/>
      <c r="C87" s="1121"/>
      <c r="D87" s="1122"/>
      <c r="E87" s="1123"/>
      <c r="F87" s="1124"/>
      <c r="G87" s="1120"/>
      <c r="H87" s="1122"/>
      <c r="I87" s="112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9"/>
      <c r="B88" s="1120"/>
      <c r="C88" s="1121"/>
      <c r="D88" s="1122"/>
      <c r="E88" s="1123"/>
      <c r="F88" s="1124"/>
      <c r="G88" s="1120"/>
      <c r="H88" s="1122"/>
      <c r="I88" s="112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9"/>
      <c r="B89" s="1120"/>
      <c r="C89" s="1121"/>
      <c r="D89" s="1122"/>
      <c r="E89" s="1123"/>
      <c r="F89" s="1124"/>
      <c r="G89" s="1120"/>
      <c r="H89" s="1122"/>
      <c r="I89" s="112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9"/>
      <c r="B90" s="1120"/>
      <c r="C90" s="1121"/>
      <c r="D90" s="1122"/>
      <c r="E90" s="1123"/>
      <c r="F90" s="1124"/>
      <c r="G90" s="1120"/>
      <c r="H90" s="1122"/>
      <c r="I90" s="112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9"/>
      <c r="B91" s="1120"/>
      <c r="C91" s="1121"/>
      <c r="D91" s="1122"/>
      <c r="E91" s="1123"/>
      <c r="F91" s="1124"/>
      <c r="G91" s="1120"/>
      <c r="H91" s="1122"/>
      <c r="I91" s="112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9"/>
      <c r="B92" s="1120"/>
      <c r="C92" s="1121"/>
      <c r="D92" s="1122"/>
      <c r="E92" s="1123"/>
      <c r="F92" s="1124"/>
      <c r="G92" s="1120"/>
      <c r="H92" s="1122"/>
      <c r="I92" s="112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9"/>
      <c r="B93" s="1120"/>
      <c r="C93" s="1121"/>
      <c r="D93" s="1122"/>
      <c r="E93" s="1123"/>
      <c r="F93" s="1124"/>
      <c r="G93" s="1120"/>
      <c r="H93" s="1122"/>
      <c r="I93" s="112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9"/>
      <c r="B94" s="1120"/>
      <c r="C94" s="1121"/>
      <c r="D94" s="1122"/>
      <c r="E94" s="1123"/>
      <c r="F94" s="1124"/>
      <c r="G94" s="1120"/>
      <c r="H94" s="1122"/>
      <c r="I94" s="112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9"/>
      <c r="B95" s="1120"/>
      <c r="C95" s="1121"/>
      <c r="D95" s="1122"/>
      <c r="E95" s="1123"/>
      <c r="F95" s="1124"/>
      <c r="G95" s="1120"/>
      <c r="H95" s="1122"/>
      <c r="I95" s="112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9"/>
      <c r="B96" s="1120"/>
      <c r="C96" s="1121"/>
      <c r="D96" s="1122"/>
      <c r="E96" s="1123"/>
      <c r="F96" s="1124"/>
      <c r="G96" s="1120"/>
      <c r="H96" s="1122"/>
      <c r="I96" s="112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9"/>
      <c r="B97" s="1120"/>
      <c r="C97" s="1121"/>
      <c r="D97" s="1122"/>
      <c r="E97" s="1123"/>
      <c r="F97" s="1124"/>
      <c r="G97" s="1120"/>
      <c r="H97" s="1122"/>
      <c r="I97" s="112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9"/>
      <c r="B98" s="1120"/>
      <c r="C98" s="1121"/>
      <c r="D98" s="1122"/>
      <c r="E98" s="1123"/>
      <c r="F98" s="1124"/>
      <c r="G98" s="1120"/>
      <c r="H98" s="1122"/>
      <c r="I98" s="112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9"/>
      <c r="B99" s="1120"/>
      <c r="C99" s="1121"/>
      <c r="D99" s="1122"/>
      <c r="E99" s="1123"/>
      <c r="F99" s="1124"/>
      <c r="G99" s="1120"/>
      <c r="H99" s="1122"/>
      <c r="I99" s="112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9"/>
      <c r="B100" s="1120"/>
      <c r="C100" s="1121"/>
      <c r="D100" s="1122"/>
      <c r="E100" s="1123"/>
      <c r="F100" s="1124"/>
      <c r="G100" s="1120"/>
      <c r="H100" s="1122"/>
      <c r="I100" s="112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9"/>
      <c r="B101" s="1120"/>
      <c r="C101" s="1121"/>
      <c r="D101" s="1122"/>
      <c r="E101" s="1123"/>
      <c r="F101" s="1124"/>
      <c r="G101" s="1120"/>
      <c r="H101" s="1122"/>
      <c r="I101" s="112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9"/>
      <c r="B102" s="1120"/>
      <c r="C102" s="1121"/>
      <c r="D102" s="1122"/>
      <c r="E102" s="1123"/>
      <c r="F102" s="1124"/>
      <c r="G102" s="1120"/>
      <c r="H102" s="1122"/>
      <c r="I102" s="112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9"/>
      <c r="B103" s="1120"/>
      <c r="C103" s="1121"/>
      <c r="D103" s="1122"/>
      <c r="E103" s="1123"/>
      <c r="F103" s="1124"/>
      <c r="G103" s="1120"/>
      <c r="H103" s="1122"/>
      <c r="I103" s="112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9"/>
      <c r="B104" s="1120"/>
      <c r="C104" s="1121"/>
      <c r="D104" s="1122"/>
      <c r="E104" s="1123"/>
      <c r="F104" s="1124"/>
      <c r="G104" s="1120"/>
      <c r="H104" s="1122"/>
      <c r="I104" s="112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9"/>
      <c r="B105" s="1120"/>
      <c r="C105" s="1121"/>
      <c r="D105" s="1122"/>
      <c r="E105" s="1123"/>
      <c r="F105" s="1124"/>
      <c r="G105" s="1120"/>
      <c r="H105" s="1122"/>
      <c r="I105" s="112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9"/>
      <c r="B106" s="1120"/>
      <c r="C106" s="1121"/>
      <c r="D106" s="1122"/>
      <c r="E106" s="1123"/>
      <c r="F106" s="1124"/>
      <c r="G106" s="1120"/>
      <c r="H106" s="1122"/>
      <c r="I106" s="112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9"/>
      <c r="B107" s="1120"/>
      <c r="C107" s="1121"/>
      <c r="D107" s="1122"/>
      <c r="E107" s="1123"/>
      <c r="F107" s="1124"/>
      <c r="G107" s="1120"/>
      <c r="H107" s="1122"/>
      <c r="I107" s="112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9"/>
      <c r="B108" s="1120"/>
      <c r="C108" s="1121"/>
      <c r="D108" s="1122"/>
      <c r="E108" s="1123"/>
      <c r="F108" s="1124"/>
      <c r="G108" s="1120"/>
      <c r="H108" s="1122"/>
      <c r="I108" s="112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9"/>
      <c r="B109" s="1120"/>
      <c r="C109" s="1121"/>
      <c r="D109" s="1122"/>
      <c r="E109" s="1123"/>
      <c r="F109" s="1124"/>
      <c r="G109" s="1120"/>
      <c r="H109" s="1122"/>
      <c r="I109" s="112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9"/>
      <c r="B110" s="1120"/>
      <c r="C110" s="1121"/>
      <c r="D110" s="1122"/>
      <c r="E110" s="1123"/>
      <c r="F110" s="1124"/>
      <c r="G110" s="1120"/>
      <c r="H110" s="1122"/>
      <c r="I110" s="112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9"/>
      <c r="B111" s="1120"/>
      <c r="C111" s="1121"/>
      <c r="D111" s="1122"/>
      <c r="E111" s="1123"/>
      <c r="F111" s="1124"/>
      <c r="G111" s="1120"/>
      <c r="H111" s="1122"/>
      <c r="I111" s="112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9"/>
      <c r="B112" s="1120"/>
      <c r="C112" s="1121"/>
      <c r="D112" s="1122"/>
      <c r="E112" s="1123"/>
      <c r="F112" s="1124"/>
      <c r="G112" s="1120"/>
      <c r="H112" s="1122"/>
      <c r="I112" s="112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9"/>
      <c r="B113" s="1120"/>
      <c r="C113" s="1121"/>
      <c r="D113" s="1122"/>
      <c r="E113" s="1123"/>
      <c r="F113" s="1124"/>
      <c r="G113" s="1120"/>
      <c r="H113" s="1122"/>
      <c r="I113" s="112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9"/>
      <c r="B114" s="1120"/>
      <c r="C114" s="1121"/>
      <c r="D114" s="1122"/>
      <c r="E114" s="1123"/>
      <c r="F114" s="1124"/>
      <c r="G114" s="1120"/>
      <c r="H114" s="1122"/>
      <c r="I114" s="112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9"/>
      <c r="B115" s="1120"/>
      <c r="C115" s="1121"/>
      <c r="D115" s="1122"/>
      <c r="E115" s="1123"/>
      <c r="F115" s="1124"/>
      <c r="G115" s="1120"/>
      <c r="H115" s="1122"/>
      <c r="I115" s="112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9"/>
      <c r="B116" s="1120"/>
      <c r="C116" s="1121"/>
      <c r="D116" s="1122"/>
      <c r="E116" s="1123"/>
      <c r="F116" s="1124"/>
      <c r="G116" s="1120"/>
      <c r="H116" s="1122"/>
      <c r="I116" s="112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9"/>
      <c r="B117" s="1120"/>
      <c r="C117" s="1121"/>
      <c r="D117" s="1122"/>
      <c r="E117" s="1123"/>
      <c r="F117" s="1124"/>
      <c r="G117" s="1120"/>
      <c r="H117" s="1122"/>
      <c r="I117" s="112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9"/>
      <c r="B118" s="1120"/>
      <c r="C118" s="1121"/>
      <c r="D118" s="1122"/>
      <c r="E118" s="1123"/>
      <c r="F118" s="1124"/>
      <c r="G118" s="1120"/>
      <c r="H118" s="1122"/>
      <c r="I118" s="112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9"/>
      <c r="B119" s="1120"/>
      <c r="C119" s="1121"/>
      <c r="D119" s="1122"/>
      <c r="E119" s="1123"/>
      <c r="F119" s="1124"/>
      <c r="G119" s="1120"/>
      <c r="H119" s="1122"/>
      <c r="I119" s="112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9"/>
      <c r="B120" s="1120"/>
      <c r="C120" s="1121"/>
      <c r="D120" s="1122"/>
      <c r="E120" s="1123"/>
      <c r="F120" s="1124"/>
      <c r="G120" s="1120"/>
      <c r="H120" s="1122"/>
      <c r="I120" s="112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9"/>
      <c r="B121" s="1120"/>
      <c r="C121" s="1121"/>
      <c r="D121" s="1122"/>
      <c r="E121" s="1123"/>
      <c r="F121" s="1124"/>
      <c r="G121" s="1120"/>
      <c r="H121" s="1122"/>
      <c r="I121" s="112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9"/>
      <c r="B122" s="1120"/>
      <c r="C122" s="1121"/>
      <c r="D122" s="1122"/>
      <c r="E122" s="1123"/>
      <c r="F122" s="1124"/>
      <c r="G122" s="1120"/>
      <c r="H122" s="1122"/>
      <c r="I122" s="112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9"/>
      <c r="B123" s="1120"/>
      <c r="C123" s="1121"/>
      <c r="D123" s="1122"/>
      <c r="E123" s="1123"/>
      <c r="F123" s="1124"/>
      <c r="G123" s="1120"/>
      <c r="H123" s="1122"/>
      <c r="I123" s="112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9"/>
      <c r="B124" s="1120"/>
      <c r="C124" s="1121"/>
      <c r="D124" s="1122"/>
      <c r="E124" s="1123"/>
      <c r="F124" s="1124"/>
      <c r="G124" s="1120"/>
      <c r="H124" s="1122"/>
      <c r="I124" s="112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9"/>
      <c r="B125" s="1120"/>
      <c r="C125" s="1121"/>
      <c r="D125" s="1122"/>
      <c r="E125" s="1123"/>
      <c r="F125" s="1124"/>
      <c r="G125" s="1120"/>
      <c r="H125" s="1122"/>
      <c r="I125" s="112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9"/>
      <c r="B126" s="1120"/>
      <c r="C126" s="1121"/>
      <c r="D126" s="1122"/>
      <c r="E126" s="1123"/>
      <c r="F126" s="1124"/>
      <c r="G126" s="1120"/>
      <c r="H126" s="1122"/>
      <c r="I126" s="112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9"/>
      <c r="B127" s="1120"/>
      <c r="C127" s="1121"/>
      <c r="D127" s="1122"/>
      <c r="E127" s="1123"/>
      <c r="F127" s="1124"/>
      <c r="G127" s="1120"/>
      <c r="H127" s="1122"/>
      <c r="I127" s="112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9"/>
      <c r="B128" s="1120"/>
      <c r="C128" s="1121"/>
      <c r="D128" s="1122"/>
      <c r="E128" s="1123"/>
      <c r="F128" s="1124"/>
      <c r="G128" s="1120"/>
      <c r="H128" s="1122"/>
      <c r="I128" s="112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9"/>
      <c r="B129" s="1120"/>
      <c r="C129" s="1121"/>
      <c r="D129" s="1122"/>
      <c r="E129" s="1123"/>
      <c r="F129" s="1124"/>
      <c r="G129" s="1120"/>
      <c r="H129" s="1122"/>
      <c r="I129" s="112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9"/>
      <c r="B130" s="1120"/>
      <c r="C130" s="1121"/>
      <c r="D130" s="1122"/>
      <c r="E130" s="1123"/>
      <c r="F130" s="1124"/>
      <c r="G130" s="1120"/>
      <c r="H130" s="1122"/>
      <c r="I130" s="112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9"/>
      <c r="B131" s="1120"/>
      <c r="C131" s="1121"/>
      <c r="D131" s="1122"/>
      <c r="E131" s="1123"/>
      <c r="F131" s="1124"/>
      <c r="G131" s="1120"/>
      <c r="H131" s="1122"/>
      <c r="I131" s="112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9"/>
      <c r="B132" s="1120"/>
      <c r="C132" s="1121"/>
      <c r="D132" s="1122"/>
      <c r="E132" s="1123"/>
      <c r="F132" s="1124"/>
      <c r="G132" s="1120"/>
      <c r="H132" s="1122"/>
      <c r="I132" s="112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9"/>
      <c r="B133" s="1120"/>
      <c r="C133" s="1121"/>
      <c r="D133" s="1122"/>
      <c r="E133" s="1123"/>
      <c r="F133" s="1124"/>
      <c r="G133" s="1120"/>
      <c r="H133" s="1122"/>
      <c r="I133" s="112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9"/>
      <c r="B134" s="1120"/>
      <c r="C134" s="1121"/>
      <c r="D134" s="1122"/>
      <c r="E134" s="1123"/>
      <c r="F134" s="1124"/>
      <c r="G134" s="1120"/>
      <c r="H134" s="1122"/>
      <c r="I134" s="112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9"/>
      <c r="B135" s="1120"/>
      <c r="C135" s="1121"/>
      <c r="D135" s="1122"/>
      <c r="E135" s="1123"/>
      <c r="F135" s="1124"/>
      <c r="G135" s="1120"/>
      <c r="H135" s="1122"/>
      <c r="I135" s="112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9"/>
      <c r="B136" s="1120"/>
      <c r="C136" s="1121"/>
      <c r="D136" s="1122"/>
      <c r="E136" s="1123"/>
      <c r="F136" s="1124"/>
      <c r="G136" s="1120"/>
      <c r="H136" s="1122"/>
      <c r="I136" s="112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9"/>
      <c r="B137" s="1120"/>
      <c r="C137" s="1121"/>
      <c r="D137" s="1122"/>
      <c r="E137" s="1123"/>
      <c r="F137" s="1124"/>
      <c r="G137" s="1120"/>
      <c r="H137" s="1122"/>
      <c r="I137" s="112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9"/>
      <c r="B138" s="1120"/>
      <c r="C138" s="1121"/>
      <c r="D138" s="1122"/>
      <c r="E138" s="1123"/>
      <c r="F138" s="1124"/>
      <c r="G138" s="1120"/>
      <c r="H138" s="1122"/>
      <c r="I138" s="112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9"/>
      <c r="B139" s="1120"/>
      <c r="C139" s="1121"/>
      <c r="D139" s="1122"/>
      <c r="E139" s="1123"/>
      <c r="F139" s="1124"/>
      <c r="G139" s="1120"/>
      <c r="H139" s="1122"/>
      <c r="I139" s="112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9"/>
      <c r="B140" s="1120"/>
      <c r="C140" s="1121"/>
      <c r="D140" s="1122"/>
      <c r="E140" s="1123"/>
      <c r="F140" s="1124"/>
      <c r="G140" s="1120"/>
      <c r="H140" s="1122"/>
      <c r="I140" s="112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9"/>
      <c r="B141" s="1120"/>
      <c r="C141" s="1121"/>
      <c r="D141" s="1122"/>
      <c r="E141" s="1123"/>
      <c r="F141" s="1124"/>
      <c r="G141" s="1120"/>
      <c r="H141" s="1122"/>
      <c r="I141" s="112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9"/>
      <c r="B142" s="1120"/>
      <c r="C142" s="1121"/>
      <c r="D142" s="1122"/>
      <c r="E142" s="1123"/>
      <c r="F142" s="1124"/>
      <c r="G142" s="1120"/>
      <c r="H142" s="1122"/>
      <c r="I142" s="112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9"/>
      <c r="B143" s="1120"/>
      <c r="C143" s="1121"/>
      <c r="D143" s="1122"/>
      <c r="E143" s="1123"/>
      <c r="F143" s="1124"/>
      <c r="G143" s="1120"/>
      <c r="H143" s="1122"/>
      <c r="I143" s="112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9"/>
      <c r="B144" s="1120"/>
      <c r="C144" s="1121"/>
      <c r="D144" s="1122"/>
      <c r="E144" s="1123"/>
      <c r="F144" s="1124"/>
      <c r="G144" s="1120"/>
      <c r="H144" s="1122"/>
      <c r="I144" s="112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9"/>
      <c r="B145" s="1120"/>
      <c r="C145" s="1121"/>
      <c r="D145" s="1122"/>
      <c r="E145" s="1123"/>
      <c r="F145" s="1124"/>
      <c r="G145" s="1120"/>
      <c r="H145" s="1122"/>
      <c r="I145" s="112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9"/>
      <c r="B146" s="1120"/>
      <c r="C146" s="1121"/>
      <c r="D146" s="1122"/>
      <c r="E146" s="1123"/>
      <c r="F146" s="1124"/>
      <c r="G146" s="1120"/>
      <c r="H146" s="1122"/>
      <c r="I146" s="112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9"/>
      <c r="B147" s="1120"/>
      <c r="C147" s="1121"/>
      <c r="D147" s="1122"/>
      <c r="E147" s="1123"/>
      <c r="F147" s="1124"/>
      <c r="G147" s="1120"/>
      <c r="H147" s="1122"/>
      <c r="I147" s="112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9"/>
      <c r="B148" s="1120"/>
      <c r="C148" s="1121"/>
      <c r="D148" s="1122"/>
      <c r="E148" s="1123"/>
      <c r="F148" s="1124"/>
      <c r="G148" s="1120"/>
      <c r="H148" s="1122"/>
      <c r="I148" s="112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9"/>
      <c r="B149" s="1120"/>
      <c r="C149" s="1121"/>
      <c r="D149" s="1122"/>
      <c r="E149" s="1123"/>
      <c r="F149" s="1124"/>
      <c r="G149" s="1120"/>
      <c r="H149" s="1122"/>
      <c r="I149" s="112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9"/>
      <c r="B150" s="1120"/>
      <c r="C150" s="1121"/>
      <c r="D150" s="1122"/>
      <c r="E150" s="1123"/>
      <c r="F150" s="1124"/>
      <c r="G150" s="1120"/>
      <c r="H150" s="1122"/>
      <c r="I150" s="112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9"/>
      <c r="B151" s="1120"/>
      <c r="C151" s="1121"/>
      <c r="D151" s="1122"/>
      <c r="E151" s="1123"/>
      <c r="F151" s="1124"/>
      <c r="G151" s="1120"/>
      <c r="H151" s="1122"/>
      <c r="I151" s="112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9"/>
      <c r="B152" s="1120"/>
      <c r="C152" s="1121"/>
      <c r="D152" s="1122"/>
      <c r="E152" s="1123"/>
      <c r="F152" s="1124"/>
      <c r="G152" s="1120"/>
      <c r="H152" s="1122"/>
      <c r="I152" s="112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9"/>
      <c r="B153" s="1120"/>
      <c r="C153" s="1121"/>
      <c r="D153" s="1122"/>
      <c r="E153" s="1123"/>
      <c r="F153" s="1124"/>
      <c r="G153" s="1120"/>
      <c r="H153" s="1122"/>
      <c r="I153" s="112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9"/>
      <c r="B154" s="1120"/>
      <c r="C154" s="1121"/>
      <c r="D154" s="1122"/>
      <c r="E154" s="1123"/>
      <c r="F154" s="1124"/>
      <c r="G154" s="1120"/>
      <c r="H154" s="1122"/>
      <c r="I154" s="112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9"/>
      <c r="B155" s="1120"/>
      <c r="C155" s="1121"/>
      <c r="D155" s="1122"/>
      <c r="E155" s="1123"/>
      <c r="F155" s="1124"/>
      <c r="G155" s="1120"/>
      <c r="H155" s="1122"/>
      <c r="I155" s="112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9"/>
      <c r="B156" s="1120"/>
      <c r="C156" s="1121"/>
      <c r="D156" s="1122"/>
      <c r="E156" s="1123"/>
      <c r="F156" s="1124"/>
      <c r="G156" s="1120"/>
      <c r="H156" s="1122"/>
      <c r="I156" s="112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9"/>
      <c r="B157" s="1120"/>
      <c r="C157" s="1121"/>
      <c r="D157" s="1122"/>
      <c r="E157" s="1123"/>
      <c r="F157" s="1124"/>
      <c r="G157" s="1120"/>
      <c r="H157" s="1122"/>
      <c r="I157" s="112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9"/>
      <c r="B158" s="1120"/>
      <c r="C158" s="1121"/>
      <c r="D158" s="1122"/>
      <c r="E158" s="1123"/>
      <c r="F158" s="1124"/>
      <c r="G158" s="1120"/>
      <c r="H158" s="1122"/>
      <c r="I158" s="112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9"/>
      <c r="B159" s="1120"/>
      <c r="C159" s="1121"/>
      <c r="D159" s="1122"/>
      <c r="E159" s="1123"/>
      <c r="F159" s="1124"/>
      <c r="G159" s="1120"/>
      <c r="H159" s="1122"/>
      <c r="I159" s="112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9"/>
      <c r="B160" s="1120"/>
      <c r="C160" s="1121"/>
      <c r="D160" s="1122"/>
      <c r="E160" s="1123"/>
      <c r="F160" s="1124"/>
      <c r="G160" s="1120"/>
      <c r="H160" s="1122"/>
      <c r="I160" s="112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9"/>
      <c r="B161" s="1120"/>
      <c r="C161" s="1121"/>
      <c r="D161" s="1122"/>
      <c r="E161" s="1123"/>
      <c r="F161" s="1124"/>
      <c r="G161" s="1120"/>
      <c r="H161" s="1122"/>
      <c r="I161" s="112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9"/>
      <c r="B162" s="1120"/>
      <c r="C162" s="1121"/>
      <c r="D162" s="1122"/>
      <c r="E162" s="1123"/>
      <c r="F162" s="1124"/>
      <c r="G162" s="1120"/>
      <c r="H162" s="1122"/>
      <c r="I162" s="112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9"/>
      <c r="B163" s="1120"/>
      <c r="C163" s="1121"/>
      <c r="D163" s="1122"/>
      <c r="E163" s="1123"/>
      <c r="F163" s="1124"/>
      <c r="G163" s="1120"/>
      <c r="H163" s="1122"/>
      <c r="I163" s="112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9"/>
      <c r="B164" s="1120"/>
      <c r="C164" s="1121"/>
      <c r="D164" s="1122"/>
      <c r="E164" s="1123"/>
      <c r="F164" s="1124"/>
      <c r="G164" s="1120"/>
      <c r="H164" s="1122"/>
      <c r="I164" s="112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9"/>
      <c r="B165" s="1120"/>
      <c r="C165" s="1121"/>
      <c r="D165" s="1122"/>
      <c r="E165" s="1123"/>
      <c r="F165" s="1124"/>
      <c r="G165" s="1120"/>
      <c r="H165" s="1122"/>
      <c r="I165" s="112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9"/>
      <c r="B166" s="1120"/>
      <c r="C166" s="1121"/>
      <c r="D166" s="1122"/>
      <c r="E166" s="1123"/>
      <c r="F166" s="1124"/>
      <c r="G166" s="1120"/>
      <c r="H166" s="1122"/>
      <c r="I166" s="112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9"/>
      <c r="B167" s="1120"/>
      <c r="C167" s="1121"/>
      <c r="D167" s="1122"/>
      <c r="E167" s="1123"/>
      <c r="F167" s="1124"/>
      <c r="G167" s="1120"/>
      <c r="H167" s="1122"/>
      <c r="I167" s="112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9"/>
      <c r="B168" s="1120"/>
      <c r="C168" s="1121"/>
      <c r="D168" s="1122"/>
      <c r="E168" s="1123"/>
      <c r="F168" s="1124"/>
      <c r="G168" s="1120"/>
      <c r="H168" s="1122"/>
      <c r="I168" s="112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9"/>
      <c r="B169" s="1120"/>
      <c r="C169" s="1121"/>
      <c r="D169" s="1122"/>
      <c r="E169" s="1123"/>
      <c r="F169" s="1124"/>
      <c r="G169" s="1120"/>
      <c r="H169" s="1122"/>
      <c r="I169" s="112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9"/>
      <c r="B170" s="1120"/>
      <c r="C170" s="1121"/>
      <c r="D170" s="1122"/>
      <c r="E170" s="1123"/>
      <c r="F170" s="1124"/>
      <c r="G170" s="1120"/>
      <c r="H170" s="1122"/>
      <c r="I170" s="112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9"/>
      <c r="B171" s="1120"/>
      <c r="C171" s="1121"/>
      <c r="D171" s="1122"/>
      <c r="E171" s="1123"/>
      <c r="F171" s="1124"/>
      <c r="G171" s="1120"/>
      <c r="H171" s="1122"/>
      <c r="I171" s="112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9"/>
      <c r="B172" s="1120"/>
      <c r="C172" s="1121"/>
      <c r="D172" s="1122"/>
      <c r="E172" s="1123"/>
      <c r="F172" s="1124"/>
      <c r="G172" s="1120"/>
      <c r="H172" s="1122"/>
      <c r="I172" s="112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9"/>
      <c r="B173" s="1120"/>
      <c r="C173" s="1121"/>
      <c r="D173" s="1122"/>
      <c r="E173" s="1123"/>
      <c r="F173" s="1124"/>
      <c r="G173" s="1120"/>
      <c r="H173" s="1122"/>
      <c r="I173" s="112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9"/>
      <c r="B174" s="1120"/>
      <c r="C174" s="1121"/>
      <c r="D174" s="1122"/>
      <c r="E174" s="1123"/>
      <c r="F174" s="1124"/>
      <c r="G174" s="1120"/>
      <c r="H174" s="1122"/>
      <c r="I174" s="112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9"/>
      <c r="B175" s="1120"/>
      <c r="C175" s="1121"/>
      <c r="D175" s="1122"/>
      <c r="E175" s="1123"/>
      <c r="F175" s="1124"/>
      <c r="G175" s="1120"/>
      <c r="H175" s="1122"/>
      <c r="I175" s="112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9"/>
      <c r="B176" s="1120"/>
      <c r="C176" s="1121"/>
      <c r="D176" s="1122"/>
      <c r="E176" s="1123"/>
      <c r="F176" s="1124"/>
      <c r="G176" s="1120"/>
      <c r="H176" s="1122"/>
      <c r="I176" s="112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9"/>
      <c r="B177" s="1120"/>
      <c r="C177" s="1121"/>
      <c r="D177" s="1122"/>
      <c r="E177" s="1123"/>
      <c r="F177" s="1124"/>
      <c r="G177" s="1120"/>
      <c r="H177" s="1122"/>
      <c r="I177" s="112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9"/>
      <c r="B178" s="1120"/>
      <c r="C178" s="1121"/>
      <c r="D178" s="1122"/>
      <c r="E178" s="1123"/>
      <c r="F178" s="1124"/>
      <c r="G178" s="1120"/>
      <c r="H178" s="1122"/>
      <c r="I178" s="112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9"/>
      <c r="B179" s="1120"/>
      <c r="C179" s="1121"/>
      <c r="D179" s="1122"/>
      <c r="E179" s="1123"/>
      <c r="F179" s="1124"/>
      <c r="G179" s="1120"/>
      <c r="H179" s="1122"/>
      <c r="I179" s="112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9"/>
      <c r="B180" s="1120"/>
      <c r="C180" s="1121"/>
      <c r="D180" s="1122"/>
      <c r="E180" s="1123"/>
      <c r="F180" s="1124"/>
      <c r="G180" s="1120"/>
      <c r="H180" s="1122"/>
      <c r="I180" s="112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9"/>
      <c r="B181" s="1120"/>
      <c r="C181" s="1121"/>
      <c r="D181" s="1122"/>
      <c r="E181" s="1123"/>
      <c r="F181" s="1124"/>
      <c r="G181" s="1120"/>
      <c r="H181" s="1122"/>
      <c r="I181" s="112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9"/>
      <c r="B182" s="1120"/>
      <c r="C182" s="1121"/>
      <c r="D182" s="1122"/>
      <c r="E182" s="1123"/>
      <c r="F182" s="1124"/>
      <c r="G182" s="1120"/>
      <c r="H182" s="1122"/>
      <c r="I182" s="112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9"/>
      <c r="B183" s="1120"/>
      <c r="C183" s="1121"/>
      <c r="D183" s="1122"/>
      <c r="E183" s="1123"/>
      <c r="F183" s="1124"/>
      <c r="G183" s="1120"/>
      <c r="H183" s="1122"/>
      <c r="I183" s="112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9"/>
      <c r="B184" s="1120"/>
      <c r="C184" s="1121"/>
      <c r="D184" s="1122"/>
      <c r="E184" s="1123"/>
      <c r="F184" s="1124"/>
      <c r="G184" s="1120"/>
      <c r="H184" s="1122"/>
      <c r="I184" s="112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9"/>
      <c r="B185" s="1120"/>
      <c r="C185" s="1121"/>
      <c r="D185" s="1122"/>
      <c r="E185" s="1123"/>
      <c r="F185" s="1124"/>
      <c r="G185" s="1120"/>
      <c r="H185" s="1122"/>
      <c r="I185" s="112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9"/>
      <c r="B186" s="1120"/>
      <c r="C186" s="1121"/>
      <c r="D186" s="1122"/>
      <c r="E186" s="1123"/>
      <c r="F186" s="1124"/>
      <c r="G186" s="1120"/>
      <c r="H186" s="1122"/>
      <c r="I186" s="112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9"/>
      <c r="B187" s="1120"/>
      <c r="C187" s="1121"/>
      <c r="D187" s="1122"/>
      <c r="E187" s="1123"/>
      <c r="F187" s="1124"/>
      <c r="G187" s="1120"/>
      <c r="H187" s="1122"/>
      <c r="I187" s="112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9"/>
      <c r="B188" s="1120"/>
      <c r="C188" s="1121"/>
      <c r="D188" s="1122"/>
      <c r="E188" s="1123"/>
      <c r="F188" s="1124"/>
      <c r="G188" s="1120"/>
      <c r="H188" s="1122"/>
      <c r="I188" s="112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9"/>
      <c r="B189" s="1120"/>
      <c r="C189" s="1121"/>
      <c r="D189" s="1122"/>
      <c r="E189" s="1123"/>
      <c r="F189" s="1124"/>
      <c r="G189" s="1120"/>
      <c r="H189" s="1122"/>
      <c r="I189" s="112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9"/>
      <c r="B190" s="1120"/>
      <c r="C190" s="1121"/>
      <c r="D190" s="1122"/>
      <c r="E190" s="1123"/>
      <c r="F190" s="1124"/>
      <c r="G190" s="1120"/>
      <c r="H190" s="1122"/>
      <c r="I190" s="112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9"/>
      <c r="B191" s="1120"/>
      <c r="C191" s="1121"/>
      <c r="D191" s="1122"/>
      <c r="E191" s="1123"/>
      <c r="F191" s="1124"/>
      <c r="G191" s="1120"/>
      <c r="H191" s="1122"/>
      <c r="I191" s="112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9"/>
      <c r="B192" s="1120"/>
      <c r="C192" s="1121"/>
      <c r="D192" s="1122"/>
      <c r="E192" s="1123"/>
      <c r="F192" s="1124"/>
      <c r="G192" s="1120"/>
      <c r="H192" s="1122"/>
      <c r="I192" s="112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9"/>
      <c r="B193" s="1120"/>
      <c r="C193" s="1121"/>
      <c r="D193" s="1122"/>
      <c r="E193" s="1123"/>
      <c r="F193" s="1124"/>
      <c r="G193" s="1120"/>
      <c r="H193" s="1122"/>
      <c r="I193" s="112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9"/>
      <c r="B194" s="1120"/>
      <c r="C194" s="1121"/>
      <c r="D194" s="1122"/>
      <c r="E194" s="1123"/>
      <c r="F194" s="1124"/>
      <c r="G194" s="1120"/>
      <c r="H194" s="1122"/>
      <c r="I194" s="112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9"/>
      <c r="B195" s="1120"/>
      <c r="C195" s="1121"/>
      <c r="D195" s="1122"/>
      <c r="E195" s="1123"/>
      <c r="F195" s="1124"/>
      <c r="G195" s="1120"/>
      <c r="H195" s="1122"/>
      <c r="I195" s="112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9"/>
      <c r="B196" s="1120"/>
      <c r="C196" s="1121"/>
      <c r="D196" s="1122"/>
      <c r="E196" s="1123"/>
      <c r="F196" s="1124"/>
      <c r="G196" s="1120"/>
      <c r="H196" s="1122"/>
      <c r="I196" s="112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9"/>
      <c r="B197" s="1120"/>
      <c r="C197" s="1121"/>
      <c r="D197" s="1122"/>
      <c r="E197" s="1123"/>
      <c r="F197" s="1124"/>
      <c r="G197" s="1120"/>
      <c r="H197" s="1122"/>
      <c r="I197" s="112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9"/>
      <c r="B198" s="1120"/>
      <c r="C198" s="1121"/>
      <c r="D198" s="1122"/>
      <c r="E198" s="1123"/>
      <c r="F198" s="1124"/>
      <c r="G198" s="1120"/>
      <c r="H198" s="1122"/>
      <c r="I198" s="112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9"/>
      <c r="B199" s="1120"/>
      <c r="C199" s="1121"/>
      <c r="D199" s="1122"/>
      <c r="E199" s="1123"/>
      <c r="F199" s="1124"/>
      <c r="G199" s="1120"/>
      <c r="H199" s="1122"/>
      <c r="I199" s="112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9"/>
      <c r="B200" s="1120"/>
      <c r="C200" s="1121"/>
      <c r="D200" s="1122"/>
      <c r="E200" s="1123"/>
      <c r="F200" s="1124"/>
      <c r="G200" s="1120"/>
      <c r="H200" s="1122"/>
      <c r="I200" s="112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9"/>
      <c r="B201" s="1120"/>
      <c r="C201" s="1121"/>
      <c r="D201" s="1122"/>
      <c r="E201" s="1123"/>
      <c r="F201" s="1124"/>
      <c r="G201" s="1120"/>
      <c r="H201" s="1122"/>
      <c r="I201" s="112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9"/>
      <c r="B202" s="1120"/>
      <c r="C202" s="1121"/>
      <c r="D202" s="1122"/>
      <c r="E202" s="1123"/>
      <c r="F202" s="1124"/>
      <c r="G202" s="1120"/>
      <c r="H202" s="1122"/>
      <c r="I202" s="112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9"/>
      <c r="B203" s="1120"/>
      <c r="C203" s="1121"/>
      <c r="D203" s="1122"/>
      <c r="E203" s="1123"/>
      <c r="F203" s="1124"/>
      <c r="G203" s="1120"/>
      <c r="H203" s="1122"/>
      <c r="I203" s="112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9"/>
      <c r="B204" s="1120"/>
      <c r="C204" s="1121"/>
      <c r="D204" s="1122"/>
      <c r="E204" s="1123"/>
      <c r="F204" s="1124"/>
      <c r="G204" s="1120"/>
      <c r="H204" s="1122"/>
      <c r="I204" s="112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9"/>
      <c r="B205" s="1120"/>
      <c r="C205" s="1121"/>
      <c r="D205" s="1122"/>
      <c r="E205" s="1123"/>
      <c r="F205" s="1124"/>
      <c r="G205" s="1120"/>
      <c r="H205" s="1122"/>
      <c r="I205" s="112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9"/>
      <c r="B206" s="1120"/>
      <c r="C206" s="1121"/>
      <c r="D206" s="1122"/>
      <c r="E206" s="1123"/>
      <c r="F206" s="1124"/>
      <c r="G206" s="1120"/>
      <c r="H206" s="1122"/>
      <c r="I206" s="112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9"/>
      <c r="B207" s="1120"/>
      <c r="C207" s="1121"/>
      <c r="D207" s="1122"/>
      <c r="E207" s="1123"/>
      <c r="F207" s="1124"/>
      <c r="G207" s="1120"/>
      <c r="H207" s="1122"/>
      <c r="I207" s="112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9"/>
      <c r="B208" s="1120"/>
      <c r="C208" s="1121"/>
      <c r="D208" s="1122"/>
      <c r="E208" s="1123"/>
      <c r="F208" s="1124"/>
      <c r="G208" s="1120"/>
      <c r="H208" s="1122"/>
      <c r="I208" s="112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9"/>
      <c r="B209" s="1120"/>
      <c r="C209" s="1121"/>
      <c r="D209" s="1122"/>
      <c r="E209" s="1123"/>
      <c r="F209" s="1124"/>
      <c r="G209" s="1120"/>
      <c r="H209" s="1122"/>
      <c r="I209" s="112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9"/>
      <c r="B210" s="1120"/>
      <c r="C210" s="1121"/>
      <c r="D210" s="1122"/>
      <c r="E210" s="1123"/>
      <c r="F210" s="1124"/>
      <c r="G210" s="1120"/>
      <c r="H210" s="1122"/>
      <c r="I210" s="112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9"/>
      <c r="B211" s="1120"/>
      <c r="C211" s="1121"/>
      <c r="D211" s="1122"/>
      <c r="E211" s="1123"/>
      <c r="F211" s="1124"/>
      <c r="G211" s="1120"/>
      <c r="H211" s="1122"/>
      <c r="I211" s="112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9"/>
      <c r="B212" s="1120"/>
      <c r="C212" s="1121"/>
      <c r="D212" s="1122"/>
      <c r="E212" s="1123"/>
      <c r="F212" s="1124"/>
      <c r="G212" s="1120"/>
      <c r="H212" s="1122"/>
      <c r="I212" s="112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9"/>
      <c r="B213" s="1120"/>
      <c r="C213" s="1121"/>
      <c r="D213" s="1122"/>
      <c r="E213" s="1123"/>
      <c r="F213" s="1124"/>
      <c r="G213" s="1120"/>
      <c r="H213" s="1122"/>
      <c r="I213" s="112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9"/>
      <c r="B214" s="1120"/>
      <c r="C214" s="1121"/>
      <c r="D214" s="1122"/>
      <c r="E214" s="1123"/>
      <c r="F214" s="1124"/>
      <c r="G214" s="1120"/>
      <c r="H214" s="1122"/>
      <c r="I214" s="112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9"/>
      <c r="B215" s="1120"/>
      <c r="C215" s="1121"/>
      <c r="D215" s="1122"/>
      <c r="E215" s="1123"/>
      <c r="F215" s="1124"/>
      <c r="G215" s="1120"/>
      <c r="H215" s="1122"/>
      <c r="I215" s="112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9"/>
      <c r="B216" s="1120"/>
      <c r="C216" s="1121"/>
      <c r="D216" s="1122"/>
      <c r="E216" s="1123"/>
      <c r="F216" s="1124"/>
      <c r="G216" s="1120"/>
      <c r="H216" s="1122"/>
      <c r="I216" s="112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9"/>
      <c r="B217" s="1120"/>
      <c r="C217" s="1121"/>
      <c r="D217" s="1122"/>
      <c r="E217" s="1123"/>
      <c r="F217" s="1124"/>
      <c r="G217" s="1120"/>
      <c r="H217" s="1122"/>
      <c r="I217" s="112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9"/>
      <c r="B218" s="1120"/>
      <c r="C218" s="1121"/>
      <c r="D218" s="1122"/>
      <c r="E218" s="1123"/>
      <c r="F218" s="1124"/>
      <c r="G218" s="1120"/>
      <c r="H218" s="1122"/>
      <c r="I218" s="112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9"/>
      <c r="B219" s="1120"/>
      <c r="C219" s="1121"/>
      <c r="D219" s="1122"/>
      <c r="E219" s="1123"/>
      <c r="F219" s="1124"/>
      <c r="G219" s="1120"/>
      <c r="H219" s="1122"/>
      <c r="I219" s="112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9"/>
      <c r="B220" s="1120"/>
      <c r="C220" s="1121"/>
      <c r="D220" s="1122"/>
      <c r="E220" s="1123"/>
      <c r="F220" s="1124"/>
      <c r="G220" s="1120"/>
      <c r="H220" s="1122"/>
      <c r="I220" s="112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9"/>
      <c r="B221" s="1120"/>
      <c r="C221" s="1121"/>
      <c r="D221" s="1122"/>
      <c r="E221" s="1123"/>
      <c r="F221" s="1124"/>
      <c r="G221" s="1120"/>
      <c r="H221" s="1122"/>
      <c r="I221" s="112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9"/>
      <c r="B222" s="1120"/>
      <c r="C222" s="1121"/>
      <c r="D222" s="1122"/>
      <c r="E222" s="1123"/>
      <c r="F222" s="1124"/>
      <c r="G222" s="1120"/>
      <c r="H222" s="1122"/>
      <c r="I222" s="112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9"/>
      <c r="B223" s="1120"/>
      <c r="C223" s="1121"/>
      <c r="D223" s="1122"/>
      <c r="E223" s="1123"/>
      <c r="F223" s="1124"/>
      <c r="G223" s="1120"/>
      <c r="H223" s="1122"/>
      <c r="I223" s="112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9"/>
      <c r="B224" s="1120"/>
      <c r="C224" s="1121"/>
      <c r="D224" s="1122"/>
      <c r="E224" s="1123"/>
      <c r="F224" s="1124"/>
      <c r="G224" s="1120"/>
      <c r="H224" s="1122"/>
      <c r="I224" s="112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9"/>
      <c r="B225" s="1120"/>
      <c r="C225" s="1121"/>
      <c r="D225" s="1122"/>
      <c r="E225" s="1123"/>
      <c r="F225" s="1124"/>
      <c r="G225" s="1120"/>
      <c r="H225" s="1122"/>
      <c r="I225" s="112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9"/>
      <c r="B226" s="1120"/>
      <c r="C226" s="1121"/>
      <c r="D226" s="1122"/>
      <c r="E226" s="1123"/>
      <c r="F226" s="1124"/>
      <c r="G226" s="1120"/>
      <c r="H226" s="1122"/>
      <c r="I226" s="112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9"/>
      <c r="B227" s="1120"/>
      <c r="C227" s="1121"/>
      <c r="D227" s="1122"/>
      <c r="E227" s="1123"/>
      <c r="F227" s="1124"/>
      <c r="G227" s="1120"/>
      <c r="H227" s="1122"/>
      <c r="I227" s="112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9"/>
      <c r="B228" s="1120"/>
      <c r="C228" s="1121"/>
      <c r="D228" s="1122"/>
      <c r="E228" s="1123"/>
      <c r="F228" s="1124"/>
      <c r="G228" s="1120"/>
      <c r="H228" s="1122"/>
      <c r="I228" s="112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9"/>
      <c r="B229" s="1120"/>
      <c r="C229" s="1121"/>
      <c r="D229" s="1122"/>
      <c r="E229" s="1123"/>
      <c r="F229" s="1124"/>
      <c r="G229" s="1120"/>
      <c r="H229" s="1122"/>
      <c r="I229" s="112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9"/>
      <c r="B230" s="1120"/>
      <c r="C230" s="1121"/>
      <c r="D230" s="1122"/>
      <c r="E230" s="1123"/>
      <c r="F230" s="1124"/>
      <c r="G230" s="1120"/>
      <c r="H230" s="1122"/>
      <c r="I230" s="112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9"/>
      <c r="B231" s="1120"/>
      <c r="C231" s="1121"/>
      <c r="D231" s="1122"/>
      <c r="E231" s="1123"/>
      <c r="F231" s="1124"/>
      <c r="G231" s="1120"/>
      <c r="H231" s="1122"/>
      <c r="I231" s="112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9"/>
      <c r="B232" s="1120"/>
      <c r="C232" s="1121"/>
      <c r="D232" s="1122"/>
      <c r="E232" s="1123"/>
      <c r="F232" s="1124"/>
      <c r="G232" s="1120"/>
      <c r="H232" s="1122"/>
      <c r="I232" s="112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9"/>
      <c r="B233" s="1120"/>
      <c r="C233" s="1121"/>
      <c r="D233" s="1122"/>
      <c r="E233" s="1123"/>
      <c r="F233" s="1124"/>
      <c r="G233" s="1120"/>
      <c r="H233" s="1122"/>
      <c r="I233" s="112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9"/>
      <c r="B234" s="1120"/>
      <c r="C234" s="1121"/>
      <c r="D234" s="1122"/>
      <c r="E234" s="1123"/>
      <c r="F234" s="1124"/>
      <c r="G234" s="1120"/>
      <c r="H234" s="1122"/>
      <c r="I234" s="112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9"/>
      <c r="B235" s="1120"/>
      <c r="C235" s="1121"/>
      <c r="D235" s="1122"/>
      <c r="E235" s="1123"/>
      <c r="F235" s="1124"/>
      <c r="G235" s="1120"/>
      <c r="H235" s="1122"/>
      <c r="I235" s="112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9"/>
      <c r="B236" s="1120"/>
      <c r="C236" s="1121"/>
      <c r="D236" s="1122"/>
      <c r="E236" s="1123"/>
      <c r="F236" s="1124"/>
      <c r="G236" s="1120"/>
      <c r="H236" s="1122"/>
      <c r="I236" s="112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9"/>
      <c r="B237" s="1120"/>
      <c r="C237" s="1121"/>
      <c r="D237" s="1122"/>
      <c r="E237" s="1123"/>
      <c r="F237" s="1124"/>
      <c r="G237" s="1120"/>
      <c r="H237" s="1122"/>
      <c r="I237" s="112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9"/>
      <c r="B238" s="1120"/>
      <c r="C238" s="1121"/>
      <c r="D238" s="1122"/>
      <c r="E238" s="1123"/>
      <c r="F238" s="1124"/>
      <c r="G238" s="1120"/>
      <c r="H238" s="1122"/>
      <c r="I238" s="112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9"/>
      <c r="B239" s="1120"/>
      <c r="C239" s="1121"/>
      <c r="D239" s="1122"/>
      <c r="E239" s="1123"/>
      <c r="F239" s="1124"/>
      <c r="G239" s="1120"/>
      <c r="H239" s="1122"/>
      <c r="I239" s="112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9"/>
      <c r="B240" s="1120"/>
      <c r="C240" s="1121"/>
      <c r="D240" s="1122"/>
      <c r="E240" s="1123"/>
      <c r="F240" s="1124"/>
      <c r="G240" s="1120"/>
      <c r="H240" s="1122"/>
      <c r="I240" s="112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9"/>
      <c r="B241" s="1120"/>
      <c r="C241" s="1121"/>
      <c r="D241" s="1122"/>
      <c r="E241" s="1123"/>
      <c r="F241" s="1124"/>
      <c r="G241" s="1120"/>
      <c r="H241" s="1122"/>
      <c r="I241" s="112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9"/>
      <c r="B242" s="1120"/>
      <c r="C242" s="1121"/>
      <c r="D242" s="1122"/>
      <c r="E242" s="1123"/>
      <c r="F242" s="1124"/>
      <c r="G242" s="1120"/>
      <c r="H242" s="1122"/>
      <c r="I242" s="112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9"/>
      <c r="B243" s="1120"/>
      <c r="C243" s="1121"/>
      <c r="D243" s="1122"/>
      <c r="E243" s="1123"/>
      <c r="F243" s="1124"/>
      <c r="G243" s="1120"/>
      <c r="H243" s="1122"/>
      <c r="I243" s="112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9"/>
      <c r="B244" s="1120"/>
      <c r="C244" s="1121"/>
      <c r="D244" s="1122"/>
      <c r="E244" s="1123"/>
      <c r="F244" s="1124"/>
      <c r="G244" s="1120"/>
      <c r="H244" s="1122"/>
      <c r="I244" s="112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9"/>
      <c r="B245" s="1120"/>
      <c r="C245" s="1121"/>
      <c r="D245" s="1122"/>
      <c r="E245" s="1123"/>
      <c r="F245" s="1124"/>
      <c r="G245" s="1120"/>
      <c r="H245" s="1122"/>
      <c r="I245" s="112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9"/>
      <c r="B246" s="1120"/>
      <c r="C246" s="1121"/>
      <c r="D246" s="1122"/>
      <c r="E246" s="1123"/>
      <c r="F246" s="1124"/>
      <c r="G246" s="1120"/>
      <c r="H246" s="1122"/>
      <c r="I246" s="112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9"/>
      <c r="B247" s="1120"/>
      <c r="C247" s="1121"/>
      <c r="D247" s="1122"/>
      <c r="E247" s="1123"/>
      <c r="F247" s="1124"/>
      <c r="G247" s="1120"/>
      <c r="H247" s="1122"/>
      <c r="I247" s="112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9"/>
      <c r="B248" s="1120"/>
      <c r="C248" s="1121"/>
      <c r="D248" s="1122"/>
      <c r="E248" s="1123"/>
      <c r="F248" s="1124"/>
      <c r="G248" s="1120"/>
      <c r="H248" s="1122"/>
      <c r="I248" s="112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9"/>
      <c r="B249" s="1120"/>
      <c r="C249" s="1121"/>
      <c r="D249" s="1122"/>
      <c r="E249" s="1123"/>
      <c r="F249" s="1124"/>
      <c r="G249" s="1120"/>
      <c r="H249" s="1122"/>
      <c r="I249" s="112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9"/>
      <c r="B250" s="1120"/>
      <c r="C250" s="1121"/>
      <c r="D250" s="1122"/>
      <c r="E250" s="1123"/>
      <c r="F250" s="1124"/>
      <c r="G250" s="1120"/>
      <c r="H250" s="1122"/>
      <c r="I250" s="112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9"/>
      <c r="B251" s="1120"/>
      <c r="C251" s="1121"/>
      <c r="D251" s="1122"/>
      <c r="E251" s="1123"/>
      <c r="F251" s="1124"/>
      <c r="G251" s="1120"/>
      <c r="H251" s="1122"/>
      <c r="I251" s="112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0" t="s">
        <v>43</v>
      </c>
      <c r="B1" s="1201" t="s">
        <v>7350</v>
      </c>
      <c r="C1" s="1202" t="s">
        <v>7351</v>
      </c>
      <c r="D1" s="1203" t="s">
        <v>7352</v>
      </c>
      <c r="E1" s="1203" t="s">
        <v>6821</v>
      </c>
      <c r="F1" s="1203" t="s">
        <v>6822</v>
      </c>
      <c r="G1" s="1203" t="s">
        <v>7353</v>
      </c>
      <c r="H1" s="1204" t="s">
        <v>7354</v>
      </c>
      <c r="I1" s="1204" t="s">
        <v>7355</v>
      </c>
      <c r="J1" s="1205" t="s">
        <v>6833</v>
      </c>
      <c r="K1" s="1205" t="s">
        <v>7356</v>
      </c>
      <c r="L1" s="1205" t="s">
        <v>7357</v>
      </c>
      <c r="M1" s="1205" t="s">
        <v>7358</v>
      </c>
      <c r="N1" s="1205" t="s">
        <v>6894</v>
      </c>
      <c r="O1" s="1205" t="s">
        <v>7359</v>
      </c>
      <c r="P1" s="1205" t="s">
        <v>7360</v>
      </c>
      <c r="Q1" s="1206" t="s">
        <v>7361</v>
      </c>
      <c r="R1" s="1206" t="s">
        <v>6829</v>
      </c>
      <c r="S1" s="1206" t="s">
        <v>7362</v>
      </c>
      <c r="T1" s="1206" t="s">
        <v>7363</v>
      </c>
      <c r="U1" s="1206" t="s">
        <v>7364</v>
      </c>
      <c r="V1" s="1206" t="s">
        <v>7365</v>
      </c>
      <c r="W1" s="1207" t="s">
        <v>6823</v>
      </c>
      <c r="X1" s="1207" t="s">
        <v>6824</v>
      </c>
      <c r="Y1" s="1207" t="s">
        <v>7366</v>
      </c>
      <c r="Z1" s="1207" t="s">
        <v>7367</v>
      </c>
      <c r="AA1" s="1207" t="s">
        <v>6826</v>
      </c>
      <c r="AB1" s="1207" t="s">
        <v>7368</v>
      </c>
      <c r="AC1" s="1207" t="s">
        <v>7369</v>
      </c>
      <c r="AD1" s="1203" t="s">
        <v>7370</v>
      </c>
      <c r="AE1" s="1203" t="s">
        <v>7371</v>
      </c>
      <c r="AF1" s="1208" t="s">
        <v>6830</v>
      </c>
      <c r="AG1" s="1208" t="s">
        <v>7372</v>
      </c>
      <c r="AH1" s="1208" t="s">
        <v>7373</v>
      </c>
      <c r="AI1" s="1208" t="s">
        <v>6831</v>
      </c>
      <c r="AJ1" s="1208" t="s">
        <v>7374</v>
      </c>
      <c r="AK1" s="1208" t="s">
        <v>7375</v>
      </c>
      <c r="AL1" s="1208" t="s">
        <v>7376</v>
      </c>
      <c r="AM1" s="1209" t="s">
        <v>6832</v>
      </c>
      <c r="AN1" s="1209" t="s">
        <v>7377</v>
      </c>
      <c r="AO1" s="1209" t="s">
        <v>7378</v>
      </c>
      <c r="AP1" s="1209" t="s">
        <v>7379</v>
      </c>
      <c r="AQ1" s="1209" t="s">
        <v>7380</v>
      </c>
      <c r="AR1" s="1209" t="s">
        <v>7381</v>
      </c>
      <c r="AS1" s="1209" t="s">
        <v>7382</v>
      </c>
      <c r="AT1" s="1210" t="s">
        <v>7383</v>
      </c>
      <c r="AU1" s="1200" t="s">
        <v>7384</v>
      </c>
      <c r="AV1" s="1211" t="s">
        <v>7385</v>
      </c>
      <c r="AW1" s="1212" t="s">
        <v>7386</v>
      </c>
    </row>
    <row r="2" ht="15.75" customHeight="1">
      <c r="A2" s="1213" t="s">
        <v>7387</v>
      </c>
      <c r="B2" s="1214" t="s">
        <v>7388</v>
      </c>
      <c r="C2" s="1215">
        <v>0.049152314814814815</v>
      </c>
      <c r="D2" s="1216" t="s">
        <v>7389</v>
      </c>
      <c r="E2" s="1216" t="s">
        <v>5947</v>
      </c>
      <c r="F2" s="1216" t="s">
        <v>7390</v>
      </c>
      <c r="G2" s="1216" t="s">
        <v>7391</v>
      </c>
      <c r="H2" s="1217" t="s">
        <v>7392</v>
      </c>
      <c r="I2" s="1217" t="s">
        <v>7393</v>
      </c>
      <c r="J2" s="1218" t="s">
        <v>7394</v>
      </c>
      <c r="K2" s="1218" t="s">
        <v>847</v>
      </c>
      <c r="L2" s="1218" t="s">
        <v>549</v>
      </c>
      <c r="M2" s="1218" t="s">
        <v>7395</v>
      </c>
      <c r="N2" s="1218" t="s">
        <v>7396</v>
      </c>
      <c r="O2" s="1218" t="s">
        <v>7397</v>
      </c>
      <c r="P2" s="1218" t="s">
        <v>1359</v>
      </c>
      <c r="Q2" s="1219" t="s">
        <v>7398</v>
      </c>
      <c r="R2" s="1219" t="s">
        <v>4827</v>
      </c>
      <c r="S2" s="1219" t="s">
        <v>7394</v>
      </c>
      <c r="T2" s="1219" t="s">
        <v>7399</v>
      </c>
      <c r="U2" s="1219" t="s">
        <v>7400</v>
      </c>
      <c r="V2" s="1219" t="s">
        <v>7232</v>
      </c>
      <c r="W2" s="1220" t="s">
        <v>7401</v>
      </c>
      <c r="X2" s="1221" t="s">
        <v>5446</v>
      </c>
      <c r="Y2" s="1221" t="s">
        <v>5017</v>
      </c>
      <c r="Z2" s="1221" t="s">
        <v>2785</v>
      </c>
      <c r="AA2" s="1221" t="s">
        <v>5274</v>
      </c>
      <c r="AB2" s="1221" t="s">
        <v>7402</v>
      </c>
      <c r="AC2" s="1221" t="s">
        <v>7403</v>
      </c>
      <c r="AD2" s="1216" t="s">
        <v>827</v>
      </c>
      <c r="AE2" s="1216" t="s">
        <v>3554</v>
      </c>
      <c r="AF2" s="1222" t="s">
        <v>7404</v>
      </c>
      <c r="AG2" s="1222" t="s">
        <v>7405</v>
      </c>
      <c r="AH2" s="1222" t="s">
        <v>3048</v>
      </c>
      <c r="AI2" s="1222" t="s">
        <v>4164</v>
      </c>
      <c r="AJ2" s="1222" t="s">
        <v>7406</v>
      </c>
      <c r="AK2" s="1222" t="s">
        <v>7407</v>
      </c>
      <c r="AL2" s="1222" t="s">
        <v>7408</v>
      </c>
      <c r="AM2" s="1223" t="s">
        <v>7409</v>
      </c>
      <c r="AN2" s="1223" t="s">
        <v>7410</v>
      </c>
      <c r="AO2" s="1223" t="s">
        <v>2478</v>
      </c>
      <c r="AP2" s="1223" t="s">
        <v>7411</v>
      </c>
      <c r="AQ2" s="1223" t="s">
        <v>7412</v>
      </c>
      <c r="AR2" s="1223" t="s">
        <v>2901</v>
      </c>
      <c r="AS2" s="1223" t="s">
        <v>103</v>
      </c>
      <c r="AT2" s="1224" t="s">
        <v>7413</v>
      </c>
      <c r="AU2" s="1225" t="s">
        <v>7414</v>
      </c>
      <c r="AV2" s="1225" t="str">
        <f t="shared" ref="AV2:AV24" si="1">TEXT(AU2-C2,"m:ss")</f>
        <v>2:29</v>
      </c>
      <c r="AW2" s="1226"/>
    </row>
    <row r="3" ht="15.75" customHeight="1">
      <c r="A3" s="1227" t="s">
        <v>7415</v>
      </c>
      <c r="B3" s="1228" t="s">
        <v>7416</v>
      </c>
      <c r="C3" s="1215">
        <v>0.04968275462962963</v>
      </c>
      <c r="D3" s="1216" t="s">
        <v>7417</v>
      </c>
      <c r="E3" s="1216" t="s">
        <v>7418</v>
      </c>
      <c r="F3" s="1216" t="s">
        <v>7419</v>
      </c>
      <c r="G3" s="1216" t="s">
        <v>7420</v>
      </c>
      <c r="H3" s="1217" t="s">
        <v>7421</v>
      </c>
      <c r="I3" s="1217" t="s">
        <v>7422</v>
      </c>
      <c r="J3" s="1218" t="s">
        <v>7423</v>
      </c>
      <c r="K3" s="1218" t="s">
        <v>6027</v>
      </c>
      <c r="L3" s="1218" t="s">
        <v>7424</v>
      </c>
      <c r="M3" s="1218" t="s">
        <v>7425</v>
      </c>
      <c r="N3" s="1218" t="s">
        <v>7426</v>
      </c>
      <c r="O3" s="1218" t="s">
        <v>7427</v>
      </c>
      <c r="P3" s="1218" t="s">
        <v>7428</v>
      </c>
      <c r="Q3" s="1219" t="s">
        <v>7429</v>
      </c>
      <c r="R3" s="1219" t="s">
        <v>7430</v>
      </c>
      <c r="S3" s="1219" t="s">
        <v>7053</v>
      </c>
      <c r="T3" s="1219" t="s">
        <v>7431</v>
      </c>
      <c r="U3" s="1219" t="s">
        <v>7432</v>
      </c>
      <c r="V3" s="1219" t="s">
        <v>7433</v>
      </c>
      <c r="W3" s="1221" t="s">
        <v>7434</v>
      </c>
      <c r="X3" s="1221" t="s">
        <v>2476</v>
      </c>
      <c r="Y3" s="1221" t="s">
        <v>958</v>
      </c>
      <c r="Z3" s="1221" t="s">
        <v>7435</v>
      </c>
      <c r="AA3" s="1221" t="s">
        <v>5885</v>
      </c>
      <c r="AB3" s="1221" t="s">
        <v>5972</v>
      </c>
      <c r="AC3" s="1221" t="s">
        <v>4530</v>
      </c>
      <c r="AD3" s="1216" t="s">
        <v>7436</v>
      </c>
      <c r="AE3" s="1216" t="s">
        <v>7437</v>
      </c>
      <c r="AF3" s="1222" t="s">
        <v>7438</v>
      </c>
      <c r="AG3" s="1222" t="s">
        <v>7439</v>
      </c>
      <c r="AH3" s="1222" t="s">
        <v>2545</v>
      </c>
      <c r="AI3" s="1222" t="s">
        <v>7440</v>
      </c>
      <c r="AJ3" s="1222" t="s">
        <v>7441</v>
      </c>
      <c r="AK3" s="1222" t="s">
        <v>7442</v>
      </c>
      <c r="AL3" s="1222" t="s">
        <v>3345</v>
      </c>
      <c r="AM3" s="1223" t="s">
        <v>1525</v>
      </c>
      <c r="AN3" s="1223" t="s">
        <v>7443</v>
      </c>
      <c r="AO3" s="1223" t="s">
        <v>7444</v>
      </c>
      <c r="AP3" s="1223" t="s">
        <v>7445</v>
      </c>
      <c r="AQ3" s="1223" t="s">
        <v>7446</v>
      </c>
      <c r="AR3" s="1223" t="s">
        <v>5038</v>
      </c>
      <c r="AS3" s="1223" t="s">
        <v>4516</v>
      </c>
      <c r="AT3" s="1224" t="s">
        <v>7447</v>
      </c>
      <c r="AU3" s="1225" t="s">
        <v>7448</v>
      </c>
      <c r="AV3" s="1225" t="str">
        <f t="shared" si="1"/>
        <v>12:27</v>
      </c>
    </row>
    <row r="4" ht="15.75" customHeight="1">
      <c r="A4" s="1229" t="s">
        <v>7449</v>
      </c>
      <c r="B4" s="1230" t="s">
        <v>7450</v>
      </c>
      <c r="C4" s="1215">
        <v>0.05072627314814815</v>
      </c>
      <c r="D4" s="1216" t="s">
        <v>7451</v>
      </c>
      <c r="E4" s="1216" t="s">
        <v>7452</v>
      </c>
      <c r="F4" s="1216" t="s">
        <v>7453</v>
      </c>
      <c r="G4" s="1216" t="s">
        <v>573</v>
      </c>
      <c r="H4" s="1217" t="s">
        <v>7454</v>
      </c>
      <c r="I4" s="1217" t="s">
        <v>235</v>
      </c>
      <c r="J4" s="1218" t="s">
        <v>7455</v>
      </c>
      <c r="K4" s="1218" t="s">
        <v>7456</v>
      </c>
      <c r="L4" s="1218" t="s">
        <v>7457</v>
      </c>
      <c r="M4" s="1218" t="s">
        <v>7458</v>
      </c>
      <c r="N4" s="1218" t="s">
        <v>7459</v>
      </c>
      <c r="O4" s="1218" t="s">
        <v>7460</v>
      </c>
      <c r="P4" s="1218" t="s">
        <v>4751</v>
      </c>
      <c r="Q4" s="1219" t="s">
        <v>7461</v>
      </c>
      <c r="R4" s="1219" t="s">
        <v>7462</v>
      </c>
      <c r="S4" s="1219" t="s">
        <v>7463</v>
      </c>
      <c r="T4" s="1219" t="s">
        <v>7464</v>
      </c>
      <c r="U4" s="1219" t="s">
        <v>7465</v>
      </c>
      <c r="V4" s="1219" t="s">
        <v>7466</v>
      </c>
      <c r="W4" s="1221" t="s">
        <v>7467</v>
      </c>
      <c r="X4" s="1221" t="s">
        <v>7468</v>
      </c>
      <c r="Y4" s="1221" t="s">
        <v>5618</v>
      </c>
      <c r="Z4" s="1221" t="s">
        <v>7469</v>
      </c>
      <c r="AA4" s="1221" t="s">
        <v>197</v>
      </c>
      <c r="AB4" s="1221" t="s">
        <v>7470</v>
      </c>
      <c r="AC4" s="1221" t="s">
        <v>5424</v>
      </c>
      <c r="AD4" s="1216" t="s">
        <v>7471</v>
      </c>
      <c r="AE4" s="1216" t="s">
        <v>2451</v>
      </c>
      <c r="AF4" s="1222" t="s">
        <v>2598</v>
      </c>
      <c r="AG4" s="1222" t="s">
        <v>4006</v>
      </c>
      <c r="AH4" s="1222" t="s">
        <v>7472</v>
      </c>
      <c r="AI4" s="1222" t="s">
        <v>7473</v>
      </c>
      <c r="AJ4" s="1222" t="s">
        <v>7474</v>
      </c>
      <c r="AK4" s="1222" t="s">
        <v>1622</v>
      </c>
      <c r="AL4" s="1222" t="s">
        <v>7475</v>
      </c>
      <c r="AM4" s="1223" t="s">
        <v>7476</v>
      </c>
      <c r="AN4" s="1223" t="s">
        <v>4224</v>
      </c>
      <c r="AO4" s="1223" t="s">
        <v>7477</v>
      </c>
      <c r="AP4" s="1223" t="s">
        <v>7478</v>
      </c>
      <c r="AQ4" s="1223" t="s">
        <v>7479</v>
      </c>
      <c r="AR4" s="1223" t="s">
        <v>7480</v>
      </c>
      <c r="AS4" s="1223" t="s">
        <v>4701</v>
      </c>
      <c r="AT4" s="1224" t="s">
        <v>7481</v>
      </c>
      <c r="AU4" s="1225" t="s">
        <v>7482</v>
      </c>
      <c r="AV4" s="1231" t="str">
        <f t="shared" si="1"/>
        <v>2:41</v>
      </c>
    </row>
    <row r="5" ht="15.75" customHeight="1">
      <c r="A5" s="1232" t="s">
        <v>327</v>
      </c>
      <c r="B5" s="1233" t="s">
        <v>7388</v>
      </c>
      <c r="C5" s="1234">
        <v>0.0493287037037037</v>
      </c>
      <c r="D5" s="1235" t="s">
        <v>7389</v>
      </c>
      <c r="E5" s="1236" t="s">
        <v>5947</v>
      </c>
      <c r="F5" s="1237" t="s">
        <v>7483</v>
      </c>
      <c r="G5" s="1238" t="s">
        <v>7484</v>
      </c>
      <c r="H5" s="1238" t="s">
        <v>4941</v>
      </c>
      <c r="I5" s="1236" t="s">
        <v>7393</v>
      </c>
      <c r="J5" s="1236" t="s">
        <v>7394</v>
      </c>
      <c r="K5" s="1236" t="s">
        <v>847</v>
      </c>
      <c r="L5" s="1237" t="s">
        <v>2424</v>
      </c>
      <c r="M5" s="1236" t="s">
        <v>7395</v>
      </c>
      <c r="N5" s="1237" t="s">
        <v>7485</v>
      </c>
      <c r="O5" s="1236" t="s">
        <v>7397</v>
      </c>
      <c r="P5" s="1236" t="s">
        <v>1359</v>
      </c>
      <c r="Q5" s="1236" t="s">
        <v>7398</v>
      </c>
      <c r="R5" s="1236" t="s">
        <v>4827</v>
      </c>
      <c r="S5" s="1236" t="s">
        <v>7394</v>
      </c>
      <c r="T5" s="1236" t="s">
        <v>7399</v>
      </c>
      <c r="U5" s="1236" t="s">
        <v>7400</v>
      </c>
      <c r="V5" s="1239" t="s">
        <v>7232</v>
      </c>
      <c r="W5" s="1236" t="s">
        <v>7401</v>
      </c>
      <c r="X5" s="1236" t="s">
        <v>5446</v>
      </c>
      <c r="Y5" s="1240">
        <v>46.72</v>
      </c>
      <c r="Z5" s="1236" t="s">
        <v>2785</v>
      </c>
      <c r="AA5" s="1236" t="s">
        <v>5274</v>
      </c>
      <c r="AB5" s="1236" t="s">
        <v>7402</v>
      </c>
      <c r="AC5" s="1238" t="s">
        <v>4786</v>
      </c>
      <c r="AD5" s="1238" t="s">
        <v>7486</v>
      </c>
      <c r="AE5" s="1239" t="s">
        <v>3554</v>
      </c>
      <c r="AF5" s="1240" t="s">
        <v>7487</v>
      </c>
      <c r="AG5" s="1241" t="s">
        <v>7488</v>
      </c>
      <c r="AH5" s="1236" t="s">
        <v>3048</v>
      </c>
      <c r="AI5" s="1238" t="s">
        <v>7489</v>
      </c>
      <c r="AJ5" s="1236" t="s">
        <v>7406</v>
      </c>
      <c r="AK5" s="1240" t="s">
        <v>7490</v>
      </c>
      <c r="AL5" s="1239" t="s">
        <v>7408</v>
      </c>
      <c r="AM5" s="1236" t="s">
        <v>7409</v>
      </c>
      <c r="AN5" s="1241" t="s">
        <v>3396</v>
      </c>
      <c r="AO5" s="1241" t="s">
        <v>5801</v>
      </c>
      <c r="AP5" s="1241" t="s">
        <v>7491</v>
      </c>
      <c r="AQ5" s="1239" t="s">
        <v>7412</v>
      </c>
      <c r="AR5" s="1241" t="s">
        <v>7492</v>
      </c>
      <c r="AS5" s="1241" t="s">
        <v>2930</v>
      </c>
      <c r="AT5" s="1241" t="s">
        <v>7493</v>
      </c>
      <c r="AU5" s="1242" t="s">
        <v>7414</v>
      </c>
      <c r="AV5" s="1243" t="str">
        <f t="shared" si="1"/>
        <v>2:14</v>
      </c>
      <c r="AW5" s="1244"/>
    </row>
    <row r="6" ht="15.75" customHeight="1">
      <c r="A6" s="1245" t="s">
        <v>5678</v>
      </c>
      <c r="B6" s="1233" t="s">
        <v>7388</v>
      </c>
      <c r="C6" s="1246">
        <v>0.049444444444444444</v>
      </c>
      <c r="D6" s="1247" t="s">
        <v>7494</v>
      </c>
      <c r="E6" s="1248" t="str">
        <f>HYPERLINK("https://www.twitch.tv/videos/570947817","1:12.27")</f>
        <v>1:12.27</v>
      </c>
      <c r="F6" s="1242" t="s">
        <v>7495</v>
      </c>
      <c r="G6" s="1249" t="s">
        <v>7391</v>
      </c>
      <c r="H6" s="1242" t="s">
        <v>7496</v>
      </c>
      <c r="I6" s="1242" t="s">
        <v>2536</v>
      </c>
      <c r="J6" s="1247" t="s">
        <v>7497</v>
      </c>
      <c r="K6" s="1242" t="s">
        <v>7498</v>
      </c>
      <c r="L6" s="1242" t="s">
        <v>3105</v>
      </c>
      <c r="M6" s="1242" t="s">
        <v>5614</v>
      </c>
      <c r="N6" s="1250" t="s">
        <v>7499</v>
      </c>
      <c r="O6" s="1242" t="s">
        <v>7500</v>
      </c>
      <c r="P6" s="1243" t="s">
        <v>6671</v>
      </c>
      <c r="Q6" s="1250" t="s">
        <v>7501</v>
      </c>
      <c r="R6" s="1242" t="s">
        <v>5846</v>
      </c>
      <c r="S6" s="1242" t="s">
        <v>3172</v>
      </c>
      <c r="T6" s="1243" t="s">
        <v>7502</v>
      </c>
      <c r="U6" s="1242" t="s">
        <v>7503</v>
      </c>
      <c r="V6" s="1242" t="s">
        <v>4449</v>
      </c>
      <c r="W6" s="1251" t="s">
        <v>7504</v>
      </c>
      <c r="X6" s="1243" t="s">
        <v>7505</v>
      </c>
      <c r="Y6" s="1249" t="s">
        <v>5017</v>
      </c>
      <c r="Z6" s="1242" t="s">
        <v>7317</v>
      </c>
      <c r="AA6" s="1248" t="str">
        <f>HYPERLINK("https://www.twitch.tv/videos/571775470","1:28.03")</f>
        <v>1:28.03</v>
      </c>
      <c r="AB6" s="1243" t="s">
        <v>191</v>
      </c>
      <c r="AC6" s="1249" t="str">
        <f>HYPERLINK("https://clips.twitch.tv/HelpfulSaltyCoyoteHoneyBadger","47.19")</f>
        <v>47.19</v>
      </c>
      <c r="AD6" s="1249" t="str">
        <f>HYPERLINK("https://www.twitch.tv/videos/625954575","1:47.79")</f>
        <v>1:47.79</v>
      </c>
      <c r="AE6" s="1243" t="s">
        <v>3860</v>
      </c>
      <c r="AF6" s="1243" t="s">
        <v>7506</v>
      </c>
      <c r="AG6" s="1248" t="str">
        <f>HYPERLINK("https://www.twitch.tv/videos/566334947","1:28.73")</f>
        <v>1:28.73</v>
      </c>
      <c r="AH6" s="1242" t="s">
        <v>7507</v>
      </c>
      <c r="AI6" s="1249" t="str">
        <f>HYPERLINK("https://www.twitch.tv/videos/584107631","1:27.68")</f>
        <v>1:27.68</v>
      </c>
      <c r="AJ6" s="1243" t="s">
        <v>7508</v>
      </c>
      <c r="AK6" s="1242" t="s">
        <v>3605</v>
      </c>
      <c r="AL6" s="1242" t="s">
        <v>7509</v>
      </c>
      <c r="AM6" s="1250" t="s">
        <v>1690</v>
      </c>
      <c r="AN6" s="1250" t="s">
        <v>3278</v>
      </c>
      <c r="AO6" s="1252" t="s">
        <v>2478</v>
      </c>
      <c r="AP6" s="1242" t="s">
        <v>7510</v>
      </c>
      <c r="AQ6" s="1243" t="s">
        <v>7511</v>
      </c>
      <c r="AR6" s="1249" t="s">
        <v>2901</v>
      </c>
      <c r="AS6" s="1249" t="str">
        <f>HYPERLINK("https://www.twitch.tv/videos/571767101","42.86")</f>
        <v>42.86</v>
      </c>
      <c r="AT6" s="1247" t="s">
        <v>7512</v>
      </c>
      <c r="AU6" s="1253" t="s">
        <v>7513</v>
      </c>
      <c r="AV6" s="1243" t="str">
        <f t="shared" si="1"/>
        <v>2:32</v>
      </c>
      <c r="AW6" s="1254" t="s">
        <v>7514</v>
      </c>
    </row>
    <row r="7" ht="15.75" customHeight="1">
      <c r="A7" s="1255" t="s">
        <v>5775</v>
      </c>
      <c r="B7" s="1233" t="s">
        <v>7388</v>
      </c>
      <c r="C7" s="1234">
        <v>0.04957175925925926</v>
      </c>
      <c r="D7" s="1256" t="s">
        <v>7515</v>
      </c>
      <c r="E7" s="1238" t="s">
        <v>7516</v>
      </c>
      <c r="F7" s="1257" t="s">
        <v>7390</v>
      </c>
      <c r="G7" s="1241" t="s">
        <v>7517</v>
      </c>
      <c r="H7" s="1258" t="s">
        <v>4710</v>
      </c>
      <c r="I7" s="1241" t="s">
        <v>1528</v>
      </c>
      <c r="J7" s="1259" t="s">
        <v>7518</v>
      </c>
      <c r="K7" s="1241" t="s">
        <v>6496</v>
      </c>
      <c r="L7" s="1236" t="s">
        <v>549</v>
      </c>
      <c r="M7" s="1259" t="s">
        <v>7519</v>
      </c>
      <c r="N7" s="1236" t="s">
        <v>7396</v>
      </c>
      <c r="O7" s="1260" t="s">
        <v>7520</v>
      </c>
      <c r="P7" s="1241" t="s">
        <v>5604</v>
      </c>
      <c r="Q7" s="1241" t="s">
        <v>7521</v>
      </c>
      <c r="R7" s="1241" t="s">
        <v>7458</v>
      </c>
      <c r="S7" s="1241" t="s">
        <v>7522</v>
      </c>
      <c r="T7" s="1241" t="s">
        <v>7523</v>
      </c>
      <c r="U7" s="1241" t="s">
        <v>7524</v>
      </c>
      <c r="V7" s="1261" t="s">
        <v>7525</v>
      </c>
      <c r="W7" s="1262" t="s">
        <v>7526</v>
      </c>
      <c r="X7" s="1241" t="s">
        <v>7527</v>
      </c>
      <c r="Y7" s="1263" t="str">
        <f>HYPERLINK("https://www.twitch.tv/videos/578211232","46.63")</f>
        <v>46.63</v>
      </c>
      <c r="Z7" s="1264" t="s">
        <v>2227</v>
      </c>
      <c r="AA7" s="1238" t="s">
        <v>7528</v>
      </c>
      <c r="AB7" s="1236" t="s">
        <v>7402</v>
      </c>
      <c r="AC7" s="1241" t="s">
        <v>4785</v>
      </c>
      <c r="AD7" s="1241" t="s">
        <v>7529</v>
      </c>
      <c r="AE7" s="1240" t="s">
        <v>7530</v>
      </c>
      <c r="AF7" s="1238" t="s">
        <v>7531</v>
      </c>
      <c r="AG7" s="1239" t="s">
        <v>7405</v>
      </c>
      <c r="AH7" s="1241" t="s">
        <v>3942</v>
      </c>
      <c r="AI7" s="1261" t="s">
        <v>7532</v>
      </c>
      <c r="AJ7" s="1240" t="s">
        <v>7533</v>
      </c>
      <c r="AK7" s="1241" t="s">
        <v>1370</v>
      </c>
      <c r="AL7" s="1241" t="s">
        <v>4382</v>
      </c>
      <c r="AM7" s="1241" t="s">
        <v>7523</v>
      </c>
      <c r="AN7" s="1265" t="s">
        <v>7410</v>
      </c>
      <c r="AO7" s="1241" t="s">
        <v>7492</v>
      </c>
      <c r="AP7" s="1241" t="s">
        <v>7534</v>
      </c>
      <c r="AQ7" s="1241" t="s">
        <v>7535</v>
      </c>
      <c r="AR7" s="1241" t="s">
        <v>3903</v>
      </c>
      <c r="AS7" s="1241" t="s">
        <v>7536</v>
      </c>
      <c r="AT7" s="1266" t="s">
        <v>7413</v>
      </c>
      <c r="AU7" s="1267" t="s">
        <v>7537</v>
      </c>
      <c r="AV7" s="1243" t="str">
        <f t="shared" si="1"/>
        <v>2:59</v>
      </c>
      <c r="AW7" s="1268"/>
    </row>
    <row r="8" ht="15.75" customHeight="1">
      <c r="A8" s="1269" t="s">
        <v>2566</v>
      </c>
      <c r="B8" s="1233" t="s">
        <v>7388</v>
      </c>
      <c r="C8" s="1270">
        <v>0.0498275462962963</v>
      </c>
      <c r="D8" s="1271" t="s">
        <v>7538</v>
      </c>
      <c r="E8" s="1272" t="s">
        <v>7539</v>
      </c>
      <c r="F8" s="1272" t="s">
        <v>7540</v>
      </c>
      <c r="G8" s="1272" t="s">
        <v>7541</v>
      </c>
      <c r="H8" s="1273" t="s">
        <v>7542</v>
      </c>
      <c r="I8" s="1274" t="s">
        <v>5130</v>
      </c>
      <c r="J8" s="1275" t="s">
        <v>7444</v>
      </c>
      <c r="K8" s="1275" t="s">
        <v>6496</v>
      </c>
      <c r="L8" s="1275" t="s">
        <v>5289</v>
      </c>
      <c r="M8" s="1275" t="s">
        <v>7543</v>
      </c>
      <c r="N8" s="1276" t="s">
        <v>6096</v>
      </c>
      <c r="O8" s="1275" t="s">
        <v>7544</v>
      </c>
      <c r="P8" s="1275" t="s">
        <v>1528</v>
      </c>
      <c r="Q8" s="1277" t="s">
        <v>7545</v>
      </c>
      <c r="R8" s="1278" t="s">
        <v>797</v>
      </c>
      <c r="S8" s="1279" t="str">
        <f>HYPERLINK("https://clips.twitch.tv/AbstemiousClumsyLaptopCharlietheUnicorn","1:17.62")</f>
        <v>1:17.62</v>
      </c>
      <c r="T8" s="1278" t="s">
        <v>7546</v>
      </c>
      <c r="U8" s="1280" t="s">
        <v>5825</v>
      </c>
      <c r="V8" s="1280" t="s">
        <v>3289</v>
      </c>
      <c r="W8" s="1281" t="s">
        <v>6108</v>
      </c>
      <c r="X8" s="1281" t="s">
        <v>3570</v>
      </c>
      <c r="Y8" s="1281" t="s">
        <v>3339</v>
      </c>
      <c r="Z8" s="1281" t="s">
        <v>7547</v>
      </c>
      <c r="AA8" s="1281" t="s">
        <v>7488</v>
      </c>
      <c r="AB8" s="1281" t="s">
        <v>7548</v>
      </c>
      <c r="AC8" s="1281" t="s">
        <v>1063</v>
      </c>
      <c r="AD8" s="1272" t="s">
        <v>7549</v>
      </c>
      <c r="AE8" s="1272" t="s">
        <v>4664</v>
      </c>
      <c r="AF8" s="1282" t="s">
        <v>7550</v>
      </c>
      <c r="AG8" s="1282" t="s">
        <v>7551</v>
      </c>
      <c r="AH8" s="1282" t="s">
        <v>4674</v>
      </c>
      <c r="AI8" s="1282" t="s">
        <v>7552</v>
      </c>
      <c r="AJ8" s="1282" t="s">
        <v>7553</v>
      </c>
      <c r="AK8" s="1282" t="s">
        <v>7554</v>
      </c>
      <c r="AL8" s="1282" t="s">
        <v>2013</v>
      </c>
      <c r="AM8" s="1283" t="s">
        <v>7456</v>
      </c>
      <c r="AN8" s="1284" t="s">
        <v>4032</v>
      </c>
      <c r="AO8" s="1284" t="s">
        <v>7555</v>
      </c>
      <c r="AP8" s="1283" t="s">
        <v>7556</v>
      </c>
      <c r="AQ8" s="1283" t="s">
        <v>6083</v>
      </c>
      <c r="AR8" s="1283" t="s">
        <v>382</v>
      </c>
      <c r="AS8" s="1283" t="s">
        <v>845</v>
      </c>
      <c r="AT8" s="1253" t="s">
        <v>7557</v>
      </c>
      <c r="AU8" s="1267" t="s">
        <v>7558</v>
      </c>
      <c r="AV8" s="1243" t="str">
        <f t="shared" si="1"/>
        <v>3:00</v>
      </c>
      <c r="AW8" s="1285" t="s">
        <v>7559</v>
      </c>
    </row>
    <row r="9" ht="15.75" customHeight="1">
      <c r="A9" s="1286" t="s">
        <v>6092</v>
      </c>
      <c r="B9" s="1233" t="s">
        <v>7388</v>
      </c>
      <c r="C9" s="1246">
        <v>0.04982638888888889</v>
      </c>
      <c r="D9" s="1261" t="s">
        <v>7560</v>
      </c>
      <c r="E9" s="1242" t="s">
        <v>942</v>
      </c>
      <c r="F9" s="1242" t="s">
        <v>7561</v>
      </c>
      <c r="G9" s="1242" t="s">
        <v>7562</v>
      </c>
      <c r="H9" s="1261" t="s">
        <v>7563</v>
      </c>
      <c r="I9" s="1242" t="s">
        <v>7564</v>
      </c>
      <c r="J9" s="1242" t="s">
        <v>7565</v>
      </c>
      <c r="K9" s="1242" t="s">
        <v>7566</v>
      </c>
      <c r="L9" s="1242" t="s">
        <v>3645</v>
      </c>
      <c r="M9" s="1242" t="s">
        <v>3524</v>
      </c>
      <c r="N9" s="1242" t="s">
        <v>7567</v>
      </c>
      <c r="O9" s="1242" t="s">
        <v>7568</v>
      </c>
      <c r="P9" s="1242" t="s">
        <v>7564</v>
      </c>
      <c r="Q9" s="1242" t="s">
        <v>7569</v>
      </c>
      <c r="R9" s="1242" t="s">
        <v>3257</v>
      </c>
      <c r="S9" s="1287" t="s">
        <v>7570</v>
      </c>
      <c r="T9" s="1242" t="s">
        <v>6027</v>
      </c>
      <c r="U9" s="1242" t="s">
        <v>6144</v>
      </c>
      <c r="V9" s="1242" t="s">
        <v>7571</v>
      </c>
      <c r="W9" s="1242" t="s">
        <v>7572</v>
      </c>
      <c r="X9" s="1242" t="s">
        <v>1278</v>
      </c>
      <c r="Y9" s="1242" t="s">
        <v>5276</v>
      </c>
      <c r="Z9" s="1242" t="s">
        <v>7573</v>
      </c>
      <c r="AA9" s="1242" t="s">
        <v>7574</v>
      </c>
      <c r="AB9" s="1242" t="s">
        <v>1686</v>
      </c>
      <c r="AC9" s="1242" t="s">
        <v>2451</v>
      </c>
      <c r="AD9" s="1242" t="s">
        <v>2492</v>
      </c>
      <c r="AE9" s="1242" t="s">
        <v>7530</v>
      </c>
      <c r="AF9" s="1242" t="s">
        <v>7575</v>
      </c>
      <c r="AG9" s="1242" t="s">
        <v>7576</v>
      </c>
      <c r="AH9" s="1242" t="s">
        <v>7577</v>
      </c>
      <c r="AI9" s="1242" t="s">
        <v>2688</v>
      </c>
      <c r="AJ9" s="1242" t="s">
        <v>7578</v>
      </c>
      <c r="AK9" s="1242" t="s">
        <v>3342</v>
      </c>
      <c r="AL9" s="1242" t="s">
        <v>7579</v>
      </c>
      <c r="AM9" s="1242" t="s">
        <v>7580</v>
      </c>
      <c r="AN9" s="1261" t="s">
        <v>2424</v>
      </c>
      <c r="AO9" s="1242" t="s">
        <v>7581</v>
      </c>
      <c r="AP9" s="1242" t="s">
        <v>7582</v>
      </c>
      <c r="AQ9" s="1242" t="s">
        <v>7583</v>
      </c>
      <c r="AR9" s="1242" t="s">
        <v>7584</v>
      </c>
      <c r="AS9" s="1242" t="s">
        <v>4257</v>
      </c>
      <c r="AT9" s="1242" t="s">
        <v>7585</v>
      </c>
      <c r="AU9" s="1242" t="s">
        <v>7586</v>
      </c>
      <c r="AV9" s="1243" t="str">
        <f t="shared" si="1"/>
        <v>3:07</v>
      </c>
      <c r="AW9" s="1244" t="s">
        <v>7587</v>
      </c>
    </row>
    <row r="10" ht="15.75" customHeight="1">
      <c r="A10" s="1288" t="s">
        <v>1555</v>
      </c>
      <c r="B10" s="1233" t="s">
        <v>7388</v>
      </c>
      <c r="C10" s="1234">
        <v>0.049895833333333334</v>
      </c>
      <c r="D10" s="1261" t="s">
        <v>7588</v>
      </c>
      <c r="E10" s="1289" t="s">
        <v>942</v>
      </c>
      <c r="F10" s="1272" t="s">
        <v>7589</v>
      </c>
      <c r="G10" s="1289" t="s">
        <v>7590</v>
      </c>
      <c r="H10" s="1290" t="s">
        <v>7392</v>
      </c>
      <c r="I10" s="1274" t="s">
        <v>5000</v>
      </c>
      <c r="J10" s="1275" t="s">
        <v>7591</v>
      </c>
      <c r="K10" s="1276" t="s">
        <v>7592</v>
      </c>
      <c r="L10" s="1275" t="s">
        <v>7593</v>
      </c>
      <c r="M10" s="1275" t="s">
        <v>4533</v>
      </c>
      <c r="N10" s="1275" t="s">
        <v>7594</v>
      </c>
      <c r="O10" s="1276" t="s">
        <v>7595</v>
      </c>
      <c r="P10" s="1275" t="s">
        <v>7596</v>
      </c>
      <c r="Q10" s="1278" t="s">
        <v>732</v>
      </c>
      <c r="R10" s="1280" t="s">
        <v>7597</v>
      </c>
      <c r="S10" s="1280" t="s">
        <v>7598</v>
      </c>
      <c r="T10" s="1280" t="s">
        <v>7599</v>
      </c>
      <c r="U10" s="1280" t="s">
        <v>7600</v>
      </c>
      <c r="V10" s="1278" t="s">
        <v>4831</v>
      </c>
      <c r="W10" s="1281" t="s">
        <v>7601</v>
      </c>
      <c r="X10" s="1291" t="s">
        <v>7602</v>
      </c>
      <c r="Y10" s="1281" t="s">
        <v>2928</v>
      </c>
      <c r="Z10" s="1281" t="s">
        <v>7603</v>
      </c>
      <c r="AA10" s="1281" t="s">
        <v>7604</v>
      </c>
      <c r="AB10" s="1291" t="s">
        <v>5777</v>
      </c>
      <c r="AC10" s="1291" t="s">
        <v>1987</v>
      </c>
      <c r="AD10" s="1289" t="s">
        <v>7605</v>
      </c>
      <c r="AE10" s="1289" t="s">
        <v>7606</v>
      </c>
      <c r="AF10" s="1292" t="s">
        <v>7607</v>
      </c>
      <c r="AG10" s="1282" t="s">
        <v>7608</v>
      </c>
      <c r="AH10" s="1282" t="s">
        <v>7609</v>
      </c>
      <c r="AI10" s="1282" t="s">
        <v>7610</v>
      </c>
      <c r="AJ10" s="1292" t="s">
        <v>7611</v>
      </c>
      <c r="AK10" s="1292" t="s">
        <v>950</v>
      </c>
      <c r="AL10" s="1282" t="s">
        <v>5820</v>
      </c>
      <c r="AM10" s="1284" t="s">
        <v>7612</v>
      </c>
      <c r="AN10" s="1283" t="s">
        <v>2364</v>
      </c>
      <c r="AO10" s="1284" t="s">
        <v>7613</v>
      </c>
      <c r="AP10" s="1283" t="s">
        <v>5125</v>
      </c>
      <c r="AQ10" s="1284" t="s">
        <v>7614</v>
      </c>
      <c r="AR10" s="1283" t="s">
        <v>155</v>
      </c>
      <c r="AS10" s="1283" t="s">
        <v>3763</v>
      </c>
      <c r="AT10" s="1276" t="s">
        <v>5586</v>
      </c>
      <c r="AU10" s="1293" t="s">
        <v>7615</v>
      </c>
      <c r="AV10" s="1243" t="str">
        <f t="shared" si="1"/>
        <v>2:22</v>
      </c>
      <c r="AW10" s="1268" t="s">
        <v>7616</v>
      </c>
    </row>
    <row r="11" ht="15.75" customHeight="1">
      <c r="A11" s="1245" t="s">
        <v>1662</v>
      </c>
      <c r="B11" s="1233" t="s">
        <v>7388</v>
      </c>
      <c r="C11" s="1246">
        <v>0.05005787037037037</v>
      </c>
      <c r="D11" s="1261" t="s">
        <v>7617</v>
      </c>
      <c r="E11" s="1243" t="s">
        <v>3458</v>
      </c>
      <c r="F11" s="1242" t="s">
        <v>7618</v>
      </c>
      <c r="G11" s="1242" t="s">
        <v>7619</v>
      </c>
      <c r="H11" s="1242" t="s">
        <v>7620</v>
      </c>
      <c r="I11" s="1243" t="s">
        <v>5498</v>
      </c>
      <c r="J11" s="1242" t="s">
        <v>7621</v>
      </c>
      <c r="K11" s="1242" t="s">
        <v>7622</v>
      </c>
      <c r="L11" s="1242" t="s">
        <v>4227</v>
      </c>
      <c r="M11" s="1242" t="s">
        <v>7623</v>
      </c>
      <c r="N11" s="1242" t="s">
        <v>7624</v>
      </c>
      <c r="O11" s="1242" t="s">
        <v>7625</v>
      </c>
      <c r="P11" s="1243" t="s">
        <v>3460</v>
      </c>
      <c r="Q11" s="1243" t="s">
        <v>7626</v>
      </c>
      <c r="R11" s="1243" t="s">
        <v>7627</v>
      </c>
      <c r="S11" s="1294" t="s">
        <v>7497</v>
      </c>
      <c r="T11" s="1243" t="s">
        <v>7628</v>
      </c>
      <c r="U11" s="1242" t="s">
        <v>7629</v>
      </c>
      <c r="V11" s="1243" t="s">
        <v>2050</v>
      </c>
      <c r="W11" s="1243" t="s">
        <v>7630</v>
      </c>
      <c r="X11" s="1242" t="s">
        <v>6613</v>
      </c>
      <c r="Y11" s="1243" t="s">
        <v>7631</v>
      </c>
      <c r="Z11" s="1242" t="s">
        <v>7632</v>
      </c>
      <c r="AA11" s="1243" t="s">
        <v>154</v>
      </c>
      <c r="AB11" s="1242" t="s">
        <v>1192</v>
      </c>
      <c r="AC11" s="1243" t="s">
        <v>4751</v>
      </c>
      <c r="AD11" s="1243" t="s">
        <v>7633</v>
      </c>
      <c r="AE11" s="1242" t="s">
        <v>7634</v>
      </c>
      <c r="AF11" s="1243" t="s">
        <v>7635</v>
      </c>
      <c r="AG11" s="1243" t="s">
        <v>678</v>
      </c>
      <c r="AH11" s="1242" t="s">
        <v>4733</v>
      </c>
      <c r="AI11" s="1243" t="s">
        <v>7440</v>
      </c>
      <c r="AJ11" s="1242" t="s">
        <v>7636</v>
      </c>
      <c r="AK11" s="1243" t="s">
        <v>7637</v>
      </c>
      <c r="AL11" s="1243" t="s">
        <v>5097</v>
      </c>
      <c r="AM11" s="1242" t="s">
        <v>7638</v>
      </c>
      <c r="AN11" s="1243" t="s">
        <v>3267</v>
      </c>
      <c r="AO11" s="1242" t="s">
        <v>7639</v>
      </c>
      <c r="AP11" s="1243" t="s">
        <v>7640</v>
      </c>
      <c r="AQ11" s="1243" t="s">
        <v>7641</v>
      </c>
      <c r="AR11" s="1243" t="s">
        <v>1692</v>
      </c>
      <c r="AS11" s="1243" t="s">
        <v>4308</v>
      </c>
      <c r="AT11" s="1243" t="s">
        <v>7642</v>
      </c>
      <c r="AU11" s="1242" t="s">
        <v>7643</v>
      </c>
      <c r="AV11" s="1243" t="str">
        <f t="shared" si="1"/>
        <v>2:01</v>
      </c>
      <c r="AW11" s="1254" t="s">
        <v>7644</v>
      </c>
    </row>
    <row r="12" ht="15.75" customHeight="1">
      <c r="A12" s="1245" t="s">
        <v>5443</v>
      </c>
      <c r="B12" s="1295" t="s">
        <v>7388</v>
      </c>
      <c r="C12" s="1246">
        <v>0.05005787037037037</v>
      </c>
      <c r="D12" s="1261" t="s">
        <v>7645</v>
      </c>
      <c r="E12" s="1261" t="s">
        <v>7646</v>
      </c>
      <c r="F12" s="1261" t="s">
        <v>4916</v>
      </c>
      <c r="G12" s="1261" t="s">
        <v>7647</v>
      </c>
      <c r="H12" s="1261" t="s">
        <v>6040</v>
      </c>
      <c r="I12" s="1261" t="s">
        <v>5145</v>
      </c>
      <c r="J12" s="1261" t="s">
        <v>2690</v>
      </c>
      <c r="K12" s="1261" t="s">
        <v>7648</v>
      </c>
      <c r="L12" s="1261" t="s">
        <v>2754</v>
      </c>
      <c r="M12" s="1261" t="s">
        <v>7649</v>
      </c>
      <c r="N12" s="1261" t="s">
        <v>7650</v>
      </c>
      <c r="O12" s="1261" t="s">
        <v>7651</v>
      </c>
      <c r="P12" s="1261" t="s">
        <v>3460</v>
      </c>
      <c r="Q12" s="1261" t="s">
        <v>4205</v>
      </c>
      <c r="R12" s="1261" t="s">
        <v>1717</v>
      </c>
      <c r="S12" s="1296" t="s">
        <v>7652</v>
      </c>
      <c r="T12" s="1261" t="s">
        <v>7653</v>
      </c>
      <c r="U12" s="1261" t="s">
        <v>7654</v>
      </c>
      <c r="V12" s="1261" t="s">
        <v>7655</v>
      </c>
      <c r="W12" s="1261" t="s">
        <v>7656</v>
      </c>
      <c r="X12" s="1261" t="s">
        <v>7657</v>
      </c>
      <c r="Y12" s="1261" t="s">
        <v>3756</v>
      </c>
      <c r="Z12" s="1261" t="s">
        <v>7658</v>
      </c>
      <c r="AA12" s="1281" t="s">
        <v>4077</v>
      </c>
      <c r="AB12" s="1261" t="s">
        <v>5833</v>
      </c>
      <c r="AC12" s="1261" t="s">
        <v>7659</v>
      </c>
      <c r="AD12" s="1261" t="s">
        <v>7660</v>
      </c>
      <c r="AE12" s="1261" t="s">
        <v>7661</v>
      </c>
      <c r="AF12" s="1261" t="s">
        <v>7662</v>
      </c>
      <c r="AG12" s="1261" t="s">
        <v>7663</v>
      </c>
      <c r="AH12" s="1261" t="s">
        <v>7664</v>
      </c>
      <c r="AI12" s="1261" t="s">
        <v>7102</v>
      </c>
      <c r="AJ12" s="1261" t="s">
        <v>7665</v>
      </c>
      <c r="AK12" s="1261" t="s">
        <v>3883</v>
      </c>
      <c r="AL12" s="1261" t="s">
        <v>4227</v>
      </c>
      <c r="AM12" s="1261" t="s">
        <v>4459</v>
      </c>
      <c r="AN12" s="1261" t="s">
        <v>7408</v>
      </c>
      <c r="AO12" s="1261" t="s">
        <v>2365</v>
      </c>
      <c r="AP12" s="1297" t="s">
        <v>7411</v>
      </c>
      <c r="AQ12" s="1261" t="s">
        <v>1904</v>
      </c>
      <c r="AR12" s="1261" t="s">
        <v>5778</v>
      </c>
      <c r="AS12" s="1261" t="s">
        <v>4194</v>
      </c>
      <c r="AT12" s="1261" t="s">
        <v>7666</v>
      </c>
      <c r="AU12" s="1298" t="s">
        <v>7667</v>
      </c>
      <c r="AV12" s="1243" t="str">
        <f t="shared" si="1"/>
        <v>2:36</v>
      </c>
      <c r="AW12" s="1299" t="s">
        <v>7668</v>
      </c>
    </row>
    <row r="13">
      <c r="A13" s="1300" t="s">
        <v>6049</v>
      </c>
      <c r="B13" s="1301" t="s">
        <v>7388</v>
      </c>
      <c r="C13" s="1234">
        <v>0.05016203703703704</v>
      </c>
      <c r="D13" s="1241" t="s">
        <v>7669</v>
      </c>
      <c r="E13" s="1241" t="s">
        <v>4142</v>
      </c>
      <c r="F13" s="1241" t="s">
        <v>7670</v>
      </c>
      <c r="G13" s="1240" t="s">
        <v>7671</v>
      </c>
      <c r="H13" s="1241" t="s">
        <v>7672</v>
      </c>
      <c r="I13" s="1241" t="s">
        <v>3354</v>
      </c>
      <c r="J13" s="1241" t="s">
        <v>7673</v>
      </c>
      <c r="K13" s="1241" t="s">
        <v>7674</v>
      </c>
      <c r="L13" s="1241" t="s">
        <v>2302</v>
      </c>
      <c r="M13" s="1241" t="s">
        <v>5969</v>
      </c>
      <c r="N13" s="1241" t="s">
        <v>1640</v>
      </c>
      <c r="O13" s="1241" t="s">
        <v>7675</v>
      </c>
      <c r="P13" s="1241" t="s">
        <v>7676</v>
      </c>
      <c r="Q13" s="1241" t="s">
        <v>7677</v>
      </c>
      <c r="R13" s="1241" t="s">
        <v>7678</v>
      </c>
      <c r="S13" s="1241" t="s">
        <v>3971</v>
      </c>
      <c r="T13" s="1241" t="s">
        <v>7679</v>
      </c>
      <c r="U13" s="1241" t="s">
        <v>4841</v>
      </c>
      <c r="V13" s="1241" t="s">
        <v>7680</v>
      </c>
      <c r="W13" s="1241" t="s">
        <v>7681</v>
      </c>
      <c r="X13" s="1241" t="s">
        <v>7682</v>
      </c>
      <c r="Y13" s="1241" t="s">
        <v>3016</v>
      </c>
      <c r="Z13" s="1241" t="s">
        <v>6136</v>
      </c>
      <c r="AA13" s="1241" t="s">
        <v>7683</v>
      </c>
      <c r="AB13" s="1241" t="s">
        <v>3429</v>
      </c>
      <c r="AC13" s="1240">
        <v>48.67</v>
      </c>
      <c r="AD13" s="1241" t="s">
        <v>7684</v>
      </c>
      <c r="AE13" s="1240">
        <v>47.81</v>
      </c>
      <c r="AF13" s="1241" t="s">
        <v>7685</v>
      </c>
      <c r="AG13" s="1241" t="s">
        <v>7686</v>
      </c>
      <c r="AH13" s="1241" t="s">
        <v>4733</v>
      </c>
      <c r="AI13" s="1241" t="s">
        <v>7687</v>
      </c>
      <c r="AJ13" s="1240" t="s">
        <v>7688</v>
      </c>
      <c r="AK13" s="1241" t="s">
        <v>2169</v>
      </c>
      <c r="AL13" s="1241" t="s">
        <v>7689</v>
      </c>
      <c r="AM13" s="1240" t="s">
        <v>7690</v>
      </c>
      <c r="AN13" s="1241" t="s">
        <v>7691</v>
      </c>
      <c r="AO13" s="1241" t="s">
        <v>2207</v>
      </c>
      <c r="AP13" s="1241" t="s">
        <v>7692</v>
      </c>
      <c r="AQ13" s="1241" t="s">
        <v>7693</v>
      </c>
      <c r="AR13" s="1241" t="s">
        <v>7694</v>
      </c>
      <c r="AS13" s="1240">
        <v>46.49</v>
      </c>
      <c r="AT13" s="1241" t="s">
        <v>7695</v>
      </c>
      <c r="AU13" s="1267" t="s">
        <v>7696</v>
      </c>
      <c r="AV13" s="1267" t="str">
        <f t="shared" si="1"/>
        <v>3:05</v>
      </c>
      <c r="AW13" s="1302"/>
    </row>
    <row r="14" ht="15.75" customHeight="1">
      <c r="A14" s="1303" t="s">
        <v>5557</v>
      </c>
      <c r="B14" s="1233" t="s">
        <v>7388</v>
      </c>
      <c r="C14" s="1246">
        <v>0.05018518518518519</v>
      </c>
      <c r="D14" s="1261" t="s">
        <v>7697</v>
      </c>
      <c r="E14" s="1243" t="s">
        <v>7698</v>
      </c>
      <c r="F14" s="1243" t="s">
        <v>7699</v>
      </c>
      <c r="G14" s="1243" t="s">
        <v>7700</v>
      </c>
      <c r="H14" s="1242" t="s">
        <v>5699</v>
      </c>
      <c r="I14" s="1243" t="s">
        <v>1696</v>
      </c>
      <c r="J14" s="1242" t="s">
        <v>7444</v>
      </c>
      <c r="K14" s="1243" t="s">
        <v>7701</v>
      </c>
      <c r="L14" s="1242" t="s">
        <v>3896</v>
      </c>
      <c r="M14" s="1243" t="s">
        <v>7702</v>
      </c>
      <c r="N14" s="1243" t="s">
        <v>7703</v>
      </c>
      <c r="O14" s="1243" t="s">
        <v>7704</v>
      </c>
      <c r="P14" s="1243" t="s">
        <v>3298</v>
      </c>
      <c r="Q14" s="1243" t="s">
        <v>4061</v>
      </c>
      <c r="R14" s="1243" t="s">
        <v>7705</v>
      </c>
      <c r="S14" s="1243" t="s">
        <v>7706</v>
      </c>
      <c r="T14" s="1243" t="s">
        <v>6030</v>
      </c>
      <c r="U14" s="1242" t="s">
        <v>7707</v>
      </c>
      <c r="V14" s="1243" t="s">
        <v>4831</v>
      </c>
      <c r="W14" s="1242" t="s">
        <v>5733</v>
      </c>
      <c r="X14" s="1242" t="s">
        <v>7690</v>
      </c>
      <c r="Y14" s="1243" t="s">
        <v>2350</v>
      </c>
      <c r="Z14" s="1242" t="s">
        <v>7708</v>
      </c>
      <c r="AA14" s="1243" t="s">
        <v>7709</v>
      </c>
      <c r="AB14" s="1243" t="s">
        <v>2901</v>
      </c>
      <c r="AC14" s="1243" t="s">
        <v>4486</v>
      </c>
      <c r="AD14" s="1242" t="s">
        <v>7710</v>
      </c>
      <c r="AE14" s="1243" t="s">
        <v>4161</v>
      </c>
      <c r="AF14" s="1304" t="s">
        <v>7404</v>
      </c>
      <c r="AG14" s="1242" t="s">
        <v>502</v>
      </c>
      <c r="AH14" s="1243" t="s">
        <v>7054</v>
      </c>
      <c r="AI14" s="1243" t="s">
        <v>7711</v>
      </c>
      <c r="AJ14" s="1243" t="s">
        <v>7712</v>
      </c>
      <c r="AK14" s="1243" t="s">
        <v>7713</v>
      </c>
      <c r="AL14" s="1243" t="s">
        <v>7714</v>
      </c>
      <c r="AM14" s="1243" t="s">
        <v>7715</v>
      </c>
      <c r="AN14" s="1243" t="s">
        <v>2497</v>
      </c>
      <c r="AO14" s="1243" t="s">
        <v>7498</v>
      </c>
      <c r="AP14" s="1243" t="s">
        <v>7716</v>
      </c>
      <c r="AQ14" s="1243" t="s">
        <v>1024</v>
      </c>
      <c r="AR14" s="1243" t="s">
        <v>6053</v>
      </c>
      <c r="AS14" s="1243" t="s">
        <v>5282</v>
      </c>
      <c r="AT14" s="1243" t="s">
        <v>7717</v>
      </c>
      <c r="AU14" s="1242" t="s">
        <v>7718</v>
      </c>
      <c r="AV14" s="1243" t="str">
        <f t="shared" si="1"/>
        <v>2:26</v>
      </c>
      <c r="AW14" s="1305"/>
    </row>
    <row r="15" ht="15.75" customHeight="1">
      <c r="A15" s="1255" t="s">
        <v>1109</v>
      </c>
      <c r="B15" s="1233" t="s">
        <v>7388</v>
      </c>
      <c r="C15" s="1234">
        <v>0.05025462962962963</v>
      </c>
      <c r="D15" s="1261" t="s">
        <v>7719</v>
      </c>
      <c r="E15" s="1272" t="s">
        <v>7418</v>
      </c>
      <c r="F15" s="1289" t="s">
        <v>7720</v>
      </c>
      <c r="G15" s="1306" t="s">
        <v>7721</v>
      </c>
      <c r="H15" s="1274" t="s">
        <v>7722</v>
      </c>
      <c r="I15" s="1274" t="s">
        <v>7723</v>
      </c>
      <c r="J15" s="1275" t="s">
        <v>7724</v>
      </c>
      <c r="K15" s="1276" t="s">
        <v>7725</v>
      </c>
      <c r="L15" s="1276" t="s">
        <v>4377</v>
      </c>
      <c r="M15" s="1307" t="str">
        <f>HYPERLINK("https://youtu.be/teAIifUZjFw","1:14.18")</f>
        <v>1:14.18</v>
      </c>
      <c r="N15" s="1276" t="s">
        <v>3003</v>
      </c>
      <c r="O15" s="1276" t="s">
        <v>7726</v>
      </c>
      <c r="P15" s="1276" t="s">
        <v>1565</v>
      </c>
      <c r="Q15" s="1280" t="s">
        <v>7727</v>
      </c>
      <c r="R15" s="1278" t="s">
        <v>7728</v>
      </c>
      <c r="S15" s="1278" t="s">
        <v>4764</v>
      </c>
      <c r="T15" s="1308" t="str">
        <f>HYPERLINK("https://youtu.be/AiXricVH5ss","1:24.99")</f>
        <v>1:24.99</v>
      </c>
      <c r="U15" s="1309" t="str">
        <f>HYPERLINK("https://www.twitch.tv/videos/450151935","2:00.31")</f>
        <v>2:00.31</v>
      </c>
      <c r="V15" s="1278" t="s">
        <v>7729</v>
      </c>
      <c r="W15" s="1310" t="str">
        <f>HYPERLINK("https://youtu.be/eafNhBoXVWA","1:46.09")</f>
        <v>1:46.09</v>
      </c>
      <c r="X15" s="1291" t="s">
        <v>4850</v>
      </c>
      <c r="Y15" s="1291" t="s">
        <v>7564</v>
      </c>
      <c r="Z15" s="1291" t="s">
        <v>7730</v>
      </c>
      <c r="AA15" s="1281" t="s">
        <v>7405</v>
      </c>
      <c r="AB15" s="1291" t="s">
        <v>6697</v>
      </c>
      <c r="AC15" s="1291" t="s">
        <v>5302</v>
      </c>
      <c r="AD15" s="1311" t="str">
        <f>HYPERLINK("https://youtu.be/8FEcTKESSh0","1:49.80")</f>
        <v>1:49.80</v>
      </c>
      <c r="AE15" s="1272" t="s">
        <v>5618</v>
      </c>
      <c r="AF15" s="1292" t="s">
        <v>7731</v>
      </c>
      <c r="AG15" s="1292" t="s">
        <v>7732</v>
      </c>
      <c r="AH15" s="1292" t="s">
        <v>7733</v>
      </c>
      <c r="AI15" s="1292" t="s">
        <v>7734</v>
      </c>
      <c r="AJ15" s="1292" t="s">
        <v>7735</v>
      </c>
      <c r="AK15" s="1282" t="s">
        <v>7736</v>
      </c>
      <c r="AL15" s="1292" t="s">
        <v>7737</v>
      </c>
      <c r="AM15" s="1284" t="s">
        <v>7612</v>
      </c>
      <c r="AN15" s="1284" t="s">
        <v>5287</v>
      </c>
      <c r="AO15" s="1284" t="s">
        <v>7738</v>
      </c>
      <c r="AP15" s="1283" t="s">
        <v>7739</v>
      </c>
      <c r="AQ15" s="1283" t="s">
        <v>7740</v>
      </c>
      <c r="AR15" s="1284" t="s">
        <v>7741</v>
      </c>
      <c r="AS15" s="1283" t="s">
        <v>5250</v>
      </c>
      <c r="AT15" s="1307" t="str">
        <f>HYPERLINK("https://youtu.be/xDirVtS1AZ4?t=4416","2:27.45")</f>
        <v>2:27.45</v>
      </c>
      <c r="AU15" s="1293" t="s">
        <v>7742</v>
      </c>
      <c r="AV15" s="1243" t="str">
        <f t="shared" si="1"/>
        <v>2:34</v>
      </c>
      <c r="AW15" s="1268" t="s">
        <v>7743</v>
      </c>
    </row>
    <row r="16" ht="15.75" customHeight="1">
      <c r="A16" s="1245" t="s">
        <v>7744</v>
      </c>
      <c r="B16" s="1233" t="s">
        <v>7388</v>
      </c>
      <c r="C16" s="1246">
        <v>0.0502662037037037</v>
      </c>
      <c r="D16" s="1261" t="s">
        <v>7745</v>
      </c>
      <c r="E16" s="1242" t="s">
        <v>7746</v>
      </c>
      <c r="F16" s="1242" t="s">
        <v>7747</v>
      </c>
      <c r="G16" s="1243" t="s">
        <v>7748</v>
      </c>
      <c r="H16" s="1243" t="s">
        <v>7749</v>
      </c>
      <c r="I16" s="1243" t="s">
        <v>7750</v>
      </c>
      <c r="J16" s="1242" t="s">
        <v>7751</v>
      </c>
      <c r="K16" s="1242" t="s">
        <v>7752</v>
      </c>
      <c r="L16" s="1243" t="s">
        <v>5097</v>
      </c>
      <c r="M16" s="1242" t="s">
        <v>7753</v>
      </c>
      <c r="N16" s="1242" t="s">
        <v>4753</v>
      </c>
      <c r="O16" s="1243" t="s">
        <v>7754</v>
      </c>
      <c r="P16" s="1243" t="s">
        <v>7755</v>
      </c>
      <c r="Q16" s="1242" t="s">
        <v>7756</v>
      </c>
      <c r="R16" s="1242" t="s">
        <v>4441</v>
      </c>
      <c r="S16" s="1243" t="s">
        <v>7632</v>
      </c>
      <c r="T16" s="1243" t="s">
        <v>7757</v>
      </c>
      <c r="U16" s="1243" t="s">
        <v>7758</v>
      </c>
      <c r="V16" s="1243" t="s">
        <v>7759</v>
      </c>
      <c r="W16" s="1243" t="s">
        <v>7760</v>
      </c>
      <c r="X16" s="1243" t="s">
        <v>5758</v>
      </c>
      <c r="Y16" s="1243" t="s">
        <v>6659</v>
      </c>
      <c r="Z16" s="1243" t="s">
        <v>7761</v>
      </c>
      <c r="AA16" s="1243" t="s">
        <v>7608</v>
      </c>
      <c r="AB16" s="1243" t="s">
        <v>3337</v>
      </c>
      <c r="AC16" s="1243" t="s">
        <v>7762</v>
      </c>
      <c r="AD16" s="1243" t="s">
        <v>7763</v>
      </c>
      <c r="AE16" s="1243" t="s">
        <v>4564</v>
      </c>
      <c r="AF16" s="1242" t="s">
        <v>930</v>
      </c>
      <c r="AG16" s="1243" t="s">
        <v>5858</v>
      </c>
      <c r="AH16" s="1242" t="s">
        <v>3418</v>
      </c>
      <c r="AI16" s="1243" t="s">
        <v>3747</v>
      </c>
      <c r="AJ16" s="1243" t="s">
        <v>7764</v>
      </c>
      <c r="AK16" s="1304" t="s">
        <v>7407</v>
      </c>
      <c r="AL16" s="1243" t="s">
        <v>3567</v>
      </c>
      <c r="AM16" s="1243" t="s">
        <v>4987</v>
      </c>
      <c r="AN16" s="1243" t="s">
        <v>7408</v>
      </c>
      <c r="AO16" s="1243" t="s">
        <v>6263</v>
      </c>
      <c r="AP16" s="1243" t="s">
        <v>7765</v>
      </c>
      <c r="AQ16" s="1304" t="s">
        <v>7412</v>
      </c>
      <c r="AR16" s="1243" t="s">
        <v>382</v>
      </c>
      <c r="AS16" s="1243" t="s">
        <v>5091</v>
      </c>
      <c r="AT16" s="1243" t="s">
        <v>7766</v>
      </c>
      <c r="AU16" s="1242" t="s">
        <v>7767</v>
      </c>
      <c r="AV16" s="1243" t="str">
        <f t="shared" si="1"/>
        <v>3:20</v>
      </c>
      <c r="AW16" s="1305" t="s">
        <v>6995</v>
      </c>
    </row>
    <row r="17">
      <c r="A17" s="1300" t="s">
        <v>1809</v>
      </c>
      <c r="B17" s="1312" t="s">
        <v>7388</v>
      </c>
      <c r="C17" s="1234">
        <v>0.0503125</v>
      </c>
      <c r="D17" s="1261" t="s">
        <v>7768</v>
      </c>
      <c r="E17" s="1272" t="s">
        <v>7769</v>
      </c>
      <c r="F17" s="1272" t="s">
        <v>7770</v>
      </c>
      <c r="G17" s="1272" t="s">
        <v>7033</v>
      </c>
      <c r="H17" s="1273" t="s">
        <v>7771</v>
      </c>
      <c r="I17" s="1273" t="s">
        <v>3295</v>
      </c>
      <c r="J17" s="1275" t="s">
        <v>1687</v>
      </c>
      <c r="K17" s="1275" t="s">
        <v>6128</v>
      </c>
      <c r="L17" s="1275" t="s">
        <v>7772</v>
      </c>
      <c r="M17" s="1275" t="s">
        <v>7773</v>
      </c>
      <c r="N17" s="1275" t="s">
        <v>7774</v>
      </c>
      <c r="O17" s="1275" t="s">
        <v>7775</v>
      </c>
      <c r="P17" s="1275" t="s">
        <v>4879</v>
      </c>
      <c r="Q17" s="1278" t="s">
        <v>7776</v>
      </c>
      <c r="R17" s="1278" t="s">
        <v>7777</v>
      </c>
      <c r="S17" s="1278" t="s">
        <v>439</v>
      </c>
      <c r="T17" s="1278" t="s">
        <v>7778</v>
      </c>
      <c r="U17" s="1278" t="s">
        <v>7779</v>
      </c>
      <c r="V17" s="1278" t="s">
        <v>7780</v>
      </c>
      <c r="W17" s="1281" t="s">
        <v>7781</v>
      </c>
      <c r="X17" s="1281" t="s">
        <v>4850</v>
      </c>
      <c r="Y17" s="1281" t="s">
        <v>1221</v>
      </c>
      <c r="Z17" s="1281" t="s">
        <v>5909</v>
      </c>
      <c r="AA17" s="1281" t="s">
        <v>7782</v>
      </c>
      <c r="AB17" s="1281" t="s">
        <v>3032</v>
      </c>
      <c r="AC17" s="1281" t="s">
        <v>7659</v>
      </c>
      <c r="AD17" s="1272" t="s">
        <v>7783</v>
      </c>
      <c r="AE17" s="1272" t="s">
        <v>5248</v>
      </c>
      <c r="AF17" s="1282" t="s">
        <v>7784</v>
      </c>
      <c r="AG17" s="1282" t="s">
        <v>6184</v>
      </c>
      <c r="AH17" s="1282" t="s">
        <v>7785</v>
      </c>
      <c r="AI17" s="1282" t="s">
        <v>4744</v>
      </c>
      <c r="AJ17" s="1282" t="s">
        <v>7786</v>
      </c>
      <c r="AK17" s="1282" t="s">
        <v>7439</v>
      </c>
      <c r="AL17" s="1282" t="s">
        <v>7787</v>
      </c>
      <c r="AM17" s="1284" t="s">
        <v>7788</v>
      </c>
      <c r="AN17" s="1284" t="s">
        <v>7789</v>
      </c>
      <c r="AO17" s="1284" t="s">
        <v>150</v>
      </c>
      <c r="AP17" s="1284" t="s">
        <v>7790</v>
      </c>
      <c r="AQ17" s="1284" t="s">
        <v>7791</v>
      </c>
      <c r="AR17" s="1284" t="s">
        <v>4141</v>
      </c>
      <c r="AS17" s="1284" t="s">
        <v>5472</v>
      </c>
      <c r="AT17" s="1275" t="s">
        <v>7792</v>
      </c>
      <c r="AU17" s="1267" t="s">
        <v>7793</v>
      </c>
      <c r="AV17" s="1243" t="str">
        <f t="shared" si="1"/>
        <v>2:59</v>
      </c>
      <c r="AW17" s="1302" t="s">
        <v>7794</v>
      </c>
    </row>
    <row r="18" ht="15.75" customHeight="1">
      <c r="A18" s="1288" t="s">
        <v>7795</v>
      </c>
      <c r="B18" s="1295" t="s">
        <v>7416</v>
      </c>
      <c r="C18" s="1246">
        <v>0.05042824074074074</v>
      </c>
      <c r="D18" s="1261" t="s">
        <v>7796</v>
      </c>
      <c r="E18" s="1272" t="s">
        <v>5454</v>
      </c>
      <c r="F18" s="1272" t="s">
        <v>7797</v>
      </c>
      <c r="G18" s="1289" t="s">
        <v>7798</v>
      </c>
      <c r="H18" s="1274" t="s">
        <v>7799</v>
      </c>
      <c r="I18" s="1273" t="s">
        <v>7800</v>
      </c>
      <c r="J18" s="1275" t="s">
        <v>4727</v>
      </c>
      <c r="K18" s="1275" t="s">
        <v>6165</v>
      </c>
      <c r="L18" s="1275" t="s">
        <v>1903</v>
      </c>
      <c r="M18" s="1275" t="s">
        <v>7801</v>
      </c>
      <c r="N18" s="1275" t="s">
        <v>3343</v>
      </c>
      <c r="O18" s="1275" t="s">
        <v>7802</v>
      </c>
      <c r="P18" s="1276" t="s">
        <v>824</v>
      </c>
      <c r="Q18" s="1278" t="s">
        <v>7803</v>
      </c>
      <c r="R18" s="1278" t="s">
        <v>3172</v>
      </c>
      <c r="S18" s="1278" t="s">
        <v>2730</v>
      </c>
      <c r="T18" s="1280" t="s">
        <v>7804</v>
      </c>
      <c r="U18" s="1278" t="s">
        <v>7805</v>
      </c>
      <c r="V18" s="1280" t="s">
        <v>7806</v>
      </c>
      <c r="W18" s="1291" t="s">
        <v>7807</v>
      </c>
      <c r="X18" s="1313" t="s">
        <v>2476</v>
      </c>
      <c r="Y18" s="1291" t="s">
        <v>7808</v>
      </c>
      <c r="Z18" s="1281" t="s">
        <v>7809</v>
      </c>
      <c r="AA18" s="1291" t="s">
        <v>7810</v>
      </c>
      <c r="AB18" s="1313" t="s">
        <v>5972</v>
      </c>
      <c r="AC18" s="1291" t="s">
        <v>2488</v>
      </c>
      <c r="AD18" s="1314" t="s">
        <v>7436</v>
      </c>
      <c r="AE18" s="1272" t="s">
        <v>5370</v>
      </c>
      <c r="AF18" s="1282" t="s">
        <v>7811</v>
      </c>
      <c r="AG18" s="1292" t="s">
        <v>3270</v>
      </c>
      <c r="AH18" s="1292" t="s">
        <v>7812</v>
      </c>
      <c r="AI18" s="1315" t="s">
        <v>7440</v>
      </c>
      <c r="AJ18" s="1292" t="s">
        <v>7813</v>
      </c>
      <c r="AK18" s="1316" t="s">
        <v>7442</v>
      </c>
      <c r="AL18" s="1292" t="s">
        <v>2775</v>
      </c>
      <c r="AM18" s="1317" t="s">
        <v>1525</v>
      </c>
      <c r="AN18" s="1284" t="s">
        <v>4202</v>
      </c>
      <c r="AO18" s="1284" t="s">
        <v>7814</v>
      </c>
      <c r="AP18" s="1317" t="s">
        <v>7445</v>
      </c>
      <c r="AQ18" s="1318" t="s">
        <v>7446</v>
      </c>
      <c r="AR18" s="1283" t="s">
        <v>789</v>
      </c>
      <c r="AS18" s="1283" t="s">
        <v>4498</v>
      </c>
      <c r="AT18" s="1275" t="s">
        <v>7815</v>
      </c>
      <c r="AU18" s="1267" t="s">
        <v>7816</v>
      </c>
      <c r="AV18" s="1243" t="str">
        <f t="shared" si="1"/>
        <v>2:55</v>
      </c>
      <c r="AW18" s="1319"/>
    </row>
    <row r="19" ht="15.75" customHeight="1">
      <c r="A19" s="1245" t="s">
        <v>3485</v>
      </c>
      <c r="B19" s="1233" t="s">
        <v>7388</v>
      </c>
      <c r="C19" s="1320">
        <v>0.05043981481481481</v>
      </c>
      <c r="D19" s="1261" t="s">
        <v>7817</v>
      </c>
      <c r="E19" s="1243" t="s">
        <v>5788</v>
      </c>
      <c r="F19" s="1243" t="s">
        <v>5923</v>
      </c>
      <c r="G19" s="1243" t="s">
        <v>7818</v>
      </c>
      <c r="H19" s="1243" t="s">
        <v>7819</v>
      </c>
      <c r="I19" s="1243" t="s">
        <v>4054</v>
      </c>
      <c r="J19" s="1243" t="s">
        <v>3867</v>
      </c>
      <c r="K19" s="1243" t="s">
        <v>7752</v>
      </c>
      <c r="L19" s="1243" t="s">
        <v>7820</v>
      </c>
      <c r="M19" s="1243" t="s">
        <v>7821</v>
      </c>
      <c r="N19" s="1243" t="s">
        <v>2037</v>
      </c>
      <c r="O19" s="1243" t="s">
        <v>7822</v>
      </c>
      <c r="P19" s="1243" t="s">
        <v>4664</v>
      </c>
      <c r="Q19" s="1243" t="s">
        <v>7823</v>
      </c>
      <c r="R19" s="1243" t="s">
        <v>7824</v>
      </c>
      <c r="S19" s="1243" t="s">
        <v>7825</v>
      </c>
      <c r="T19" s="1243" t="s">
        <v>7826</v>
      </c>
      <c r="U19" s="1243" t="s">
        <v>7827</v>
      </c>
      <c r="V19" s="1243" t="s">
        <v>3465</v>
      </c>
      <c r="W19" s="1243" t="s">
        <v>7828</v>
      </c>
      <c r="X19" s="1243" t="s">
        <v>7829</v>
      </c>
      <c r="Y19" s="1243" t="s">
        <v>4147</v>
      </c>
      <c r="Z19" s="1243" t="s">
        <v>722</v>
      </c>
      <c r="AA19" s="1243" t="s">
        <v>7830</v>
      </c>
      <c r="AB19" s="1243" t="s">
        <v>4727</v>
      </c>
      <c r="AC19" s="1243" t="s">
        <v>5302</v>
      </c>
      <c r="AD19" s="1243" t="s">
        <v>5411</v>
      </c>
      <c r="AE19" s="1243" t="s">
        <v>4998</v>
      </c>
      <c r="AF19" s="1243" t="s">
        <v>7831</v>
      </c>
      <c r="AG19" s="1243" t="s">
        <v>7832</v>
      </c>
      <c r="AH19" s="1243" t="s">
        <v>5450</v>
      </c>
      <c r="AI19" s="1243" t="s">
        <v>4744</v>
      </c>
      <c r="AJ19" s="1243" t="s">
        <v>7833</v>
      </c>
      <c r="AK19" s="1243" t="s">
        <v>7834</v>
      </c>
      <c r="AL19" s="1243" t="s">
        <v>7835</v>
      </c>
      <c r="AM19" s="1243" t="s">
        <v>1316</v>
      </c>
      <c r="AN19" s="1243" t="s">
        <v>3345</v>
      </c>
      <c r="AO19" s="1243" t="s">
        <v>1847</v>
      </c>
      <c r="AP19" s="1321" t="str">
        <f>HYPERLINK("https://www.twitch.tv/videos/511415405","2:00.79")</f>
        <v>2:00.79</v>
      </c>
      <c r="AQ19" s="1243" t="s">
        <v>7693</v>
      </c>
      <c r="AR19" s="1243" t="s">
        <v>5783</v>
      </c>
      <c r="AS19" s="1243" t="s">
        <v>7836</v>
      </c>
      <c r="AT19" s="1243" t="s">
        <v>7837</v>
      </c>
      <c r="AU19" s="1243" t="s">
        <v>7838</v>
      </c>
      <c r="AV19" s="1243" t="str">
        <f t="shared" si="1"/>
        <v>2:36</v>
      </c>
      <c r="AW19" s="1254" t="s">
        <v>6734</v>
      </c>
    </row>
    <row r="20">
      <c r="A20" s="1300" t="s">
        <v>7839</v>
      </c>
      <c r="B20" s="1322" t="s">
        <v>7388</v>
      </c>
      <c r="C20" s="1234">
        <v>0.05050925925925926</v>
      </c>
      <c r="D20" s="1323" t="s">
        <v>7840</v>
      </c>
      <c r="E20" s="1272" t="s">
        <v>4192</v>
      </c>
      <c r="F20" s="1272" t="s">
        <v>7841</v>
      </c>
      <c r="G20" s="1272" t="s">
        <v>7842</v>
      </c>
      <c r="H20" s="1273" t="s">
        <v>2673</v>
      </c>
      <c r="I20" s="1273" t="s">
        <v>1210</v>
      </c>
      <c r="J20" s="1275" t="s">
        <v>4807</v>
      </c>
      <c r="K20" s="1324" t="s">
        <v>7843</v>
      </c>
      <c r="L20" s="1275" t="s">
        <v>7311</v>
      </c>
      <c r="M20" s="1275" t="s">
        <v>7844</v>
      </c>
      <c r="N20" s="1275" t="s">
        <v>7845</v>
      </c>
      <c r="O20" s="1275" t="s">
        <v>7846</v>
      </c>
      <c r="P20" s="1261" t="s">
        <v>927</v>
      </c>
      <c r="Q20" s="1278" t="s">
        <v>7847</v>
      </c>
      <c r="R20" s="1278" t="s">
        <v>2170</v>
      </c>
      <c r="S20" s="1278" t="s">
        <v>7848</v>
      </c>
      <c r="T20" s="1278" t="s">
        <v>2053</v>
      </c>
      <c r="U20" s="1278" t="s">
        <v>7849</v>
      </c>
      <c r="V20" s="1278" t="s">
        <v>7680</v>
      </c>
      <c r="W20" s="1281" t="s">
        <v>7850</v>
      </c>
      <c r="X20" s="1281" t="s">
        <v>7851</v>
      </c>
      <c r="Y20" s="1281" t="s">
        <v>7530</v>
      </c>
      <c r="Z20" s="1281" t="s">
        <v>7852</v>
      </c>
      <c r="AA20" s="1281" t="s">
        <v>7853</v>
      </c>
      <c r="AB20" s="1281" t="s">
        <v>7854</v>
      </c>
      <c r="AC20" s="1281" t="s">
        <v>3625</v>
      </c>
      <c r="AD20" s="1272" t="s">
        <v>7855</v>
      </c>
      <c r="AE20" s="1272" t="s">
        <v>4957</v>
      </c>
      <c r="AF20" s="1282" t="s">
        <v>7856</v>
      </c>
      <c r="AG20" s="1282" t="s">
        <v>197</v>
      </c>
      <c r="AH20" s="1282" t="s">
        <v>3462</v>
      </c>
      <c r="AI20" s="1282" t="s">
        <v>7857</v>
      </c>
      <c r="AJ20" s="1282" t="s">
        <v>7858</v>
      </c>
      <c r="AK20" s="1282" t="s">
        <v>7859</v>
      </c>
      <c r="AL20" s="1282" t="s">
        <v>2150</v>
      </c>
      <c r="AM20" s="1284" t="s">
        <v>7860</v>
      </c>
      <c r="AN20" s="1284" t="s">
        <v>7861</v>
      </c>
      <c r="AO20" s="1284" t="s">
        <v>7862</v>
      </c>
      <c r="AP20" s="1284" t="s">
        <v>7863</v>
      </c>
      <c r="AQ20" s="1284" t="s">
        <v>7864</v>
      </c>
      <c r="AR20" s="1284" t="s">
        <v>7865</v>
      </c>
      <c r="AS20" s="1284" t="s">
        <v>7836</v>
      </c>
      <c r="AT20" s="1275" t="s">
        <v>7866</v>
      </c>
      <c r="AU20" s="1267" t="s">
        <v>7867</v>
      </c>
      <c r="AV20" s="1243" t="str">
        <f t="shared" si="1"/>
        <v>1:56</v>
      </c>
      <c r="AW20" s="1319"/>
    </row>
    <row r="21" ht="15.75" customHeight="1">
      <c r="A21" s="1300" t="s">
        <v>2203</v>
      </c>
      <c r="B21" s="1233" t="s">
        <v>7388</v>
      </c>
      <c r="C21" s="1325">
        <v>0.05050925925925926</v>
      </c>
      <c r="D21" s="1261" t="s">
        <v>7868</v>
      </c>
      <c r="E21" s="1289" t="s">
        <v>7869</v>
      </c>
      <c r="F21" s="1311" t="str">
        <f>HYPERLINK("https://www.youtube.com/watch?v=rtR6KkKhM6I","1:59.91")</f>
        <v>1:59.91</v>
      </c>
      <c r="G21" s="1289" t="s">
        <v>7870</v>
      </c>
      <c r="H21" s="1326" t="str">
        <f>HYPERLINK("https://www.youtube.com/watch?v=cg-eipYsN1s","1:54.47")</f>
        <v>1:54.47</v>
      </c>
      <c r="I21" s="1274" t="s">
        <v>7808</v>
      </c>
      <c r="J21" s="1276" t="s">
        <v>4398</v>
      </c>
      <c r="K21" s="1275" t="s">
        <v>7871</v>
      </c>
      <c r="L21" s="1307" t="str">
        <f>HYPERLINK("https://www.youtube.com/watch?v=tJdjPKdAbw4","57.03")</f>
        <v>57.03</v>
      </c>
      <c r="M21" s="1276" t="s">
        <v>5846</v>
      </c>
      <c r="N21" s="1276" t="s">
        <v>1526</v>
      </c>
      <c r="O21" s="1276" t="s">
        <v>7872</v>
      </c>
      <c r="P21" s="1276" t="s">
        <v>468</v>
      </c>
      <c r="Q21" s="1280" t="s">
        <v>7873</v>
      </c>
      <c r="R21" s="1280" t="s">
        <v>7874</v>
      </c>
      <c r="S21" s="1309" t="str">
        <f>HYPERLINK("https://www.youtube.com/watch?v=_3ms_ZhYFzo","1:18.06")</f>
        <v>1:18.06</v>
      </c>
      <c r="T21" s="1280" t="s">
        <v>7875</v>
      </c>
      <c r="U21" s="1309" t="str">
        <f>HYPERLINK("https://www.youtube.com/watch?v=ZOy_TI3Zw14","2:02.38")</f>
        <v>2:02.38</v>
      </c>
      <c r="V21" s="1280" t="s">
        <v>7680</v>
      </c>
      <c r="W21" s="1291" t="s">
        <v>7876</v>
      </c>
      <c r="X21" s="1291" t="s">
        <v>5885</v>
      </c>
      <c r="Y21" s="1310" t="str">
        <f>HYPERLINK("https://www.youtube.com/watch?v=9NrvSboXXOg","48.25")</f>
        <v>48.25</v>
      </c>
      <c r="Z21" s="1310" t="str">
        <f>HYPERLINK("https://www.youtube.com/watch?v=NwsOKLYrlHA","1:20.36")</f>
        <v>1:20.36</v>
      </c>
      <c r="AA21" s="1310" t="str">
        <f>HYPERLINK("https://www.youtube.com/watch?v=onNUzQt23oU","1:28.94")</f>
        <v>1:28.94</v>
      </c>
      <c r="AB21" s="1310" t="str">
        <f>HYPERLINK("https://www.youtube.com/watch?v=Gu4GucRJZx0","1:20.48")</f>
        <v>1:20.48</v>
      </c>
      <c r="AC21" s="1291" t="s">
        <v>5302</v>
      </c>
      <c r="AD21" s="1311" t="str">
        <f>HYPERLINK("https://www.youtube.com/watch?v=ikF77QyREZg","1:50.34")</f>
        <v>1:50.34</v>
      </c>
      <c r="AE21" s="1289" t="s">
        <v>7606</v>
      </c>
      <c r="AF21" s="1292" t="s">
        <v>7877</v>
      </c>
      <c r="AG21" s="1327" t="str">
        <f>HYPERLINK("https://www.youtube.com/watch?v=KXwTRrVVluY","1:30.62")</f>
        <v>1:30.62</v>
      </c>
      <c r="AH21" s="1292" t="s">
        <v>2722</v>
      </c>
      <c r="AI21" s="1292" t="s">
        <v>7732</v>
      </c>
      <c r="AJ21" s="1292" t="s">
        <v>7878</v>
      </c>
      <c r="AK21" s="1292" t="s">
        <v>923</v>
      </c>
      <c r="AL21" s="1292" t="s">
        <v>7689</v>
      </c>
      <c r="AM21" s="1328" t="str">
        <f>HYPERLINK("https://www.youtube.com/watch?v=BAoEwuQ0LoI","1:25.68")</f>
        <v>1:25.68</v>
      </c>
      <c r="AN21" s="1328" t="str">
        <f>HYPERLINK("https://www.youtube.com/watch?v=F-LtZeEZXek","56.36")</f>
        <v>56.36</v>
      </c>
      <c r="AO21" s="1283" t="s">
        <v>7879</v>
      </c>
      <c r="AP21" s="1283" t="s">
        <v>7880</v>
      </c>
      <c r="AQ21" s="1283" t="s">
        <v>7583</v>
      </c>
      <c r="AR21" s="1328" t="str">
        <f>HYPERLINK("https://www.youtube.com/watch?v=WSIIkWWbKgE","1:21.74")</f>
        <v>1:21.74</v>
      </c>
      <c r="AS21" s="1283" t="s">
        <v>7881</v>
      </c>
      <c r="AT21" s="1307" t="str">
        <f>HYPERLINK("https://www.youtube.com/watch?v=H67SXBLcISI","2:29.09")</f>
        <v>2:29.09</v>
      </c>
      <c r="AU21" s="1293" t="s">
        <v>7882</v>
      </c>
      <c r="AV21" s="1243" t="str">
        <f t="shared" si="1"/>
        <v>2:02</v>
      </c>
      <c r="AW21" s="1329" t="s">
        <v>7883</v>
      </c>
    </row>
    <row r="22" ht="15.75" customHeight="1">
      <c r="A22" s="1300" t="s">
        <v>2398</v>
      </c>
      <c r="B22" s="1301" t="s">
        <v>7416</v>
      </c>
      <c r="C22" s="1234">
        <v>0.05050925925925926</v>
      </c>
      <c r="D22" s="1261" t="s">
        <v>7884</v>
      </c>
      <c r="E22" s="1261" t="s">
        <v>4000</v>
      </c>
      <c r="F22" s="1261" t="s">
        <v>7885</v>
      </c>
      <c r="G22" s="1261" t="s">
        <v>7886</v>
      </c>
      <c r="H22" s="1261" t="s">
        <v>7887</v>
      </c>
      <c r="I22" s="1261" t="s">
        <v>7888</v>
      </c>
      <c r="J22" s="1330" t="s">
        <v>7423</v>
      </c>
      <c r="K22" s="1261" t="s">
        <v>7889</v>
      </c>
      <c r="L22" s="1261" t="s">
        <v>7890</v>
      </c>
      <c r="M22" s="1330" t="s">
        <v>7425</v>
      </c>
      <c r="N22" s="1330" t="s">
        <v>7426</v>
      </c>
      <c r="O22" s="1261" t="s">
        <v>7891</v>
      </c>
      <c r="P22" s="1330" t="s">
        <v>7428</v>
      </c>
      <c r="Q22" s="1330" t="s">
        <v>7429</v>
      </c>
      <c r="R22" s="1261" t="s">
        <v>7892</v>
      </c>
      <c r="S22" s="1330" t="s">
        <v>7053</v>
      </c>
      <c r="T22" s="1261" t="s">
        <v>7893</v>
      </c>
      <c r="U22" s="1261" t="s">
        <v>7747</v>
      </c>
      <c r="V22" s="1330" t="s">
        <v>7433</v>
      </c>
      <c r="W22" s="1261" t="s">
        <v>7894</v>
      </c>
      <c r="X22" s="1261" t="s">
        <v>5852</v>
      </c>
      <c r="Y22" s="1261" t="s">
        <v>3298</v>
      </c>
      <c r="Z22" s="1261" t="s">
        <v>7895</v>
      </c>
      <c r="AA22" s="1261" t="s">
        <v>7896</v>
      </c>
      <c r="AB22" s="1261" t="s">
        <v>7897</v>
      </c>
      <c r="AC22" s="1261" t="s">
        <v>5816</v>
      </c>
      <c r="AD22" s="1261" t="s">
        <v>7898</v>
      </c>
      <c r="AE22" s="1261" t="s">
        <v>267</v>
      </c>
      <c r="AF22" s="1261" t="s">
        <v>7899</v>
      </c>
      <c r="AG22" s="1261" t="s">
        <v>7900</v>
      </c>
      <c r="AH22" s="1261" t="s">
        <v>4005</v>
      </c>
      <c r="AI22" s="1261" t="s">
        <v>7830</v>
      </c>
      <c r="AJ22" s="1261" t="s">
        <v>7901</v>
      </c>
      <c r="AK22" s="1261" t="s">
        <v>2294</v>
      </c>
      <c r="AL22" s="1261" t="s">
        <v>3000</v>
      </c>
      <c r="AM22" s="1261" t="s">
        <v>7902</v>
      </c>
      <c r="AN22" s="1261" t="s">
        <v>7903</v>
      </c>
      <c r="AO22" s="1261" t="s">
        <v>6265</v>
      </c>
      <c r="AP22" s="1261" t="s">
        <v>7904</v>
      </c>
      <c r="AQ22" s="1261" t="s">
        <v>1181</v>
      </c>
      <c r="AR22" s="1261" t="s">
        <v>7905</v>
      </c>
      <c r="AS22" s="1261" t="s">
        <v>7906</v>
      </c>
      <c r="AT22" s="1261" t="s">
        <v>7907</v>
      </c>
      <c r="AU22" s="1267" t="s">
        <v>7908</v>
      </c>
      <c r="AV22" s="1243" t="str">
        <f t="shared" si="1"/>
        <v>2:57</v>
      </c>
      <c r="AW22" s="1331"/>
    </row>
    <row r="23" ht="15.75" customHeight="1">
      <c r="A23" s="1286" t="s">
        <v>3454</v>
      </c>
      <c r="B23" s="1233" t="s">
        <v>7388</v>
      </c>
      <c r="C23" s="1246">
        <v>0.050520833333333334</v>
      </c>
      <c r="D23" s="1242" t="s">
        <v>7909</v>
      </c>
      <c r="E23" s="1242" t="s">
        <v>2141</v>
      </c>
      <c r="F23" s="1242" t="s">
        <v>7910</v>
      </c>
      <c r="G23" s="1242" t="s">
        <v>7911</v>
      </c>
      <c r="H23" s="1242" t="s">
        <v>7912</v>
      </c>
      <c r="I23" s="1332" t="s">
        <v>7606</v>
      </c>
      <c r="J23" s="1242" t="s">
        <v>7913</v>
      </c>
      <c r="K23" s="1242" t="s">
        <v>2019</v>
      </c>
      <c r="L23" s="1242" t="s">
        <v>7914</v>
      </c>
      <c r="M23" s="1242" t="s">
        <v>3782</v>
      </c>
      <c r="N23" s="1242" t="s">
        <v>7915</v>
      </c>
      <c r="O23" s="1242" t="s">
        <v>7916</v>
      </c>
      <c r="P23" s="1242" t="s">
        <v>1011</v>
      </c>
      <c r="Q23" s="1242" t="s">
        <v>4024</v>
      </c>
      <c r="R23" s="1278" t="s">
        <v>6167</v>
      </c>
      <c r="S23" s="1242" t="s">
        <v>7917</v>
      </c>
      <c r="T23" s="1242" t="s">
        <v>7918</v>
      </c>
      <c r="U23" s="1242" t="s">
        <v>7919</v>
      </c>
      <c r="V23" s="1242" t="s">
        <v>3491</v>
      </c>
      <c r="W23" s="1242" t="s">
        <v>603</v>
      </c>
      <c r="X23" s="1242" t="s">
        <v>7920</v>
      </c>
      <c r="Y23" s="1242" t="s">
        <v>3494</v>
      </c>
      <c r="Z23" s="1242" t="s">
        <v>4727</v>
      </c>
      <c r="AA23" s="1242" t="s">
        <v>7921</v>
      </c>
      <c r="AB23" s="1242" t="s">
        <v>1948</v>
      </c>
      <c r="AC23" s="1242" t="s">
        <v>7922</v>
      </c>
      <c r="AD23" s="1242" t="s">
        <v>7923</v>
      </c>
      <c r="AE23" s="1242" t="s">
        <v>7530</v>
      </c>
      <c r="AF23" s="1242" t="s">
        <v>7924</v>
      </c>
      <c r="AG23" s="1242" t="s">
        <v>5731</v>
      </c>
      <c r="AH23" s="1242" t="s">
        <v>4501</v>
      </c>
      <c r="AI23" s="1242" t="s">
        <v>1748</v>
      </c>
      <c r="AJ23" s="1242" t="s">
        <v>7925</v>
      </c>
      <c r="AK23" s="1242" t="s">
        <v>419</v>
      </c>
      <c r="AL23" s="1242" t="s">
        <v>5543</v>
      </c>
      <c r="AM23" s="1242" t="s">
        <v>7926</v>
      </c>
      <c r="AN23" s="1242" t="s">
        <v>341</v>
      </c>
      <c r="AO23" s="1242" t="s">
        <v>7927</v>
      </c>
      <c r="AP23" s="1242" t="s">
        <v>7928</v>
      </c>
      <c r="AQ23" s="1242" t="s">
        <v>1787</v>
      </c>
      <c r="AR23" s="1242" t="s">
        <v>6263</v>
      </c>
      <c r="AS23" s="1242" t="s">
        <v>845</v>
      </c>
      <c r="AT23" s="1242" t="s">
        <v>7929</v>
      </c>
      <c r="AU23" s="1242" t="s">
        <v>7930</v>
      </c>
      <c r="AV23" s="1243" t="str">
        <f t="shared" si="1"/>
        <v>6:01</v>
      </c>
      <c r="AW23" s="1299" t="s">
        <v>7931</v>
      </c>
    </row>
    <row r="24" ht="15.75" customHeight="1">
      <c r="A24" s="1333" t="s">
        <v>7932</v>
      </c>
      <c r="B24" s="1233" t="s">
        <v>7388</v>
      </c>
      <c r="C24" s="1234">
        <v>0.050555555555555555</v>
      </c>
      <c r="D24" s="1261" t="s">
        <v>7933</v>
      </c>
      <c r="E24" s="1272" t="s">
        <v>7934</v>
      </c>
      <c r="F24" s="1272" t="s">
        <v>7935</v>
      </c>
      <c r="G24" s="1272" t="s">
        <v>7936</v>
      </c>
      <c r="H24" s="1273" t="s">
        <v>3104</v>
      </c>
      <c r="I24" s="1273" t="s">
        <v>1635</v>
      </c>
      <c r="J24" s="1275" t="s">
        <v>7937</v>
      </c>
      <c r="K24" s="1275" t="s">
        <v>7938</v>
      </c>
      <c r="L24" s="1275" t="s">
        <v>7939</v>
      </c>
      <c r="M24" s="1275" t="s">
        <v>3243</v>
      </c>
      <c r="N24" s="1275" t="s">
        <v>7940</v>
      </c>
      <c r="O24" s="1275" t="s">
        <v>7802</v>
      </c>
      <c r="P24" s="1275" t="s">
        <v>4361</v>
      </c>
      <c r="Q24" s="1278" t="s">
        <v>7941</v>
      </c>
      <c r="R24" s="1278" t="s">
        <v>7705</v>
      </c>
      <c r="S24" s="1278" t="s">
        <v>7942</v>
      </c>
      <c r="T24" s="1278" t="s">
        <v>7943</v>
      </c>
      <c r="U24" s="1278" t="s">
        <v>7629</v>
      </c>
      <c r="V24" s="1278" t="s">
        <v>7729</v>
      </c>
      <c r="W24" s="1281" t="s">
        <v>7944</v>
      </c>
      <c r="X24" s="1281" t="s">
        <v>7552</v>
      </c>
      <c r="Y24" s="1281" t="s">
        <v>5028</v>
      </c>
      <c r="Z24" s="1281" t="s">
        <v>7945</v>
      </c>
      <c r="AA24" s="1281" t="s">
        <v>7946</v>
      </c>
      <c r="AB24" s="1281" t="s">
        <v>5856</v>
      </c>
      <c r="AC24" s="1291" t="s">
        <v>6344</v>
      </c>
      <c r="AD24" s="1272" t="s">
        <v>7947</v>
      </c>
      <c r="AE24" s="1272" t="s">
        <v>7606</v>
      </c>
      <c r="AF24" s="1282" t="s">
        <v>7948</v>
      </c>
      <c r="AG24" s="1282" t="s">
        <v>7949</v>
      </c>
      <c r="AH24" s="1282" t="s">
        <v>2910</v>
      </c>
      <c r="AI24" s="1282" t="s">
        <v>5968</v>
      </c>
      <c r="AJ24" s="1282" t="s">
        <v>7950</v>
      </c>
      <c r="AK24" s="1282" t="s">
        <v>4850</v>
      </c>
      <c r="AL24" s="1282" t="s">
        <v>3472</v>
      </c>
      <c r="AM24" s="1284" t="s">
        <v>7951</v>
      </c>
      <c r="AN24" s="1284" t="s">
        <v>4023</v>
      </c>
      <c r="AO24" s="1284" t="s">
        <v>7952</v>
      </c>
      <c r="AP24" s="1284" t="s">
        <v>7953</v>
      </c>
      <c r="AQ24" s="1284" t="s">
        <v>7954</v>
      </c>
      <c r="AR24" s="1284" t="s">
        <v>7650</v>
      </c>
      <c r="AS24" s="1284" t="s">
        <v>7955</v>
      </c>
      <c r="AT24" s="1275" t="s">
        <v>7956</v>
      </c>
      <c r="AU24" s="1267" t="s">
        <v>7957</v>
      </c>
      <c r="AV24" s="1243" t="str">
        <f t="shared" si="1"/>
        <v>2:07</v>
      </c>
      <c r="AW24" s="1319"/>
    </row>
    <row r="25">
      <c r="A25" s="1300" t="s">
        <v>630</v>
      </c>
      <c r="B25" s="1301" t="s">
        <v>7388</v>
      </c>
      <c r="C25" s="1234">
        <v>0.050555555555555555</v>
      </c>
      <c r="D25" s="1261" t="s">
        <v>7958</v>
      </c>
      <c r="E25" s="1261" t="s">
        <v>7959</v>
      </c>
      <c r="F25" s="1261" t="s">
        <v>7960</v>
      </c>
      <c r="G25" s="1261" t="s">
        <v>7961</v>
      </c>
      <c r="H25" s="1261" t="s">
        <v>7962</v>
      </c>
      <c r="I25" s="1261" t="s">
        <v>4396</v>
      </c>
      <c r="J25" s="1261" t="s">
        <v>7963</v>
      </c>
      <c r="K25" s="1261" t="s">
        <v>7964</v>
      </c>
      <c r="L25" s="1261" t="s">
        <v>3580</v>
      </c>
      <c r="M25" s="1261" t="s">
        <v>3322</v>
      </c>
      <c r="N25" s="1261" t="s">
        <v>7859</v>
      </c>
      <c r="O25" s="1261" t="s">
        <v>7965</v>
      </c>
      <c r="P25" s="1261" t="s">
        <v>7966</v>
      </c>
      <c r="Q25" s="1261" t="s">
        <v>7967</v>
      </c>
      <c r="R25" s="1261" t="s">
        <v>6703</v>
      </c>
      <c r="S25" s="1261" t="s">
        <v>7968</v>
      </c>
      <c r="T25" s="1261" t="s">
        <v>7439</v>
      </c>
      <c r="U25" s="1261" t="s">
        <v>7969</v>
      </c>
      <c r="V25" s="1261" t="s">
        <v>7970</v>
      </c>
      <c r="W25" s="1261" t="s">
        <v>4065</v>
      </c>
      <c r="X25" s="1261" t="s">
        <v>7971</v>
      </c>
      <c r="Y25" s="1261" t="s">
        <v>4245</v>
      </c>
      <c r="Z25" s="1261" t="s">
        <v>7972</v>
      </c>
      <c r="AA25" s="1261" t="s">
        <v>7973</v>
      </c>
      <c r="AB25" s="1261" t="s">
        <v>7974</v>
      </c>
      <c r="AC25" s="1261" t="s">
        <v>5302</v>
      </c>
      <c r="AD25" s="1261" t="s">
        <v>7975</v>
      </c>
      <c r="AE25" s="1261" t="s">
        <v>7530</v>
      </c>
      <c r="AF25" s="1261" t="s">
        <v>7976</v>
      </c>
      <c r="AG25" s="1261" t="s">
        <v>4241</v>
      </c>
      <c r="AH25" s="1261" t="s">
        <v>7977</v>
      </c>
      <c r="AI25" s="1261" t="s">
        <v>7978</v>
      </c>
      <c r="AJ25" s="1261" t="s">
        <v>7979</v>
      </c>
      <c r="AK25" s="1261" t="s">
        <v>1846</v>
      </c>
      <c r="AL25" s="1261" t="s">
        <v>2471</v>
      </c>
      <c r="AM25" s="1261" t="s">
        <v>3132</v>
      </c>
      <c r="AN25" s="1261" t="s">
        <v>3548</v>
      </c>
      <c r="AO25" s="1261" t="s">
        <v>5458</v>
      </c>
      <c r="AP25" s="1261" t="s">
        <v>7980</v>
      </c>
      <c r="AQ25" s="1261" t="s">
        <v>7981</v>
      </c>
      <c r="AR25" s="1261" t="s">
        <v>7555</v>
      </c>
      <c r="AS25" s="1261" t="s">
        <v>1744</v>
      </c>
      <c r="AT25" s="1261" t="s">
        <v>7982</v>
      </c>
      <c r="AU25" s="1267" t="s">
        <v>7838</v>
      </c>
      <c r="AV25" s="1267" t="s">
        <v>7046</v>
      </c>
      <c r="AW25" s="1302" t="s">
        <v>7983</v>
      </c>
    </row>
    <row r="26" ht="15.75" customHeight="1">
      <c r="A26" s="1245" t="s">
        <v>806</v>
      </c>
      <c r="B26" s="1295" t="s">
        <v>7416</v>
      </c>
      <c r="C26" s="1246">
        <v>0.05056712962962963</v>
      </c>
      <c r="D26" s="1330" t="s">
        <v>7417</v>
      </c>
      <c r="E26" s="1334" t="s">
        <v>7418</v>
      </c>
      <c r="F26" s="1334" t="s">
        <v>7419</v>
      </c>
      <c r="G26" s="1242" t="s">
        <v>7984</v>
      </c>
      <c r="H26" s="1242" t="s">
        <v>7985</v>
      </c>
      <c r="I26" s="1334" t="s">
        <v>7422</v>
      </c>
      <c r="J26" s="1242" t="s">
        <v>7986</v>
      </c>
      <c r="K26" s="1334" t="s">
        <v>6027</v>
      </c>
      <c r="L26" s="1242" t="s">
        <v>7890</v>
      </c>
      <c r="M26" s="1242" t="s">
        <v>7987</v>
      </c>
      <c r="N26" s="1242" t="s">
        <v>7988</v>
      </c>
      <c r="O26" s="1242" t="s">
        <v>7989</v>
      </c>
      <c r="P26" s="1242" t="s">
        <v>3298</v>
      </c>
      <c r="Q26" s="1242" t="s">
        <v>7990</v>
      </c>
      <c r="R26" s="1242" t="s">
        <v>7991</v>
      </c>
      <c r="S26" s="1242" t="s">
        <v>7992</v>
      </c>
      <c r="T26" s="1334" t="s">
        <v>7431</v>
      </c>
      <c r="U26" s="1242" t="s">
        <v>7993</v>
      </c>
      <c r="V26" s="1242" t="s">
        <v>2144</v>
      </c>
      <c r="W26" s="1242" t="s">
        <v>7994</v>
      </c>
      <c r="X26" s="1242" t="s">
        <v>7995</v>
      </c>
      <c r="Y26" s="1242" t="s">
        <v>2639</v>
      </c>
      <c r="Z26" s="1334" t="s">
        <v>7435</v>
      </c>
      <c r="AA26" s="1334" t="s">
        <v>5885</v>
      </c>
      <c r="AB26" s="1242" t="s">
        <v>7996</v>
      </c>
      <c r="AC26" s="1243" t="s">
        <v>426</v>
      </c>
      <c r="AD26" s="1242" t="s">
        <v>7997</v>
      </c>
      <c r="AE26" s="1242" t="s">
        <v>7998</v>
      </c>
      <c r="AF26" s="1242" t="s">
        <v>7999</v>
      </c>
      <c r="AG26" s="1334" t="s">
        <v>7439</v>
      </c>
      <c r="AH26" s="1334" t="s">
        <v>2545</v>
      </c>
      <c r="AI26" s="1242" t="s">
        <v>8000</v>
      </c>
      <c r="AJ26" s="1242" t="s">
        <v>8001</v>
      </c>
      <c r="AK26" s="1242" t="s">
        <v>4934</v>
      </c>
      <c r="AL26" s="1334" t="s">
        <v>3345</v>
      </c>
      <c r="AM26" s="1242" t="s">
        <v>7604</v>
      </c>
      <c r="AN26" s="1242" t="s">
        <v>231</v>
      </c>
      <c r="AO26" s="1334" t="s">
        <v>7444</v>
      </c>
      <c r="AP26" s="1242" t="s">
        <v>8002</v>
      </c>
      <c r="AQ26" s="1242" t="s">
        <v>5799</v>
      </c>
      <c r="AR26" s="1334" t="s">
        <v>5038</v>
      </c>
      <c r="AS26" s="1242" t="s">
        <v>3560</v>
      </c>
      <c r="AT26" s="1242" t="s">
        <v>8003</v>
      </c>
      <c r="AU26" s="1242" t="s">
        <v>8004</v>
      </c>
      <c r="AV26" s="1243" t="str">
        <f t="shared" ref="AV26:AV45" si="2">TEXT(AU26-C26,"m:ss")</f>
        <v>3:34</v>
      </c>
      <c r="AW26" s="1335" t="s">
        <v>8005</v>
      </c>
    </row>
    <row r="27" ht="15.75" customHeight="1">
      <c r="A27" s="1286" t="s">
        <v>630</v>
      </c>
      <c r="B27" s="1295" t="s">
        <v>7416</v>
      </c>
      <c r="C27" s="1320">
        <v>0.05056712962962963</v>
      </c>
      <c r="D27" s="1261" t="s">
        <v>8006</v>
      </c>
      <c r="E27" s="1243" t="s">
        <v>7646</v>
      </c>
      <c r="F27" s="1243" t="s">
        <v>7699</v>
      </c>
      <c r="G27" s="1243" t="s">
        <v>8007</v>
      </c>
      <c r="H27" s="1336" t="s">
        <v>7421</v>
      </c>
      <c r="I27" s="1243" t="s">
        <v>1096</v>
      </c>
      <c r="J27" s="1242" t="s">
        <v>8008</v>
      </c>
      <c r="K27" s="1242" t="s">
        <v>8008</v>
      </c>
      <c r="L27" s="1243" t="s">
        <v>8009</v>
      </c>
      <c r="M27" s="1243" t="s">
        <v>8010</v>
      </c>
      <c r="N27" s="1243" t="s">
        <v>7637</v>
      </c>
      <c r="O27" s="1334" t="s">
        <v>7427</v>
      </c>
      <c r="P27" s="1243" t="s">
        <v>6673</v>
      </c>
      <c r="Q27" s="1243" t="s">
        <v>852</v>
      </c>
      <c r="R27" s="1242" t="s">
        <v>8008</v>
      </c>
      <c r="S27" s="1243" t="s">
        <v>8011</v>
      </c>
      <c r="T27" s="1243" t="s">
        <v>846</v>
      </c>
      <c r="U27" s="1243" t="s">
        <v>8012</v>
      </c>
      <c r="V27" s="1243" t="s">
        <v>8013</v>
      </c>
      <c r="W27" s="1243" t="s">
        <v>8014</v>
      </c>
      <c r="X27" s="1243" t="s">
        <v>7782</v>
      </c>
      <c r="Y27" s="1243" t="s">
        <v>7659</v>
      </c>
      <c r="Z27" s="1243" t="s">
        <v>2416</v>
      </c>
      <c r="AA27" s="1243" t="s">
        <v>8015</v>
      </c>
      <c r="AB27" s="1243" t="s">
        <v>8016</v>
      </c>
      <c r="AC27" s="1243" t="s">
        <v>3460</v>
      </c>
      <c r="AD27" s="1243" t="s">
        <v>8017</v>
      </c>
      <c r="AE27" s="1243" t="s">
        <v>5028</v>
      </c>
      <c r="AF27" s="1243" t="s">
        <v>8018</v>
      </c>
      <c r="AG27" s="1243" t="s">
        <v>3747</v>
      </c>
      <c r="AH27" s="1243" t="s">
        <v>8019</v>
      </c>
      <c r="AI27" s="1243" t="s">
        <v>3029</v>
      </c>
      <c r="AJ27" s="1243" t="s">
        <v>8020</v>
      </c>
      <c r="AK27" s="1243" t="s">
        <v>155</v>
      </c>
      <c r="AL27" s="1243" t="s">
        <v>7785</v>
      </c>
      <c r="AM27" s="1243" t="s">
        <v>8021</v>
      </c>
      <c r="AN27" s="1242" t="s">
        <v>8022</v>
      </c>
      <c r="AO27" s="1242" t="s">
        <v>8008</v>
      </c>
      <c r="AP27" s="1243" t="s">
        <v>4684</v>
      </c>
      <c r="AQ27" s="1243" t="s">
        <v>5922</v>
      </c>
      <c r="AR27" s="1243" t="s">
        <v>8023</v>
      </c>
      <c r="AS27" s="1243" t="s">
        <v>8024</v>
      </c>
      <c r="AT27" s="1336" t="s">
        <v>7447</v>
      </c>
      <c r="AU27" s="1242" t="s">
        <v>8025</v>
      </c>
      <c r="AV27" s="1243" t="str">
        <f t="shared" si="2"/>
        <v>3:07</v>
      </c>
      <c r="AW27" s="1305" t="s">
        <v>8026</v>
      </c>
    </row>
    <row r="28">
      <c r="A28" s="1286" t="s">
        <v>6222</v>
      </c>
      <c r="B28" s="1337" t="s">
        <v>7388</v>
      </c>
      <c r="C28" s="1246">
        <v>0.05056712962962963</v>
      </c>
      <c r="D28" s="1261" t="s">
        <v>8027</v>
      </c>
      <c r="E28" s="1242" t="s">
        <v>8028</v>
      </c>
      <c r="F28" s="1242" t="s">
        <v>8029</v>
      </c>
      <c r="G28" s="1242" t="s">
        <v>8030</v>
      </c>
      <c r="H28" s="1261" t="s">
        <v>8031</v>
      </c>
      <c r="I28" s="1242" t="s">
        <v>8032</v>
      </c>
      <c r="J28" s="1242" t="s">
        <v>8033</v>
      </c>
      <c r="K28" s="1242" t="s">
        <v>8034</v>
      </c>
      <c r="L28" s="1242" t="s">
        <v>3504</v>
      </c>
      <c r="M28" s="1242" t="s">
        <v>8035</v>
      </c>
      <c r="N28" s="1242" t="s">
        <v>7407</v>
      </c>
      <c r="O28" s="1242" t="s">
        <v>7822</v>
      </c>
      <c r="P28" s="1242" t="s">
        <v>3016</v>
      </c>
      <c r="Q28" s="1242" t="s">
        <v>8036</v>
      </c>
      <c r="R28" s="1242" t="s">
        <v>8037</v>
      </c>
      <c r="S28" s="1242" t="s">
        <v>8038</v>
      </c>
      <c r="T28" s="1242" t="s">
        <v>8039</v>
      </c>
      <c r="U28" s="1242" t="s">
        <v>5971</v>
      </c>
      <c r="V28" s="1242" t="s">
        <v>8040</v>
      </c>
      <c r="W28" s="1242" t="s">
        <v>8041</v>
      </c>
      <c r="X28" s="1242" t="s">
        <v>194</v>
      </c>
      <c r="Y28" s="1242" t="s">
        <v>3756</v>
      </c>
      <c r="Z28" s="1242" t="s">
        <v>8042</v>
      </c>
      <c r="AA28" s="1281" t="s">
        <v>8043</v>
      </c>
      <c r="AB28" s="1242" t="s">
        <v>8044</v>
      </c>
      <c r="AC28" s="1242" t="s">
        <v>6916</v>
      </c>
      <c r="AD28" s="1242" t="s">
        <v>8045</v>
      </c>
      <c r="AE28" s="1242" t="s">
        <v>3480</v>
      </c>
      <c r="AF28" s="1242" t="s">
        <v>8046</v>
      </c>
      <c r="AG28" s="1242" t="s">
        <v>584</v>
      </c>
      <c r="AH28" s="1242" t="s">
        <v>1869</v>
      </c>
      <c r="AI28" s="1242" t="s">
        <v>8047</v>
      </c>
      <c r="AJ28" s="1242" t="s">
        <v>8048</v>
      </c>
      <c r="AK28" s="1242" t="s">
        <v>7830</v>
      </c>
      <c r="AL28" s="1242" t="s">
        <v>8049</v>
      </c>
      <c r="AM28" s="1242" t="s">
        <v>8050</v>
      </c>
      <c r="AN28" s="1242" t="s">
        <v>7122</v>
      </c>
      <c r="AO28" s="1242" t="s">
        <v>5086</v>
      </c>
      <c r="AP28" s="1242" t="s">
        <v>8051</v>
      </c>
      <c r="AQ28" s="1242" t="s">
        <v>2776</v>
      </c>
      <c r="AR28" s="1242" t="s">
        <v>8052</v>
      </c>
      <c r="AS28" s="1242" t="s">
        <v>369</v>
      </c>
      <c r="AT28" s="1242" t="s">
        <v>8053</v>
      </c>
      <c r="AU28" s="1242" t="s">
        <v>8054</v>
      </c>
      <c r="AV28" s="1242" t="str">
        <f t="shared" si="2"/>
        <v>4:22</v>
      </c>
      <c r="AW28" s="1335" t="s">
        <v>8055</v>
      </c>
    </row>
    <row r="29" ht="15.75" customHeight="1">
      <c r="A29" s="1288" t="s">
        <v>3577</v>
      </c>
      <c r="B29" s="1233" t="s">
        <v>7388</v>
      </c>
      <c r="C29" s="1325">
        <v>0.05060185185185185</v>
      </c>
      <c r="D29" s="1261" t="s">
        <v>8056</v>
      </c>
      <c r="E29" s="1289" t="s">
        <v>8057</v>
      </c>
      <c r="F29" s="1289" t="s">
        <v>5840</v>
      </c>
      <c r="G29" s="1289" t="s">
        <v>8058</v>
      </c>
      <c r="H29" s="1274" t="s">
        <v>8059</v>
      </c>
      <c r="I29" s="1274" t="s">
        <v>8060</v>
      </c>
      <c r="J29" s="1276" t="s">
        <v>7694</v>
      </c>
      <c r="K29" s="1276" t="s">
        <v>6204</v>
      </c>
      <c r="L29" s="1276" t="s">
        <v>4999</v>
      </c>
      <c r="M29" s="1276" t="s">
        <v>8061</v>
      </c>
      <c r="N29" s="1276" t="s">
        <v>4596</v>
      </c>
      <c r="O29" s="1276" t="s">
        <v>8062</v>
      </c>
      <c r="P29" s="1276" t="s">
        <v>5248</v>
      </c>
      <c r="Q29" s="1280" t="s">
        <v>8063</v>
      </c>
      <c r="R29" s="1280" t="s">
        <v>4782</v>
      </c>
      <c r="S29" s="1280" t="s">
        <v>5856</v>
      </c>
      <c r="T29" s="1280" t="s">
        <v>8064</v>
      </c>
      <c r="U29" s="1280" t="s">
        <v>8065</v>
      </c>
      <c r="V29" s="1280" t="s">
        <v>3285</v>
      </c>
      <c r="W29" s="1291" t="s">
        <v>8066</v>
      </c>
      <c r="X29" s="1291" t="s">
        <v>6187</v>
      </c>
      <c r="Y29" s="1291" t="s">
        <v>4564</v>
      </c>
      <c r="Z29" s="1291" t="s">
        <v>1687</v>
      </c>
      <c r="AA29" s="1291" t="s">
        <v>8067</v>
      </c>
      <c r="AB29" s="1291" t="s">
        <v>8016</v>
      </c>
      <c r="AC29" s="1291" t="s">
        <v>5000</v>
      </c>
      <c r="AD29" s="1289" t="s">
        <v>5598</v>
      </c>
      <c r="AE29" s="1289" t="s">
        <v>4957</v>
      </c>
      <c r="AF29" s="1292" t="s">
        <v>8068</v>
      </c>
      <c r="AG29" s="1292" t="s">
        <v>7949</v>
      </c>
      <c r="AH29" s="1292" t="s">
        <v>8069</v>
      </c>
      <c r="AI29" s="1292" t="s">
        <v>4995</v>
      </c>
      <c r="AJ29" s="1292" t="s">
        <v>8070</v>
      </c>
      <c r="AK29" s="1292" t="s">
        <v>8071</v>
      </c>
      <c r="AL29" s="1292" t="s">
        <v>4821</v>
      </c>
      <c r="AM29" s="1283" t="s">
        <v>8072</v>
      </c>
      <c r="AN29" s="1283" t="s">
        <v>8073</v>
      </c>
      <c r="AO29" s="1283" t="s">
        <v>8074</v>
      </c>
      <c r="AP29" s="1283" t="s">
        <v>8075</v>
      </c>
      <c r="AQ29" s="1283" t="s">
        <v>8076</v>
      </c>
      <c r="AR29" s="1283" t="s">
        <v>8077</v>
      </c>
      <c r="AS29" s="1283" t="s">
        <v>5276</v>
      </c>
      <c r="AT29" s="1276" t="s">
        <v>8078</v>
      </c>
      <c r="AU29" s="1293" t="s">
        <v>8079</v>
      </c>
      <c r="AV29" s="1243" t="str">
        <f t="shared" si="2"/>
        <v>1:56</v>
      </c>
      <c r="AW29" s="1319"/>
    </row>
    <row r="30" ht="15.75" customHeight="1">
      <c r="A30" s="1255" t="s">
        <v>5996</v>
      </c>
      <c r="B30" s="1233" t="s">
        <v>7388</v>
      </c>
      <c r="C30" s="1246">
        <v>0.05061342592592592</v>
      </c>
      <c r="D30" s="1261" t="s">
        <v>7840</v>
      </c>
      <c r="E30" s="1242" t="s">
        <v>7519</v>
      </c>
      <c r="F30" s="1242" t="s">
        <v>8080</v>
      </c>
      <c r="G30" s="1243" t="s">
        <v>8081</v>
      </c>
      <c r="H30" s="1242" t="s">
        <v>8082</v>
      </c>
      <c r="I30" s="1242" t="s">
        <v>277</v>
      </c>
      <c r="J30" s="1242" t="s">
        <v>3176</v>
      </c>
      <c r="K30" s="1243" t="s">
        <v>7752</v>
      </c>
      <c r="L30" s="1242" t="s">
        <v>8083</v>
      </c>
      <c r="M30" s="1242" t="s">
        <v>4548</v>
      </c>
      <c r="N30" s="1242" t="s">
        <v>8084</v>
      </c>
      <c r="O30" s="1242" t="s">
        <v>8085</v>
      </c>
      <c r="P30" s="1242" t="s">
        <v>8086</v>
      </c>
      <c r="Q30" s="1250" t="s">
        <v>8087</v>
      </c>
      <c r="R30" s="1242" t="s">
        <v>8088</v>
      </c>
      <c r="S30" s="1243" t="s">
        <v>8089</v>
      </c>
      <c r="T30" s="1242" t="s">
        <v>8090</v>
      </c>
      <c r="U30" s="1242" t="s">
        <v>5741</v>
      </c>
      <c r="V30" s="1242" t="s">
        <v>8091</v>
      </c>
      <c r="W30" s="1248" t="str">
        <f>HYPERLINK("https://www.youtube.com/watch?v=nn1ub1z3NYM","1:45.96")</f>
        <v>1:45.96</v>
      </c>
      <c r="X30" s="1242" t="s">
        <v>5075</v>
      </c>
      <c r="Y30" s="1243" t="s">
        <v>6659</v>
      </c>
      <c r="Z30" s="1242" t="s">
        <v>1170</v>
      </c>
      <c r="AA30" s="1242" t="s">
        <v>8092</v>
      </c>
      <c r="AB30" s="1242" t="s">
        <v>8093</v>
      </c>
      <c r="AC30" s="1242" t="s">
        <v>7723</v>
      </c>
      <c r="AD30" s="1242" t="s">
        <v>8094</v>
      </c>
      <c r="AE30" s="1250" t="s">
        <v>4021</v>
      </c>
      <c r="AF30" s="1243" t="s">
        <v>8095</v>
      </c>
      <c r="AG30" s="1242" t="s">
        <v>8096</v>
      </c>
      <c r="AH30" s="1242" t="s">
        <v>2722</v>
      </c>
      <c r="AI30" s="1242" t="s">
        <v>8097</v>
      </c>
      <c r="AJ30" s="1243" t="s">
        <v>7007</v>
      </c>
      <c r="AK30" s="1242" t="s">
        <v>8098</v>
      </c>
      <c r="AL30" s="1243" t="s">
        <v>3495</v>
      </c>
      <c r="AM30" s="1243" t="s">
        <v>8099</v>
      </c>
      <c r="AN30" s="1243" t="s">
        <v>1941</v>
      </c>
      <c r="AO30" s="1242" t="s">
        <v>1003</v>
      </c>
      <c r="AP30" s="1242" t="s">
        <v>7863</v>
      </c>
      <c r="AQ30" s="1242" t="s">
        <v>8100</v>
      </c>
      <c r="AR30" s="1242" t="s">
        <v>7963</v>
      </c>
      <c r="AS30" s="1242" t="s">
        <v>8101</v>
      </c>
      <c r="AT30" s="1242" t="s">
        <v>8102</v>
      </c>
      <c r="AU30" s="1242" t="s">
        <v>8103</v>
      </c>
      <c r="AV30" s="1243" t="str">
        <f t="shared" si="2"/>
        <v>2:25</v>
      </c>
      <c r="AW30" s="1335"/>
    </row>
    <row r="31">
      <c r="A31" s="1232" t="s">
        <v>8104</v>
      </c>
      <c r="B31" s="1337" t="s">
        <v>7388</v>
      </c>
      <c r="C31" s="1246">
        <v>0.050625</v>
      </c>
      <c r="D31" s="1323" t="s">
        <v>8105</v>
      </c>
      <c r="E31" s="1242" t="s">
        <v>4038</v>
      </c>
      <c r="F31" s="1242" t="s">
        <v>8106</v>
      </c>
      <c r="G31" s="1242" t="s">
        <v>8107</v>
      </c>
      <c r="H31" s="1242" t="s">
        <v>8108</v>
      </c>
      <c r="I31" s="1242" t="s">
        <v>4633</v>
      </c>
      <c r="J31" s="1242" t="s">
        <v>8109</v>
      </c>
      <c r="K31" s="1242" t="s">
        <v>8110</v>
      </c>
      <c r="L31" s="1242" t="s">
        <v>7472</v>
      </c>
      <c r="M31" s="1242" t="s">
        <v>8111</v>
      </c>
      <c r="N31" s="1242" t="s">
        <v>8112</v>
      </c>
      <c r="O31" s="1242" t="s">
        <v>8113</v>
      </c>
      <c r="P31" s="1242" t="s">
        <v>5028</v>
      </c>
      <c r="Q31" s="1242" t="s">
        <v>3916</v>
      </c>
      <c r="R31" s="1242" t="s">
        <v>3292</v>
      </c>
      <c r="S31" s="1242" t="s">
        <v>5985</v>
      </c>
      <c r="T31" s="1242" t="s">
        <v>7431</v>
      </c>
      <c r="U31" s="1242" t="s">
        <v>126</v>
      </c>
      <c r="V31" s="1242" t="s">
        <v>2007</v>
      </c>
      <c r="W31" s="1242" t="s">
        <v>8114</v>
      </c>
      <c r="X31" s="1242" t="s">
        <v>8115</v>
      </c>
      <c r="Y31" s="1242" t="s">
        <v>8116</v>
      </c>
      <c r="Z31" s="1242" t="s">
        <v>8117</v>
      </c>
      <c r="AA31" s="1242" t="s">
        <v>8118</v>
      </c>
      <c r="AB31" s="1242"/>
      <c r="AC31" s="1242" t="s">
        <v>8119</v>
      </c>
      <c r="AD31" s="1242" t="s">
        <v>8120</v>
      </c>
      <c r="AE31" s="1242" t="s">
        <v>3286</v>
      </c>
      <c r="AF31" s="1242" t="s">
        <v>8121</v>
      </c>
      <c r="AG31" s="1242" t="s">
        <v>8122</v>
      </c>
      <c r="AH31" s="1242" t="s">
        <v>8123</v>
      </c>
      <c r="AI31" s="1242" t="s">
        <v>705</v>
      </c>
      <c r="AJ31" s="1242" t="s">
        <v>8124</v>
      </c>
      <c r="AK31" s="1242" t="s">
        <v>8125</v>
      </c>
      <c r="AL31" s="1242" t="s">
        <v>1994</v>
      </c>
      <c r="AM31" s="1242" t="s">
        <v>8126</v>
      </c>
      <c r="AN31" s="1242" t="s">
        <v>4224</v>
      </c>
      <c r="AO31" s="1242" t="s">
        <v>7862</v>
      </c>
      <c r="AP31" s="1242" t="s">
        <v>8127</v>
      </c>
      <c r="AQ31" s="1242" t="s">
        <v>8128</v>
      </c>
      <c r="AR31" s="1242" t="s">
        <v>6265</v>
      </c>
      <c r="AS31" s="1242" t="s">
        <v>8129</v>
      </c>
      <c r="AT31" s="1242" t="s">
        <v>7090</v>
      </c>
      <c r="AU31" s="1242" t="s">
        <v>8130</v>
      </c>
      <c r="AV31" s="1243" t="str">
        <f t="shared" si="2"/>
        <v>2:05</v>
      </c>
      <c r="AW31" s="1305"/>
    </row>
    <row r="32">
      <c r="A32" s="1286" t="s">
        <v>718</v>
      </c>
      <c r="B32" s="1337" t="s">
        <v>7388</v>
      </c>
      <c r="C32" s="1246">
        <v>0.05063657407407408</v>
      </c>
      <c r="D32" s="1261" t="s">
        <v>8131</v>
      </c>
      <c r="E32" s="1242" t="s">
        <v>7519</v>
      </c>
      <c r="F32" s="1242" t="s">
        <v>1064</v>
      </c>
      <c r="G32" s="1242" t="s">
        <v>8132</v>
      </c>
      <c r="H32" s="1242" t="s">
        <v>8133</v>
      </c>
      <c r="I32" s="1261" t="s">
        <v>1696</v>
      </c>
      <c r="J32" s="1261" t="s">
        <v>7724</v>
      </c>
      <c r="K32" s="1242" t="s">
        <v>3659</v>
      </c>
      <c r="L32" s="1242" t="s">
        <v>3896</v>
      </c>
      <c r="M32" s="1261" t="s">
        <v>8134</v>
      </c>
      <c r="N32" s="1242" t="s">
        <v>7268</v>
      </c>
      <c r="O32" s="1242" t="s">
        <v>7656</v>
      </c>
      <c r="P32" s="1261" t="s">
        <v>4464</v>
      </c>
      <c r="Q32" s="1242" t="s">
        <v>725</v>
      </c>
      <c r="R32" s="1261" t="s">
        <v>2170</v>
      </c>
      <c r="S32" s="1242" t="s">
        <v>8135</v>
      </c>
      <c r="T32" s="1261" t="s">
        <v>8136</v>
      </c>
      <c r="U32" s="1242" t="s">
        <v>7640</v>
      </c>
      <c r="V32" s="1261" t="s">
        <v>8137</v>
      </c>
      <c r="W32" s="1261" t="s">
        <v>8138</v>
      </c>
      <c r="X32" s="1261" t="s">
        <v>677</v>
      </c>
      <c r="Y32" s="1261" t="s">
        <v>7955</v>
      </c>
      <c r="Z32" s="1261" t="s">
        <v>8042</v>
      </c>
      <c r="AA32" s="1242" t="s">
        <v>4850</v>
      </c>
      <c r="AB32" s="1261" t="s">
        <v>2518</v>
      </c>
      <c r="AC32" s="1242" t="s">
        <v>8139</v>
      </c>
      <c r="AD32" s="1261" t="s">
        <v>8140</v>
      </c>
      <c r="AE32" s="1242" t="s">
        <v>3480</v>
      </c>
      <c r="AF32" s="1242" t="s">
        <v>8141</v>
      </c>
      <c r="AG32" s="1261" t="s">
        <v>310</v>
      </c>
      <c r="AH32" s="1261" t="s">
        <v>2504</v>
      </c>
      <c r="AI32" s="1242" t="s">
        <v>8142</v>
      </c>
      <c r="AJ32" s="1261" t="s">
        <v>8143</v>
      </c>
      <c r="AK32" s="1261" t="s">
        <v>846</v>
      </c>
      <c r="AL32" s="1261" t="s">
        <v>7507</v>
      </c>
      <c r="AM32" s="1261" t="s">
        <v>3829</v>
      </c>
      <c r="AN32" s="1261" t="s">
        <v>4017</v>
      </c>
      <c r="AO32" s="1261" t="s">
        <v>3042</v>
      </c>
      <c r="AP32" s="1242" t="s">
        <v>8144</v>
      </c>
      <c r="AQ32" s="1261" t="s">
        <v>6609</v>
      </c>
      <c r="AR32" s="1242" t="s">
        <v>8074</v>
      </c>
      <c r="AS32" s="1261" t="s">
        <v>1435</v>
      </c>
      <c r="AT32" s="1242" t="s">
        <v>8145</v>
      </c>
      <c r="AU32" s="1242" t="s">
        <v>8146</v>
      </c>
      <c r="AV32" s="1243" t="str">
        <f t="shared" si="2"/>
        <v>1:56</v>
      </c>
      <c r="AW32" s="1335" t="s">
        <v>8147</v>
      </c>
    </row>
    <row r="33">
      <c r="A33" s="1255" t="s">
        <v>1773</v>
      </c>
      <c r="B33" s="1301" t="s">
        <v>7388</v>
      </c>
      <c r="C33" s="1234">
        <v>0.0506712962962963</v>
      </c>
      <c r="D33" s="1323" t="s">
        <v>8148</v>
      </c>
      <c r="E33" s="1272" t="s">
        <v>8057</v>
      </c>
      <c r="F33" s="1272" t="s">
        <v>7654</v>
      </c>
      <c r="G33" s="1272" t="s">
        <v>8149</v>
      </c>
      <c r="H33" s="1273" t="s">
        <v>8150</v>
      </c>
      <c r="I33" s="1273" t="s">
        <v>2286</v>
      </c>
      <c r="J33" s="1275" t="s">
        <v>8151</v>
      </c>
      <c r="K33" s="1275" t="s">
        <v>6705</v>
      </c>
      <c r="L33" s="1275" t="s">
        <v>8152</v>
      </c>
      <c r="M33" s="1275" t="s">
        <v>8153</v>
      </c>
      <c r="N33" s="1275" t="s">
        <v>8154</v>
      </c>
      <c r="O33" s="1275" t="s">
        <v>8155</v>
      </c>
      <c r="P33" s="1275" t="s">
        <v>3295</v>
      </c>
      <c r="Q33" s="1278" t="s">
        <v>8156</v>
      </c>
      <c r="R33" s="1278" t="s">
        <v>8157</v>
      </c>
      <c r="S33" s="1278" t="s">
        <v>8158</v>
      </c>
      <c r="T33" s="1278" t="s">
        <v>8159</v>
      </c>
      <c r="U33" s="1278" t="s">
        <v>8160</v>
      </c>
      <c r="V33" s="1278" t="s">
        <v>8161</v>
      </c>
      <c r="W33" s="1281" t="s">
        <v>8162</v>
      </c>
      <c r="X33" s="1281" t="s">
        <v>8163</v>
      </c>
      <c r="Y33" s="1281" t="s">
        <v>3922</v>
      </c>
      <c r="Z33" s="1281" t="s">
        <v>8164</v>
      </c>
      <c r="AA33" s="1242" t="s">
        <v>1851</v>
      </c>
      <c r="AB33" s="1281" t="s">
        <v>8165</v>
      </c>
      <c r="AC33" s="1281" t="s">
        <v>5302</v>
      </c>
      <c r="AD33" s="1272" t="s">
        <v>8166</v>
      </c>
      <c r="AE33" s="1272" t="s">
        <v>426</v>
      </c>
      <c r="AF33" s="1282" t="s">
        <v>8167</v>
      </c>
      <c r="AG33" s="1282" t="s">
        <v>3270</v>
      </c>
      <c r="AH33" s="1282" t="s">
        <v>4501</v>
      </c>
      <c r="AI33" s="1282" t="s">
        <v>8168</v>
      </c>
      <c r="AJ33" s="1282" t="s">
        <v>8169</v>
      </c>
      <c r="AK33" s="1282" t="s">
        <v>291</v>
      </c>
      <c r="AL33" s="1282" t="s">
        <v>2487</v>
      </c>
      <c r="AM33" s="1284" t="s">
        <v>8170</v>
      </c>
      <c r="AN33" s="1284" t="s">
        <v>7787</v>
      </c>
      <c r="AO33" s="1284" t="s">
        <v>8171</v>
      </c>
      <c r="AP33" s="1284" t="s">
        <v>8172</v>
      </c>
      <c r="AQ33" s="1284" t="s">
        <v>8173</v>
      </c>
      <c r="AR33" s="1284" t="s">
        <v>8174</v>
      </c>
      <c r="AS33" s="1284" t="s">
        <v>8175</v>
      </c>
      <c r="AT33" s="1275" t="s">
        <v>8176</v>
      </c>
      <c r="AU33" s="1267" t="s">
        <v>8177</v>
      </c>
      <c r="AV33" s="1243" t="str">
        <f t="shared" si="2"/>
        <v>3:31</v>
      </c>
      <c r="AW33" s="1319"/>
    </row>
    <row r="34" ht="15.75" customHeight="1">
      <c r="A34" s="1333" t="s">
        <v>8178</v>
      </c>
      <c r="B34" s="1233" t="s">
        <v>7388</v>
      </c>
      <c r="C34" s="1234">
        <v>0.05070601851851852</v>
      </c>
      <c r="D34" s="1261" t="s">
        <v>8179</v>
      </c>
      <c r="E34" s="1289" t="s">
        <v>6799</v>
      </c>
      <c r="F34" s="1289" t="s">
        <v>8180</v>
      </c>
      <c r="G34" s="1289" t="s">
        <v>8181</v>
      </c>
      <c r="H34" s="1274" t="s">
        <v>8182</v>
      </c>
      <c r="I34" s="1274" t="s">
        <v>277</v>
      </c>
      <c r="J34" s="1276" t="s">
        <v>8183</v>
      </c>
      <c r="K34" s="1276" t="s">
        <v>7701</v>
      </c>
      <c r="L34" s="1276" t="s">
        <v>4733</v>
      </c>
      <c r="M34" s="1276" t="s">
        <v>8184</v>
      </c>
      <c r="N34" s="1276" t="s">
        <v>7943</v>
      </c>
      <c r="O34" s="1276" t="s">
        <v>8185</v>
      </c>
      <c r="P34" s="1276" t="s">
        <v>8186</v>
      </c>
      <c r="Q34" s="1280" t="s">
        <v>8187</v>
      </c>
      <c r="R34" s="1280" t="s">
        <v>710</v>
      </c>
      <c r="S34" s="1280" t="s">
        <v>7862</v>
      </c>
      <c r="T34" s="1280" t="s">
        <v>7552</v>
      </c>
      <c r="U34" s="1280" t="s">
        <v>8188</v>
      </c>
      <c r="V34" s="1280" t="s">
        <v>8091</v>
      </c>
      <c r="W34" s="1291" t="s">
        <v>8189</v>
      </c>
      <c r="X34" s="1291" t="s">
        <v>7488</v>
      </c>
      <c r="Y34" s="1291" t="s">
        <v>8190</v>
      </c>
      <c r="Z34" s="1291" t="s">
        <v>8191</v>
      </c>
      <c r="AA34" s="1291" t="s">
        <v>8192</v>
      </c>
      <c r="AB34" s="1291" t="s">
        <v>2507</v>
      </c>
      <c r="AC34" s="1291" t="s">
        <v>3611</v>
      </c>
      <c r="AD34" s="1289" t="s">
        <v>8193</v>
      </c>
      <c r="AE34" s="1289" t="s">
        <v>3650</v>
      </c>
      <c r="AF34" s="1292" t="s">
        <v>7506</v>
      </c>
      <c r="AG34" s="1292" t="s">
        <v>8194</v>
      </c>
      <c r="AH34" s="1292" t="s">
        <v>2054</v>
      </c>
      <c r="AI34" s="1292" t="s">
        <v>8195</v>
      </c>
      <c r="AJ34" s="1292" t="s">
        <v>8196</v>
      </c>
      <c r="AK34" s="1292" t="s">
        <v>8197</v>
      </c>
      <c r="AL34" s="1292" t="s">
        <v>4704</v>
      </c>
      <c r="AM34" s="1283" t="s">
        <v>7971</v>
      </c>
      <c r="AN34" s="1283" t="s">
        <v>4704</v>
      </c>
      <c r="AO34" s="1283" t="s">
        <v>3724</v>
      </c>
      <c r="AP34" s="1283" t="s">
        <v>8198</v>
      </c>
      <c r="AQ34" s="1283" t="s">
        <v>2116</v>
      </c>
      <c r="AR34" s="1283" t="s">
        <v>8199</v>
      </c>
      <c r="AS34" s="1283" t="s">
        <v>5246</v>
      </c>
      <c r="AT34" s="1276" t="s">
        <v>8200</v>
      </c>
      <c r="AU34" s="1293" t="s">
        <v>8201</v>
      </c>
      <c r="AV34" s="1243" t="str">
        <f t="shared" si="2"/>
        <v>2:54</v>
      </c>
      <c r="AW34" s="1319"/>
    </row>
    <row r="35" ht="15.75" customHeight="1">
      <c r="A35" s="1286" t="s">
        <v>3989</v>
      </c>
      <c r="B35" s="1233" t="s">
        <v>7388</v>
      </c>
      <c r="C35" s="1320">
        <v>0.050868055555555555</v>
      </c>
      <c r="D35" s="1261" t="s">
        <v>8202</v>
      </c>
      <c r="E35" s="1243" t="s">
        <v>6043</v>
      </c>
      <c r="F35" s="1243" t="s">
        <v>8203</v>
      </c>
      <c r="G35" s="1243" t="s">
        <v>8204</v>
      </c>
      <c r="H35" s="1243" t="s">
        <v>7985</v>
      </c>
      <c r="I35" s="1243" t="s">
        <v>1365</v>
      </c>
      <c r="J35" s="1243" t="s">
        <v>8174</v>
      </c>
      <c r="K35" s="1243" t="s">
        <v>8205</v>
      </c>
      <c r="L35" s="1243" t="s">
        <v>7664</v>
      </c>
      <c r="M35" s="1243" t="s">
        <v>4662</v>
      </c>
      <c r="N35" s="1243" t="s">
        <v>6914</v>
      </c>
      <c r="O35" s="1243" t="s">
        <v>8206</v>
      </c>
      <c r="P35" s="1243" t="s">
        <v>8207</v>
      </c>
      <c r="Q35" s="1243" t="s">
        <v>8208</v>
      </c>
      <c r="R35" s="1243" t="s">
        <v>8209</v>
      </c>
      <c r="S35" s="1243" t="s">
        <v>7913</v>
      </c>
      <c r="T35" s="1243" t="s">
        <v>4011</v>
      </c>
      <c r="U35" s="1243" t="s">
        <v>8210</v>
      </c>
      <c r="V35" s="1243" t="s">
        <v>8211</v>
      </c>
      <c r="W35" s="1243" t="s">
        <v>8212</v>
      </c>
      <c r="X35" s="1243" t="s">
        <v>8213</v>
      </c>
      <c r="Y35" s="1243" t="s">
        <v>3412</v>
      </c>
      <c r="Z35" s="1243" t="s">
        <v>8214</v>
      </c>
      <c r="AA35" s="1243" t="s">
        <v>8215</v>
      </c>
      <c r="AB35" s="1243" t="s">
        <v>8216</v>
      </c>
      <c r="AC35" s="1243" t="s">
        <v>2684</v>
      </c>
      <c r="AD35" s="1243" t="s">
        <v>8217</v>
      </c>
      <c r="AE35" s="1243" t="s">
        <v>512</v>
      </c>
      <c r="AF35" s="1243" t="s">
        <v>8218</v>
      </c>
      <c r="AG35" s="1243" t="s">
        <v>5764</v>
      </c>
      <c r="AH35" s="1243" t="s">
        <v>8219</v>
      </c>
      <c r="AI35" s="1243" t="s">
        <v>8220</v>
      </c>
      <c r="AJ35" s="1243" t="s">
        <v>8221</v>
      </c>
      <c r="AK35" s="1243" t="s">
        <v>4693</v>
      </c>
      <c r="AL35" s="1243" t="s">
        <v>8222</v>
      </c>
      <c r="AM35" s="1243" t="s">
        <v>8223</v>
      </c>
      <c r="AN35" s="1243" t="s">
        <v>3738</v>
      </c>
      <c r="AO35" s="1243" t="s">
        <v>7752</v>
      </c>
      <c r="AP35" s="1243" t="s">
        <v>8224</v>
      </c>
      <c r="AQ35" s="1243" t="s">
        <v>8225</v>
      </c>
      <c r="AR35" s="1243" t="s">
        <v>7648</v>
      </c>
      <c r="AS35" s="1243" t="s">
        <v>4204</v>
      </c>
      <c r="AT35" s="1243" t="s">
        <v>8226</v>
      </c>
      <c r="AU35" s="1243" t="s">
        <v>8227</v>
      </c>
      <c r="AV35" s="1243" t="str">
        <f t="shared" si="2"/>
        <v>2:44</v>
      </c>
      <c r="AW35" s="1254"/>
    </row>
    <row r="36" ht="15.75" customHeight="1">
      <c r="A36" s="1286" t="s">
        <v>1662</v>
      </c>
      <c r="B36" s="1338" t="s">
        <v>7450</v>
      </c>
      <c r="C36" s="1234">
        <v>0.05092592592592592</v>
      </c>
      <c r="D36" s="1339" t="s">
        <v>7451</v>
      </c>
      <c r="E36" s="1340" t="s">
        <v>7452</v>
      </c>
      <c r="F36" s="1339" t="s">
        <v>7453</v>
      </c>
      <c r="G36" s="1242" t="s">
        <v>8228</v>
      </c>
      <c r="H36" s="1339" t="s">
        <v>7454</v>
      </c>
      <c r="I36" s="1243" t="s">
        <v>574</v>
      </c>
      <c r="J36" s="1289" t="s">
        <v>4955</v>
      </c>
      <c r="K36" s="1243" t="s">
        <v>7943</v>
      </c>
      <c r="L36" s="1289" t="s">
        <v>3736</v>
      </c>
      <c r="M36" s="1243" t="s">
        <v>7705</v>
      </c>
      <c r="N36" s="1339" t="s">
        <v>7459</v>
      </c>
      <c r="O36" s="1243" t="s">
        <v>8229</v>
      </c>
      <c r="P36" s="1289" t="s">
        <v>1304</v>
      </c>
      <c r="Q36" s="1340" t="s">
        <v>7461</v>
      </c>
      <c r="R36" s="1339" t="s">
        <v>7462</v>
      </c>
      <c r="S36" s="1243" t="s">
        <v>155</v>
      </c>
      <c r="T36" s="1289" t="s">
        <v>7703</v>
      </c>
      <c r="U36" s="1340" t="s">
        <v>7465</v>
      </c>
      <c r="V36" s="1339" t="s">
        <v>7466</v>
      </c>
      <c r="W36" s="1243" t="s">
        <v>8230</v>
      </c>
      <c r="X36" s="1339" t="s">
        <v>7468</v>
      </c>
      <c r="Y36" s="1243" t="s">
        <v>5123</v>
      </c>
      <c r="Z36" s="1272" t="s">
        <v>7917</v>
      </c>
      <c r="AA36" s="1243" t="s">
        <v>8231</v>
      </c>
      <c r="AB36" s="1289" t="s">
        <v>8232</v>
      </c>
      <c r="AC36" s="1242" t="s">
        <v>8233</v>
      </c>
      <c r="AD36" s="1289" t="s">
        <v>8234</v>
      </c>
      <c r="AE36" s="1242" t="s">
        <v>8235</v>
      </c>
      <c r="AF36" s="1289" t="s">
        <v>8236</v>
      </c>
      <c r="AG36" s="1243" t="s">
        <v>5967</v>
      </c>
      <c r="AH36" s="1339" t="s">
        <v>7472</v>
      </c>
      <c r="AI36" s="1340" t="s">
        <v>7473</v>
      </c>
      <c r="AJ36" s="1289" t="s">
        <v>8237</v>
      </c>
      <c r="AK36" s="1243" t="s">
        <v>5220</v>
      </c>
      <c r="AL36" s="1339" t="s">
        <v>7475</v>
      </c>
      <c r="AM36" s="1243" t="s">
        <v>8238</v>
      </c>
      <c r="AN36" s="1289" t="s">
        <v>5094</v>
      </c>
      <c r="AO36" s="1340" t="s">
        <v>7477</v>
      </c>
      <c r="AP36" s="1272" t="s">
        <v>8239</v>
      </c>
      <c r="AQ36" s="1340" t="s">
        <v>7479</v>
      </c>
      <c r="AR36" s="1339" t="s">
        <v>7480</v>
      </c>
      <c r="AS36" s="1243" t="s">
        <v>958</v>
      </c>
      <c r="AT36" s="1339" t="s">
        <v>7481</v>
      </c>
      <c r="AU36" s="1242" t="s">
        <v>7482</v>
      </c>
      <c r="AV36" s="1243" t="str">
        <f t="shared" si="2"/>
        <v>2:24</v>
      </c>
      <c r="AW36" s="1335"/>
    </row>
    <row r="37">
      <c r="A37" s="1286" t="s">
        <v>2727</v>
      </c>
      <c r="B37" s="1337" t="s">
        <v>7416</v>
      </c>
      <c r="C37" s="1246">
        <v>0.0509375</v>
      </c>
      <c r="D37" s="1261" t="s">
        <v>8240</v>
      </c>
      <c r="E37" s="1261" t="s">
        <v>6431</v>
      </c>
      <c r="F37" s="1261" t="s">
        <v>6956</v>
      </c>
      <c r="G37" s="1261" t="s">
        <v>8241</v>
      </c>
      <c r="H37" s="1261" t="s">
        <v>8242</v>
      </c>
      <c r="I37" s="1261" t="s">
        <v>2079</v>
      </c>
      <c r="J37" s="1261" t="s">
        <v>8243</v>
      </c>
      <c r="K37" s="1261" t="s">
        <v>8244</v>
      </c>
      <c r="L37" s="1261" t="s">
        <v>7311</v>
      </c>
      <c r="M37" s="1261" t="s">
        <v>8245</v>
      </c>
      <c r="N37" s="1261" t="s">
        <v>5274</v>
      </c>
      <c r="O37" s="1261" t="s">
        <v>8246</v>
      </c>
      <c r="P37" s="1261" t="s">
        <v>411</v>
      </c>
      <c r="Q37" s="1261" t="s">
        <v>8247</v>
      </c>
      <c r="R37" s="1261" t="s">
        <v>8248</v>
      </c>
      <c r="S37" s="1261" t="s">
        <v>5850</v>
      </c>
      <c r="T37" s="1261" t="s">
        <v>8249</v>
      </c>
      <c r="U37" s="1261" t="s">
        <v>8250</v>
      </c>
      <c r="V37" s="1261" t="s">
        <v>8251</v>
      </c>
      <c r="W37" s="1261" t="s">
        <v>8252</v>
      </c>
      <c r="X37" s="1261" t="s">
        <v>7687</v>
      </c>
      <c r="Y37" s="1261" t="s">
        <v>3286</v>
      </c>
      <c r="Z37" s="1261" t="s">
        <v>8253</v>
      </c>
      <c r="AA37" s="1261" t="s">
        <v>8215</v>
      </c>
      <c r="AB37" s="1261" t="s">
        <v>7694</v>
      </c>
      <c r="AC37" s="1261" t="s">
        <v>468</v>
      </c>
      <c r="AD37" s="1261" t="s">
        <v>8254</v>
      </c>
      <c r="AE37" s="1261" t="s">
        <v>7998</v>
      </c>
      <c r="AF37" s="1261" t="s">
        <v>5146</v>
      </c>
      <c r="AG37" s="1261" t="s">
        <v>7900</v>
      </c>
      <c r="AH37" s="1261" t="s">
        <v>8255</v>
      </c>
      <c r="AI37" s="1261" t="s">
        <v>8256</v>
      </c>
      <c r="AJ37" s="1261" t="s">
        <v>8257</v>
      </c>
      <c r="AK37" s="1261" t="s">
        <v>8258</v>
      </c>
      <c r="AL37" s="1261" t="s">
        <v>2722</v>
      </c>
      <c r="AM37" s="1261" t="s">
        <v>6613</v>
      </c>
      <c r="AN37" s="1261" t="s">
        <v>3500</v>
      </c>
      <c r="AO37" s="1261" t="s">
        <v>8259</v>
      </c>
      <c r="AP37" s="1261" t="s">
        <v>8260</v>
      </c>
      <c r="AQ37" s="1261" t="s">
        <v>3526</v>
      </c>
      <c r="AR37" s="1261" t="s">
        <v>8261</v>
      </c>
      <c r="AS37" s="1261" t="s">
        <v>3514</v>
      </c>
      <c r="AT37" s="1261" t="s">
        <v>8262</v>
      </c>
      <c r="AU37" s="1242" t="s">
        <v>8263</v>
      </c>
      <c r="AV37" s="1242" t="str">
        <f t="shared" si="2"/>
        <v>4:34</v>
      </c>
      <c r="AW37" s="1341" t="s">
        <v>8264</v>
      </c>
    </row>
    <row r="38" ht="15.75" customHeight="1">
      <c r="A38" s="1286" t="s">
        <v>1225</v>
      </c>
      <c r="B38" s="1301" t="s">
        <v>7416</v>
      </c>
      <c r="C38" s="1234">
        <v>0.05112268518518519</v>
      </c>
      <c r="D38" s="1272" t="s">
        <v>8265</v>
      </c>
      <c r="E38" s="1272" t="s">
        <v>3966</v>
      </c>
      <c r="F38" s="1272" t="s">
        <v>8266</v>
      </c>
      <c r="G38" s="1272" t="s">
        <v>8267</v>
      </c>
      <c r="H38" s="1261" t="s">
        <v>8268</v>
      </c>
      <c r="I38" s="1273" t="s">
        <v>4630</v>
      </c>
      <c r="J38" s="1275" t="s">
        <v>7523</v>
      </c>
      <c r="K38" s="1275" t="s">
        <v>8269</v>
      </c>
      <c r="L38" s="1342" t="s">
        <v>7424</v>
      </c>
      <c r="M38" s="1275" t="s">
        <v>4827</v>
      </c>
      <c r="N38" s="1275" t="s">
        <v>7971</v>
      </c>
      <c r="O38" s="1275" t="s">
        <v>8270</v>
      </c>
      <c r="P38" s="1275" t="s">
        <v>1197</v>
      </c>
      <c r="Q38" s="1278" t="s">
        <v>8271</v>
      </c>
      <c r="R38" s="1343" t="s">
        <v>7430</v>
      </c>
      <c r="S38" s="1278" t="s">
        <v>191</v>
      </c>
      <c r="T38" s="1278" t="s">
        <v>8272</v>
      </c>
      <c r="U38" s="1278" t="s">
        <v>8273</v>
      </c>
      <c r="V38" s="1278" t="s">
        <v>8274</v>
      </c>
      <c r="W38" s="1281" t="s">
        <v>8275</v>
      </c>
      <c r="X38" s="1281" t="s">
        <v>8276</v>
      </c>
      <c r="Y38" s="1344" t="s">
        <v>958</v>
      </c>
      <c r="Z38" s="1281" t="s">
        <v>8277</v>
      </c>
      <c r="AA38" s="1242" t="s">
        <v>4529</v>
      </c>
      <c r="AB38" s="1281" t="s">
        <v>5801</v>
      </c>
      <c r="AC38" s="1313" t="s">
        <v>4530</v>
      </c>
      <c r="AD38" s="1272" t="s">
        <v>8278</v>
      </c>
      <c r="AE38" s="1272" t="s">
        <v>2451</v>
      </c>
      <c r="AF38" s="1282" t="s">
        <v>8279</v>
      </c>
      <c r="AG38" s="1282" t="s">
        <v>8280</v>
      </c>
      <c r="AH38" s="1282" t="s">
        <v>356</v>
      </c>
      <c r="AI38" s="1282" t="s">
        <v>1037</v>
      </c>
      <c r="AJ38" s="1282" t="s">
        <v>8281</v>
      </c>
      <c r="AK38" s="1282" t="s">
        <v>8282</v>
      </c>
      <c r="AL38" s="1282" t="s">
        <v>4174</v>
      </c>
      <c r="AM38" s="1284" t="s">
        <v>8283</v>
      </c>
      <c r="AN38" s="1345" t="s">
        <v>7443</v>
      </c>
      <c r="AO38" s="1284" t="s">
        <v>6705</v>
      </c>
      <c r="AP38" s="1284" t="s">
        <v>8284</v>
      </c>
      <c r="AQ38" s="1284" t="s">
        <v>8285</v>
      </c>
      <c r="AR38" s="1284" t="s">
        <v>8286</v>
      </c>
      <c r="AS38" s="1284" t="s">
        <v>2215</v>
      </c>
      <c r="AT38" s="1275" t="s">
        <v>8287</v>
      </c>
      <c r="AU38" s="1267" t="s">
        <v>8288</v>
      </c>
      <c r="AV38" s="1293" t="str">
        <f t="shared" si="2"/>
        <v>4:57</v>
      </c>
      <c r="AW38" s="1319"/>
    </row>
    <row r="39" ht="15.75" customHeight="1">
      <c r="A39" s="1245" t="s">
        <v>8289</v>
      </c>
      <c r="B39" s="1322" t="s">
        <v>7388</v>
      </c>
      <c r="C39" s="1246">
        <v>0.051180555555555556</v>
      </c>
      <c r="D39" s="1261" t="s">
        <v>8290</v>
      </c>
      <c r="E39" s="1242" t="s">
        <v>1029</v>
      </c>
      <c r="F39" s="1242" t="s">
        <v>8291</v>
      </c>
      <c r="G39" s="1242" t="s">
        <v>7294</v>
      </c>
      <c r="H39" s="1242" t="s">
        <v>8292</v>
      </c>
      <c r="I39" s="1242" t="s">
        <v>8293</v>
      </c>
      <c r="J39" s="1242" t="s">
        <v>2169</v>
      </c>
      <c r="K39" s="1242" t="s">
        <v>7774</v>
      </c>
      <c r="L39" s="1242" t="s">
        <v>3942</v>
      </c>
      <c r="M39" s="1242" t="s">
        <v>8294</v>
      </c>
      <c r="N39" s="1242" t="s">
        <v>8295</v>
      </c>
      <c r="O39" s="1242" t="s">
        <v>8296</v>
      </c>
      <c r="P39" s="1242" t="s">
        <v>3761</v>
      </c>
      <c r="Q39" s="1242" t="s">
        <v>8297</v>
      </c>
      <c r="R39" s="1242" t="s">
        <v>8298</v>
      </c>
      <c r="S39" s="1242" t="s">
        <v>8299</v>
      </c>
      <c r="T39" s="1243" t="s">
        <v>3344</v>
      </c>
      <c r="U39" s="1243" t="s">
        <v>8300</v>
      </c>
      <c r="V39" s="1242" t="s">
        <v>1429</v>
      </c>
      <c r="W39" s="1242" t="s">
        <v>8301</v>
      </c>
      <c r="X39" s="1242" t="s">
        <v>8302</v>
      </c>
      <c r="Y39" s="1242" t="s">
        <v>8303</v>
      </c>
      <c r="Z39" s="1242" t="s">
        <v>1814</v>
      </c>
      <c r="AA39" s="1242" t="s">
        <v>8304</v>
      </c>
      <c r="AB39" s="1242" t="s">
        <v>8305</v>
      </c>
      <c r="AC39" s="1242" t="s">
        <v>5498</v>
      </c>
      <c r="AD39" s="1242" t="s">
        <v>8306</v>
      </c>
      <c r="AE39" s="1242" t="s">
        <v>7634</v>
      </c>
      <c r="AF39" s="1243" t="s">
        <v>8307</v>
      </c>
      <c r="AG39" s="1242" t="s">
        <v>276</v>
      </c>
      <c r="AH39" s="1242" t="s">
        <v>8308</v>
      </c>
      <c r="AI39" s="1242" t="s">
        <v>8309</v>
      </c>
      <c r="AJ39" s="1242" t="s">
        <v>8310</v>
      </c>
      <c r="AK39" s="1242" t="s">
        <v>8311</v>
      </c>
      <c r="AL39" s="1242" t="s">
        <v>8312</v>
      </c>
      <c r="AM39" s="1242" t="s">
        <v>3194</v>
      </c>
      <c r="AN39" s="1242" t="s">
        <v>7689</v>
      </c>
      <c r="AO39" s="1248" t="str">
        <f>HYPERLINK("https://clips.twitch.tv/AltruisticEmpathicManateeDoritosChip","1:20.90")</f>
        <v>1:20.90</v>
      </c>
      <c r="AP39" s="1242" t="s">
        <v>8313</v>
      </c>
      <c r="AQ39" s="1242" t="s">
        <v>8314</v>
      </c>
      <c r="AR39" s="1242" t="s">
        <v>8315</v>
      </c>
      <c r="AS39" s="1242" t="s">
        <v>7836</v>
      </c>
      <c r="AT39" s="1242" t="s">
        <v>8316</v>
      </c>
      <c r="AU39" s="1242" t="s">
        <v>8317</v>
      </c>
      <c r="AV39" s="1243" t="str">
        <f t="shared" si="2"/>
        <v>2:40</v>
      </c>
      <c r="AW39" s="1305" t="s">
        <v>8318</v>
      </c>
    </row>
    <row r="40" ht="15.75" customHeight="1">
      <c r="A40" s="1300" t="s">
        <v>2439</v>
      </c>
      <c r="B40" s="1214" t="s">
        <v>7416</v>
      </c>
      <c r="C40" s="1234">
        <v>0.051215277777777776</v>
      </c>
      <c r="D40" s="1261" t="s">
        <v>8319</v>
      </c>
      <c r="E40" s="1272" t="s">
        <v>8320</v>
      </c>
      <c r="F40" s="1272" t="s">
        <v>8321</v>
      </c>
      <c r="G40" s="1272" t="s">
        <v>8322</v>
      </c>
      <c r="H40" s="1273" t="s">
        <v>8323</v>
      </c>
      <c r="I40" s="1273" t="s">
        <v>3230</v>
      </c>
      <c r="J40" s="1275" t="s">
        <v>7679</v>
      </c>
      <c r="K40" s="1275" t="s">
        <v>3618</v>
      </c>
      <c r="L40" s="1275" t="s">
        <v>5156</v>
      </c>
      <c r="M40" s="1275" t="s">
        <v>1042</v>
      </c>
      <c r="N40" s="1275" t="s">
        <v>8324</v>
      </c>
      <c r="O40" s="1275" t="s">
        <v>8325</v>
      </c>
      <c r="P40" s="1275" t="s">
        <v>5302</v>
      </c>
      <c r="Q40" s="1278" t="s">
        <v>8326</v>
      </c>
      <c r="R40" s="1278" t="s">
        <v>4938</v>
      </c>
      <c r="S40" s="1278" t="s">
        <v>7725</v>
      </c>
      <c r="T40" s="1278" t="s">
        <v>8324</v>
      </c>
      <c r="U40" s="1343" t="s">
        <v>7432</v>
      </c>
      <c r="V40" s="1278" t="s">
        <v>8327</v>
      </c>
      <c r="W40" s="1281" t="s">
        <v>8162</v>
      </c>
      <c r="X40" s="1281" t="s">
        <v>8328</v>
      </c>
      <c r="Y40" s="1281" t="s">
        <v>8329</v>
      </c>
      <c r="Z40" s="1281" t="s">
        <v>7945</v>
      </c>
      <c r="AA40" s="1281" t="s">
        <v>1715</v>
      </c>
      <c r="AB40" s="1281" t="s">
        <v>7751</v>
      </c>
      <c r="AC40" s="1281" t="s">
        <v>160</v>
      </c>
      <c r="AD40" s="1272" t="s">
        <v>8330</v>
      </c>
      <c r="AE40" s="1272" t="s">
        <v>5036</v>
      </c>
      <c r="AF40" s="1282" t="s">
        <v>8331</v>
      </c>
      <c r="AG40" s="1282" t="s">
        <v>4538</v>
      </c>
      <c r="AH40" s="1282" t="s">
        <v>8332</v>
      </c>
      <c r="AI40" s="1282" t="s">
        <v>8333</v>
      </c>
      <c r="AJ40" s="1346" t="s">
        <v>7441</v>
      </c>
      <c r="AK40" s="1282" t="s">
        <v>8216</v>
      </c>
      <c r="AL40" s="1282" t="s">
        <v>7977</v>
      </c>
      <c r="AM40" s="1284" t="s">
        <v>8334</v>
      </c>
      <c r="AN40" s="1284" t="s">
        <v>8335</v>
      </c>
      <c r="AO40" s="1284" t="s">
        <v>8336</v>
      </c>
      <c r="AP40" s="1284" t="s">
        <v>8337</v>
      </c>
      <c r="AQ40" s="1284" t="s">
        <v>8338</v>
      </c>
      <c r="AR40" s="1284" t="s">
        <v>8339</v>
      </c>
      <c r="AS40" s="1284" t="s">
        <v>5604</v>
      </c>
      <c r="AT40" s="1275" t="s">
        <v>8340</v>
      </c>
      <c r="AU40" s="1347" t="s">
        <v>8341</v>
      </c>
      <c r="AV40" s="1243" t="str">
        <f t="shared" si="2"/>
        <v>4:37</v>
      </c>
      <c r="AW40" s="1268"/>
    </row>
    <row r="41" ht="15.75" customHeight="1">
      <c r="A41" s="1288" t="s">
        <v>3636</v>
      </c>
      <c r="B41" s="1295" t="s">
        <v>7416</v>
      </c>
      <c r="C41" s="1234">
        <v>0.05130787037037037</v>
      </c>
      <c r="D41" s="1261" t="s">
        <v>8342</v>
      </c>
      <c r="E41" s="1272" t="s">
        <v>8343</v>
      </c>
      <c r="F41" s="1272" t="s">
        <v>8344</v>
      </c>
      <c r="G41" s="1348" t="s">
        <v>7420</v>
      </c>
      <c r="H41" s="1273" t="s">
        <v>8345</v>
      </c>
      <c r="I41" s="1273" t="s">
        <v>574</v>
      </c>
      <c r="J41" s="1275" t="s">
        <v>3404</v>
      </c>
      <c r="K41" s="1275" t="s">
        <v>8346</v>
      </c>
      <c r="L41" s="1275" t="s">
        <v>8347</v>
      </c>
      <c r="M41" s="1275" t="s">
        <v>8348</v>
      </c>
      <c r="N41" s="1276" t="s">
        <v>613</v>
      </c>
      <c r="O41" s="1275" t="s">
        <v>8349</v>
      </c>
      <c r="P41" s="1275" t="s">
        <v>267</v>
      </c>
      <c r="Q41" s="1278" t="s">
        <v>8350</v>
      </c>
      <c r="R41" s="1278" t="s">
        <v>3172</v>
      </c>
      <c r="S41" s="1280" t="s">
        <v>3343</v>
      </c>
      <c r="T41" s="1278" t="s">
        <v>8170</v>
      </c>
      <c r="U41" s="1280" t="s">
        <v>8351</v>
      </c>
      <c r="V41" s="1280" t="s">
        <v>3516</v>
      </c>
      <c r="W41" s="1281" t="s">
        <v>8352</v>
      </c>
      <c r="X41" s="1281" t="s">
        <v>678</v>
      </c>
      <c r="Y41" s="1281" t="s">
        <v>3298</v>
      </c>
      <c r="Z41" s="1281" t="s">
        <v>8353</v>
      </c>
      <c r="AA41" s="1281" t="s">
        <v>4932</v>
      </c>
      <c r="AB41" s="1281" t="s">
        <v>8354</v>
      </c>
      <c r="AC41" s="1291" t="s">
        <v>6383</v>
      </c>
      <c r="AD41" s="1272" t="s">
        <v>8355</v>
      </c>
      <c r="AE41" s="1289" t="s">
        <v>4464</v>
      </c>
      <c r="AF41" s="1282" t="s">
        <v>8356</v>
      </c>
      <c r="AG41" s="1282" t="s">
        <v>8357</v>
      </c>
      <c r="AH41" s="1282" t="s">
        <v>2794</v>
      </c>
      <c r="AI41" s="1282" t="s">
        <v>8358</v>
      </c>
      <c r="AJ41" s="1282" t="s">
        <v>8359</v>
      </c>
      <c r="AK41" s="1282" t="s">
        <v>8360</v>
      </c>
      <c r="AL41" s="1292" t="s">
        <v>5607</v>
      </c>
      <c r="AM41" s="1284" t="s">
        <v>8361</v>
      </c>
      <c r="AN41" s="1284" t="s">
        <v>3150</v>
      </c>
      <c r="AO41" s="1284" t="s">
        <v>8362</v>
      </c>
      <c r="AP41" s="1284" t="s">
        <v>8363</v>
      </c>
      <c r="AQ41" s="1284" t="s">
        <v>3686</v>
      </c>
      <c r="AR41" s="1284" t="s">
        <v>7480</v>
      </c>
      <c r="AS41" s="1283" t="s">
        <v>2215</v>
      </c>
      <c r="AT41" s="1275" t="s">
        <v>8364</v>
      </c>
      <c r="AU41" s="1267" t="s">
        <v>8365</v>
      </c>
      <c r="AV41" s="1243" t="str">
        <f t="shared" si="2"/>
        <v>2:51</v>
      </c>
      <c r="AW41" s="1302" t="s">
        <v>8366</v>
      </c>
    </row>
    <row r="42" ht="15.75" customHeight="1">
      <c r="A42" s="1286" t="s">
        <v>2203</v>
      </c>
      <c r="B42" s="1349" t="s">
        <v>7450</v>
      </c>
      <c r="C42" s="1320">
        <v>0.051319444444444445</v>
      </c>
      <c r="D42" s="1261" t="s">
        <v>8367</v>
      </c>
      <c r="E42" s="1243" t="s">
        <v>7543</v>
      </c>
      <c r="F42" s="1243" t="s">
        <v>8368</v>
      </c>
      <c r="G42" s="1243" t="s">
        <v>8369</v>
      </c>
      <c r="H42" s="1243" t="s">
        <v>8370</v>
      </c>
      <c r="I42" s="1243" t="s">
        <v>4900</v>
      </c>
      <c r="J42" s="1243" t="s">
        <v>8371</v>
      </c>
      <c r="K42" s="1243" t="s">
        <v>8039</v>
      </c>
      <c r="L42" s="1243" t="s">
        <v>3630</v>
      </c>
      <c r="M42" s="1243" t="s">
        <v>8157</v>
      </c>
      <c r="N42" s="1243" t="s">
        <v>4454</v>
      </c>
      <c r="O42" s="1243" t="s">
        <v>8372</v>
      </c>
      <c r="P42" s="1350" t="s">
        <v>4751</v>
      </c>
      <c r="Q42" s="1243" t="s">
        <v>7160</v>
      </c>
      <c r="R42" s="1243" t="s">
        <v>8373</v>
      </c>
      <c r="S42" s="1243" t="s">
        <v>1076</v>
      </c>
      <c r="T42" s="1243" t="s">
        <v>8374</v>
      </c>
      <c r="U42" s="1243" t="s">
        <v>1241</v>
      </c>
      <c r="V42" s="1243" t="s">
        <v>344</v>
      </c>
      <c r="W42" s="1243" t="s">
        <v>8375</v>
      </c>
      <c r="X42" s="1243" t="s">
        <v>613</v>
      </c>
      <c r="Y42" s="1243" t="s">
        <v>3354</v>
      </c>
      <c r="Z42" s="1243" t="s">
        <v>8376</v>
      </c>
      <c r="AA42" s="1243" t="s">
        <v>8195</v>
      </c>
      <c r="AB42" s="1243" t="s">
        <v>3655</v>
      </c>
      <c r="AC42" s="1243" t="s">
        <v>141</v>
      </c>
      <c r="AD42" s="1243" t="s">
        <v>8377</v>
      </c>
      <c r="AE42" s="1350" t="s">
        <v>2451</v>
      </c>
      <c r="AF42" s="1350" t="s">
        <v>2598</v>
      </c>
      <c r="AG42" s="1243" t="s">
        <v>3833</v>
      </c>
      <c r="AH42" s="1243" t="s">
        <v>8378</v>
      </c>
      <c r="AI42" s="1243" t="s">
        <v>8379</v>
      </c>
      <c r="AJ42" s="1243" t="s">
        <v>8380</v>
      </c>
      <c r="AK42" s="1243" t="s">
        <v>6128</v>
      </c>
      <c r="AL42" s="1243" t="s">
        <v>4973</v>
      </c>
      <c r="AM42" s="1350" t="s">
        <v>7476</v>
      </c>
      <c r="AN42" s="1242" t="s">
        <v>1903</v>
      </c>
      <c r="AO42" s="1243" t="s">
        <v>4459</v>
      </c>
      <c r="AP42" s="1243" t="s">
        <v>8381</v>
      </c>
      <c r="AQ42" s="1243" t="s">
        <v>8382</v>
      </c>
      <c r="AR42" s="1243" t="s">
        <v>7725</v>
      </c>
      <c r="AS42" s="1350" t="s">
        <v>4701</v>
      </c>
      <c r="AT42" s="1243" t="s">
        <v>8383</v>
      </c>
      <c r="AU42" s="1243" t="s">
        <v>8384</v>
      </c>
      <c r="AV42" s="1243" t="str">
        <f t="shared" si="2"/>
        <v>3:15</v>
      </c>
      <c r="AW42" s="1305" t="s">
        <v>8385</v>
      </c>
    </row>
    <row r="43">
      <c r="A43" s="1300" t="s">
        <v>1409</v>
      </c>
      <c r="B43" s="1301" t="s">
        <v>7388</v>
      </c>
      <c r="C43" s="1234">
        <v>0.05133101851851852</v>
      </c>
      <c r="D43" s="1323" t="s">
        <v>8386</v>
      </c>
      <c r="E43" s="1272" t="s">
        <v>8387</v>
      </c>
      <c r="F43" s="1272" t="s">
        <v>8388</v>
      </c>
      <c r="G43" s="1272" t="s">
        <v>8389</v>
      </c>
      <c r="H43" s="1273" t="s">
        <v>8390</v>
      </c>
      <c r="I43" s="1273" t="s">
        <v>3611</v>
      </c>
      <c r="J43" s="1275" t="s">
        <v>1714</v>
      </c>
      <c r="K43" s="1275" t="s">
        <v>7622</v>
      </c>
      <c r="L43" s="1275" t="s">
        <v>3333</v>
      </c>
      <c r="M43" s="1275" t="s">
        <v>8391</v>
      </c>
      <c r="N43" s="1275" t="s">
        <v>7574</v>
      </c>
      <c r="O43" s="1275" t="s">
        <v>8392</v>
      </c>
      <c r="P43" s="1275" t="s">
        <v>7530</v>
      </c>
      <c r="Q43" s="1278" t="s">
        <v>8393</v>
      </c>
      <c r="R43" s="1278" t="s">
        <v>8394</v>
      </c>
      <c r="S43" s="1278" t="s">
        <v>8395</v>
      </c>
      <c r="T43" s="1278" t="s">
        <v>8396</v>
      </c>
      <c r="U43" s="1278" t="s">
        <v>8397</v>
      </c>
      <c r="V43" s="1278" t="s">
        <v>8398</v>
      </c>
      <c r="W43" s="1281" t="s">
        <v>8399</v>
      </c>
      <c r="X43" s="1281" t="s">
        <v>8400</v>
      </c>
      <c r="Y43" s="1281" t="s">
        <v>4785</v>
      </c>
      <c r="Z43" s="1281" t="s">
        <v>1170</v>
      </c>
      <c r="AA43" s="1281" t="s">
        <v>8401</v>
      </c>
      <c r="AB43" s="1281" t="s">
        <v>5547</v>
      </c>
      <c r="AC43" s="1281" t="s">
        <v>2363</v>
      </c>
      <c r="AD43" s="1272" t="s">
        <v>8402</v>
      </c>
      <c r="AE43" s="1272" t="s">
        <v>4785</v>
      </c>
      <c r="AF43" s="1282" t="s">
        <v>8403</v>
      </c>
      <c r="AG43" s="1282" t="s">
        <v>6207</v>
      </c>
      <c r="AH43" s="1282" t="s">
        <v>3224</v>
      </c>
      <c r="AI43" s="1282" t="s">
        <v>8404</v>
      </c>
      <c r="AJ43" s="1282" t="s">
        <v>8405</v>
      </c>
      <c r="AK43" s="1282" t="s">
        <v>8302</v>
      </c>
      <c r="AL43" s="1282" t="s">
        <v>2219</v>
      </c>
      <c r="AM43" s="1284" t="s">
        <v>8406</v>
      </c>
      <c r="AN43" s="1284" t="s">
        <v>3929</v>
      </c>
      <c r="AO43" s="1284" t="s">
        <v>8407</v>
      </c>
      <c r="AP43" s="1284" t="s">
        <v>8408</v>
      </c>
      <c r="AQ43" s="1284" t="s">
        <v>7954</v>
      </c>
      <c r="AR43" s="1284" t="s">
        <v>8409</v>
      </c>
      <c r="AS43" s="1284" t="s">
        <v>4170</v>
      </c>
      <c r="AT43" s="1275" t="s">
        <v>8410</v>
      </c>
      <c r="AU43" s="1267" t="s">
        <v>8411</v>
      </c>
      <c r="AV43" s="1243" t="str">
        <f t="shared" si="2"/>
        <v>1:34</v>
      </c>
      <c r="AW43" s="1319"/>
    </row>
    <row r="44" ht="15.75" customHeight="1">
      <c r="A44" s="1255" t="s">
        <v>1109</v>
      </c>
      <c r="B44" s="1349" t="s">
        <v>7450</v>
      </c>
      <c r="C44" s="1325">
        <v>0.05134259259259259</v>
      </c>
      <c r="D44" s="1261" t="s">
        <v>8412</v>
      </c>
      <c r="E44" s="1289" t="s">
        <v>8413</v>
      </c>
      <c r="F44" s="1289" t="s">
        <v>8414</v>
      </c>
      <c r="G44" s="1289" t="s">
        <v>8415</v>
      </c>
      <c r="H44" s="1274" t="s">
        <v>4726</v>
      </c>
      <c r="I44" s="1351" t="s">
        <v>235</v>
      </c>
      <c r="J44" s="1276" t="s">
        <v>8416</v>
      </c>
      <c r="K44" s="1276" t="s">
        <v>3132</v>
      </c>
      <c r="L44" s="1352" t="s">
        <v>7457</v>
      </c>
      <c r="M44" s="1352" t="s">
        <v>7458</v>
      </c>
      <c r="N44" s="1276" t="s">
        <v>8417</v>
      </c>
      <c r="O44" s="1352" t="s">
        <v>7460</v>
      </c>
      <c r="P44" s="1276" t="s">
        <v>277</v>
      </c>
      <c r="Q44" s="1280" t="s">
        <v>8418</v>
      </c>
      <c r="R44" s="1280" t="s">
        <v>8419</v>
      </c>
      <c r="S44" s="1353" t="s">
        <v>7463</v>
      </c>
      <c r="T44" s="1353" t="s">
        <v>7464</v>
      </c>
      <c r="U44" s="1280" t="s">
        <v>8420</v>
      </c>
      <c r="V44" s="1280" t="s">
        <v>3530</v>
      </c>
      <c r="W44" s="1354" t="s">
        <v>7467</v>
      </c>
      <c r="X44" s="1291" t="s">
        <v>3513</v>
      </c>
      <c r="Y44" s="1291" t="s">
        <v>4900</v>
      </c>
      <c r="Z44" s="1291" t="s">
        <v>5998</v>
      </c>
      <c r="AA44" s="1291" t="s">
        <v>8047</v>
      </c>
      <c r="AB44" s="1354" t="s">
        <v>7470</v>
      </c>
      <c r="AC44" s="1291" t="s">
        <v>6273</v>
      </c>
      <c r="AD44" s="1355" t="s">
        <v>7471</v>
      </c>
      <c r="AE44" s="1289" t="s">
        <v>8421</v>
      </c>
      <c r="AF44" s="1292" t="s">
        <v>8422</v>
      </c>
      <c r="AG44" s="1292" t="s">
        <v>8423</v>
      </c>
      <c r="AH44" s="1292" t="s">
        <v>2662</v>
      </c>
      <c r="AI44" s="1292" t="s">
        <v>8424</v>
      </c>
      <c r="AJ44" s="1292" t="s">
        <v>8425</v>
      </c>
      <c r="AK44" s="1356" t="s">
        <v>1622</v>
      </c>
      <c r="AL44" s="1292" t="s">
        <v>8426</v>
      </c>
      <c r="AM44" s="1283" t="s">
        <v>8427</v>
      </c>
      <c r="AN44" s="1284" t="s">
        <v>4907</v>
      </c>
      <c r="AO44" s="1283" t="s">
        <v>8428</v>
      </c>
      <c r="AP44" s="1283" t="s">
        <v>8429</v>
      </c>
      <c r="AQ44" s="1283" t="s">
        <v>8430</v>
      </c>
      <c r="AR44" s="1283" t="s">
        <v>8431</v>
      </c>
      <c r="AS44" s="1283" t="s">
        <v>4021</v>
      </c>
      <c r="AT44" s="1276" t="s">
        <v>8432</v>
      </c>
      <c r="AU44" s="1293" t="s">
        <v>8433</v>
      </c>
      <c r="AV44" s="1243" t="str">
        <f t="shared" si="2"/>
        <v>1:58</v>
      </c>
      <c r="AW44" s="1319"/>
    </row>
    <row r="45" ht="15.75" customHeight="1">
      <c r="A45" s="1245" t="s">
        <v>2842</v>
      </c>
      <c r="B45" s="1233" t="s">
        <v>7388</v>
      </c>
      <c r="C45" s="1320">
        <v>0.05134259259259259</v>
      </c>
      <c r="D45" s="1261" t="s">
        <v>8434</v>
      </c>
      <c r="E45" s="1243" t="s">
        <v>8435</v>
      </c>
      <c r="F45" s="1243" t="s">
        <v>8436</v>
      </c>
      <c r="G45" s="1243" t="s">
        <v>8437</v>
      </c>
      <c r="H45" s="1243" t="s">
        <v>7993</v>
      </c>
      <c r="I45" s="1243" t="s">
        <v>5424</v>
      </c>
      <c r="J45" s="1243" t="s">
        <v>8438</v>
      </c>
      <c r="K45" s="1243" t="s">
        <v>3241</v>
      </c>
      <c r="L45" s="1243" t="s">
        <v>8439</v>
      </c>
      <c r="M45" s="1243" t="s">
        <v>8134</v>
      </c>
      <c r="N45" s="1243" t="s">
        <v>194</v>
      </c>
      <c r="O45" s="1243" t="s">
        <v>8440</v>
      </c>
      <c r="P45" s="1243" t="s">
        <v>4523</v>
      </c>
      <c r="Q45" s="1243" t="s">
        <v>1894</v>
      </c>
      <c r="R45" s="1243" t="s">
        <v>8394</v>
      </c>
      <c r="S45" s="1243" t="s">
        <v>8011</v>
      </c>
      <c r="T45" s="1243" t="s">
        <v>8441</v>
      </c>
      <c r="U45" s="1243" t="s">
        <v>8442</v>
      </c>
      <c r="V45" s="1243" t="s">
        <v>8443</v>
      </c>
      <c r="W45" s="1243" t="s">
        <v>8444</v>
      </c>
      <c r="X45" s="1243" t="s">
        <v>8445</v>
      </c>
      <c r="Y45" s="1243" t="s">
        <v>277</v>
      </c>
      <c r="Z45" s="1243" t="s">
        <v>6697</v>
      </c>
      <c r="AA45" s="1243" t="s">
        <v>7949</v>
      </c>
      <c r="AB45" s="1243" t="s">
        <v>7492</v>
      </c>
      <c r="AC45" s="1243" t="s">
        <v>5498</v>
      </c>
      <c r="AD45" s="1243" t="s">
        <v>8446</v>
      </c>
      <c r="AE45" s="1243" t="s">
        <v>277</v>
      </c>
      <c r="AF45" s="1243" t="s">
        <v>8447</v>
      </c>
      <c r="AG45" s="1243" t="s">
        <v>8448</v>
      </c>
      <c r="AH45" s="1243" t="s">
        <v>4450</v>
      </c>
      <c r="AI45" s="1243" t="s">
        <v>8449</v>
      </c>
      <c r="AJ45" s="1243" t="s">
        <v>8405</v>
      </c>
      <c r="AK45" s="1243" t="s">
        <v>8450</v>
      </c>
      <c r="AL45" s="1243" t="s">
        <v>8451</v>
      </c>
      <c r="AM45" s="1243" t="s">
        <v>8452</v>
      </c>
      <c r="AN45" s="1243" t="s">
        <v>8453</v>
      </c>
      <c r="AO45" s="1243" t="s">
        <v>7674</v>
      </c>
      <c r="AP45" s="1243" t="s">
        <v>8454</v>
      </c>
      <c r="AQ45" s="1243" t="s">
        <v>8455</v>
      </c>
      <c r="AR45" s="1243" t="s">
        <v>8456</v>
      </c>
      <c r="AS45" s="1283" t="s">
        <v>3879</v>
      </c>
      <c r="AT45" s="1243" t="s">
        <v>8457</v>
      </c>
      <c r="AU45" s="1243" t="s">
        <v>8004</v>
      </c>
      <c r="AV45" s="1243" t="str">
        <f t="shared" si="2"/>
        <v>2:27</v>
      </c>
      <c r="AW45" s="1305"/>
    </row>
    <row r="46" ht="15.75" customHeight="1">
      <c r="A46" s="1300" t="s">
        <v>2897</v>
      </c>
      <c r="B46" s="1214" t="s">
        <v>7416</v>
      </c>
      <c r="C46" s="1234">
        <v>0.051354166666666666</v>
      </c>
      <c r="D46" s="1272" t="s">
        <v>8458</v>
      </c>
      <c r="E46" s="1261" t="s">
        <v>6079</v>
      </c>
      <c r="F46" s="1261" t="s">
        <v>8459</v>
      </c>
      <c r="G46" s="1272" t="s">
        <v>8460</v>
      </c>
      <c r="H46" s="1273" t="s">
        <v>8461</v>
      </c>
      <c r="I46" s="1261" t="s">
        <v>1071</v>
      </c>
      <c r="J46" s="1261" t="s">
        <v>7986</v>
      </c>
      <c r="K46" s="1261" t="s">
        <v>8084</v>
      </c>
      <c r="L46" s="1261" t="s">
        <v>2143</v>
      </c>
      <c r="M46" s="1261" t="s">
        <v>8462</v>
      </c>
      <c r="N46" s="1275" t="s">
        <v>7896</v>
      </c>
      <c r="O46" s="1261" t="s">
        <v>8463</v>
      </c>
      <c r="P46" s="1275" t="s">
        <v>8139</v>
      </c>
      <c r="Q46" s="1261" t="s">
        <v>2140</v>
      </c>
      <c r="R46" s="1261" t="s">
        <v>4990</v>
      </c>
      <c r="S46" s="1278" t="s">
        <v>7938</v>
      </c>
      <c r="T46" s="1261" t="s">
        <v>5350</v>
      </c>
      <c r="U46" s="1278" t="s">
        <v>8464</v>
      </c>
      <c r="V46" s="1261" t="s">
        <v>2494</v>
      </c>
      <c r="W46" s="1261" t="s">
        <v>8465</v>
      </c>
      <c r="X46" s="1261" t="s">
        <v>8466</v>
      </c>
      <c r="Y46" s="1261" t="s">
        <v>7998</v>
      </c>
      <c r="Z46" s="1261" t="s">
        <v>2690</v>
      </c>
      <c r="AA46" s="1281" t="s">
        <v>1037</v>
      </c>
      <c r="AB46" s="1261" t="s">
        <v>3871</v>
      </c>
      <c r="AC46" s="1261" t="s">
        <v>8467</v>
      </c>
      <c r="AD46" s="1261" t="s">
        <v>8468</v>
      </c>
      <c r="AE46" s="1314" t="s">
        <v>7437</v>
      </c>
      <c r="AF46" s="1261" t="s">
        <v>8469</v>
      </c>
      <c r="AG46" s="1261" t="s">
        <v>8098</v>
      </c>
      <c r="AH46" s="1261" t="s">
        <v>8332</v>
      </c>
      <c r="AI46" s="1282" t="s">
        <v>8470</v>
      </c>
      <c r="AJ46" s="1261" t="s">
        <v>8471</v>
      </c>
      <c r="AK46" s="1261" t="s">
        <v>3404</v>
      </c>
      <c r="AL46" s="1261" t="s">
        <v>1869</v>
      </c>
      <c r="AM46" s="1261" t="s">
        <v>8449</v>
      </c>
      <c r="AN46" s="1284" t="s">
        <v>2456</v>
      </c>
      <c r="AO46" s="1261" t="s">
        <v>4868</v>
      </c>
      <c r="AP46" s="1261" t="s">
        <v>8472</v>
      </c>
      <c r="AQ46" s="1284" t="s">
        <v>5690</v>
      </c>
      <c r="AR46" s="1261" t="s">
        <v>8473</v>
      </c>
      <c r="AS46" s="1357" t="s">
        <v>4516</v>
      </c>
      <c r="AT46" s="1261" t="s">
        <v>8474</v>
      </c>
      <c r="AU46" s="1267" t="s">
        <v>8475</v>
      </c>
      <c r="AV46" s="1242" t="s">
        <v>6964</v>
      </c>
      <c r="AW46" s="1302" t="s">
        <v>8476</v>
      </c>
    </row>
    <row r="47" ht="15.75" customHeight="1">
      <c r="A47" s="1300" t="s">
        <v>6199</v>
      </c>
      <c r="B47" s="1338" t="s">
        <v>7388</v>
      </c>
      <c r="C47" s="1358">
        <v>0.05143518518518519</v>
      </c>
      <c r="D47" s="1272" t="s">
        <v>8477</v>
      </c>
      <c r="E47" s="1272" t="s">
        <v>8478</v>
      </c>
      <c r="F47" s="1272" t="s">
        <v>8479</v>
      </c>
      <c r="G47" s="1272" t="s">
        <v>7712</v>
      </c>
      <c r="H47" s="1273" t="s">
        <v>8480</v>
      </c>
      <c r="I47" s="1273" t="s">
        <v>782</v>
      </c>
      <c r="J47" s="1275" t="s">
        <v>7940</v>
      </c>
      <c r="K47" s="1275" t="s">
        <v>8481</v>
      </c>
      <c r="L47" s="1275" t="s">
        <v>4005</v>
      </c>
      <c r="M47" s="1275" t="s">
        <v>8482</v>
      </c>
      <c r="N47" s="1359" t="s">
        <v>1077</v>
      </c>
      <c r="O47" s="1275" t="s">
        <v>3305</v>
      </c>
      <c r="P47" s="1275" t="s">
        <v>303</v>
      </c>
      <c r="Q47" s="1278" t="s">
        <v>8483</v>
      </c>
      <c r="R47" s="1278" t="s">
        <v>7874</v>
      </c>
      <c r="S47" s="1278" t="s">
        <v>8484</v>
      </c>
      <c r="T47" s="1278" t="s">
        <v>8485</v>
      </c>
      <c r="U47" s="1278" t="s">
        <v>7953</v>
      </c>
      <c r="V47" s="1278" t="s">
        <v>2532</v>
      </c>
      <c r="W47" s="1281" t="s">
        <v>8486</v>
      </c>
      <c r="X47" s="1281" t="s">
        <v>8487</v>
      </c>
      <c r="Y47" s="1281" t="s">
        <v>3180</v>
      </c>
      <c r="Z47" s="1281" t="s">
        <v>8488</v>
      </c>
      <c r="AA47" s="1281" t="s">
        <v>8487</v>
      </c>
      <c r="AB47" s="1281" t="s">
        <v>8089</v>
      </c>
      <c r="AC47" s="1281" t="s">
        <v>147</v>
      </c>
      <c r="AD47" s="1272" t="s">
        <v>8489</v>
      </c>
      <c r="AE47" s="1272" t="s">
        <v>4388</v>
      </c>
      <c r="AF47" s="1282" t="s">
        <v>8490</v>
      </c>
      <c r="AG47" s="1282" t="s">
        <v>8491</v>
      </c>
      <c r="AH47" s="1282" t="s">
        <v>8255</v>
      </c>
      <c r="AI47" s="1282" t="s">
        <v>8491</v>
      </c>
      <c r="AJ47" s="1282" t="s">
        <v>8492</v>
      </c>
      <c r="AK47" s="1360" t="s">
        <v>3833</v>
      </c>
      <c r="AL47" s="1282" t="s">
        <v>8493</v>
      </c>
      <c r="AM47" s="1284" t="s">
        <v>8494</v>
      </c>
      <c r="AN47" s="1284" t="s">
        <v>461</v>
      </c>
      <c r="AO47" s="1284" t="s">
        <v>2976</v>
      </c>
      <c r="AP47" s="1284" t="s">
        <v>8495</v>
      </c>
      <c r="AQ47" s="1261" t="s">
        <v>3789</v>
      </c>
      <c r="AR47" s="1361" t="s">
        <v>8496</v>
      </c>
      <c r="AS47" s="1284" t="s">
        <v>8497</v>
      </c>
      <c r="AT47" s="1275" t="s">
        <v>8498</v>
      </c>
      <c r="AU47" s="1267" t="s">
        <v>8499</v>
      </c>
      <c r="AV47" s="1243" t="str">
        <f t="shared" ref="AV47:AV57" si="3">TEXT(AU47-C47,"m:ss")</f>
        <v>4:08</v>
      </c>
      <c r="AW47" s="1302" t="s">
        <v>8500</v>
      </c>
    </row>
    <row r="48">
      <c r="A48" s="1300" t="s">
        <v>2654</v>
      </c>
      <c r="B48" s="1301" t="s">
        <v>7388</v>
      </c>
      <c r="C48" s="1234">
        <v>0.0515162037037037</v>
      </c>
      <c r="D48" s="1272" t="s">
        <v>8240</v>
      </c>
      <c r="E48" s="1272" t="s">
        <v>5614</v>
      </c>
      <c r="F48" s="1272" t="s">
        <v>8501</v>
      </c>
      <c r="G48" s="1272" t="s">
        <v>8502</v>
      </c>
      <c r="H48" s="1272" t="s">
        <v>8503</v>
      </c>
      <c r="I48" s="1272" t="s">
        <v>3266</v>
      </c>
      <c r="J48" s="1275" t="s">
        <v>7653</v>
      </c>
      <c r="K48" s="1275" t="s">
        <v>8504</v>
      </c>
      <c r="L48" s="1275" t="s">
        <v>8505</v>
      </c>
      <c r="M48" s="1275" t="s">
        <v>8088</v>
      </c>
      <c r="N48" s="1275" t="s">
        <v>8506</v>
      </c>
      <c r="O48" s="1275" t="s">
        <v>8507</v>
      </c>
      <c r="P48" s="1275" t="s">
        <v>3786</v>
      </c>
      <c r="Q48" s="1278" t="s">
        <v>8508</v>
      </c>
      <c r="R48" s="1278" t="s">
        <v>2462</v>
      </c>
      <c r="S48" s="1278" t="s">
        <v>8509</v>
      </c>
      <c r="T48" s="1278" t="s">
        <v>194</v>
      </c>
      <c r="U48" s="1278" t="s">
        <v>8273</v>
      </c>
      <c r="V48" s="1278" t="s">
        <v>5597</v>
      </c>
      <c r="W48" s="1281" t="s">
        <v>5782</v>
      </c>
      <c r="X48" s="1281" t="s">
        <v>8510</v>
      </c>
      <c r="Y48" s="1281" t="s">
        <v>7966</v>
      </c>
      <c r="Z48" s="1281" t="s">
        <v>8511</v>
      </c>
      <c r="AA48" s="1242" t="s">
        <v>486</v>
      </c>
      <c r="AB48" s="1281" t="s">
        <v>5177</v>
      </c>
      <c r="AC48" s="1281" t="s">
        <v>4510</v>
      </c>
      <c r="AD48" s="1272" t="s">
        <v>8512</v>
      </c>
      <c r="AE48" s="1272" t="s">
        <v>8513</v>
      </c>
      <c r="AF48" s="1282" t="s">
        <v>8514</v>
      </c>
      <c r="AG48" s="1282" t="s">
        <v>8334</v>
      </c>
      <c r="AH48" s="1282" t="s">
        <v>4973</v>
      </c>
      <c r="AI48" s="1282" t="s">
        <v>310</v>
      </c>
      <c r="AJ48" s="1282" t="s">
        <v>8515</v>
      </c>
      <c r="AK48" s="1282" t="s">
        <v>8516</v>
      </c>
      <c r="AL48" s="1282" t="s">
        <v>4309</v>
      </c>
      <c r="AM48" s="1284" t="s">
        <v>2547</v>
      </c>
      <c r="AN48" s="1284" t="s">
        <v>5571</v>
      </c>
      <c r="AO48" s="1284" t="s">
        <v>7674</v>
      </c>
      <c r="AP48" s="1284" t="s">
        <v>8517</v>
      </c>
      <c r="AQ48" s="1284" t="s">
        <v>7954</v>
      </c>
      <c r="AR48" s="1284" t="s">
        <v>8518</v>
      </c>
      <c r="AS48" s="1284" t="s">
        <v>1435</v>
      </c>
      <c r="AT48" s="1275" t="s">
        <v>8519</v>
      </c>
      <c r="AU48" s="1267" t="s">
        <v>8520</v>
      </c>
      <c r="AV48" s="1243" t="str">
        <f t="shared" si="3"/>
        <v>2:41</v>
      </c>
      <c r="AW48" s="1302" t="s">
        <v>8521</v>
      </c>
    </row>
    <row r="49" ht="15.75" customHeight="1">
      <c r="A49" s="1288" t="s">
        <v>5926</v>
      </c>
      <c r="B49" s="1233" t="s">
        <v>7388</v>
      </c>
      <c r="C49" s="1234">
        <v>0.05157407407407407</v>
      </c>
      <c r="D49" s="1261" t="s">
        <v>8522</v>
      </c>
      <c r="E49" s="1272" t="s">
        <v>8523</v>
      </c>
      <c r="F49" s="1272" t="s">
        <v>8524</v>
      </c>
      <c r="G49" s="1289" t="s">
        <v>7961</v>
      </c>
      <c r="H49" s="1274" t="s">
        <v>5838</v>
      </c>
      <c r="I49" s="1274" t="s">
        <v>208</v>
      </c>
      <c r="J49" s="1276" t="s">
        <v>4756</v>
      </c>
      <c r="K49" s="1276" t="s">
        <v>7701</v>
      </c>
      <c r="L49" s="1276" t="s">
        <v>8525</v>
      </c>
      <c r="M49" s="1276" t="s">
        <v>8526</v>
      </c>
      <c r="N49" s="1276" t="s">
        <v>1314</v>
      </c>
      <c r="O49" s="1276" t="s">
        <v>8527</v>
      </c>
      <c r="P49" s="1276" t="s">
        <v>4705</v>
      </c>
      <c r="Q49" s="1280" t="s">
        <v>8528</v>
      </c>
      <c r="R49" s="1280" t="s">
        <v>7892</v>
      </c>
      <c r="S49" s="1280" t="s">
        <v>8529</v>
      </c>
      <c r="T49" s="1280" t="s">
        <v>3194</v>
      </c>
      <c r="U49" s="1280" t="s">
        <v>5824</v>
      </c>
      <c r="V49" s="1280" t="s">
        <v>4572</v>
      </c>
      <c r="W49" s="1291" t="s">
        <v>8530</v>
      </c>
      <c r="X49" s="1291" t="s">
        <v>8142</v>
      </c>
      <c r="Y49" s="1291" t="s">
        <v>3354</v>
      </c>
      <c r="Z49" s="1291" t="s">
        <v>7470</v>
      </c>
      <c r="AA49" s="1291" t="s">
        <v>2644</v>
      </c>
      <c r="AB49" s="1291" t="s">
        <v>5086</v>
      </c>
      <c r="AC49" s="1291" t="s">
        <v>3625</v>
      </c>
      <c r="AD49" s="1272" t="s">
        <v>8531</v>
      </c>
      <c r="AE49" s="1289" t="s">
        <v>4161</v>
      </c>
      <c r="AF49" s="1292" t="s">
        <v>8532</v>
      </c>
      <c r="AG49" s="1292" t="s">
        <v>8533</v>
      </c>
      <c r="AH49" s="1292" t="s">
        <v>8534</v>
      </c>
      <c r="AI49" s="1292" t="s">
        <v>173</v>
      </c>
      <c r="AJ49" s="1292" t="s">
        <v>8535</v>
      </c>
      <c r="AK49" s="1282" t="s">
        <v>521</v>
      </c>
      <c r="AL49" s="1282" t="s">
        <v>8536</v>
      </c>
      <c r="AM49" s="1283" t="s">
        <v>2825</v>
      </c>
      <c r="AN49" s="1283" t="s">
        <v>8537</v>
      </c>
      <c r="AO49" s="1283" t="s">
        <v>8538</v>
      </c>
      <c r="AP49" s="1283" t="s">
        <v>8539</v>
      </c>
      <c r="AQ49" s="1283" t="s">
        <v>8540</v>
      </c>
      <c r="AR49" s="1284" t="s">
        <v>6204</v>
      </c>
      <c r="AS49" s="1283" t="s">
        <v>3879</v>
      </c>
      <c r="AT49" s="1276" t="s">
        <v>8541</v>
      </c>
      <c r="AU49" s="1293" t="s">
        <v>8542</v>
      </c>
      <c r="AV49" s="1243" t="str">
        <f t="shared" si="3"/>
        <v>4:40</v>
      </c>
      <c r="AW49" s="1319" t="s">
        <v>8543</v>
      </c>
    </row>
    <row r="50">
      <c r="A50" s="1300" t="s">
        <v>1283</v>
      </c>
      <c r="B50" s="1301" t="s">
        <v>7388</v>
      </c>
      <c r="C50" s="1234">
        <v>0.05162037037037037</v>
      </c>
      <c r="D50" s="1272" t="s">
        <v>8544</v>
      </c>
      <c r="E50" s="1272" t="s">
        <v>8545</v>
      </c>
      <c r="F50" s="1272" t="s">
        <v>8546</v>
      </c>
      <c r="G50" s="1272" t="s">
        <v>8547</v>
      </c>
      <c r="H50" s="1261" t="s">
        <v>8548</v>
      </c>
      <c r="I50" s="1273" t="s">
        <v>914</v>
      </c>
      <c r="J50" s="1275" t="s">
        <v>8549</v>
      </c>
      <c r="K50" s="1275" t="s">
        <v>8550</v>
      </c>
      <c r="L50" s="1275" t="s">
        <v>8551</v>
      </c>
      <c r="M50" s="1275" t="s">
        <v>691</v>
      </c>
      <c r="N50" s="1275" t="s">
        <v>7709</v>
      </c>
      <c r="O50" s="1275" t="s">
        <v>8552</v>
      </c>
      <c r="P50" s="1275" t="s">
        <v>1987</v>
      </c>
      <c r="Q50" s="1278" t="s">
        <v>8553</v>
      </c>
      <c r="R50" s="1278" t="s">
        <v>8554</v>
      </c>
      <c r="S50" s="1278" t="s">
        <v>8362</v>
      </c>
      <c r="T50" s="1278" t="s">
        <v>2688</v>
      </c>
      <c r="U50" s="1278" t="s">
        <v>8555</v>
      </c>
      <c r="V50" s="1278" t="s">
        <v>7680</v>
      </c>
      <c r="W50" s="1281" t="s">
        <v>8556</v>
      </c>
      <c r="X50" s="1281" t="s">
        <v>8557</v>
      </c>
      <c r="Y50" s="1281" t="s">
        <v>8558</v>
      </c>
      <c r="Z50" s="1281" t="s">
        <v>1114</v>
      </c>
      <c r="AA50" s="1242" t="s">
        <v>8396</v>
      </c>
      <c r="AB50" s="1281" t="s">
        <v>6491</v>
      </c>
      <c r="AC50" s="1281" t="s">
        <v>8559</v>
      </c>
      <c r="AD50" s="1272" t="s">
        <v>8560</v>
      </c>
      <c r="AE50" s="1272" t="s">
        <v>8561</v>
      </c>
      <c r="AF50" s="1282" t="s">
        <v>8562</v>
      </c>
      <c r="AG50" s="1282" t="s">
        <v>3225</v>
      </c>
      <c r="AH50" s="1282" t="s">
        <v>4005</v>
      </c>
      <c r="AI50" s="1282" t="s">
        <v>8563</v>
      </c>
      <c r="AJ50" s="1282" t="s">
        <v>8564</v>
      </c>
      <c r="AK50" s="1282" t="s">
        <v>8565</v>
      </c>
      <c r="AL50" s="1282" t="s">
        <v>8566</v>
      </c>
      <c r="AM50" s="1284" t="s">
        <v>8567</v>
      </c>
      <c r="AN50" s="1284" t="s">
        <v>5571</v>
      </c>
      <c r="AO50" s="1284" t="s">
        <v>8568</v>
      </c>
      <c r="AP50" s="1284" t="s">
        <v>8569</v>
      </c>
      <c r="AQ50" s="1284" t="s">
        <v>8076</v>
      </c>
      <c r="AR50" s="1284" t="s">
        <v>8570</v>
      </c>
      <c r="AS50" s="1284" t="s">
        <v>4612</v>
      </c>
      <c r="AT50" s="1275" t="s">
        <v>8571</v>
      </c>
      <c r="AU50" s="1267" t="s">
        <v>8572</v>
      </c>
      <c r="AV50" s="1293" t="str">
        <f t="shared" si="3"/>
        <v>5:07</v>
      </c>
      <c r="AW50" s="1302"/>
    </row>
    <row r="51" ht="15.75" customHeight="1">
      <c r="A51" s="1300" t="s">
        <v>6929</v>
      </c>
      <c r="B51" s="1301" t="s">
        <v>7388</v>
      </c>
      <c r="C51" s="1234">
        <v>0.051631944444444446</v>
      </c>
      <c r="D51" s="1272" t="s">
        <v>8573</v>
      </c>
      <c r="E51" s="1272" t="s">
        <v>6309</v>
      </c>
      <c r="F51" s="1272" t="s">
        <v>8180</v>
      </c>
      <c r="G51" s="1272" t="s">
        <v>8574</v>
      </c>
      <c r="H51" s="1273" t="s">
        <v>8575</v>
      </c>
      <c r="I51" s="1273" t="s">
        <v>749</v>
      </c>
      <c r="J51" s="1275" t="s">
        <v>8244</v>
      </c>
      <c r="K51" s="1275" t="s">
        <v>7407</v>
      </c>
      <c r="L51" s="1275" t="s">
        <v>4831</v>
      </c>
      <c r="M51" s="1275" t="s">
        <v>8576</v>
      </c>
      <c r="N51" s="1275" t="s">
        <v>7875</v>
      </c>
      <c r="O51" s="1275" t="s">
        <v>8577</v>
      </c>
      <c r="P51" s="1275" t="s">
        <v>6344</v>
      </c>
      <c r="Q51" s="1278" t="s">
        <v>8578</v>
      </c>
      <c r="R51" s="1278" t="s">
        <v>8373</v>
      </c>
      <c r="S51" s="1278" t="s">
        <v>758</v>
      </c>
      <c r="T51" s="1278" t="s">
        <v>2801</v>
      </c>
      <c r="U51" s="1278" t="s">
        <v>8579</v>
      </c>
      <c r="V51" s="1278" t="s">
        <v>8580</v>
      </c>
      <c r="W51" s="1281" t="s">
        <v>8581</v>
      </c>
      <c r="X51" s="1281" t="s">
        <v>521</v>
      </c>
      <c r="Y51" s="1281" t="s">
        <v>4563</v>
      </c>
      <c r="Z51" s="1281" t="s">
        <v>8582</v>
      </c>
      <c r="AA51" s="1242" t="s">
        <v>8583</v>
      </c>
      <c r="AB51" s="1281" t="s">
        <v>8165</v>
      </c>
      <c r="AC51" s="1281" t="s">
        <v>4054</v>
      </c>
      <c r="AD51" s="1272" t="s">
        <v>8584</v>
      </c>
      <c r="AE51" s="1272" t="s">
        <v>8585</v>
      </c>
      <c r="AF51" s="1362" t="s">
        <v>8586</v>
      </c>
      <c r="AG51" s="1282" t="s">
        <v>6413</v>
      </c>
      <c r="AH51" s="1282" t="s">
        <v>8534</v>
      </c>
      <c r="AI51" s="1282" t="s">
        <v>3225</v>
      </c>
      <c r="AJ51" s="1282" t="s">
        <v>8587</v>
      </c>
      <c r="AK51" s="1282" t="s">
        <v>1194</v>
      </c>
      <c r="AL51" s="1282" t="s">
        <v>8566</v>
      </c>
      <c r="AM51" s="1284" t="s">
        <v>2644</v>
      </c>
      <c r="AN51" s="1284" t="s">
        <v>5023</v>
      </c>
      <c r="AO51" s="1284" t="s">
        <v>6263</v>
      </c>
      <c r="AP51" s="1284" t="s">
        <v>8588</v>
      </c>
      <c r="AQ51" s="1284" t="s">
        <v>2886</v>
      </c>
      <c r="AR51" s="1284" t="s">
        <v>8112</v>
      </c>
      <c r="AS51" s="1284" t="s">
        <v>3560</v>
      </c>
      <c r="AT51" s="1275" t="s">
        <v>8589</v>
      </c>
      <c r="AU51" s="1267" t="s">
        <v>8590</v>
      </c>
      <c r="AV51" s="1243" t="str">
        <f t="shared" si="3"/>
        <v>2:25</v>
      </c>
      <c r="AW51" s="1331" t="s">
        <v>8591</v>
      </c>
    </row>
    <row r="52" ht="15.75" customHeight="1">
      <c r="A52" s="1303" t="s">
        <v>8592</v>
      </c>
      <c r="B52" s="1233" t="s">
        <v>7388</v>
      </c>
      <c r="C52" s="1320">
        <v>0.051631944444444446</v>
      </c>
      <c r="D52" s="1261" t="s">
        <v>8593</v>
      </c>
      <c r="E52" s="1243" t="s">
        <v>8594</v>
      </c>
      <c r="F52" s="1243" t="s">
        <v>7478</v>
      </c>
      <c r="G52" s="1243" t="s">
        <v>8595</v>
      </c>
      <c r="H52" s="1243" t="s">
        <v>8596</v>
      </c>
      <c r="I52" s="1243" t="s">
        <v>4244</v>
      </c>
      <c r="J52" s="1243" t="s">
        <v>2881</v>
      </c>
      <c r="K52" s="1243" t="s">
        <v>8597</v>
      </c>
      <c r="L52" s="1243" t="s">
        <v>8598</v>
      </c>
      <c r="M52" s="1243" t="s">
        <v>691</v>
      </c>
      <c r="N52" s="1243" t="s">
        <v>8599</v>
      </c>
      <c r="O52" s="1243" t="s">
        <v>4065</v>
      </c>
      <c r="P52" s="1243" t="s">
        <v>7422</v>
      </c>
      <c r="Q52" s="1243" t="s">
        <v>8600</v>
      </c>
      <c r="R52" s="1243" t="s">
        <v>8601</v>
      </c>
      <c r="S52" s="1243" t="s">
        <v>8315</v>
      </c>
      <c r="T52" s="1243" t="s">
        <v>8406</v>
      </c>
      <c r="U52" s="1243" t="s">
        <v>8602</v>
      </c>
      <c r="V52" s="1243" t="s">
        <v>8603</v>
      </c>
      <c r="W52" s="1243" t="s">
        <v>8604</v>
      </c>
      <c r="X52" s="1243" t="s">
        <v>8605</v>
      </c>
      <c r="Y52" s="1243" t="s">
        <v>4054</v>
      </c>
      <c r="Z52" s="1243" t="s">
        <v>5815</v>
      </c>
      <c r="AA52" s="1243" t="s">
        <v>7832</v>
      </c>
      <c r="AB52" s="1243" t="s">
        <v>8606</v>
      </c>
      <c r="AC52" s="1243" t="s">
        <v>277</v>
      </c>
      <c r="AD52" s="1243" t="s">
        <v>5699</v>
      </c>
      <c r="AE52" s="1243" t="s">
        <v>3611</v>
      </c>
      <c r="AF52" s="1243" t="s">
        <v>7420</v>
      </c>
      <c r="AG52" s="1243" t="s">
        <v>8607</v>
      </c>
      <c r="AH52" s="1243" t="s">
        <v>4706</v>
      </c>
      <c r="AI52" s="1243" t="s">
        <v>4964</v>
      </c>
      <c r="AJ52" s="1243" t="s">
        <v>8608</v>
      </c>
      <c r="AK52" s="1243" t="s">
        <v>8401</v>
      </c>
      <c r="AL52" s="1243" t="s">
        <v>4443</v>
      </c>
      <c r="AM52" s="1243" t="s">
        <v>8609</v>
      </c>
      <c r="AN52" s="1243" t="s">
        <v>7244</v>
      </c>
      <c r="AO52" s="1243" t="s">
        <v>8610</v>
      </c>
      <c r="AP52" s="1243" t="s">
        <v>8611</v>
      </c>
      <c r="AQ52" s="1243" t="s">
        <v>2776</v>
      </c>
      <c r="AR52" s="1243" t="s">
        <v>8612</v>
      </c>
      <c r="AS52" s="1243" t="s">
        <v>4039</v>
      </c>
      <c r="AT52" s="1243" t="s">
        <v>8613</v>
      </c>
      <c r="AU52" s="1321" t="str">
        <f>HYPERLINK("https://splits.io/pc9","1:16:48")</f>
        <v>1:16:48</v>
      </c>
      <c r="AV52" s="1243" t="str">
        <f t="shared" si="3"/>
        <v>2:27</v>
      </c>
      <c r="AW52" s="1254" t="s">
        <v>8614</v>
      </c>
    </row>
    <row r="53" ht="15.75" customHeight="1">
      <c r="A53" s="1288" t="s">
        <v>5083</v>
      </c>
      <c r="B53" s="1233" t="s">
        <v>7388</v>
      </c>
      <c r="C53" s="1325">
        <v>0.051631944444444446</v>
      </c>
      <c r="D53" s="1261" t="s">
        <v>8615</v>
      </c>
      <c r="E53" s="1289" t="s">
        <v>6431</v>
      </c>
      <c r="F53" s="1289" t="s">
        <v>8616</v>
      </c>
      <c r="G53" s="1289" t="s">
        <v>4634</v>
      </c>
      <c r="H53" s="1274" t="s">
        <v>8182</v>
      </c>
      <c r="I53" s="1274" t="s">
        <v>4054</v>
      </c>
      <c r="J53" s="1276" t="s">
        <v>8617</v>
      </c>
      <c r="K53" s="1276" t="s">
        <v>7287</v>
      </c>
      <c r="L53" s="1276" t="s">
        <v>7113</v>
      </c>
      <c r="M53" s="1276" t="s">
        <v>924</v>
      </c>
      <c r="N53" s="1276" t="s">
        <v>8136</v>
      </c>
      <c r="O53" s="1276" t="s">
        <v>8372</v>
      </c>
      <c r="P53" s="1276" t="s">
        <v>8618</v>
      </c>
      <c r="Q53" s="1280" t="s">
        <v>8619</v>
      </c>
      <c r="R53" s="1280" t="s">
        <v>7892</v>
      </c>
      <c r="S53" s="1280" t="s">
        <v>3605</v>
      </c>
      <c r="T53" s="1280" t="s">
        <v>8620</v>
      </c>
      <c r="U53" s="1280" t="s">
        <v>8621</v>
      </c>
      <c r="V53" s="1280" t="s">
        <v>8622</v>
      </c>
      <c r="W53" s="1291" t="s">
        <v>8623</v>
      </c>
      <c r="X53" s="1291" t="s">
        <v>8624</v>
      </c>
      <c r="Y53" s="1291" t="s">
        <v>8625</v>
      </c>
      <c r="Z53" s="1291" t="s">
        <v>4727</v>
      </c>
      <c r="AA53" s="1291" t="s">
        <v>7857</v>
      </c>
      <c r="AB53" s="1291" t="s">
        <v>6260</v>
      </c>
      <c r="AC53" s="1291" t="s">
        <v>8626</v>
      </c>
      <c r="AD53" s="1289" t="s">
        <v>8627</v>
      </c>
      <c r="AE53" s="1272" t="s">
        <v>4785</v>
      </c>
      <c r="AF53" s="1292" t="s">
        <v>8628</v>
      </c>
      <c r="AG53" s="1292" t="s">
        <v>8629</v>
      </c>
      <c r="AH53" s="1292" t="s">
        <v>2050</v>
      </c>
      <c r="AI53" s="1292" t="s">
        <v>3737</v>
      </c>
      <c r="AJ53" s="1292" t="s">
        <v>7085</v>
      </c>
      <c r="AK53" s="1292" t="s">
        <v>8630</v>
      </c>
      <c r="AL53" s="1292" t="s">
        <v>5023</v>
      </c>
      <c r="AM53" s="1283" t="s">
        <v>8631</v>
      </c>
      <c r="AN53" s="1283" t="s">
        <v>8632</v>
      </c>
      <c r="AO53" s="1283" t="s">
        <v>7546</v>
      </c>
      <c r="AP53" s="1283" t="s">
        <v>8569</v>
      </c>
      <c r="AQ53" s="1283" t="s">
        <v>8633</v>
      </c>
      <c r="AR53" s="1283" t="s">
        <v>4101</v>
      </c>
      <c r="AS53" s="1283" t="s">
        <v>2708</v>
      </c>
      <c r="AT53" s="1276" t="s">
        <v>8634</v>
      </c>
      <c r="AU53" s="1293" t="s">
        <v>8635</v>
      </c>
      <c r="AV53" s="1243" t="str">
        <f t="shared" si="3"/>
        <v>3:33</v>
      </c>
      <c r="AW53" s="1329"/>
    </row>
    <row r="54" ht="15.75" customHeight="1">
      <c r="A54" s="1245" t="s">
        <v>3377</v>
      </c>
      <c r="B54" s="1233" t="s">
        <v>7388</v>
      </c>
      <c r="C54" s="1320">
        <v>0.05164351851851852</v>
      </c>
      <c r="D54" s="1261" t="s">
        <v>8636</v>
      </c>
      <c r="E54" s="1243" t="s">
        <v>7519</v>
      </c>
      <c r="F54" s="1243" t="s">
        <v>8637</v>
      </c>
      <c r="G54" s="1243" t="s">
        <v>8638</v>
      </c>
      <c r="H54" s="1243" t="s">
        <v>8639</v>
      </c>
      <c r="I54" s="1243" t="s">
        <v>1365</v>
      </c>
      <c r="J54" s="1243" t="s">
        <v>869</v>
      </c>
      <c r="K54" s="1243" t="s">
        <v>5712</v>
      </c>
      <c r="L54" s="1243" t="s">
        <v>2826</v>
      </c>
      <c r="M54" s="1243" t="s">
        <v>8576</v>
      </c>
      <c r="N54" s="1243" t="s">
        <v>7602</v>
      </c>
      <c r="O54" s="1243" t="s">
        <v>8640</v>
      </c>
      <c r="P54" s="1243" t="s">
        <v>4388</v>
      </c>
      <c r="Q54" s="1243" t="s">
        <v>8641</v>
      </c>
      <c r="R54" s="1243" t="s">
        <v>1836</v>
      </c>
      <c r="S54" s="1243" t="s">
        <v>8642</v>
      </c>
      <c r="T54" s="1243" t="s">
        <v>8643</v>
      </c>
      <c r="U54" s="1243" t="s">
        <v>8644</v>
      </c>
      <c r="V54" s="1243" t="s">
        <v>8645</v>
      </c>
      <c r="W54" s="1243" t="s">
        <v>8646</v>
      </c>
      <c r="X54" s="1243" t="s">
        <v>502</v>
      </c>
      <c r="Y54" s="1243" t="s">
        <v>7750</v>
      </c>
      <c r="Z54" s="1243" t="s">
        <v>5998</v>
      </c>
      <c r="AA54" s="1243" t="s">
        <v>7900</v>
      </c>
      <c r="AB54" s="1243" t="s">
        <v>6262</v>
      </c>
      <c r="AC54" s="1243" t="s">
        <v>6383</v>
      </c>
      <c r="AD54" s="1243" t="s">
        <v>8647</v>
      </c>
      <c r="AE54" s="1243" t="s">
        <v>1696</v>
      </c>
      <c r="AF54" s="1243" t="s">
        <v>8648</v>
      </c>
      <c r="AG54" s="1243" t="s">
        <v>418</v>
      </c>
      <c r="AH54" s="1243" t="s">
        <v>4706</v>
      </c>
      <c r="AI54" s="1243" t="s">
        <v>8649</v>
      </c>
      <c r="AJ54" s="1243" t="s">
        <v>8650</v>
      </c>
      <c r="AK54" s="1243" t="s">
        <v>8324</v>
      </c>
      <c r="AL54" s="1243" t="s">
        <v>4385</v>
      </c>
      <c r="AM54" s="1243" t="s">
        <v>8015</v>
      </c>
      <c r="AN54" s="1243" t="s">
        <v>7914</v>
      </c>
      <c r="AO54" s="1243" t="s">
        <v>8431</v>
      </c>
      <c r="AP54" s="1243" t="s">
        <v>8651</v>
      </c>
      <c r="AQ54" s="1243" t="s">
        <v>8652</v>
      </c>
      <c r="AR54" s="1243" t="s">
        <v>8110</v>
      </c>
      <c r="AS54" s="1243" t="s">
        <v>8653</v>
      </c>
      <c r="AT54" s="1243" t="s">
        <v>8403</v>
      </c>
      <c r="AU54" s="1243" t="s">
        <v>8654</v>
      </c>
      <c r="AV54" s="1243" t="str">
        <f t="shared" si="3"/>
        <v>3:13</v>
      </c>
      <c r="AW54" s="1254" t="s">
        <v>8655</v>
      </c>
    </row>
    <row r="55" ht="15.75" customHeight="1">
      <c r="A55" s="1255" t="s">
        <v>5996</v>
      </c>
      <c r="B55" s="1349" t="s">
        <v>7450</v>
      </c>
      <c r="C55" s="1325">
        <v>0.05167824074074074</v>
      </c>
      <c r="D55" s="1261" t="s">
        <v>8656</v>
      </c>
      <c r="E55" s="1289" t="s">
        <v>8035</v>
      </c>
      <c r="F55" s="1289" t="s">
        <v>7758</v>
      </c>
      <c r="G55" s="1355" t="s">
        <v>573</v>
      </c>
      <c r="H55" s="1274" t="s">
        <v>8657</v>
      </c>
      <c r="I55" s="1274" t="s">
        <v>1682</v>
      </c>
      <c r="J55" s="1276" t="s">
        <v>8658</v>
      </c>
      <c r="K55" s="1276" t="s">
        <v>8659</v>
      </c>
      <c r="L55" s="1276" t="s">
        <v>1429</v>
      </c>
      <c r="M55" s="1276" t="s">
        <v>8209</v>
      </c>
      <c r="N55" s="1276" t="s">
        <v>8660</v>
      </c>
      <c r="O55" s="1276" t="s">
        <v>8661</v>
      </c>
      <c r="P55" s="1276" t="s">
        <v>2079</v>
      </c>
      <c r="Q55" s="1280" t="s">
        <v>699</v>
      </c>
      <c r="R55" s="1280" t="s">
        <v>8662</v>
      </c>
      <c r="S55" s="1280" t="s">
        <v>8663</v>
      </c>
      <c r="T55" s="1280" t="s">
        <v>8664</v>
      </c>
      <c r="U55" s="1280" t="s">
        <v>8224</v>
      </c>
      <c r="V55" s="1280" t="s">
        <v>379</v>
      </c>
      <c r="W55" s="1291" t="s">
        <v>8665</v>
      </c>
      <c r="X55" s="1291" t="s">
        <v>4118</v>
      </c>
      <c r="Y55" s="1291" t="s">
        <v>927</v>
      </c>
      <c r="Z55" s="1291" t="s">
        <v>8354</v>
      </c>
      <c r="AA55" s="1291" t="s">
        <v>156</v>
      </c>
      <c r="AB55" s="1291" t="s">
        <v>8666</v>
      </c>
      <c r="AC55" s="1291" t="s">
        <v>8667</v>
      </c>
      <c r="AD55" s="1272" t="s">
        <v>8668</v>
      </c>
      <c r="AE55" s="1289" t="s">
        <v>3968</v>
      </c>
      <c r="AF55" s="1292" t="s">
        <v>8095</v>
      </c>
      <c r="AG55" s="1292" t="s">
        <v>3428</v>
      </c>
      <c r="AH55" s="1292" t="s">
        <v>4831</v>
      </c>
      <c r="AI55" s="1292" t="s">
        <v>3848</v>
      </c>
      <c r="AJ55" s="1292" t="s">
        <v>8669</v>
      </c>
      <c r="AK55" s="1292" t="s">
        <v>7502</v>
      </c>
      <c r="AL55" s="1292" t="s">
        <v>4518</v>
      </c>
      <c r="AM55" s="1283" t="s">
        <v>8670</v>
      </c>
      <c r="AN55" s="1283" t="s">
        <v>8671</v>
      </c>
      <c r="AO55" s="1283" t="s">
        <v>8346</v>
      </c>
      <c r="AP55" s="1283" t="s">
        <v>8672</v>
      </c>
      <c r="AQ55" s="1283" t="s">
        <v>8673</v>
      </c>
      <c r="AR55" s="1283" t="s">
        <v>8674</v>
      </c>
      <c r="AS55" s="1283" t="s">
        <v>8032</v>
      </c>
      <c r="AT55" s="1276" t="s">
        <v>8675</v>
      </c>
      <c r="AU55" s="1293" t="s">
        <v>8676</v>
      </c>
      <c r="AV55" s="1243" t="str">
        <f t="shared" si="3"/>
        <v>2:51</v>
      </c>
      <c r="AW55" s="1319"/>
    </row>
    <row r="56" ht="15.75" customHeight="1">
      <c r="A56" s="1286" t="s">
        <v>3989</v>
      </c>
      <c r="B56" s="1295" t="s">
        <v>7416</v>
      </c>
      <c r="C56" s="1320">
        <v>0.05170138888888889</v>
      </c>
      <c r="D56" s="1261" t="s">
        <v>8677</v>
      </c>
      <c r="E56" s="1243" t="s">
        <v>8678</v>
      </c>
      <c r="F56" s="1243" t="s">
        <v>8210</v>
      </c>
      <c r="G56" s="1243" t="s">
        <v>8107</v>
      </c>
      <c r="H56" s="1243" t="s">
        <v>8679</v>
      </c>
      <c r="I56" s="1243" t="s">
        <v>4557</v>
      </c>
      <c r="J56" s="1243" t="s">
        <v>4955</v>
      </c>
      <c r="K56" s="1243" t="s">
        <v>7546</v>
      </c>
      <c r="L56" s="1243" t="s">
        <v>3562</v>
      </c>
      <c r="M56" s="1243" t="s">
        <v>8680</v>
      </c>
      <c r="N56" s="1243" t="s">
        <v>5350</v>
      </c>
      <c r="O56" s="1243" t="s">
        <v>8296</v>
      </c>
      <c r="P56" s="1243" t="s">
        <v>147</v>
      </c>
      <c r="Q56" s="1243" t="s">
        <v>8681</v>
      </c>
      <c r="R56" s="1243" t="s">
        <v>8682</v>
      </c>
      <c r="S56" s="1243" t="s">
        <v>8538</v>
      </c>
      <c r="T56" s="1243" t="s">
        <v>194</v>
      </c>
      <c r="U56" s="1243" t="s">
        <v>8683</v>
      </c>
      <c r="V56" s="1243" t="s">
        <v>8684</v>
      </c>
      <c r="W56" s="1243" t="s">
        <v>8604</v>
      </c>
      <c r="X56" s="1243" t="s">
        <v>2825</v>
      </c>
      <c r="Y56" s="1243" t="s">
        <v>160</v>
      </c>
      <c r="Z56" s="1243" t="s">
        <v>382</v>
      </c>
      <c r="AA56" s="1243" t="s">
        <v>521</v>
      </c>
      <c r="AB56" s="1243" t="s">
        <v>8685</v>
      </c>
      <c r="AC56" s="1243" t="s">
        <v>5148</v>
      </c>
      <c r="AD56" s="1243" t="s">
        <v>8268</v>
      </c>
      <c r="AE56" s="1243" t="s">
        <v>668</v>
      </c>
      <c r="AF56" s="1243" t="s">
        <v>8686</v>
      </c>
      <c r="AG56" s="1243" t="s">
        <v>8687</v>
      </c>
      <c r="AH56" s="1243" t="s">
        <v>2925</v>
      </c>
      <c r="AI56" s="1243" t="s">
        <v>8688</v>
      </c>
      <c r="AJ56" s="1243" t="s">
        <v>8689</v>
      </c>
      <c r="AK56" s="1243" t="s">
        <v>8232</v>
      </c>
      <c r="AL56" s="1243" t="s">
        <v>8690</v>
      </c>
      <c r="AM56" s="1243" t="s">
        <v>8691</v>
      </c>
      <c r="AN56" s="1243" t="s">
        <v>8692</v>
      </c>
      <c r="AO56" s="1243" t="s">
        <v>8362</v>
      </c>
      <c r="AP56" s="1243" t="s">
        <v>3819</v>
      </c>
      <c r="AQ56" s="1243" t="s">
        <v>8693</v>
      </c>
      <c r="AR56" s="1243" t="s">
        <v>8694</v>
      </c>
      <c r="AS56" s="1243" t="s">
        <v>5604</v>
      </c>
      <c r="AT56" s="1243" t="s">
        <v>8695</v>
      </c>
      <c r="AU56" s="1243" t="s">
        <v>8696</v>
      </c>
      <c r="AV56" s="1243" t="str">
        <f t="shared" si="3"/>
        <v>2:37</v>
      </c>
      <c r="AW56" s="1305" t="s">
        <v>8697</v>
      </c>
    </row>
    <row r="57" ht="15.75" customHeight="1">
      <c r="A57" s="1286" t="s">
        <v>4187</v>
      </c>
      <c r="B57" s="1337" t="s">
        <v>7416</v>
      </c>
      <c r="C57" s="1234">
        <v>0.05171296296296296</v>
      </c>
      <c r="D57" s="1323" t="s">
        <v>8698</v>
      </c>
      <c r="E57" s="1272" t="s">
        <v>8699</v>
      </c>
      <c r="F57" s="1272" t="s">
        <v>1152</v>
      </c>
      <c r="G57" s="1272" t="s">
        <v>8700</v>
      </c>
      <c r="H57" s="1273" t="s">
        <v>8701</v>
      </c>
      <c r="I57" s="1273" t="s">
        <v>8702</v>
      </c>
      <c r="J57" s="1275" t="s">
        <v>2169</v>
      </c>
      <c r="K57" s="1363" t="s">
        <v>6027</v>
      </c>
      <c r="L57" s="1275" t="s">
        <v>1419</v>
      </c>
      <c r="M57" s="1324" t="s">
        <v>8703</v>
      </c>
      <c r="N57" s="1275" t="s">
        <v>8704</v>
      </c>
      <c r="O57" s="1275" t="s">
        <v>8705</v>
      </c>
      <c r="P57" s="1275" t="s">
        <v>4563</v>
      </c>
      <c r="Q57" s="1278" t="s">
        <v>8706</v>
      </c>
      <c r="R57" s="1278" t="s">
        <v>8707</v>
      </c>
      <c r="S57" s="1278" t="s">
        <v>7409</v>
      </c>
      <c r="T57" s="1278" t="s">
        <v>8708</v>
      </c>
      <c r="U57" s="1278" t="s">
        <v>8436</v>
      </c>
      <c r="V57" s="1324" t="s">
        <v>8709</v>
      </c>
      <c r="W57" s="1324" t="s">
        <v>8710</v>
      </c>
      <c r="X57" s="1281" t="s">
        <v>8304</v>
      </c>
      <c r="Y57" s="1261" t="s">
        <v>4396</v>
      </c>
      <c r="Z57" s="1281" t="s">
        <v>1192</v>
      </c>
      <c r="AA57" s="1281" t="s">
        <v>1398</v>
      </c>
      <c r="AB57" s="1324" t="s">
        <v>8711</v>
      </c>
      <c r="AC57" s="1281" t="s">
        <v>1696</v>
      </c>
      <c r="AD57" s="1272" t="s">
        <v>8712</v>
      </c>
      <c r="AE57" s="1272" t="s">
        <v>3052</v>
      </c>
      <c r="AF57" s="1282" t="s">
        <v>4814</v>
      </c>
      <c r="AG57" s="1282" t="s">
        <v>418</v>
      </c>
      <c r="AH57" s="1282" t="s">
        <v>8713</v>
      </c>
      <c r="AI57" s="1282" t="s">
        <v>4730</v>
      </c>
      <c r="AJ57" s="1282" t="s">
        <v>8714</v>
      </c>
      <c r="AK57" s="1282" t="s">
        <v>4303</v>
      </c>
      <c r="AL57" s="1282" t="s">
        <v>1869</v>
      </c>
      <c r="AM57" s="1284" t="s">
        <v>8715</v>
      </c>
      <c r="AN57" s="1284" t="s">
        <v>8716</v>
      </c>
      <c r="AO57" s="1284" t="s">
        <v>2166</v>
      </c>
      <c r="AP57" s="1284" t="s">
        <v>4322</v>
      </c>
      <c r="AQ57" s="1284" t="s">
        <v>823</v>
      </c>
      <c r="AR57" s="1284" t="s">
        <v>8286</v>
      </c>
      <c r="AS57" s="1284" t="s">
        <v>8717</v>
      </c>
      <c r="AT57" s="1275" t="s">
        <v>8718</v>
      </c>
      <c r="AU57" s="1267" t="s">
        <v>8719</v>
      </c>
      <c r="AV57" s="1243" t="str">
        <f t="shared" si="3"/>
        <v>4:14</v>
      </c>
      <c r="AW57" s="1302" t="s">
        <v>8720</v>
      </c>
    </row>
    <row r="58" ht="15.75" customHeight="1">
      <c r="A58" s="1286" t="s">
        <v>1496</v>
      </c>
      <c r="B58" s="1337" t="s">
        <v>7450</v>
      </c>
      <c r="C58" s="1246">
        <v>0.05171296296296296</v>
      </c>
      <c r="D58" s="1242" t="s">
        <v>8721</v>
      </c>
      <c r="E58" s="1242" t="s">
        <v>8722</v>
      </c>
      <c r="F58" s="1242" t="s">
        <v>4841</v>
      </c>
      <c r="G58" s="1242" t="s">
        <v>8723</v>
      </c>
      <c r="H58" s="1261" t="s">
        <v>8724</v>
      </c>
      <c r="I58" s="1242" t="s">
        <v>4900</v>
      </c>
      <c r="J58" s="1340" t="s">
        <v>7455</v>
      </c>
      <c r="K58" s="1340" t="s">
        <v>7456</v>
      </c>
      <c r="L58" s="1242" t="s">
        <v>8725</v>
      </c>
      <c r="M58" s="1242" t="s">
        <v>5846</v>
      </c>
      <c r="N58" s="1242" t="s">
        <v>8441</v>
      </c>
      <c r="O58" s="1242" t="s">
        <v>8352</v>
      </c>
      <c r="P58" s="1242" t="s">
        <v>7723</v>
      </c>
      <c r="Q58" s="1242" t="s">
        <v>8271</v>
      </c>
      <c r="R58" s="1242" t="s">
        <v>8726</v>
      </c>
      <c r="S58" s="1242" t="s">
        <v>8727</v>
      </c>
      <c r="T58" s="1242" t="s">
        <v>8728</v>
      </c>
      <c r="U58" s="1242" t="s">
        <v>5480</v>
      </c>
      <c r="V58" s="1242" t="s">
        <v>8729</v>
      </c>
      <c r="W58" s="1242" t="s">
        <v>8730</v>
      </c>
      <c r="X58" s="1242" t="s">
        <v>521</v>
      </c>
      <c r="Y58" s="1242" t="s">
        <v>141</v>
      </c>
      <c r="Z58" s="1242" t="s">
        <v>8731</v>
      </c>
      <c r="AA58" s="1281" t="s">
        <v>8732</v>
      </c>
      <c r="AB58" s="1242" t="s">
        <v>7584</v>
      </c>
      <c r="AC58" s="1242" t="s">
        <v>4244</v>
      </c>
      <c r="AD58" s="1242" t="s">
        <v>8733</v>
      </c>
      <c r="AE58" s="1242" t="s">
        <v>2468</v>
      </c>
      <c r="AF58" s="1242" t="s">
        <v>8734</v>
      </c>
      <c r="AG58" s="1340" t="s">
        <v>4006</v>
      </c>
      <c r="AH58" s="1242" t="s">
        <v>3465</v>
      </c>
      <c r="AI58" s="1242" t="s">
        <v>8605</v>
      </c>
      <c r="AJ58" s="1242" t="s">
        <v>8735</v>
      </c>
      <c r="AK58" s="1242" t="s">
        <v>758</v>
      </c>
      <c r="AL58" s="1242" t="s">
        <v>8736</v>
      </c>
      <c r="AM58" s="1242" t="s">
        <v>6406</v>
      </c>
      <c r="AN58" s="1242" t="s">
        <v>5094</v>
      </c>
      <c r="AO58" s="1242" t="s">
        <v>2976</v>
      </c>
      <c r="AP58" s="1364" t="s">
        <v>7478</v>
      </c>
      <c r="AQ58" s="1242" t="s">
        <v>8737</v>
      </c>
      <c r="AR58" s="1242" t="s">
        <v>2688</v>
      </c>
      <c r="AS58" s="1242" t="s">
        <v>4879</v>
      </c>
      <c r="AT58" s="1242" t="s">
        <v>8738</v>
      </c>
      <c r="AU58" s="1242" t="s">
        <v>8739</v>
      </c>
      <c r="AV58" s="1242" t="s">
        <v>7275</v>
      </c>
      <c r="AW58" s="1335" t="s">
        <v>8740</v>
      </c>
    </row>
    <row r="59" ht="15.75" customHeight="1">
      <c r="A59" s="1300" t="s">
        <v>1974</v>
      </c>
      <c r="B59" s="1322" t="s">
        <v>7416</v>
      </c>
      <c r="C59" s="1234">
        <v>0.05173611111111111</v>
      </c>
      <c r="D59" s="1261" t="s">
        <v>8741</v>
      </c>
      <c r="E59" s="1272" t="s">
        <v>8742</v>
      </c>
      <c r="F59" s="1272" t="s">
        <v>8743</v>
      </c>
      <c r="G59" s="1272" t="s">
        <v>8744</v>
      </c>
      <c r="H59" s="1273" t="s">
        <v>8745</v>
      </c>
      <c r="I59" s="1273" t="s">
        <v>387</v>
      </c>
      <c r="J59" s="1275" t="s">
        <v>7736</v>
      </c>
      <c r="K59" s="1275" t="s">
        <v>8746</v>
      </c>
      <c r="L59" s="1275" t="s">
        <v>3109</v>
      </c>
      <c r="M59" s="1275" t="s">
        <v>3423</v>
      </c>
      <c r="N59" s="1275" t="s">
        <v>2243</v>
      </c>
      <c r="O59" s="1275" t="s">
        <v>8747</v>
      </c>
      <c r="P59" s="1275" t="s">
        <v>761</v>
      </c>
      <c r="Q59" s="1278" t="s">
        <v>8748</v>
      </c>
      <c r="R59" s="1278" t="s">
        <v>8662</v>
      </c>
      <c r="S59" s="1278" t="s">
        <v>2099</v>
      </c>
      <c r="T59" s="1278" t="s">
        <v>5109</v>
      </c>
      <c r="U59" s="1278" t="s">
        <v>8749</v>
      </c>
      <c r="V59" s="1278" t="s">
        <v>245</v>
      </c>
      <c r="W59" s="1281" t="s">
        <v>2274</v>
      </c>
      <c r="X59" s="1281" t="s">
        <v>8533</v>
      </c>
      <c r="Y59" s="1281" t="s">
        <v>8625</v>
      </c>
      <c r="Z59" s="1281" t="s">
        <v>8750</v>
      </c>
      <c r="AA59" s="1281" t="s">
        <v>7832</v>
      </c>
      <c r="AB59" s="1281" t="s">
        <v>6261</v>
      </c>
      <c r="AC59" s="1281" t="s">
        <v>8293</v>
      </c>
      <c r="AD59" s="1272" t="s">
        <v>8584</v>
      </c>
      <c r="AE59" s="1272" t="s">
        <v>1635</v>
      </c>
      <c r="AF59" s="1282" t="s">
        <v>7948</v>
      </c>
      <c r="AG59" s="1282" t="s">
        <v>8751</v>
      </c>
      <c r="AH59" s="1282" t="s">
        <v>8752</v>
      </c>
      <c r="AI59" s="1282" t="s">
        <v>8753</v>
      </c>
      <c r="AJ59" s="1282" t="s">
        <v>8754</v>
      </c>
      <c r="AK59" s="1282" t="s">
        <v>7613</v>
      </c>
      <c r="AL59" s="1282" t="s">
        <v>8755</v>
      </c>
      <c r="AM59" s="1284" t="s">
        <v>2558</v>
      </c>
      <c r="AN59" s="1284" t="s">
        <v>4385</v>
      </c>
      <c r="AO59" s="1284" t="s">
        <v>8428</v>
      </c>
      <c r="AP59" s="1284" t="s">
        <v>8756</v>
      </c>
      <c r="AQ59" s="1284" t="s">
        <v>8757</v>
      </c>
      <c r="AR59" s="1284" t="s">
        <v>307</v>
      </c>
      <c r="AS59" s="1284" t="s">
        <v>8758</v>
      </c>
      <c r="AT59" s="1275" t="s">
        <v>8759</v>
      </c>
      <c r="AU59" s="1267" t="s">
        <v>8760</v>
      </c>
      <c r="AV59" s="1243" t="str">
        <f>TEXT(AU59-C59,"m:ss")</f>
        <v>3:51</v>
      </c>
      <c r="AW59" s="1302" t="s">
        <v>8761</v>
      </c>
    </row>
    <row r="60" ht="15.75" customHeight="1">
      <c r="A60" s="1300" t="s">
        <v>965</v>
      </c>
      <c r="B60" s="1301" t="s">
        <v>7450</v>
      </c>
      <c r="C60" s="1234">
        <v>0.051805555555555556</v>
      </c>
      <c r="D60" s="1272" t="s">
        <v>8762</v>
      </c>
      <c r="E60" s="1272" t="s">
        <v>8763</v>
      </c>
      <c r="F60" s="1261" t="s">
        <v>8764</v>
      </c>
      <c r="G60" s="1272" t="s">
        <v>8765</v>
      </c>
      <c r="H60" s="1240" t="s">
        <v>8766</v>
      </c>
      <c r="I60" s="1240">
        <v>49.81</v>
      </c>
      <c r="J60" s="1240" t="s">
        <v>8767</v>
      </c>
      <c r="K60" s="1240" t="s">
        <v>5423</v>
      </c>
      <c r="L60" s="1240">
        <v>59.57</v>
      </c>
      <c r="M60" s="1240" t="s">
        <v>8768</v>
      </c>
      <c r="N60" s="1240" t="s">
        <v>8769</v>
      </c>
      <c r="O60" s="1241" t="s">
        <v>7807</v>
      </c>
      <c r="P60" s="1241" t="s">
        <v>5816</v>
      </c>
      <c r="Q60" s="1241" t="s">
        <v>8770</v>
      </c>
      <c r="R60" s="1240" t="s">
        <v>8771</v>
      </c>
      <c r="S60" s="1240" t="s">
        <v>8315</v>
      </c>
      <c r="T60" s="1240" t="s">
        <v>8772</v>
      </c>
      <c r="U60" s="1240" t="s">
        <v>8773</v>
      </c>
      <c r="V60" s="1240" t="s">
        <v>3699</v>
      </c>
      <c r="W60" s="1240" t="s">
        <v>8774</v>
      </c>
      <c r="X60" s="1240" t="s">
        <v>8775</v>
      </c>
      <c r="Y60" s="1241" t="s">
        <v>8233</v>
      </c>
      <c r="Z60" s="1365" t="s">
        <v>7469</v>
      </c>
      <c r="AA60" s="1365" t="s">
        <v>197</v>
      </c>
      <c r="AB60" s="1241" t="s">
        <v>3487</v>
      </c>
      <c r="AC60" s="1240">
        <v>49.53</v>
      </c>
      <c r="AD60" s="1240" t="s">
        <v>1472</v>
      </c>
      <c r="AE60" s="1241" t="s">
        <v>8559</v>
      </c>
      <c r="AF60" s="1240" t="s">
        <v>8776</v>
      </c>
      <c r="AG60" s="1240" t="s">
        <v>8777</v>
      </c>
      <c r="AH60" s="1240">
        <v>59.93</v>
      </c>
      <c r="AI60" s="1240" t="s">
        <v>8778</v>
      </c>
      <c r="AJ60" s="1365" t="s">
        <v>7474</v>
      </c>
      <c r="AK60" s="1240" t="s">
        <v>7490</v>
      </c>
      <c r="AL60" s="1240">
        <v>59.13</v>
      </c>
      <c r="AM60" s="1240" t="s">
        <v>8694</v>
      </c>
      <c r="AN60" s="1240">
        <v>57.86</v>
      </c>
      <c r="AO60" s="1240" t="s">
        <v>6125</v>
      </c>
      <c r="AP60" s="1240" t="s">
        <v>8779</v>
      </c>
      <c r="AQ60" s="1365" t="s">
        <v>7479</v>
      </c>
      <c r="AR60" s="1240" t="s">
        <v>5345</v>
      </c>
      <c r="AS60" s="1240">
        <v>47.67</v>
      </c>
      <c r="AT60" s="1275" t="s">
        <v>8780</v>
      </c>
      <c r="AU60" s="1267" t="s">
        <v>8781</v>
      </c>
      <c r="AV60" s="1267" t="s">
        <v>7045</v>
      </c>
      <c r="AW60" s="1331" t="s">
        <v>8782</v>
      </c>
    </row>
    <row r="61" ht="15.75" customHeight="1">
      <c r="A61" s="1245" t="s">
        <v>2332</v>
      </c>
      <c r="B61" s="1295" t="s">
        <v>7416</v>
      </c>
      <c r="C61" s="1320">
        <v>0.051863425925925924</v>
      </c>
      <c r="D61" s="1261" t="s">
        <v>8783</v>
      </c>
      <c r="E61" s="1243" t="s">
        <v>5589</v>
      </c>
      <c r="F61" s="1243" t="s">
        <v>8784</v>
      </c>
      <c r="G61" s="1243" t="s">
        <v>8785</v>
      </c>
      <c r="H61" s="1243" t="s">
        <v>8786</v>
      </c>
      <c r="I61" s="1243" t="s">
        <v>1001</v>
      </c>
      <c r="J61" s="1243" t="s">
        <v>1846</v>
      </c>
      <c r="K61" s="1243" t="s">
        <v>610</v>
      </c>
      <c r="L61" s="1243" t="s">
        <v>2342</v>
      </c>
      <c r="M61" s="1243" t="s">
        <v>7892</v>
      </c>
      <c r="N61" s="1243" t="s">
        <v>4241</v>
      </c>
      <c r="O61" s="1243" t="s">
        <v>8787</v>
      </c>
      <c r="P61" s="1243" t="s">
        <v>1317</v>
      </c>
      <c r="Q61" s="1243" t="s">
        <v>8788</v>
      </c>
      <c r="R61" s="1243" t="s">
        <v>8789</v>
      </c>
      <c r="S61" s="1243" t="s">
        <v>8790</v>
      </c>
      <c r="T61" s="1243" t="s">
        <v>8791</v>
      </c>
      <c r="U61" s="1243" t="s">
        <v>8792</v>
      </c>
      <c r="V61" s="1243" t="s">
        <v>8793</v>
      </c>
      <c r="W61" s="1243" t="s">
        <v>8794</v>
      </c>
      <c r="X61" s="1243" t="s">
        <v>8688</v>
      </c>
      <c r="Y61" s="1243" t="s">
        <v>7800</v>
      </c>
      <c r="Z61" s="1243" t="s">
        <v>8795</v>
      </c>
      <c r="AA61" s="1243" t="s">
        <v>8796</v>
      </c>
      <c r="AB61" s="1243" t="s">
        <v>8299</v>
      </c>
      <c r="AC61" s="1243" t="s">
        <v>5148</v>
      </c>
      <c r="AD61" s="1243" t="s">
        <v>8797</v>
      </c>
      <c r="AE61" s="1243" t="s">
        <v>1096</v>
      </c>
      <c r="AF61" s="1243" t="s">
        <v>8798</v>
      </c>
      <c r="AG61" s="1243" t="s">
        <v>8799</v>
      </c>
      <c r="AH61" s="1243" t="s">
        <v>8598</v>
      </c>
      <c r="AI61" s="1243" t="s">
        <v>8753</v>
      </c>
      <c r="AJ61" s="1243" t="s">
        <v>8800</v>
      </c>
      <c r="AK61" s="1243" t="s">
        <v>1687</v>
      </c>
      <c r="AL61" s="1243" t="s">
        <v>5607</v>
      </c>
      <c r="AM61" s="1243" t="s">
        <v>8801</v>
      </c>
      <c r="AN61" s="1243" t="s">
        <v>8222</v>
      </c>
      <c r="AO61" s="1243" t="s">
        <v>8802</v>
      </c>
      <c r="AP61" s="1243" t="s">
        <v>8803</v>
      </c>
      <c r="AQ61" s="1243" t="s">
        <v>8804</v>
      </c>
      <c r="AR61" s="1243" t="s">
        <v>5101</v>
      </c>
      <c r="AS61" s="1243" t="s">
        <v>4089</v>
      </c>
      <c r="AT61" s="1243" t="s">
        <v>8805</v>
      </c>
      <c r="AU61" s="1243" t="s">
        <v>8806</v>
      </c>
      <c r="AV61" s="1243" t="str">
        <f t="shared" ref="AV61:AV69" si="4">TEXT(AU61-C61,"m:ss")</f>
        <v>2:06</v>
      </c>
      <c r="AW61" s="1335" t="s">
        <v>8807</v>
      </c>
    </row>
    <row r="62" ht="15.75" customHeight="1">
      <c r="A62" s="1288" t="s">
        <v>1046</v>
      </c>
      <c r="B62" s="1233" t="s">
        <v>7388</v>
      </c>
      <c r="C62" s="1325">
        <v>0.051875</v>
      </c>
      <c r="D62" s="1261" t="s">
        <v>8808</v>
      </c>
      <c r="E62" s="1289" t="s">
        <v>6003</v>
      </c>
      <c r="F62" s="1289" t="s">
        <v>8809</v>
      </c>
      <c r="G62" s="1289" t="s">
        <v>8810</v>
      </c>
      <c r="H62" s="1274" t="s">
        <v>8811</v>
      </c>
      <c r="I62" s="1274" t="s">
        <v>8812</v>
      </c>
      <c r="J62" s="1276" t="s">
        <v>1957</v>
      </c>
      <c r="K62" s="1276" t="s">
        <v>8813</v>
      </c>
      <c r="L62" s="1276" t="s">
        <v>7571</v>
      </c>
      <c r="M62" s="1276" t="s">
        <v>8482</v>
      </c>
      <c r="N62" s="1276" t="s">
        <v>8406</v>
      </c>
      <c r="O62" s="1276" t="s">
        <v>4847</v>
      </c>
      <c r="P62" s="1276" t="s">
        <v>1197</v>
      </c>
      <c r="Q62" s="1280" t="s">
        <v>2252</v>
      </c>
      <c r="R62" s="1280" t="s">
        <v>6703</v>
      </c>
      <c r="S62" s="1280" t="s">
        <v>4196</v>
      </c>
      <c r="T62" s="1280" t="s">
        <v>8814</v>
      </c>
      <c r="U62" s="1280" t="s">
        <v>8602</v>
      </c>
      <c r="V62" s="1280" t="s">
        <v>5599</v>
      </c>
      <c r="W62" s="1291" t="s">
        <v>4847</v>
      </c>
      <c r="X62" s="1291" t="s">
        <v>8815</v>
      </c>
      <c r="Y62" s="1291" t="s">
        <v>8235</v>
      </c>
      <c r="Z62" s="1291" t="s">
        <v>8816</v>
      </c>
      <c r="AA62" s="1291" t="s">
        <v>310</v>
      </c>
      <c r="AB62" s="1291" t="s">
        <v>516</v>
      </c>
      <c r="AC62" s="1291" t="s">
        <v>8817</v>
      </c>
      <c r="AD62" s="1289" t="s">
        <v>8647</v>
      </c>
      <c r="AE62" s="1289" t="s">
        <v>5498</v>
      </c>
      <c r="AF62" s="1292" t="s">
        <v>8818</v>
      </c>
      <c r="AG62" s="1292" t="s">
        <v>8819</v>
      </c>
      <c r="AH62" s="1292" t="s">
        <v>8525</v>
      </c>
      <c r="AI62" s="1292" t="s">
        <v>8820</v>
      </c>
      <c r="AJ62" s="1292" t="s">
        <v>8821</v>
      </c>
      <c r="AK62" s="1292" t="s">
        <v>8822</v>
      </c>
      <c r="AL62" s="1292" t="s">
        <v>2910</v>
      </c>
      <c r="AM62" s="1283" t="s">
        <v>8823</v>
      </c>
      <c r="AN62" s="1283" t="s">
        <v>8824</v>
      </c>
      <c r="AO62" s="1284" t="s">
        <v>8496</v>
      </c>
      <c r="AP62" s="1283" t="s">
        <v>8825</v>
      </c>
      <c r="AQ62" s="1283" t="s">
        <v>8826</v>
      </c>
      <c r="AR62" s="1283" t="s">
        <v>7995</v>
      </c>
      <c r="AS62" s="1283" t="s">
        <v>8101</v>
      </c>
      <c r="AT62" s="1276" t="s">
        <v>8827</v>
      </c>
      <c r="AU62" s="1267" t="s">
        <v>7696</v>
      </c>
      <c r="AV62" s="1243" t="str">
        <f t="shared" si="4"/>
        <v>0:37</v>
      </c>
      <c r="AW62" s="1319" t="s">
        <v>8828</v>
      </c>
    </row>
    <row r="63">
      <c r="A63" s="1286" t="s">
        <v>6206</v>
      </c>
      <c r="B63" s="1337" t="s">
        <v>7388</v>
      </c>
      <c r="C63" s="1246">
        <v>0.05188657407407407</v>
      </c>
      <c r="D63" s="1242" t="s">
        <v>8829</v>
      </c>
      <c r="E63" s="1261" t="s">
        <v>921</v>
      </c>
      <c r="F63" s="1261" t="s">
        <v>8830</v>
      </c>
      <c r="G63" s="1261" t="s">
        <v>8831</v>
      </c>
      <c r="H63" s="1261" t="s">
        <v>7411</v>
      </c>
      <c r="I63" s="1261" t="s">
        <v>668</v>
      </c>
      <c r="J63" s="1261" t="s">
        <v>8282</v>
      </c>
      <c r="K63" s="1261" t="s">
        <v>7964</v>
      </c>
      <c r="L63" s="1261" t="s">
        <v>2143</v>
      </c>
      <c r="M63" s="1261" t="s">
        <v>1279</v>
      </c>
      <c r="N63" s="1261" t="s">
        <v>7734</v>
      </c>
      <c r="O63" s="1261" t="s">
        <v>7633</v>
      </c>
      <c r="P63" s="1261" t="s">
        <v>568</v>
      </c>
      <c r="Q63" s="1261" t="s">
        <v>8832</v>
      </c>
      <c r="R63" s="1261" t="s">
        <v>5001</v>
      </c>
      <c r="S63" s="1261" t="s">
        <v>8833</v>
      </c>
      <c r="T63" s="1261" t="s">
        <v>7473</v>
      </c>
      <c r="U63" s="1261" t="s">
        <v>5300</v>
      </c>
      <c r="V63" s="1261" t="s">
        <v>8834</v>
      </c>
      <c r="W63" s="1261" t="s">
        <v>8835</v>
      </c>
      <c r="X63" s="1261" t="s">
        <v>8836</v>
      </c>
      <c r="Y63" s="1261" t="s">
        <v>8837</v>
      </c>
      <c r="Z63" s="1261" t="s">
        <v>7974</v>
      </c>
      <c r="AA63" s="1261" t="s">
        <v>4744</v>
      </c>
      <c r="AB63" s="1261" t="s">
        <v>675</v>
      </c>
      <c r="AC63" s="1261" t="s">
        <v>8838</v>
      </c>
      <c r="AD63" s="1261" t="s">
        <v>8839</v>
      </c>
      <c r="AE63" s="1261" t="s">
        <v>7661</v>
      </c>
      <c r="AF63" s="1261" t="s">
        <v>8840</v>
      </c>
      <c r="AG63" s="1261" t="s">
        <v>8841</v>
      </c>
      <c r="AH63" s="1261" t="s">
        <v>2143</v>
      </c>
      <c r="AI63" s="1261" t="s">
        <v>3028</v>
      </c>
      <c r="AJ63" s="1261" t="s">
        <v>8842</v>
      </c>
      <c r="AK63" s="1261" t="s">
        <v>7981</v>
      </c>
      <c r="AL63" s="1261" t="s">
        <v>7054</v>
      </c>
      <c r="AM63" s="1261" t="s">
        <v>5968</v>
      </c>
      <c r="AN63" s="1261" t="s">
        <v>3418</v>
      </c>
      <c r="AO63" s="1261" t="s">
        <v>8843</v>
      </c>
      <c r="AP63" s="1261" t="s">
        <v>8517</v>
      </c>
      <c r="AQ63" s="1261" t="s">
        <v>8826</v>
      </c>
      <c r="AR63" s="1261" t="s">
        <v>5806</v>
      </c>
      <c r="AS63" s="1261" t="s">
        <v>5604</v>
      </c>
      <c r="AT63" s="1261" t="s">
        <v>8844</v>
      </c>
      <c r="AU63" s="1242" t="s">
        <v>8845</v>
      </c>
      <c r="AV63" s="1243" t="str">
        <f t="shared" si="4"/>
        <v>4:21</v>
      </c>
      <c r="AW63" s="1335" t="s">
        <v>8846</v>
      </c>
    </row>
    <row r="64">
      <c r="A64" s="1300" t="s">
        <v>7336</v>
      </c>
      <c r="B64" s="1301" t="s">
        <v>7388</v>
      </c>
      <c r="C64" s="1234">
        <v>0.05193287037037037</v>
      </c>
      <c r="D64" s="1323" t="s">
        <v>8847</v>
      </c>
      <c r="E64" s="1272" t="s">
        <v>6043</v>
      </c>
      <c r="F64" s="1272" t="s">
        <v>8848</v>
      </c>
      <c r="G64" s="1272" t="s">
        <v>8849</v>
      </c>
      <c r="H64" s="1273" t="s">
        <v>8850</v>
      </c>
      <c r="I64" s="1273" t="s">
        <v>2079</v>
      </c>
      <c r="J64" s="1275" t="s">
        <v>3404</v>
      </c>
      <c r="K64" s="1275" t="s">
        <v>7879</v>
      </c>
      <c r="L64" s="1275"/>
      <c r="M64" s="1275" t="s">
        <v>8851</v>
      </c>
      <c r="N64" s="1275" t="s">
        <v>8199</v>
      </c>
      <c r="O64" s="1275" t="s">
        <v>7467</v>
      </c>
      <c r="P64" s="1275" t="s">
        <v>8513</v>
      </c>
      <c r="Q64" s="1278" t="s">
        <v>8852</v>
      </c>
      <c r="R64" s="1278" t="s">
        <v>8853</v>
      </c>
      <c r="S64" s="1278" t="s">
        <v>5177</v>
      </c>
      <c r="T64" s="1278" t="s">
        <v>8854</v>
      </c>
      <c r="U64" s="1278" t="s">
        <v>8855</v>
      </c>
      <c r="V64" s="1278" t="s">
        <v>8211</v>
      </c>
      <c r="W64" s="1281" t="s">
        <v>8856</v>
      </c>
      <c r="X64" s="1281" t="s">
        <v>521</v>
      </c>
      <c r="Y64" s="1281" t="s">
        <v>4147</v>
      </c>
      <c r="Z64" s="1281" t="s">
        <v>8191</v>
      </c>
      <c r="AA64" s="1281" t="s">
        <v>6134</v>
      </c>
      <c r="AB64" s="1281" t="s">
        <v>8518</v>
      </c>
      <c r="AC64" s="1281" t="s">
        <v>2684</v>
      </c>
      <c r="AD64" s="1272" t="s">
        <v>8857</v>
      </c>
      <c r="AE64" s="1272" t="s">
        <v>8561</v>
      </c>
      <c r="AF64" s="1282" t="s">
        <v>8858</v>
      </c>
      <c r="AG64" s="1282" t="s">
        <v>8607</v>
      </c>
      <c r="AH64" s="1282" t="s">
        <v>8725</v>
      </c>
      <c r="AI64" s="1282" t="s">
        <v>8859</v>
      </c>
      <c r="AJ64" s="1282" t="s">
        <v>8860</v>
      </c>
      <c r="AK64" s="1282" t="s">
        <v>8861</v>
      </c>
      <c r="AL64" s="1282" t="s">
        <v>8862</v>
      </c>
      <c r="AM64" s="1284" t="s">
        <v>8863</v>
      </c>
      <c r="AN64" s="1284" t="s">
        <v>7424</v>
      </c>
      <c r="AO64" s="1284" t="s">
        <v>8339</v>
      </c>
      <c r="AP64" s="1284" t="s">
        <v>8864</v>
      </c>
      <c r="AQ64" s="1284" t="s">
        <v>8865</v>
      </c>
      <c r="AR64" s="1284" t="s">
        <v>8361</v>
      </c>
      <c r="AS64" s="1284" t="s">
        <v>3021</v>
      </c>
      <c r="AT64" s="1275" t="s">
        <v>8866</v>
      </c>
      <c r="AU64" s="1267" t="s">
        <v>8867</v>
      </c>
      <c r="AV64" s="1243" t="str">
        <f t="shared" si="4"/>
        <v>4:12</v>
      </c>
      <c r="AW64" s="1319"/>
    </row>
    <row r="65" ht="15.75" customHeight="1">
      <c r="A65" s="1333" t="s">
        <v>8868</v>
      </c>
      <c r="B65" s="1233" t="s">
        <v>7388</v>
      </c>
      <c r="C65" s="1325">
        <v>0.05199074074074074</v>
      </c>
      <c r="D65" s="1261" t="s">
        <v>8869</v>
      </c>
      <c r="E65" s="1289" t="s">
        <v>8870</v>
      </c>
      <c r="F65" s="1289" t="s">
        <v>8871</v>
      </c>
      <c r="G65" s="1289" t="s">
        <v>8872</v>
      </c>
      <c r="H65" s="1274" t="s">
        <v>5865</v>
      </c>
      <c r="I65" s="1274" t="s">
        <v>3354</v>
      </c>
      <c r="J65" s="1276" t="s">
        <v>8873</v>
      </c>
      <c r="K65" s="1276" t="s">
        <v>8874</v>
      </c>
      <c r="L65" s="1276" t="s">
        <v>2342</v>
      </c>
      <c r="M65" s="1276" t="s">
        <v>8348</v>
      </c>
      <c r="N65" s="1276" t="s">
        <v>8098</v>
      </c>
      <c r="O65" s="1276" t="s">
        <v>8875</v>
      </c>
      <c r="P65" s="1276" t="s">
        <v>1784</v>
      </c>
      <c r="Q65" s="1280" t="s">
        <v>4191</v>
      </c>
      <c r="R65" s="1280" t="s">
        <v>4627</v>
      </c>
      <c r="S65" s="1280" t="s">
        <v>8876</v>
      </c>
      <c r="T65" s="1280" t="s">
        <v>6207</v>
      </c>
      <c r="U65" s="1280" t="s">
        <v>8877</v>
      </c>
      <c r="V65" s="1280" t="s">
        <v>5599</v>
      </c>
      <c r="W65" s="1291" t="s">
        <v>8878</v>
      </c>
      <c r="X65" s="1291" t="s">
        <v>8879</v>
      </c>
      <c r="Y65" s="1291" t="s">
        <v>208</v>
      </c>
      <c r="Z65" s="1291" t="s">
        <v>8880</v>
      </c>
      <c r="AA65" s="1291" t="s">
        <v>8142</v>
      </c>
      <c r="AB65" s="1291" t="s">
        <v>8881</v>
      </c>
      <c r="AC65" s="1291" t="s">
        <v>2451</v>
      </c>
      <c r="AD65" s="1289" t="s">
        <v>8882</v>
      </c>
      <c r="AE65" s="1289" t="s">
        <v>6383</v>
      </c>
      <c r="AF65" s="1292" t="s">
        <v>8883</v>
      </c>
      <c r="AG65" s="1292" t="s">
        <v>8822</v>
      </c>
      <c r="AH65" s="1292" t="s">
        <v>8884</v>
      </c>
      <c r="AI65" s="1292" t="s">
        <v>8885</v>
      </c>
      <c r="AJ65" s="1292" t="s">
        <v>8886</v>
      </c>
      <c r="AK65" s="1292" t="s">
        <v>874</v>
      </c>
      <c r="AL65" s="1292" t="s">
        <v>3738</v>
      </c>
      <c r="AM65" s="1283" t="s">
        <v>1037</v>
      </c>
      <c r="AN65" s="1283" t="s">
        <v>8887</v>
      </c>
      <c r="AO65" s="1284" t="s">
        <v>5973</v>
      </c>
      <c r="AP65" s="1284" t="s">
        <v>8888</v>
      </c>
      <c r="AQ65" s="1283" t="s">
        <v>4666</v>
      </c>
      <c r="AR65" s="1283" t="s">
        <v>8889</v>
      </c>
      <c r="AS65" s="1283" t="s">
        <v>1639</v>
      </c>
      <c r="AT65" s="1276" t="s">
        <v>8514</v>
      </c>
      <c r="AU65" s="1366" t="str">
        <f>HYPERLINK("https://splits.io/m3t","1:18:40")</f>
        <v>1:18:40</v>
      </c>
      <c r="AV65" s="1243" t="str">
        <f t="shared" si="4"/>
        <v>3:48</v>
      </c>
      <c r="AW65" s="1329" t="s">
        <v>8890</v>
      </c>
    </row>
    <row r="66" ht="15.75" customHeight="1">
      <c r="A66" s="1303" t="s">
        <v>8891</v>
      </c>
      <c r="B66" s="1233" t="s">
        <v>7388</v>
      </c>
      <c r="C66" s="1320">
        <v>0.052002314814814814</v>
      </c>
      <c r="D66" s="1261" t="s">
        <v>8892</v>
      </c>
      <c r="E66" s="1243" t="s">
        <v>8893</v>
      </c>
      <c r="F66" s="1243" t="s">
        <v>8894</v>
      </c>
      <c r="G66" s="1243" t="s">
        <v>8895</v>
      </c>
      <c r="H66" s="1243" t="s">
        <v>8896</v>
      </c>
      <c r="I66" s="1243" t="s">
        <v>3427</v>
      </c>
      <c r="J66" s="1243" t="s">
        <v>7940</v>
      </c>
      <c r="K66" s="1243" t="s">
        <v>4196</v>
      </c>
      <c r="L66" s="1243" t="s">
        <v>2875</v>
      </c>
      <c r="M66" s="1243" t="s">
        <v>8601</v>
      </c>
      <c r="N66" s="1243" t="s">
        <v>4850</v>
      </c>
      <c r="O66" s="1243" t="s">
        <v>8897</v>
      </c>
      <c r="P66" s="1243" t="s">
        <v>8898</v>
      </c>
      <c r="Q66" s="1243" t="s">
        <v>8899</v>
      </c>
      <c r="R66" s="1243" t="s">
        <v>1142</v>
      </c>
      <c r="S66" s="1243" t="s">
        <v>8064</v>
      </c>
      <c r="T66" s="1243" t="s">
        <v>419</v>
      </c>
      <c r="U66" s="1243" t="s">
        <v>1456</v>
      </c>
      <c r="V66" s="1243" t="s">
        <v>357</v>
      </c>
      <c r="W66" s="1243" t="s">
        <v>5399</v>
      </c>
      <c r="X66" s="1243" t="s">
        <v>8309</v>
      </c>
      <c r="Y66" s="1243" t="s">
        <v>160</v>
      </c>
      <c r="Z66" s="1243" t="s">
        <v>8900</v>
      </c>
      <c r="AA66" s="1243" t="s">
        <v>8098</v>
      </c>
      <c r="AB66" s="1243" t="s">
        <v>8901</v>
      </c>
      <c r="AC66" s="1243" t="s">
        <v>3611</v>
      </c>
      <c r="AD66" s="1243" t="s">
        <v>8902</v>
      </c>
      <c r="AE66" s="1243" t="s">
        <v>568</v>
      </c>
      <c r="AF66" s="1243" t="s">
        <v>8903</v>
      </c>
      <c r="AG66" s="1243" t="s">
        <v>8904</v>
      </c>
      <c r="AH66" s="1243" t="s">
        <v>2050</v>
      </c>
      <c r="AI66" s="1243" t="s">
        <v>8905</v>
      </c>
      <c r="AJ66" s="1243" t="s">
        <v>8906</v>
      </c>
      <c r="AK66" s="1243" t="s">
        <v>3912</v>
      </c>
      <c r="AL66" s="1243" t="s">
        <v>3159</v>
      </c>
      <c r="AM66" s="1243" t="s">
        <v>1145</v>
      </c>
      <c r="AN66" s="1243" t="s">
        <v>7525</v>
      </c>
      <c r="AO66" s="1243" t="s">
        <v>6165</v>
      </c>
      <c r="AP66" s="1243" t="s">
        <v>8907</v>
      </c>
      <c r="AQ66" s="1243" t="s">
        <v>8908</v>
      </c>
      <c r="AR66" s="1243" t="s">
        <v>8728</v>
      </c>
      <c r="AS66" s="1243" t="s">
        <v>8909</v>
      </c>
      <c r="AT66" s="1243" t="s">
        <v>8910</v>
      </c>
      <c r="AU66" s="1243" t="s">
        <v>8911</v>
      </c>
      <c r="AV66" s="1243" t="str">
        <f t="shared" si="4"/>
        <v>3:32</v>
      </c>
      <c r="AW66" s="1254" t="s">
        <v>8912</v>
      </c>
    </row>
    <row r="67" ht="15.75" customHeight="1">
      <c r="A67" s="1333" t="s">
        <v>8913</v>
      </c>
      <c r="B67" s="1295" t="s">
        <v>7416</v>
      </c>
      <c r="C67" s="1325">
        <v>0.05201388888888889</v>
      </c>
      <c r="D67" s="1261" t="s">
        <v>8914</v>
      </c>
      <c r="E67" s="1272" t="s">
        <v>8915</v>
      </c>
      <c r="F67" s="1289" t="s">
        <v>8916</v>
      </c>
      <c r="G67" s="1289" t="s">
        <v>8917</v>
      </c>
      <c r="H67" s="1274" t="s">
        <v>8918</v>
      </c>
      <c r="I67" s="1274" t="s">
        <v>8919</v>
      </c>
      <c r="J67" s="1276" t="s">
        <v>8920</v>
      </c>
      <c r="K67" s="1276" t="s">
        <v>3365</v>
      </c>
      <c r="L67" s="1276" t="s">
        <v>8921</v>
      </c>
      <c r="M67" s="1276" t="s">
        <v>8922</v>
      </c>
      <c r="N67" s="1276" t="s">
        <v>8732</v>
      </c>
      <c r="O67" s="1276" t="s">
        <v>8923</v>
      </c>
      <c r="P67" s="1276" t="s">
        <v>8293</v>
      </c>
      <c r="Q67" s="1280" t="s">
        <v>8924</v>
      </c>
      <c r="R67" s="1280" t="s">
        <v>8925</v>
      </c>
      <c r="S67" s="1280" t="s">
        <v>8926</v>
      </c>
      <c r="T67" s="1280" t="s">
        <v>8927</v>
      </c>
      <c r="U67" s="1280" t="s">
        <v>8144</v>
      </c>
      <c r="V67" s="1280" t="s">
        <v>2494</v>
      </c>
      <c r="W67" s="1291" t="s">
        <v>8730</v>
      </c>
      <c r="X67" s="1291" t="s">
        <v>8309</v>
      </c>
      <c r="Y67" s="1291" t="s">
        <v>607</v>
      </c>
      <c r="Z67" s="1291" t="s">
        <v>2073</v>
      </c>
      <c r="AA67" s="1291" t="s">
        <v>5224</v>
      </c>
      <c r="AB67" s="1291" t="s">
        <v>7594</v>
      </c>
      <c r="AC67" s="1291" t="s">
        <v>914</v>
      </c>
      <c r="AD67" s="1289" t="s">
        <v>8928</v>
      </c>
      <c r="AE67" s="1289" t="s">
        <v>8625</v>
      </c>
      <c r="AF67" s="1292" t="s">
        <v>8929</v>
      </c>
      <c r="AG67" s="1292" t="s">
        <v>2558</v>
      </c>
      <c r="AH67" s="1292" t="s">
        <v>5351</v>
      </c>
      <c r="AI67" s="1292" t="s">
        <v>8930</v>
      </c>
      <c r="AJ67" s="1292" t="s">
        <v>8931</v>
      </c>
      <c r="AK67" s="1292" t="s">
        <v>8110</v>
      </c>
      <c r="AL67" s="1292" t="s">
        <v>3630</v>
      </c>
      <c r="AM67" s="1283" t="s">
        <v>8932</v>
      </c>
      <c r="AN67" s="1283" t="s">
        <v>8690</v>
      </c>
      <c r="AO67" s="1283" t="s">
        <v>2053</v>
      </c>
      <c r="AP67" s="1283" t="s">
        <v>8933</v>
      </c>
      <c r="AQ67" s="1283" t="s">
        <v>738</v>
      </c>
      <c r="AR67" s="1283" t="s">
        <v>7468</v>
      </c>
      <c r="AS67" s="1283" t="s">
        <v>4170</v>
      </c>
      <c r="AT67" s="1276" t="s">
        <v>8934</v>
      </c>
      <c r="AU67" s="1293" t="s">
        <v>8935</v>
      </c>
      <c r="AV67" s="1243" t="str">
        <f t="shared" si="4"/>
        <v>2:58</v>
      </c>
      <c r="AW67" s="1319" t="s">
        <v>8936</v>
      </c>
    </row>
    <row r="68" ht="15.75" customHeight="1">
      <c r="A68" s="1245" t="s">
        <v>6092</v>
      </c>
      <c r="B68" s="1295" t="s">
        <v>7416</v>
      </c>
      <c r="C68" s="1320">
        <v>0.05207175925925926</v>
      </c>
      <c r="D68" s="1261" t="s">
        <v>8937</v>
      </c>
      <c r="E68" s="1243" t="s">
        <v>8938</v>
      </c>
      <c r="F68" s="1243" t="s">
        <v>8939</v>
      </c>
      <c r="G68" s="1243" t="s">
        <v>7578</v>
      </c>
      <c r="H68" s="1243" t="s">
        <v>8940</v>
      </c>
      <c r="I68" s="1243" t="s">
        <v>8941</v>
      </c>
      <c r="J68" s="1243" t="s">
        <v>1525</v>
      </c>
      <c r="K68" s="1243" t="s">
        <v>8538</v>
      </c>
      <c r="L68" s="1243" t="s">
        <v>8942</v>
      </c>
      <c r="M68" s="1243" t="s">
        <v>2615</v>
      </c>
      <c r="N68" s="1243" t="s">
        <v>8943</v>
      </c>
      <c r="O68" s="1243" t="s">
        <v>8944</v>
      </c>
      <c r="P68" s="1243" t="s">
        <v>829</v>
      </c>
      <c r="Q68" s="1243" t="s">
        <v>8945</v>
      </c>
      <c r="R68" s="1243" t="s">
        <v>1103</v>
      </c>
      <c r="S68" s="1243" t="s">
        <v>5319</v>
      </c>
      <c r="T68" s="1243" t="s">
        <v>6207</v>
      </c>
      <c r="U68" s="1243" t="s">
        <v>8946</v>
      </c>
      <c r="V68" s="1243" t="s">
        <v>7002</v>
      </c>
      <c r="W68" s="1243" t="s">
        <v>8947</v>
      </c>
      <c r="X68" s="1243" t="s">
        <v>8948</v>
      </c>
      <c r="Y68" s="1243" t="s">
        <v>574</v>
      </c>
      <c r="Z68" s="1243" t="s">
        <v>8949</v>
      </c>
      <c r="AA68" s="1243" t="s">
        <v>1162</v>
      </c>
      <c r="AB68" s="1243" t="s">
        <v>8950</v>
      </c>
      <c r="AC68" s="1243" t="s">
        <v>555</v>
      </c>
      <c r="AD68" s="1243" t="s">
        <v>8951</v>
      </c>
      <c r="AE68" s="1243" t="s">
        <v>141</v>
      </c>
      <c r="AF68" s="1243" t="s">
        <v>8952</v>
      </c>
      <c r="AG68" s="1243" t="s">
        <v>8309</v>
      </c>
      <c r="AH68" s="1243" t="s">
        <v>6754</v>
      </c>
      <c r="AI68" s="1243" t="s">
        <v>8753</v>
      </c>
      <c r="AJ68" s="1243" t="s">
        <v>8953</v>
      </c>
      <c r="AK68" s="1243" t="s">
        <v>8954</v>
      </c>
      <c r="AL68" s="1243" t="s">
        <v>3481</v>
      </c>
      <c r="AM68" s="1243" t="s">
        <v>8424</v>
      </c>
      <c r="AN68" s="1243" t="s">
        <v>3630</v>
      </c>
      <c r="AO68" s="1243" t="s">
        <v>3365</v>
      </c>
      <c r="AP68" s="1243" t="s">
        <v>4220</v>
      </c>
      <c r="AQ68" s="1243" t="s">
        <v>8955</v>
      </c>
      <c r="AR68" s="1243" t="s">
        <v>8956</v>
      </c>
      <c r="AS68" s="1243" t="s">
        <v>3922</v>
      </c>
      <c r="AT68" s="1243" t="s">
        <v>8437</v>
      </c>
      <c r="AU68" s="1243" t="s">
        <v>8957</v>
      </c>
      <c r="AV68" s="1243" t="str">
        <f t="shared" si="4"/>
        <v>3:10</v>
      </c>
      <c r="AW68" s="1305" t="s">
        <v>8958</v>
      </c>
    </row>
    <row r="69" ht="15.75" customHeight="1">
      <c r="A69" s="1288" t="s">
        <v>4206</v>
      </c>
      <c r="B69" s="1349" t="s">
        <v>7450</v>
      </c>
      <c r="C69" s="1234">
        <v>0.052083333333333336</v>
      </c>
      <c r="D69" s="1271" t="s">
        <v>8959</v>
      </c>
      <c r="E69" s="1289" t="s">
        <v>7987</v>
      </c>
      <c r="F69" s="1272" t="s">
        <v>8960</v>
      </c>
      <c r="G69" s="1289" t="s">
        <v>8961</v>
      </c>
      <c r="H69" s="1274" t="s">
        <v>8962</v>
      </c>
      <c r="I69" s="1274" t="s">
        <v>222</v>
      </c>
      <c r="J69" s="1276" t="s">
        <v>7713</v>
      </c>
      <c r="K69" s="1276" t="s">
        <v>2958</v>
      </c>
      <c r="L69" s="1276" t="s">
        <v>4549</v>
      </c>
      <c r="M69" s="1275" t="s">
        <v>7991</v>
      </c>
      <c r="N69" s="1275" t="s">
        <v>4077</v>
      </c>
      <c r="O69" s="1275" t="s">
        <v>8856</v>
      </c>
      <c r="P69" s="1276" t="s">
        <v>1696</v>
      </c>
      <c r="Q69" s="1278" t="s">
        <v>5002</v>
      </c>
      <c r="R69" s="1280" t="s">
        <v>8963</v>
      </c>
      <c r="S69" s="1278" t="s">
        <v>8964</v>
      </c>
      <c r="T69" s="1280" t="s">
        <v>3344</v>
      </c>
      <c r="U69" s="1280" t="s">
        <v>8965</v>
      </c>
      <c r="V69" s="1280" t="s">
        <v>8966</v>
      </c>
      <c r="W69" s="1291" t="s">
        <v>8967</v>
      </c>
      <c r="X69" s="1281" t="s">
        <v>8968</v>
      </c>
      <c r="Y69" s="1367" t="s">
        <v>5618</v>
      </c>
      <c r="Z69" s="1281" t="s">
        <v>8969</v>
      </c>
      <c r="AA69" s="1281" t="s">
        <v>8970</v>
      </c>
      <c r="AB69" s="1281" t="s">
        <v>8971</v>
      </c>
      <c r="AC69" s="1367" t="s">
        <v>5424</v>
      </c>
      <c r="AD69" s="1289" t="s">
        <v>8972</v>
      </c>
      <c r="AE69" s="1272" t="s">
        <v>4900</v>
      </c>
      <c r="AF69" s="1327" t="str">
        <f>HYPERLINK("https://www.youtube.com/watch?v=T9zbmFd23uk","2:38.85")</f>
        <v>2:38.85</v>
      </c>
      <c r="AG69" s="1282" t="s">
        <v>354</v>
      </c>
      <c r="AH69" s="1292" t="s">
        <v>701</v>
      </c>
      <c r="AI69" s="1292" t="s">
        <v>5143</v>
      </c>
      <c r="AJ69" s="1282" t="s">
        <v>8973</v>
      </c>
      <c r="AK69" s="1282" t="s">
        <v>150</v>
      </c>
      <c r="AL69" s="1282" t="s">
        <v>4518</v>
      </c>
      <c r="AM69" s="1284" t="s">
        <v>5764</v>
      </c>
      <c r="AN69" s="1284" t="s">
        <v>2754</v>
      </c>
      <c r="AO69" s="1284" t="s">
        <v>8052</v>
      </c>
      <c r="AP69" s="1283" t="s">
        <v>2434</v>
      </c>
      <c r="AQ69" s="1284" t="s">
        <v>8430</v>
      </c>
      <c r="AR69" s="1284" t="s">
        <v>8974</v>
      </c>
      <c r="AS69" s="1284" t="s">
        <v>8975</v>
      </c>
      <c r="AT69" s="1276" t="s">
        <v>8976</v>
      </c>
      <c r="AU69" s="1267" t="s">
        <v>8977</v>
      </c>
      <c r="AV69" s="1243" t="str">
        <f t="shared" si="4"/>
        <v>3:51</v>
      </c>
      <c r="AW69" s="1302" t="s">
        <v>6190</v>
      </c>
    </row>
    <row r="70" ht="15.75" customHeight="1">
      <c r="A70" s="1300" t="s">
        <v>3519</v>
      </c>
      <c r="B70" s="1301" t="s">
        <v>7388</v>
      </c>
      <c r="C70" s="1234">
        <v>0.052175925925925924</v>
      </c>
      <c r="D70" s="1272" t="s">
        <v>8978</v>
      </c>
      <c r="E70" s="1272" t="s">
        <v>6431</v>
      </c>
      <c r="F70" s="1272" t="s">
        <v>126</v>
      </c>
      <c r="G70" s="1272" t="s">
        <v>8979</v>
      </c>
      <c r="H70" s="1261" t="s">
        <v>8370</v>
      </c>
      <c r="I70" s="1273" t="s">
        <v>1365</v>
      </c>
      <c r="J70" s="1275" t="s">
        <v>7943</v>
      </c>
      <c r="K70" s="1275" t="s">
        <v>8243</v>
      </c>
      <c r="L70" s="1275" t="s">
        <v>8980</v>
      </c>
      <c r="M70" s="1275" t="s">
        <v>8726</v>
      </c>
      <c r="N70" s="1275" t="s">
        <v>1324</v>
      </c>
      <c r="O70" s="1275" t="s">
        <v>8981</v>
      </c>
      <c r="P70" s="1275" t="s">
        <v>7723</v>
      </c>
      <c r="Q70" s="1278" t="s">
        <v>3550</v>
      </c>
      <c r="R70" s="1278" t="s">
        <v>4721</v>
      </c>
      <c r="S70" s="1277" t="s">
        <v>8982</v>
      </c>
      <c r="T70" s="1278" t="s">
        <v>8983</v>
      </c>
      <c r="U70" s="1278" t="s">
        <v>8984</v>
      </c>
      <c r="V70" s="1278" t="s">
        <v>3312</v>
      </c>
      <c r="W70" s="1281" t="s">
        <v>8486</v>
      </c>
      <c r="X70" s="1281" t="s">
        <v>8985</v>
      </c>
      <c r="Y70" s="1281" t="s">
        <v>8986</v>
      </c>
      <c r="Z70" s="1281" t="s">
        <v>8987</v>
      </c>
      <c r="AA70" s="1242" t="s">
        <v>1715</v>
      </c>
      <c r="AB70" s="1281" t="s">
        <v>8971</v>
      </c>
      <c r="AC70" s="1281" t="s">
        <v>8812</v>
      </c>
      <c r="AD70" s="1272" t="s">
        <v>8988</v>
      </c>
      <c r="AE70" s="1272" t="s">
        <v>8513</v>
      </c>
      <c r="AF70" s="1282" t="s">
        <v>7517</v>
      </c>
      <c r="AG70" s="1282" t="s">
        <v>8989</v>
      </c>
      <c r="AH70" s="1282" t="s">
        <v>1630</v>
      </c>
      <c r="AI70" s="1282" t="s">
        <v>8990</v>
      </c>
      <c r="AJ70" s="1282" t="s">
        <v>8991</v>
      </c>
      <c r="AK70" s="1282" t="s">
        <v>2755</v>
      </c>
      <c r="AL70" s="1282" t="s">
        <v>4385</v>
      </c>
      <c r="AM70" s="1284" t="s">
        <v>8992</v>
      </c>
      <c r="AN70" s="1284" t="s">
        <v>4309</v>
      </c>
      <c r="AO70" s="1284" t="s">
        <v>8993</v>
      </c>
      <c r="AP70" s="1284" t="s">
        <v>8994</v>
      </c>
      <c r="AQ70" s="1284" t="s">
        <v>1954</v>
      </c>
      <c r="AR70" s="1284" t="s">
        <v>8948</v>
      </c>
      <c r="AS70" s="1284" t="s">
        <v>7955</v>
      </c>
      <c r="AT70" s="1275" t="s">
        <v>8995</v>
      </c>
      <c r="AU70" s="1267" t="s">
        <v>8341</v>
      </c>
      <c r="AV70" s="1267" t="s">
        <v>8996</v>
      </c>
      <c r="AW70" s="1302" t="s">
        <v>8997</v>
      </c>
    </row>
    <row r="71">
      <c r="A71" s="1286" t="s">
        <v>4437</v>
      </c>
      <c r="B71" s="1337" t="s">
        <v>7416</v>
      </c>
      <c r="C71" s="1368">
        <v>0.05232638888888889</v>
      </c>
      <c r="D71" s="1323" t="s">
        <v>8998</v>
      </c>
      <c r="E71" s="1242" t="s">
        <v>1315</v>
      </c>
      <c r="F71" s="1242" t="s">
        <v>8999</v>
      </c>
      <c r="G71" s="1242" t="s">
        <v>9000</v>
      </c>
      <c r="H71" s="1242" t="s">
        <v>9001</v>
      </c>
      <c r="I71" s="1242" t="s">
        <v>6458</v>
      </c>
      <c r="J71" s="1242" t="s">
        <v>2276</v>
      </c>
      <c r="K71" s="1242" t="s">
        <v>8244</v>
      </c>
      <c r="L71" s="1242" t="s">
        <v>9002</v>
      </c>
      <c r="M71" s="1242" t="s">
        <v>5925</v>
      </c>
      <c r="N71" s="1242" t="s">
        <v>9003</v>
      </c>
      <c r="O71" s="1242" t="s">
        <v>9004</v>
      </c>
      <c r="P71" s="1242" t="s">
        <v>411</v>
      </c>
      <c r="Q71" s="1242" t="s">
        <v>7160</v>
      </c>
      <c r="R71" s="1242" t="s">
        <v>4928</v>
      </c>
      <c r="S71" s="1242" t="s">
        <v>8815</v>
      </c>
      <c r="T71" s="1242" t="s">
        <v>7902</v>
      </c>
      <c r="U71" s="1242" t="s">
        <v>9005</v>
      </c>
      <c r="V71" s="1242" t="s">
        <v>9006</v>
      </c>
      <c r="W71" s="1242" t="s">
        <v>5510</v>
      </c>
      <c r="X71" s="1242" t="s">
        <v>9007</v>
      </c>
      <c r="Y71" s="1242" t="s">
        <v>6272</v>
      </c>
      <c r="Z71" s="1242" t="s">
        <v>847</v>
      </c>
      <c r="AA71" s="1243" t="s">
        <v>8815</v>
      </c>
      <c r="AB71" s="1242" t="s">
        <v>9008</v>
      </c>
      <c r="AC71" s="1242" t="s">
        <v>5424</v>
      </c>
      <c r="AD71" s="1242" t="s">
        <v>9009</v>
      </c>
      <c r="AE71" s="1242" t="s">
        <v>453</v>
      </c>
      <c r="AF71" s="1242" t="s">
        <v>7033</v>
      </c>
      <c r="AG71" s="1242" t="s">
        <v>9010</v>
      </c>
      <c r="AH71" s="1242" t="s">
        <v>1419</v>
      </c>
      <c r="AI71" s="1242" t="s">
        <v>309</v>
      </c>
      <c r="AJ71" s="1242" t="s">
        <v>2235</v>
      </c>
      <c r="AK71" s="1242" t="s">
        <v>9011</v>
      </c>
      <c r="AL71" s="1242" t="s">
        <v>8755</v>
      </c>
      <c r="AM71" s="1242" t="s">
        <v>2558</v>
      </c>
      <c r="AN71" s="1242" t="s">
        <v>9012</v>
      </c>
      <c r="AO71" s="1242" t="s">
        <v>2816</v>
      </c>
      <c r="AP71" s="1242" t="s">
        <v>9013</v>
      </c>
      <c r="AQ71" s="1242" t="s">
        <v>5924</v>
      </c>
      <c r="AR71" s="1242" t="s">
        <v>5423</v>
      </c>
      <c r="AS71" s="1242" t="s">
        <v>7906</v>
      </c>
      <c r="AT71" s="1242" t="s">
        <v>9014</v>
      </c>
      <c r="AU71" s="1242" t="s">
        <v>9015</v>
      </c>
      <c r="AV71" s="1243" t="str">
        <f t="shared" ref="AV71:AV82" si="5">TEXT(AU71-C71,"m:ss")</f>
        <v>3:48</v>
      </c>
      <c r="AW71" s="1305"/>
    </row>
    <row r="72" ht="15.75" customHeight="1">
      <c r="A72" s="1245" t="s">
        <v>9016</v>
      </c>
      <c r="B72" s="1233" t="s">
        <v>7388</v>
      </c>
      <c r="C72" s="1320">
        <v>0.05240740740740741</v>
      </c>
      <c r="D72" s="1261" t="s">
        <v>9017</v>
      </c>
      <c r="E72" s="1243" t="s">
        <v>8722</v>
      </c>
      <c r="F72" s="1243" t="s">
        <v>9018</v>
      </c>
      <c r="G72" s="1243" t="s">
        <v>8714</v>
      </c>
      <c r="H72" s="1243" t="s">
        <v>9019</v>
      </c>
      <c r="I72" s="1243" t="s">
        <v>9020</v>
      </c>
      <c r="J72" s="1243" t="s">
        <v>9021</v>
      </c>
      <c r="K72" s="1243" t="s">
        <v>9022</v>
      </c>
      <c r="L72" s="1243" t="s">
        <v>8019</v>
      </c>
      <c r="M72" s="1243" t="s">
        <v>6093</v>
      </c>
      <c r="N72" s="1243" t="s">
        <v>4115</v>
      </c>
      <c r="O72" s="1243" t="s">
        <v>9023</v>
      </c>
      <c r="P72" s="1243" t="s">
        <v>9024</v>
      </c>
      <c r="Q72" s="1243" t="s">
        <v>3381</v>
      </c>
      <c r="R72" s="1243" t="s">
        <v>9025</v>
      </c>
      <c r="S72" s="1243" t="s">
        <v>8428</v>
      </c>
      <c r="T72" s="1243" t="s">
        <v>5731</v>
      </c>
      <c r="U72" s="1243" t="s">
        <v>9026</v>
      </c>
      <c r="V72" s="1243" t="s">
        <v>9027</v>
      </c>
      <c r="W72" s="1243" t="s">
        <v>5943</v>
      </c>
      <c r="X72" s="1243" t="s">
        <v>9028</v>
      </c>
      <c r="Y72" s="1243" t="s">
        <v>4900</v>
      </c>
      <c r="Z72" s="1243" t="s">
        <v>8880</v>
      </c>
      <c r="AA72" s="1291" t="s">
        <v>1715</v>
      </c>
      <c r="AB72" s="1243" t="s">
        <v>9029</v>
      </c>
      <c r="AC72" s="1243" t="s">
        <v>1210</v>
      </c>
      <c r="AD72" s="1243" t="s">
        <v>8330</v>
      </c>
      <c r="AE72" s="1243" t="s">
        <v>1210</v>
      </c>
      <c r="AF72" s="1243" t="s">
        <v>9030</v>
      </c>
      <c r="AG72" s="1243" t="s">
        <v>8649</v>
      </c>
      <c r="AH72" s="1243" t="s">
        <v>9031</v>
      </c>
      <c r="AI72" s="1243" t="s">
        <v>9032</v>
      </c>
      <c r="AJ72" s="1243" t="s">
        <v>9033</v>
      </c>
      <c r="AK72" s="1243" t="s">
        <v>9034</v>
      </c>
      <c r="AL72" s="1243" t="s">
        <v>8551</v>
      </c>
      <c r="AM72" s="1243" t="s">
        <v>1100</v>
      </c>
      <c r="AN72" s="1243" t="s">
        <v>2675</v>
      </c>
      <c r="AO72" s="1243" t="s">
        <v>9035</v>
      </c>
      <c r="AP72" s="1243" t="s">
        <v>3866</v>
      </c>
      <c r="AQ72" s="1243" t="s">
        <v>9036</v>
      </c>
      <c r="AR72" s="1243" t="s">
        <v>9037</v>
      </c>
      <c r="AS72" s="1243" t="s">
        <v>7836</v>
      </c>
      <c r="AT72" s="1243" t="s">
        <v>7950</v>
      </c>
      <c r="AU72" s="1243" t="s">
        <v>9038</v>
      </c>
      <c r="AV72" s="1243" t="str">
        <f t="shared" si="5"/>
        <v>3:40</v>
      </c>
      <c r="AW72" s="1254" t="s">
        <v>9039</v>
      </c>
    </row>
    <row r="73">
      <c r="A73" s="1300" t="s">
        <v>3239</v>
      </c>
      <c r="B73" s="1301" t="s">
        <v>7388</v>
      </c>
      <c r="C73" s="1246">
        <v>0.05240740740740741</v>
      </c>
      <c r="D73" s="1323" t="s">
        <v>9040</v>
      </c>
      <c r="E73" s="1242" t="s">
        <v>9041</v>
      </c>
      <c r="F73" s="1242" t="s">
        <v>9042</v>
      </c>
      <c r="G73" s="1242" t="s">
        <v>9043</v>
      </c>
      <c r="H73" s="1242" t="s">
        <v>9044</v>
      </c>
      <c r="I73" s="1242" t="s">
        <v>7800</v>
      </c>
      <c r="J73" s="1242" t="s">
        <v>7102</v>
      </c>
      <c r="K73" s="1242" t="s">
        <v>4196</v>
      </c>
      <c r="L73" s="1242" t="s">
        <v>9045</v>
      </c>
      <c r="M73" s="1242" t="s">
        <v>4934</v>
      </c>
      <c r="N73" s="1242" t="s">
        <v>8357</v>
      </c>
      <c r="O73" s="1242" t="s">
        <v>9046</v>
      </c>
      <c r="P73" s="1242" t="s">
        <v>568</v>
      </c>
      <c r="Q73" s="1242" t="s">
        <v>9047</v>
      </c>
      <c r="R73" s="1242" t="s">
        <v>5429</v>
      </c>
      <c r="S73" s="1242" t="s">
        <v>9048</v>
      </c>
      <c r="T73" s="1242" t="s">
        <v>7268</v>
      </c>
      <c r="U73" s="1242" t="s">
        <v>9049</v>
      </c>
      <c r="V73" s="1242" t="s">
        <v>9050</v>
      </c>
      <c r="W73" s="1242" t="s">
        <v>9051</v>
      </c>
      <c r="X73" s="1242" t="s">
        <v>9052</v>
      </c>
      <c r="Y73" s="1242" t="s">
        <v>5145</v>
      </c>
      <c r="Z73" s="1242" t="s">
        <v>9053</v>
      </c>
      <c r="AA73" s="1261" t="s">
        <v>9048</v>
      </c>
      <c r="AB73" s="1242" t="s">
        <v>9054</v>
      </c>
      <c r="AC73" s="1242" t="s">
        <v>6383</v>
      </c>
      <c r="AD73" s="1242" t="s">
        <v>5862</v>
      </c>
      <c r="AE73" s="1242" t="s">
        <v>6344</v>
      </c>
      <c r="AF73" s="1250" t="s">
        <v>9055</v>
      </c>
      <c r="AG73" s="1242" t="s">
        <v>9056</v>
      </c>
      <c r="AH73" s="1242" t="s">
        <v>9057</v>
      </c>
      <c r="AI73" s="1242" t="s">
        <v>9058</v>
      </c>
      <c r="AJ73" s="1242" t="s">
        <v>9059</v>
      </c>
      <c r="AK73" s="1242" t="s">
        <v>9060</v>
      </c>
      <c r="AL73" s="1242" t="s">
        <v>4430</v>
      </c>
      <c r="AM73" s="1242" t="s">
        <v>2181</v>
      </c>
      <c r="AN73" s="1242" t="s">
        <v>1355</v>
      </c>
      <c r="AO73" s="1242" t="s">
        <v>7628</v>
      </c>
      <c r="AP73" s="1242" t="s">
        <v>5187</v>
      </c>
      <c r="AQ73" s="1242" t="s">
        <v>9061</v>
      </c>
      <c r="AR73" s="1242" t="s">
        <v>678</v>
      </c>
      <c r="AS73" s="1250" t="s">
        <v>9062</v>
      </c>
      <c r="AT73" s="1242" t="s">
        <v>5954</v>
      </c>
      <c r="AU73" s="1242" t="s">
        <v>9063</v>
      </c>
      <c r="AV73" s="1243" t="str">
        <f t="shared" si="5"/>
        <v>4:24</v>
      </c>
      <c r="AW73" s="1335" t="s">
        <v>9064</v>
      </c>
    </row>
    <row r="74" ht="15.75" customHeight="1">
      <c r="A74" s="1333" t="s">
        <v>9065</v>
      </c>
      <c r="B74" s="1233" t="s">
        <v>7388</v>
      </c>
      <c r="C74" s="1325">
        <v>0.05263888888888889</v>
      </c>
      <c r="D74" s="1261" t="s">
        <v>9066</v>
      </c>
      <c r="E74" s="1289" t="s">
        <v>6079</v>
      </c>
      <c r="F74" s="1289" t="s">
        <v>9067</v>
      </c>
      <c r="G74" s="1289" t="s">
        <v>9068</v>
      </c>
      <c r="H74" s="1274" t="s">
        <v>9069</v>
      </c>
      <c r="I74" s="1274" t="s">
        <v>9070</v>
      </c>
      <c r="J74" s="1276" t="s">
        <v>9071</v>
      </c>
      <c r="K74" s="1276" t="s">
        <v>8282</v>
      </c>
      <c r="L74" s="1276" t="s">
        <v>3372</v>
      </c>
      <c r="M74" s="1276" t="s">
        <v>7972</v>
      </c>
      <c r="N74" s="1276" t="s">
        <v>9072</v>
      </c>
      <c r="O74" s="1276" t="s">
        <v>7436</v>
      </c>
      <c r="P74" s="1276" t="s">
        <v>147</v>
      </c>
      <c r="Q74" s="1280" t="s">
        <v>9073</v>
      </c>
      <c r="R74" s="1280" t="s">
        <v>5001</v>
      </c>
      <c r="S74" s="1280" t="s">
        <v>5566</v>
      </c>
      <c r="T74" s="1280" t="s">
        <v>7921</v>
      </c>
      <c r="U74" s="1280" t="s">
        <v>9074</v>
      </c>
      <c r="V74" s="1280" t="s">
        <v>9075</v>
      </c>
      <c r="W74" s="1291" t="s">
        <v>9076</v>
      </c>
      <c r="X74" s="1291" t="s">
        <v>5093</v>
      </c>
      <c r="Y74" s="1291" t="s">
        <v>1210</v>
      </c>
      <c r="Z74" s="1291" t="s">
        <v>6262</v>
      </c>
      <c r="AA74" s="1242" t="s">
        <v>9077</v>
      </c>
      <c r="AB74" s="1291" t="s">
        <v>1847</v>
      </c>
      <c r="AC74" s="1291" t="s">
        <v>9078</v>
      </c>
      <c r="AD74" s="1289" t="s">
        <v>2714</v>
      </c>
      <c r="AE74" s="1289" t="s">
        <v>8060</v>
      </c>
      <c r="AF74" s="1292" t="s">
        <v>9079</v>
      </c>
      <c r="AG74" s="1292" t="s">
        <v>2151</v>
      </c>
      <c r="AH74" s="1292" t="s">
        <v>4211</v>
      </c>
      <c r="AI74" s="1292" t="s">
        <v>9080</v>
      </c>
      <c r="AJ74" s="1292" t="s">
        <v>9081</v>
      </c>
      <c r="AK74" s="1292" t="s">
        <v>8304</v>
      </c>
      <c r="AL74" s="1292" t="s">
        <v>9082</v>
      </c>
      <c r="AM74" s="1283" t="s">
        <v>9083</v>
      </c>
      <c r="AN74" s="1283" t="s">
        <v>9084</v>
      </c>
      <c r="AO74" s="1283" t="s">
        <v>7736</v>
      </c>
      <c r="AP74" s="1283" t="s">
        <v>3023</v>
      </c>
      <c r="AQ74" s="1283" t="s">
        <v>9085</v>
      </c>
      <c r="AR74" s="1283" t="s">
        <v>154</v>
      </c>
      <c r="AS74" s="1283" t="s">
        <v>1639</v>
      </c>
      <c r="AT74" s="1276" t="s">
        <v>9086</v>
      </c>
      <c r="AU74" s="1293" t="s">
        <v>9087</v>
      </c>
      <c r="AV74" s="1243" t="str">
        <f t="shared" si="5"/>
        <v>4:28</v>
      </c>
      <c r="AW74" s="1329" t="s">
        <v>9088</v>
      </c>
    </row>
    <row r="75" ht="15.75" customHeight="1">
      <c r="A75" s="1286" t="s">
        <v>9089</v>
      </c>
      <c r="B75" s="1337" t="s">
        <v>7388</v>
      </c>
      <c r="C75" s="1246">
        <v>0.05267361111111111</v>
      </c>
      <c r="D75" s="1323" t="s">
        <v>9090</v>
      </c>
      <c r="E75" s="1242" t="s">
        <v>921</v>
      </c>
      <c r="F75" s="1242" t="s">
        <v>9091</v>
      </c>
      <c r="G75" s="1242" t="s">
        <v>9092</v>
      </c>
      <c r="H75" s="1242" t="s">
        <v>9093</v>
      </c>
      <c r="I75" s="1242" t="s">
        <v>5180</v>
      </c>
      <c r="J75" s="1261" t="s">
        <v>9094</v>
      </c>
      <c r="K75" s="1242" t="s">
        <v>7426</v>
      </c>
      <c r="L75" s="1242" t="s">
        <v>2959</v>
      </c>
      <c r="M75" s="1242" t="s">
        <v>5880</v>
      </c>
      <c r="N75" s="1242" t="s">
        <v>9095</v>
      </c>
      <c r="O75" s="1242" t="s">
        <v>8246</v>
      </c>
      <c r="P75" s="1242" t="s">
        <v>3354</v>
      </c>
      <c r="Q75" s="1242" t="s">
        <v>9096</v>
      </c>
      <c r="R75" s="1242" t="s">
        <v>9097</v>
      </c>
      <c r="S75" s="1242" t="s">
        <v>5977</v>
      </c>
      <c r="T75" s="1242" t="s">
        <v>9098</v>
      </c>
      <c r="U75" s="1242" t="s">
        <v>9099</v>
      </c>
      <c r="V75" s="1242" t="s">
        <v>3285</v>
      </c>
      <c r="W75" s="1242" t="s">
        <v>9100</v>
      </c>
      <c r="X75" s="1242" t="s">
        <v>8841</v>
      </c>
      <c r="Y75" s="1242" t="s">
        <v>1635</v>
      </c>
      <c r="Z75" s="1242" t="s">
        <v>7694</v>
      </c>
      <c r="AA75" s="1281" t="s">
        <v>9101</v>
      </c>
      <c r="AB75" s="1242" t="s">
        <v>8642</v>
      </c>
      <c r="AC75" s="1242" t="s">
        <v>7659</v>
      </c>
      <c r="AD75" s="1242" t="s">
        <v>9102</v>
      </c>
      <c r="AE75" s="1242" t="s">
        <v>2079</v>
      </c>
      <c r="AF75" s="1242" t="s">
        <v>9103</v>
      </c>
      <c r="AG75" s="1242" t="s">
        <v>9104</v>
      </c>
      <c r="AH75" s="1242" t="s">
        <v>3372</v>
      </c>
      <c r="AI75" s="1242" t="s">
        <v>9105</v>
      </c>
      <c r="AJ75" s="1242" t="s">
        <v>9106</v>
      </c>
      <c r="AK75" s="1242" t="s">
        <v>2712</v>
      </c>
      <c r="AL75" s="1242" t="s">
        <v>2473</v>
      </c>
      <c r="AM75" s="1242" t="s">
        <v>2712</v>
      </c>
      <c r="AN75" s="1242" t="s">
        <v>2473</v>
      </c>
      <c r="AO75" s="1242" t="s">
        <v>5345</v>
      </c>
      <c r="AP75" s="1242" t="s">
        <v>9107</v>
      </c>
      <c r="AQ75" s="1242" t="s">
        <v>1995</v>
      </c>
      <c r="AR75" s="1242" t="s">
        <v>8908</v>
      </c>
      <c r="AS75" s="1242" t="s">
        <v>9108</v>
      </c>
      <c r="AT75" s="1242" t="s">
        <v>9109</v>
      </c>
      <c r="AU75" s="1242" t="s">
        <v>9110</v>
      </c>
      <c r="AV75" s="1243" t="str">
        <f t="shared" si="5"/>
        <v>5:58</v>
      </c>
      <c r="AW75" s="1335" t="s">
        <v>9111</v>
      </c>
    </row>
    <row r="76" ht="15.75" customHeight="1">
      <c r="A76" s="1245" t="s">
        <v>5263</v>
      </c>
      <c r="B76" s="1295" t="s">
        <v>7416</v>
      </c>
      <c r="C76" s="1320">
        <v>0.05275462962962963</v>
      </c>
      <c r="D76" s="1261" t="s">
        <v>9112</v>
      </c>
      <c r="E76" s="1243" t="s">
        <v>8413</v>
      </c>
      <c r="F76" s="1243" t="s">
        <v>9113</v>
      </c>
      <c r="G76" s="1243" t="s">
        <v>8776</v>
      </c>
      <c r="H76" s="1243" t="s">
        <v>9114</v>
      </c>
      <c r="I76" s="1243" t="s">
        <v>9115</v>
      </c>
      <c r="J76" s="1243" t="s">
        <v>9116</v>
      </c>
      <c r="K76" s="1243" t="s">
        <v>8790</v>
      </c>
      <c r="L76" s="1243" t="s">
        <v>4599</v>
      </c>
      <c r="M76" s="1243" t="s">
        <v>1035</v>
      </c>
      <c r="N76" s="1243" t="s">
        <v>1737</v>
      </c>
      <c r="O76" s="1243" t="s">
        <v>9117</v>
      </c>
      <c r="P76" s="1243" t="s">
        <v>5461</v>
      </c>
      <c r="Q76" s="1243" t="s">
        <v>9118</v>
      </c>
      <c r="R76" s="1243" t="s">
        <v>9119</v>
      </c>
      <c r="S76" s="1243" t="s">
        <v>9120</v>
      </c>
      <c r="T76" s="1243" t="s">
        <v>2479</v>
      </c>
      <c r="U76" s="1243" t="s">
        <v>162</v>
      </c>
      <c r="V76" s="1243" t="s">
        <v>9121</v>
      </c>
      <c r="W76" s="1243" t="s">
        <v>4838</v>
      </c>
      <c r="X76" s="1243" t="s">
        <v>9122</v>
      </c>
      <c r="Y76" s="1243" t="s">
        <v>5150</v>
      </c>
      <c r="Z76" s="1243" t="s">
        <v>7594</v>
      </c>
      <c r="AA76" s="1291" t="s">
        <v>9123</v>
      </c>
      <c r="AB76" s="1243" t="s">
        <v>382</v>
      </c>
      <c r="AC76" s="1243" t="s">
        <v>8667</v>
      </c>
      <c r="AD76" s="1243" t="s">
        <v>9124</v>
      </c>
      <c r="AE76" s="1243" t="s">
        <v>1585</v>
      </c>
      <c r="AF76" s="1243" t="s">
        <v>8169</v>
      </c>
      <c r="AG76" s="1243" t="s">
        <v>9125</v>
      </c>
      <c r="AH76" s="1243" t="s">
        <v>701</v>
      </c>
      <c r="AI76" s="1243" t="s">
        <v>4632</v>
      </c>
      <c r="AJ76" s="1243" t="s">
        <v>9126</v>
      </c>
      <c r="AK76" s="1243" t="s">
        <v>9127</v>
      </c>
      <c r="AL76" s="1243" t="s">
        <v>4939</v>
      </c>
      <c r="AM76" s="1243" t="s">
        <v>9128</v>
      </c>
      <c r="AN76" s="1243" t="s">
        <v>5579</v>
      </c>
      <c r="AO76" s="1243" t="s">
        <v>9129</v>
      </c>
      <c r="AP76" s="1243" t="s">
        <v>9130</v>
      </c>
      <c r="AQ76" s="1243" t="s">
        <v>9131</v>
      </c>
      <c r="AR76" s="1243" t="s">
        <v>5109</v>
      </c>
      <c r="AS76" s="1243" t="s">
        <v>7606</v>
      </c>
      <c r="AT76" s="1243" t="s">
        <v>9132</v>
      </c>
      <c r="AU76" s="1243" t="s">
        <v>9133</v>
      </c>
      <c r="AV76" s="1243" t="str">
        <f t="shared" si="5"/>
        <v>3:59</v>
      </c>
      <c r="AW76" s="1305" t="s">
        <v>9134</v>
      </c>
    </row>
    <row r="77" ht="15.75" customHeight="1">
      <c r="A77" s="1333" t="s">
        <v>9135</v>
      </c>
      <c r="B77" s="1349" t="s">
        <v>7450</v>
      </c>
      <c r="C77" s="1325">
        <v>0.05291666666666667</v>
      </c>
      <c r="D77" s="1261" t="s">
        <v>9136</v>
      </c>
      <c r="E77" s="1289" t="s">
        <v>9137</v>
      </c>
      <c r="F77" s="1289" t="s">
        <v>9138</v>
      </c>
      <c r="G77" s="1289" t="s">
        <v>8281</v>
      </c>
      <c r="H77" s="1274" t="s">
        <v>8657</v>
      </c>
      <c r="I77" s="1274" t="s">
        <v>9139</v>
      </c>
      <c r="J77" s="1276" t="s">
        <v>9140</v>
      </c>
      <c r="K77" s="1276" t="s">
        <v>4732</v>
      </c>
      <c r="L77" s="1276" t="s">
        <v>6915</v>
      </c>
      <c r="M77" s="1276" t="s">
        <v>9141</v>
      </c>
      <c r="N77" s="1276" t="s">
        <v>9142</v>
      </c>
      <c r="O77" s="1276" t="s">
        <v>9143</v>
      </c>
      <c r="P77" s="1276" t="s">
        <v>4244</v>
      </c>
      <c r="Q77" s="1280" t="s">
        <v>9144</v>
      </c>
      <c r="R77" s="1280" t="s">
        <v>8373</v>
      </c>
      <c r="S77" s="1280" t="s">
        <v>3830</v>
      </c>
      <c r="T77" s="1280" t="s">
        <v>7610</v>
      </c>
      <c r="U77" s="1280" t="s">
        <v>4690</v>
      </c>
      <c r="V77" s="1280" t="s">
        <v>125</v>
      </c>
      <c r="W77" s="1291" t="s">
        <v>9145</v>
      </c>
      <c r="X77" s="1291" t="s">
        <v>9146</v>
      </c>
      <c r="Y77" s="1291" t="s">
        <v>647</v>
      </c>
      <c r="Z77" s="1291" t="s">
        <v>9147</v>
      </c>
      <c r="AA77" s="1281" t="s">
        <v>9148</v>
      </c>
      <c r="AB77" s="1291" t="s">
        <v>3962</v>
      </c>
      <c r="AC77" s="1291" t="s">
        <v>160</v>
      </c>
      <c r="AD77" s="1289" t="s">
        <v>9149</v>
      </c>
      <c r="AE77" s="1289" t="s">
        <v>8986</v>
      </c>
      <c r="AF77" s="1292" t="s">
        <v>9150</v>
      </c>
      <c r="AG77" s="1292" t="s">
        <v>9151</v>
      </c>
      <c r="AH77" s="1292" t="s">
        <v>7655</v>
      </c>
      <c r="AI77" s="1292" t="s">
        <v>9152</v>
      </c>
      <c r="AJ77" s="1292" t="s">
        <v>9153</v>
      </c>
      <c r="AK77" s="1292" t="s">
        <v>7548</v>
      </c>
      <c r="AL77" s="1292" t="s">
        <v>1869</v>
      </c>
      <c r="AM77" s="1283" t="s">
        <v>2949</v>
      </c>
      <c r="AN77" s="1283" t="s">
        <v>9154</v>
      </c>
      <c r="AO77" s="1283" t="s">
        <v>9155</v>
      </c>
      <c r="AP77" s="1283" t="s">
        <v>7231</v>
      </c>
      <c r="AQ77" s="1283" t="s">
        <v>9156</v>
      </c>
      <c r="AR77" s="1283" t="s">
        <v>7921</v>
      </c>
      <c r="AS77" s="1283" t="s">
        <v>3514</v>
      </c>
      <c r="AT77" s="1276" t="s">
        <v>9157</v>
      </c>
      <c r="AU77" s="1293" t="s">
        <v>9158</v>
      </c>
      <c r="AV77" s="1243" t="str">
        <f t="shared" si="5"/>
        <v>2:38</v>
      </c>
      <c r="AW77" s="1319"/>
    </row>
    <row r="78" ht="15.75" customHeight="1">
      <c r="A78" s="1300" t="s">
        <v>5488</v>
      </c>
      <c r="B78" s="1301" t="s">
        <v>7388</v>
      </c>
      <c r="C78" s="1234">
        <v>0.05324074074074074</v>
      </c>
      <c r="D78" s="1261" t="s">
        <v>9159</v>
      </c>
      <c r="E78" s="1261" t="s">
        <v>9160</v>
      </c>
      <c r="F78" s="1261" t="s">
        <v>9161</v>
      </c>
      <c r="G78" s="1261" t="s">
        <v>7979</v>
      </c>
      <c r="H78" s="1261" t="s">
        <v>9162</v>
      </c>
      <c r="I78" s="1261" t="s">
        <v>141</v>
      </c>
      <c r="J78" s="1261" t="s">
        <v>9163</v>
      </c>
      <c r="K78" s="1261" t="s">
        <v>3659</v>
      </c>
      <c r="L78" s="1261" t="s">
        <v>9164</v>
      </c>
      <c r="M78" s="1261" t="s">
        <v>9165</v>
      </c>
      <c r="N78" s="1261" t="s">
        <v>9166</v>
      </c>
      <c r="O78" s="1261" t="s">
        <v>6943</v>
      </c>
      <c r="P78" s="1261" t="s">
        <v>9167</v>
      </c>
      <c r="Q78" s="1261" t="s">
        <v>9168</v>
      </c>
      <c r="R78" s="1261" t="s">
        <v>9169</v>
      </c>
      <c r="S78" s="1261" t="s">
        <v>9028</v>
      </c>
      <c r="T78" s="1261" t="s">
        <v>9170</v>
      </c>
      <c r="U78" s="1261" t="s">
        <v>768</v>
      </c>
      <c r="V78" s="1261" t="s">
        <v>9171</v>
      </c>
      <c r="W78" s="1261" t="s">
        <v>9172</v>
      </c>
      <c r="X78" s="1261" t="s">
        <v>9173</v>
      </c>
      <c r="Y78" s="1261" t="s">
        <v>5180</v>
      </c>
      <c r="Z78" s="1261" t="s">
        <v>9174</v>
      </c>
      <c r="AA78" s="1242" t="s">
        <v>9175</v>
      </c>
      <c r="AB78" s="1261" t="s">
        <v>9176</v>
      </c>
      <c r="AC78" s="1261" t="s">
        <v>5000</v>
      </c>
      <c r="AD78" s="1261" t="s">
        <v>9177</v>
      </c>
      <c r="AE78" s="1261" t="s">
        <v>8235</v>
      </c>
      <c r="AF78" s="1261" t="s">
        <v>9178</v>
      </c>
      <c r="AG78" s="1261" t="s">
        <v>9179</v>
      </c>
      <c r="AH78" s="1261" t="s">
        <v>9180</v>
      </c>
      <c r="AI78" s="1261" t="s">
        <v>9181</v>
      </c>
      <c r="AJ78" s="1261" t="s">
        <v>9182</v>
      </c>
      <c r="AK78" s="1282" t="s">
        <v>9183</v>
      </c>
      <c r="AL78" s="1261" t="s">
        <v>5607</v>
      </c>
      <c r="AM78" s="1261" t="s">
        <v>9184</v>
      </c>
      <c r="AN78" s="1261" t="s">
        <v>8603</v>
      </c>
      <c r="AO78" s="1261" t="s">
        <v>7893</v>
      </c>
      <c r="AP78" s="1261" t="s">
        <v>9185</v>
      </c>
      <c r="AQ78" s="1261" t="s">
        <v>9186</v>
      </c>
      <c r="AR78" s="1284" t="s">
        <v>2958</v>
      </c>
      <c r="AS78" s="1261" t="s">
        <v>2042</v>
      </c>
      <c r="AT78" s="1261" t="s">
        <v>9187</v>
      </c>
      <c r="AU78" s="1267" t="s">
        <v>9188</v>
      </c>
      <c r="AV78" s="1243" t="str">
        <f t="shared" si="5"/>
        <v>3:53</v>
      </c>
      <c r="AW78" s="1302" t="s">
        <v>9189</v>
      </c>
    </row>
    <row r="79">
      <c r="A79" s="1286" t="s">
        <v>9190</v>
      </c>
      <c r="B79" s="1337" t="s">
        <v>7450</v>
      </c>
      <c r="C79" s="1246">
        <v>0.05331018518518518</v>
      </c>
      <c r="D79" s="1242" t="s">
        <v>9191</v>
      </c>
      <c r="E79" s="1242" t="s">
        <v>9192</v>
      </c>
      <c r="F79" s="1272" t="s">
        <v>9193</v>
      </c>
      <c r="G79" s="1242" t="s">
        <v>9194</v>
      </c>
      <c r="H79" s="1242" t="s">
        <v>8239</v>
      </c>
      <c r="I79" s="1242" t="s">
        <v>1682</v>
      </c>
      <c r="J79" s="1242" t="s">
        <v>3232</v>
      </c>
      <c r="K79" s="1242" t="s">
        <v>9195</v>
      </c>
      <c r="L79" s="1242" t="s">
        <v>1355</v>
      </c>
      <c r="M79" s="1242" t="s">
        <v>2416</v>
      </c>
      <c r="N79" s="1242" t="s">
        <v>8406</v>
      </c>
      <c r="O79" s="1242" t="s">
        <v>9196</v>
      </c>
      <c r="P79" s="1242" t="s">
        <v>9197</v>
      </c>
      <c r="Q79" s="1242" t="s">
        <v>8541</v>
      </c>
      <c r="R79" s="1242" t="s">
        <v>9198</v>
      </c>
      <c r="S79" s="1242" t="s">
        <v>9199</v>
      </c>
      <c r="T79" s="1242" t="s">
        <v>2636</v>
      </c>
      <c r="U79" s="1242" t="s">
        <v>9200</v>
      </c>
      <c r="V79" s="1242" t="s">
        <v>8645</v>
      </c>
      <c r="W79" s="1242" t="s">
        <v>9076</v>
      </c>
      <c r="X79" s="1242" t="s">
        <v>9201</v>
      </c>
      <c r="Y79" s="1242" t="s">
        <v>1365</v>
      </c>
      <c r="Z79" s="1242" t="s">
        <v>789</v>
      </c>
      <c r="AA79" s="1291" t="s">
        <v>8448</v>
      </c>
      <c r="AB79" s="1242" t="s">
        <v>2737</v>
      </c>
      <c r="AC79" s="1242" t="s">
        <v>9202</v>
      </c>
      <c r="AD79" s="1242" t="s">
        <v>9203</v>
      </c>
      <c r="AE79" s="1242" t="s">
        <v>8986</v>
      </c>
      <c r="AF79" s="1242" t="s">
        <v>4814</v>
      </c>
      <c r="AG79" s="1242" t="s">
        <v>9204</v>
      </c>
      <c r="AH79" s="1242" t="s">
        <v>9205</v>
      </c>
      <c r="AI79" s="1242" t="s">
        <v>9206</v>
      </c>
      <c r="AJ79" s="1242" t="s">
        <v>9207</v>
      </c>
      <c r="AK79" s="1242" t="s">
        <v>7682</v>
      </c>
      <c r="AL79" s="1242" t="s">
        <v>9208</v>
      </c>
      <c r="AM79" s="1242" t="s">
        <v>9209</v>
      </c>
      <c r="AN79" s="1242" t="s">
        <v>192</v>
      </c>
      <c r="AO79" s="1242" t="s">
        <v>4101</v>
      </c>
      <c r="AP79" s="1242" t="s">
        <v>9210</v>
      </c>
      <c r="AQ79" s="1242" t="s">
        <v>9211</v>
      </c>
      <c r="AR79" s="1242" t="s">
        <v>9212</v>
      </c>
      <c r="AS79" s="1242" t="s">
        <v>3952</v>
      </c>
      <c r="AT79" s="1242" t="s">
        <v>9213</v>
      </c>
      <c r="AU79" s="1242" t="s">
        <v>9214</v>
      </c>
      <c r="AV79" s="1243" t="str">
        <f t="shared" si="5"/>
        <v>4:10</v>
      </c>
      <c r="AW79" s="1305"/>
    </row>
    <row r="80">
      <c r="A80" s="1286" t="s">
        <v>3405</v>
      </c>
      <c r="B80" s="1338" t="s">
        <v>7450</v>
      </c>
      <c r="C80" s="1246">
        <v>0.05331018518518518</v>
      </c>
      <c r="D80" s="1261" t="s">
        <v>9215</v>
      </c>
      <c r="E80" s="1261" t="s">
        <v>9216</v>
      </c>
      <c r="F80" s="1261" t="s">
        <v>9217</v>
      </c>
      <c r="G80" s="1261" t="s">
        <v>9218</v>
      </c>
      <c r="H80" s="1261" t="s">
        <v>9219</v>
      </c>
      <c r="I80" s="1261" t="s">
        <v>114</v>
      </c>
      <c r="J80" s="1261" t="s">
        <v>9220</v>
      </c>
      <c r="K80" s="1261" t="s">
        <v>8964</v>
      </c>
      <c r="L80" s="1261" t="s">
        <v>7002</v>
      </c>
      <c r="M80" s="1261" t="s">
        <v>9025</v>
      </c>
      <c r="N80" s="1261" t="s">
        <v>9221</v>
      </c>
      <c r="O80" s="1261" t="s">
        <v>9222</v>
      </c>
      <c r="P80" s="1261" t="s">
        <v>8233</v>
      </c>
      <c r="Q80" s="1261" t="s">
        <v>9223</v>
      </c>
      <c r="R80" s="1261" t="s">
        <v>5932</v>
      </c>
      <c r="S80" s="1261" t="s">
        <v>616</v>
      </c>
      <c r="T80" s="1261" t="s">
        <v>8992</v>
      </c>
      <c r="U80" s="1261" t="s">
        <v>9224</v>
      </c>
      <c r="V80" s="1261" t="s">
        <v>9121</v>
      </c>
      <c r="W80" s="1261" t="s">
        <v>7633</v>
      </c>
      <c r="X80" s="1261" t="s">
        <v>9225</v>
      </c>
      <c r="Y80" s="1261" t="s">
        <v>4992</v>
      </c>
      <c r="Z80" s="1261" t="s">
        <v>9226</v>
      </c>
      <c r="AA80" s="1281" t="s">
        <v>1715</v>
      </c>
      <c r="AB80" s="1261" t="s">
        <v>9227</v>
      </c>
      <c r="AC80" s="1261" t="s">
        <v>809</v>
      </c>
      <c r="AD80" s="1261" t="s">
        <v>9228</v>
      </c>
      <c r="AE80" s="1261" t="s">
        <v>9229</v>
      </c>
      <c r="AF80" s="1261" t="s">
        <v>9230</v>
      </c>
      <c r="AG80" s="1261" t="s">
        <v>9231</v>
      </c>
      <c r="AH80" s="1261" t="s">
        <v>9232</v>
      </c>
      <c r="AI80" s="1261" t="s">
        <v>9233</v>
      </c>
      <c r="AJ80" s="1261" t="s">
        <v>9234</v>
      </c>
      <c r="AK80" s="1261" t="s">
        <v>8557</v>
      </c>
      <c r="AL80" s="1261" t="s">
        <v>4042</v>
      </c>
      <c r="AM80" s="1261" t="s">
        <v>9235</v>
      </c>
      <c r="AN80" s="1369" t="s">
        <v>4224</v>
      </c>
      <c r="AO80" s="1261" t="s">
        <v>9236</v>
      </c>
      <c r="AP80" s="1261" t="s">
        <v>9237</v>
      </c>
      <c r="AQ80" s="1261" t="s">
        <v>9238</v>
      </c>
      <c r="AR80" s="1261" t="s">
        <v>9239</v>
      </c>
      <c r="AS80" s="1261" t="s">
        <v>4879</v>
      </c>
      <c r="AT80" s="1261" t="s">
        <v>9240</v>
      </c>
      <c r="AU80" s="1370" t="s">
        <v>9241</v>
      </c>
      <c r="AV80" s="1243" t="str">
        <f t="shared" si="5"/>
        <v>5:21</v>
      </c>
      <c r="AW80" s="1299" t="s">
        <v>9242</v>
      </c>
    </row>
    <row r="81" ht="15.75" customHeight="1">
      <c r="A81" s="1333" t="s">
        <v>9243</v>
      </c>
      <c r="B81" s="1349" t="s">
        <v>7450</v>
      </c>
      <c r="C81" s="1234">
        <v>0.05348379629629629</v>
      </c>
      <c r="D81" s="1261" t="s">
        <v>9244</v>
      </c>
      <c r="E81" s="1289" t="s">
        <v>9041</v>
      </c>
      <c r="F81" s="1289" t="s">
        <v>5578</v>
      </c>
      <c r="G81" s="1289" t="s">
        <v>9245</v>
      </c>
      <c r="H81" s="1274" t="s">
        <v>9246</v>
      </c>
      <c r="I81" s="1274" t="s">
        <v>3146</v>
      </c>
      <c r="J81" s="1276" t="s">
        <v>9247</v>
      </c>
      <c r="K81" s="1276" t="s">
        <v>7464</v>
      </c>
      <c r="L81" s="1276" t="s">
        <v>4113</v>
      </c>
      <c r="M81" s="1276" t="s">
        <v>9248</v>
      </c>
      <c r="N81" s="1276" t="s">
        <v>9249</v>
      </c>
      <c r="O81" s="1276" t="s">
        <v>3704</v>
      </c>
      <c r="P81" s="1276" t="s">
        <v>914</v>
      </c>
      <c r="Q81" s="1278" t="s">
        <v>9250</v>
      </c>
      <c r="R81" s="1280" t="s">
        <v>8771</v>
      </c>
      <c r="S81" s="1280" t="s">
        <v>3747</v>
      </c>
      <c r="T81" s="1280" t="s">
        <v>8948</v>
      </c>
      <c r="U81" s="1280" t="s">
        <v>9251</v>
      </c>
      <c r="V81" s="1280" t="s">
        <v>6348</v>
      </c>
      <c r="W81" s="1291" t="s">
        <v>9252</v>
      </c>
      <c r="X81" s="1291" t="s">
        <v>2347</v>
      </c>
      <c r="Y81" s="1291" t="s">
        <v>1499</v>
      </c>
      <c r="Z81" s="1291" t="s">
        <v>7752</v>
      </c>
      <c r="AA81" s="1242" t="s">
        <v>9253</v>
      </c>
      <c r="AB81" s="1291" t="s">
        <v>8438</v>
      </c>
      <c r="AC81" s="1291" t="s">
        <v>1071</v>
      </c>
      <c r="AD81" s="1289" t="s">
        <v>9254</v>
      </c>
      <c r="AE81" s="1289" t="s">
        <v>480</v>
      </c>
      <c r="AF81" s="1282" t="s">
        <v>9255</v>
      </c>
      <c r="AG81" s="1292" t="s">
        <v>5205</v>
      </c>
      <c r="AH81" s="1292" t="s">
        <v>7680</v>
      </c>
      <c r="AI81" s="1292" t="s">
        <v>2503</v>
      </c>
      <c r="AJ81" s="1292" t="s">
        <v>9256</v>
      </c>
      <c r="AK81" s="1292" t="s">
        <v>8205</v>
      </c>
      <c r="AL81" s="1292" t="s">
        <v>9257</v>
      </c>
      <c r="AM81" s="1283" t="s">
        <v>9258</v>
      </c>
      <c r="AN81" s="1283" t="s">
        <v>5607</v>
      </c>
      <c r="AO81" s="1283" t="s">
        <v>8039</v>
      </c>
      <c r="AP81" s="1283" t="s">
        <v>9259</v>
      </c>
      <c r="AQ81" s="1283" t="s">
        <v>8737</v>
      </c>
      <c r="AR81" s="1283" t="s">
        <v>154</v>
      </c>
      <c r="AS81" s="1283" t="s">
        <v>7564</v>
      </c>
      <c r="AT81" s="1276" t="s">
        <v>4040</v>
      </c>
      <c r="AU81" s="1293" t="s">
        <v>9260</v>
      </c>
      <c r="AV81" s="1243" t="str">
        <f t="shared" si="5"/>
        <v>3:27</v>
      </c>
      <c r="AW81" s="1302" t="s">
        <v>9261</v>
      </c>
    </row>
    <row r="82" ht="15.75" customHeight="1">
      <c r="A82" s="1300" t="s">
        <v>9262</v>
      </c>
      <c r="B82" s="1295" t="s">
        <v>7416</v>
      </c>
      <c r="C82" s="1234">
        <v>0.05355324074074074</v>
      </c>
      <c r="D82" s="1371" t="s">
        <v>9263</v>
      </c>
      <c r="E82" s="1371" t="s">
        <v>9264</v>
      </c>
      <c r="F82" s="1371" t="s">
        <v>9265</v>
      </c>
      <c r="G82" s="1371" t="s">
        <v>9266</v>
      </c>
      <c r="H82" s="1372" t="s">
        <v>8555</v>
      </c>
      <c r="I82" s="1296" t="s">
        <v>9267</v>
      </c>
      <c r="J82" s="1373" t="s">
        <v>9268</v>
      </c>
      <c r="K82" s="1373" t="s">
        <v>1161</v>
      </c>
      <c r="L82" s="1373" t="s">
        <v>7680</v>
      </c>
      <c r="M82" s="1373" t="s">
        <v>9269</v>
      </c>
      <c r="N82" s="1373" t="s">
        <v>9270</v>
      </c>
      <c r="O82" s="1373" t="s">
        <v>9271</v>
      </c>
      <c r="P82" s="1373" t="s">
        <v>3611</v>
      </c>
      <c r="Q82" s="1277" t="s">
        <v>9272</v>
      </c>
      <c r="R82" s="1277" t="s">
        <v>9273</v>
      </c>
      <c r="S82" s="1374" t="s">
        <v>9274</v>
      </c>
      <c r="T82" s="1374" t="s">
        <v>9275</v>
      </c>
      <c r="U82" s="1277" t="s">
        <v>7481</v>
      </c>
      <c r="V82" s="1277" t="s">
        <v>9276</v>
      </c>
      <c r="W82" s="1375" t="s">
        <v>9277</v>
      </c>
      <c r="X82" s="1375" t="s">
        <v>3854</v>
      </c>
      <c r="Y82" s="1375" t="s">
        <v>1610</v>
      </c>
      <c r="Z82" s="1375" t="s">
        <v>9022</v>
      </c>
      <c r="AA82" s="1250" t="s">
        <v>9253</v>
      </c>
      <c r="AB82" s="1375" t="s">
        <v>7814</v>
      </c>
      <c r="AC82" s="1375" t="s">
        <v>6459</v>
      </c>
      <c r="AD82" s="1371" t="s">
        <v>9278</v>
      </c>
      <c r="AE82" s="1371" t="s">
        <v>4633</v>
      </c>
      <c r="AF82" s="1360" t="s">
        <v>8403</v>
      </c>
      <c r="AG82" s="1360" t="s">
        <v>2555</v>
      </c>
      <c r="AH82" s="1360" t="s">
        <v>9279</v>
      </c>
      <c r="AI82" s="1360" t="s">
        <v>560</v>
      </c>
      <c r="AJ82" s="1360" t="s">
        <v>9280</v>
      </c>
      <c r="AK82" s="1360" t="s">
        <v>9281</v>
      </c>
      <c r="AL82" s="1360" t="s">
        <v>7054</v>
      </c>
      <c r="AM82" s="1376" t="s">
        <v>4854</v>
      </c>
      <c r="AN82" s="1376" t="s">
        <v>3440</v>
      </c>
      <c r="AO82" s="1376" t="s">
        <v>9282</v>
      </c>
      <c r="AP82" s="1376" t="s">
        <v>9283</v>
      </c>
      <c r="AQ82" s="1376" t="s">
        <v>9284</v>
      </c>
      <c r="AR82" s="1376" t="s">
        <v>9285</v>
      </c>
      <c r="AS82" s="1376" t="s">
        <v>7998</v>
      </c>
      <c r="AT82" s="1373" t="s">
        <v>9286</v>
      </c>
      <c r="AU82" s="1377" t="s">
        <v>9287</v>
      </c>
      <c r="AV82" s="1243" t="str">
        <f t="shared" si="5"/>
        <v>4:58</v>
      </c>
      <c r="AW82" s="1378" t="s">
        <v>9288</v>
      </c>
    </row>
    <row r="83">
      <c r="A83" s="1286" t="s">
        <v>4393</v>
      </c>
      <c r="B83" s="1337" t="s">
        <v>7450</v>
      </c>
      <c r="C83" s="1246">
        <v>0.053668981481481484</v>
      </c>
      <c r="D83" s="1242" t="s">
        <v>9289</v>
      </c>
      <c r="E83" s="1242" t="s">
        <v>8111</v>
      </c>
      <c r="F83" s="1242" t="s">
        <v>7779</v>
      </c>
      <c r="G83" s="1242" t="s">
        <v>9290</v>
      </c>
      <c r="H83" s="1261" t="s">
        <v>7779</v>
      </c>
      <c r="I83" s="1242" t="s">
        <v>9291</v>
      </c>
      <c r="J83" s="1242" t="s">
        <v>8249</v>
      </c>
      <c r="K83" s="1242" t="s">
        <v>8802</v>
      </c>
      <c r="L83" s="1242" t="s">
        <v>4100</v>
      </c>
      <c r="M83" s="1242" t="s">
        <v>7497</v>
      </c>
      <c r="N83" s="1242" t="s">
        <v>8424</v>
      </c>
      <c r="O83" s="1242" t="s">
        <v>9292</v>
      </c>
      <c r="P83" s="1242" t="s">
        <v>8667</v>
      </c>
      <c r="Q83" s="1242" t="s">
        <v>9293</v>
      </c>
      <c r="R83" s="1242" t="s">
        <v>9294</v>
      </c>
      <c r="S83" s="1242" t="s">
        <v>9295</v>
      </c>
      <c r="T83" s="1242" t="s">
        <v>7663</v>
      </c>
      <c r="U83" s="1242" t="s">
        <v>9296</v>
      </c>
      <c r="V83" s="1242" t="s">
        <v>8684</v>
      </c>
      <c r="W83" s="1242" t="s">
        <v>9297</v>
      </c>
      <c r="X83" s="1242" t="s">
        <v>3541</v>
      </c>
      <c r="Y83" s="1242" t="s">
        <v>4765</v>
      </c>
      <c r="Z83" s="1242" t="s">
        <v>8428</v>
      </c>
      <c r="AA83" s="1281" t="s">
        <v>9298</v>
      </c>
      <c r="AB83" s="1242" t="s">
        <v>7498</v>
      </c>
      <c r="AC83" s="1242" t="s">
        <v>5228</v>
      </c>
      <c r="AD83" s="1242" t="s">
        <v>9299</v>
      </c>
      <c r="AE83" s="1242" t="s">
        <v>5150</v>
      </c>
      <c r="AF83" s="1242" t="s">
        <v>9300</v>
      </c>
      <c r="AG83" s="1242" t="s">
        <v>9301</v>
      </c>
      <c r="AH83" s="1242" t="s">
        <v>9302</v>
      </c>
      <c r="AI83" s="1242" t="s">
        <v>9303</v>
      </c>
      <c r="AJ83" s="1242" t="s">
        <v>9304</v>
      </c>
      <c r="AK83" s="1242" t="s">
        <v>5101</v>
      </c>
      <c r="AL83" s="1242" t="s">
        <v>1955</v>
      </c>
      <c r="AM83" s="1242" t="s">
        <v>5988</v>
      </c>
      <c r="AN83" s="1242" t="s">
        <v>9305</v>
      </c>
      <c r="AO83" s="1242" t="s">
        <v>9306</v>
      </c>
      <c r="AP83" s="1242" t="s">
        <v>9307</v>
      </c>
      <c r="AQ83" s="1242" t="s">
        <v>2457</v>
      </c>
      <c r="AR83" s="1242" t="s">
        <v>2919</v>
      </c>
      <c r="AS83" s="1242" t="s">
        <v>958</v>
      </c>
      <c r="AT83" s="1242" t="s">
        <v>9308</v>
      </c>
      <c r="AU83" s="1242" t="s">
        <v>9309</v>
      </c>
      <c r="AV83" s="1242" t="s">
        <v>9310</v>
      </c>
      <c r="AW83" s="1305"/>
    </row>
    <row r="84" ht="15.75" customHeight="1">
      <c r="A84" s="1303" t="s">
        <v>5610</v>
      </c>
      <c r="B84" s="1349" t="s">
        <v>7450</v>
      </c>
      <c r="C84" s="1320">
        <v>0.05386574074074074</v>
      </c>
      <c r="D84" s="1243" t="s">
        <v>9311</v>
      </c>
      <c r="E84" s="1243" t="s">
        <v>9312</v>
      </c>
      <c r="F84" s="1243" t="s">
        <v>9313</v>
      </c>
      <c r="G84" s="1243" t="s">
        <v>3666</v>
      </c>
      <c r="H84" s="1243" t="s">
        <v>9314</v>
      </c>
      <c r="I84" s="1243" t="s">
        <v>9291</v>
      </c>
      <c r="J84" s="1243" t="s">
        <v>9315</v>
      </c>
      <c r="K84" s="1243" t="s">
        <v>9316</v>
      </c>
      <c r="L84" s="1243" t="s">
        <v>3294</v>
      </c>
      <c r="M84" s="1243" t="s">
        <v>3796</v>
      </c>
      <c r="N84" s="1243" t="s">
        <v>9317</v>
      </c>
      <c r="O84" s="1243" t="s">
        <v>9318</v>
      </c>
      <c r="P84" s="1243" t="s">
        <v>5424</v>
      </c>
      <c r="Q84" s="1243" t="s">
        <v>9319</v>
      </c>
      <c r="R84" s="1243" t="s">
        <v>9320</v>
      </c>
      <c r="S84" s="1243" t="s">
        <v>9321</v>
      </c>
      <c r="T84" s="1243" t="s">
        <v>8417</v>
      </c>
      <c r="U84" s="1243" t="s">
        <v>9322</v>
      </c>
      <c r="V84" s="1243" t="s">
        <v>9323</v>
      </c>
      <c r="W84" s="1243" t="s">
        <v>9324</v>
      </c>
      <c r="X84" s="1243" t="s">
        <v>9325</v>
      </c>
      <c r="Y84" s="1243" t="s">
        <v>1413</v>
      </c>
      <c r="Z84" s="1243" t="s">
        <v>2037</v>
      </c>
      <c r="AA84" s="1261" t="s">
        <v>9326</v>
      </c>
      <c r="AB84" s="1243" t="s">
        <v>9327</v>
      </c>
      <c r="AC84" s="1243" t="s">
        <v>800</v>
      </c>
      <c r="AD84" s="1243" t="s">
        <v>9328</v>
      </c>
      <c r="AE84" s="1243" t="s">
        <v>9329</v>
      </c>
      <c r="AF84" s="1243" t="s">
        <v>8821</v>
      </c>
      <c r="AG84" s="1243" t="s">
        <v>9330</v>
      </c>
      <c r="AH84" s="1243" t="s">
        <v>9331</v>
      </c>
      <c r="AI84" s="1243" t="s">
        <v>9332</v>
      </c>
      <c r="AJ84" s="1243" t="s">
        <v>9333</v>
      </c>
      <c r="AK84" s="1243" t="s">
        <v>9334</v>
      </c>
      <c r="AL84" s="1243" t="s">
        <v>5062</v>
      </c>
      <c r="AM84" s="1243" t="s">
        <v>8516</v>
      </c>
      <c r="AN84" s="1243" t="s">
        <v>8398</v>
      </c>
      <c r="AO84" s="1242" t="s">
        <v>8159</v>
      </c>
      <c r="AP84" s="1243" t="s">
        <v>9335</v>
      </c>
      <c r="AQ84" s="1243" t="s">
        <v>9336</v>
      </c>
      <c r="AR84" s="1243" t="s">
        <v>9337</v>
      </c>
      <c r="AS84" s="1243" t="s">
        <v>8303</v>
      </c>
      <c r="AT84" s="1243" t="s">
        <v>9338</v>
      </c>
      <c r="AU84" s="1243" t="s">
        <v>9309</v>
      </c>
      <c r="AV84" s="1243" t="str">
        <f t="shared" ref="AV84:AV89" si="6">TEXT(AU84-C84,"m:ss")</f>
        <v>3:30</v>
      </c>
      <c r="AW84" s="1305"/>
    </row>
    <row r="85">
      <c r="A85" s="1300" t="s">
        <v>4691</v>
      </c>
      <c r="B85" s="1301" t="s">
        <v>7388</v>
      </c>
      <c r="C85" s="1234">
        <v>0.053842592592592595</v>
      </c>
      <c r="D85" s="1272" t="s">
        <v>9339</v>
      </c>
      <c r="E85" s="1272" t="s">
        <v>9340</v>
      </c>
      <c r="F85" s="1272" t="s">
        <v>9341</v>
      </c>
      <c r="G85" s="1272" t="s">
        <v>9342</v>
      </c>
      <c r="H85" s="1379" t="s">
        <v>9343</v>
      </c>
      <c r="I85" s="1261" t="s">
        <v>555</v>
      </c>
      <c r="J85" s="1275" t="s">
        <v>8304</v>
      </c>
      <c r="K85" s="1275" t="s">
        <v>9344</v>
      </c>
      <c r="L85" s="1275" t="s">
        <v>9345</v>
      </c>
      <c r="M85" s="1275" t="s">
        <v>1339</v>
      </c>
      <c r="N85" s="1275" t="s">
        <v>9346</v>
      </c>
      <c r="O85" s="1275" t="s">
        <v>9347</v>
      </c>
      <c r="P85" s="1275" t="s">
        <v>2639</v>
      </c>
      <c r="Q85" s="1278" t="s">
        <v>4481</v>
      </c>
      <c r="R85" s="1278" t="s">
        <v>9348</v>
      </c>
      <c r="S85" s="1380" t="s">
        <v>9349</v>
      </c>
      <c r="T85" s="1380" t="s">
        <v>7810</v>
      </c>
      <c r="U85" s="1278" t="s">
        <v>9350</v>
      </c>
      <c r="V85" s="1278" t="s">
        <v>6348</v>
      </c>
      <c r="W85" s="1281" t="s">
        <v>9351</v>
      </c>
      <c r="X85" s="1281" t="s">
        <v>9352</v>
      </c>
      <c r="Y85" s="1281" t="s">
        <v>2872</v>
      </c>
      <c r="Z85" s="1281" t="s">
        <v>9344</v>
      </c>
      <c r="AA85" s="1242" t="s">
        <v>3185</v>
      </c>
      <c r="AB85" s="1281" t="s">
        <v>9353</v>
      </c>
      <c r="AC85" s="1281" t="s">
        <v>5302</v>
      </c>
      <c r="AD85" s="1272" t="s">
        <v>5256</v>
      </c>
      <c r="AE85" s="1272" t="s">
        <v>6273</v>
      </c>
      <c r="AF85" s="1282" t="s">
        <v>6114</v>
      </c>
      <c r="AG85" s="1282" t="s">
        <v>9354</v>
      </c>
      <c r="AH85" s="1282" t="s">
        <v>7806</v>
      </c>
      <c r="AI85" s="1282" t="s">
        <v>5913</v>
      </c>
      <c r="AJ85" s="1282" t="s">
        <v>9355</v>
      </c>
      <c r="AK85" s="1282" t="s">
        <v>4101</v>
      </c>
      <c r="AL85" s="1282" t="s">
        <v>9356</v>
      </c>
      <c r="AM85" s="1284" t="s">
        <v>4116</v>
      </c>
      <c r="AN85" s="1284" t="s">
        <v>4994</v>
      </c>
      <c r="AO85" s="1284" t="s">
        <v>5446</v>
      </c>
      <c r="AP85" s="1284" t="s">
        <v>9357</v>
      </c>
      <c r="AQ85" s="1284" t="s">
        <v>9358</v>
      </c>
      <c r="AR85" s="1284" t="s">
        <v>4386</v>
      </c>
      <c r="AS85" s="1284" t="s">
        <v>7536</v>
      </c>
      <c r="AT85" s="1275" t="s">
        <v>9359</v>
      </c>
      <c r="AU85" s="1267" t="s">
        <v>9360</v>
      </c>
      <c r="AV85" s="1267" t="str">
        <f t="shared" si="6"/>
        <v>5:21</v>
      </c>
      <c r="AW85" s="1381"/>
    </row>
    <row r="86">
      <c r="A86" s="1300" t="s">
        <v>4576</v>
      </c>
      <c r="B86" s="1301" t="s">
        <v>7450</v>
      </c>
      <c r="C86" s="1234">
        <v>0.05482638888888889</v>
      </c>
      <c r="D86" s="1323" t="s">
        <v>9361</v>
      </c>
      <c r="E86" s="1272" t="s">
        <v>8010</v>
      </c>
      <c r="F86" s="1272" t="s">
        <v>9362</v>
      </c>
      <c r="G86" s="1272" t="s">
        <v>9363</v>
      </c>
      <c r="H86" s="1273" t="s">
        <v>8555</v>
      </c>
      <c r="I86" s="1273" t="s">
        <v>9364</v>
      </c>
      <c r="J86" s="1275" t="s">
        <v>9365</v>
      </c>
      <c r="K86" s="1275" t="s">
        <v>8441</v>
      </c>
      <c r="L86" s="1275" t="s">
        <v>9366</v>
      </c>
      <c r="M86" s="1275" t="s">
        <v>9367</v>
      </c>
      <c r="N86" s="1275" t="s">
        <v>9368</v>
      </c>
      <c r="O86" s="1275" t="s">
        <v>9369</v>
      </c>
      <c r="P86" s="1275" t="s">
        <v>4900</v>
      </c>
      <c r="Q86" s="1278" t="s">
        <v>9370</v>
      </c>
      <c r="R86" s="1278" t="s">
        <v>2651</v>
      </c>
      <c r="S86" s="1278" t="s">
        <v>9371</v>
      </c>
      <c r="T86" s="1278" t="s">
        <v>9298</v>
      </c>
      <c r="U86" s="1278" t="s">
        <v>9372</v>
      </c>
      <c r="V86" s="1278" t="s">
        <v>1589</v>
      </c>
      <c r="W86" s="1281" t="s">
        <v>9373</v>
      </c>
      <c r="X86" s="1281" t="s">
        <v>5068</v>
      </c>
      <c r="Y86" s="1281" t="s">
        <v>1852</v>
      </c>
      <c r="Z86" s="1281" t="s">
        <v>8658</v>
      </c>
      <c r="AA86" s="1281" t="s">
        <v>985</v>
      </c>
      <c r="AB86" s="1281" t="s">
        <v>1872</v>
      </c>
      <c r="AC86" s="1281" t="s">
        <v>9374</v>
      </c>
      <c r="AD86" s="1272" t="s">
        <v>9375</v>
      </c>
      <c r="AE86" s="1272" t="s">
        <v>1210</v>
      </c>
      <c r="AF86" s="1282" t="s">
        <v>9376</v>
      </c>
      <c r="AG86" s="1282" t="s">
        <v>9377</v>
      </c>
      <c r="AH86" s="1282" t="s">
        <v>5056</v>
      </c>
      <c r="AI86" s="1282" t="s">
        <v>9378</v>
      </c>
      <c r="AJ86" s="1282" t="s">
        <v>9379</v>
      </c>
      <c r="AK86" s="1282" t="s">
        <v>560</v>
      </c>
      <c r="AL86" s="1282" t="s">
        <v>3109</v>
      </c>
      <c r="AM86" s="1284" t="s">
        <v>3672</v>
      </c>
      <c r="AN86" s="1284" t="s">
        <v>9380</v>
      </c>
      <c r="AO86" s="1284" t="s">
        <v>9163</v>
      </c>
      <c r="AP86" s="1284" t="s">
        <v>9381</v>
      </c>
      <c r="AQ86" s="1284" t="s">
        <v>9382</v>
      </c>
      <c r="AR86" s="1284" t="s">
        <v>9383</v>
      </c>
      <c r="AS86" s="1284" t="s">
        <v>2014</v>
      </c>
      <c r="AT86" s="1275" t="s">
        <v>9384</v>
      </c>
      <c r="AU86" s="1267" t="s">
        <v>9385</v>
      </c>
      <c r="AV86" s="1243" t="str">
        <f t="shared" si="6"/>
        <v>3:40</v>
      </c>
      <c r="AW86" s="1302" t="s">
        <v>9386</v>
      </c>
    </row>
    <row r="87">
      <c r="A87" s="1286" t="s">
        <v>4895</v>
      </c>
      <c r="B87" s="1337" t="s">
        <v>7388</v>
      </c>
      <c r="C87" s="1246">
        <v>0.05559027777777778</v>
      </c>
      <c r="D87" s="1323" t="s">
        <v>9387</v>
      </c>
      <c r="E87" s="1242" t="s">
        <v>9388</v>
      </c>
      <c r="F87" s="1242" t="s">
        <v>9389</v>
      </c>
      <c r="G87" s="1242" t="s">
        <v>9390</v>
      </c>
      <c r="H87" s="1242" t="s">
        <v>5232</v>
      </c>
      <c r="I87" s="1242" t="s">
        <v>1693</v>
      </c>
      <c r="J87" s="1242" t="s">
        <v>9391</v>
      </c>
      <c r="K87" s="1242" t="s">
        <v>5428</v>
      </c>
      <c r="L87" s="1242" t="s">
        <v>7215</v>
      </c>
      <c r="M87" s="1242" t="s">
        <v>8949</v>
      </c>
      <c r="N87" s="1242" t="s">
        <v>9392</v>
      </c>
      <c r="O87" s="1242" t="s">
        <v>9393</v>
      </c>
      <c r="P87" s="1242" t="s">
        <v>599</v>
      </c>
      <c r="Q87" s="1242" t="s">
        <v>9394</v>
      </c>
      <c r="R87" s="1242" t="s">
        <v>9395</v>
      </c>
      <c r="S87" s="1242" t="s">
        <v>4502</v>
      </c>
      <c r="T87" s="1242" t="s">
        <v>9396</v>
      </c>
      <c r="U87" s="1242" t="s">
        <v>9397</v>
      </c>
      <c r="V87" s="1242" t="s">
        <v>5615</v>
      </c>
      <c r="W87" s="1242" t="s">
        <v>7985</v>
      </c>
      <c r="X87" s="1242" t="s">
        <v>9398</v>
      </c>
      <c r="Y87" s="1242" t="s">
        <v>2293</v>
      </c>
      <c r="Z87" s="1242" t="s">
        <v>9399</v>
      </c>
      <c r="AA87" s="1281" t="s">
        <v>9400</v>
      </c>
      <c r="AB87" s="1242" t="s">
        <v>7701</v>
      </c>
      <c r="AC87" s="1242" t="s">
        <v>4054</v>
      </c>
      <c r="AD87" s="1242" t="s">
        <v>9401</v>
      </c>
      <c r="AE87" s="1242" t="s">
        <v>9402</v>
      </c>
      <c r="AF87" s="1242" t="s">
        <v>9403</v>
      </c>
      <c r="AG87" s="1242" t="s">
        <v>9404</v>
      </c>
      <c r="AH87" s="1242" t="s">
        <v>4936</v>
      </c>
      <c r="AI87" s="1242" t="s">
        <v>9405</v>
      </c>
      <c r="AJ87" s="1242" t="s">
        <v>9406</v>
      </c>
      <c r="AK87" s="1242" t="s">
        <v>3790</v>
      </c>
      <c r="AL87" s="1242" t="s">
        <v>462</v>
      </c>
      <c r="AM87" s="1242" t="s">
        <v>9407</v>
      </c>
      <c r="AN87" s="1242" t="s">
        <v>9408</v>
      </c>
      <c r="AO87" s="1242" t="s">
        <v>173</v>
      </c>
      <c r="AP87" s="1242" t="s">
        <v>9409</v>
      </c>
      <c r="AQ87" s="1242" t="s">
        <v>9410</v>
      </c>
      <c r="AR87" s="1242" t="s">
        <v>3470</v>
      </c>
      <c r="AS87" s="1242" t="s">
        <v>1579</v>
      </c>
      <c r="AT87" s="1242" t="s">
        <v>9411</v>
      </c>
      <c r="AU87" s="1242" t="s">
        <v>9412</v>
      </c>
      <c r="AV87" s="1243" t="str">
        <f t="shared" si="6"/>
        <v>5:05</v>
      </c>
      <c r="AW87" s="1335" t="s">
        <v>9413</v>
      </c>
    </row>
    <row r="88">
      <c r="A88" s="1300" t="s">
        <v>5284</v>
      </c>
      <c r="B88" s="1301" t="s">
        <v>7388</v>
      </c>
      <c r="C88" s="1234">
        <v>0.05747685185185185</v>
      </c>
      <c r="D88" s="1261" t="s">
        <v>9414</v>
      </c>
      <c r="E88" s="1261" t="s">
        <v>5879</v>
      </c>
      <c r="F88" s="1272" t="s">
        <v>9415</v>
      </c>
      <c r="G88" s="1272" t="s">
        <v>9416</v>
      </c>
      <c r="H88" s="1273" t="s">
        <v>9417</v>
      </c>
      <c r="I88" s="1273" t="s">
        <v>3846</v>
      </c>
      <c r="J88" s="1261" t="s">
        <v>502</v>
      </c>
      <c r="K88" s="1275" t="s">
        <v>9021</v>
      </c>
      <c r="L88" s="1275" t="s">
        <v>9418</v>
      </c>
      <c r="M88" s="1275" t="s">
        <v>9419</v>
      </c>
      <c r="N88" s="1261" t="s">
        <v>8480</v>
      </c>
      <c r="O88" s="1275" t="s">
        <v>8198</v>
      </c>
      <c r="P88" s="1261" t="s">
        <v>8919</v>
      </c>
      <c r="Q88" s="1278" t="s">
        <v>9420</v>
      </c>
      <c r="R88" s="1278" t="s">
        <v>2865</v>
      </c>
      <c r="S88" s="1261" t="s">
        <v>9421</v>
      </c>
      <c r="T88" s="1278" t="s">
        <v>1062</v>
      </c>
      <c r="U88" s="1278" t="s">
        <v>9422</v>
      </c>
      <c r="V88" s="1278" t="s">
        <v>9423</v>
      </c>
      <c r="W88" s="1281" t="s">
        <v>9424</v>
      </c>
      <c r="X88" s="1281" t="s">
        <v>9425</v>
      </c>
      <c r="Y88" s="1281" t="s">
        <v>2914</v>
      </c>
      <c r="Z88" s="1281" t="s">
        <v>9426</v>
      </c>
      <c r="AA88" s="1261" t="s">
        <v>9427</v>
      </c>
      <c r="AB88" s="1281" t="s">
        <v>5566</v>
      </c>
      <c r="AC88" s="1281" t="s">
        <v>1368</v>
      </c>
      <c r="AD88" s="1261" t="s">
        <v>3507</v>
      </c>
      <c r="AE88" s="1272" t="s">
        <v>2694</v>
      </c>
      <c r="AF88" s="1261" t="s">
        <v>9428</v>
      </c>
      <c r="AG88" s="1261" t="s">
        <v>8080</v>
      </c>
      <c r="AH88" s="1282" t="s">
        <v>5013</v>
      </c>
      <c r="AI88" s="1261" t="s">
        <v>9429</v>
      </c>
      <c r="AJ88" s="1282" t="s">
        <v>9430</v>
      </c>
      <c r="AK88" s="1282" t="s">
        <v>7846</v>
      </c>
      <c r="AL88" s="1282" t="s">
        <v>9164</v>
      </c>
      <c r="AM88" s="1261" t="s">
        <v>9431</v>
      </c>
      <c r="AN88" s="1284" t="s">
        <v>9432</v>
      </c>
      <c r="AO88" s="1284" t="s">
        <v>9433</v>
      </c>
      <c r="AP88" s="1284" t="s">
        <v>2945</v>
      </c>
      <c r="AQ88" s="1284" t="s">
        <v>9434</v>
      </c>
      <c r="AR88" s="1284" t="s">
        <v>9435</v>
      </c>
      <c r="AS88" s="1284" t="s">
        <v>3076</v>
      </c>
      <c r="AT88" s="1261" t="s">
        <v>9436</v>
      </c>
      <c r="AU88" s="1267" t="s">
        <v>9437</v>
      </c>
      <c r="AV88" s="1243" t="str">
        <f t="shared" si="6"/>
        <v>6:01</v>
      </c>
      <c r="AW88" s="1382" t="s">
        <v>9438</v>
      </c>
    </row>
    <row r="89">
      <c r="A89" s="1333" t="s">
        <v>9439</v>
      </c>
      <c r="B89" s="1295" t="s">
        <v>7416</v>
      </c>
      <c r="C89" s="1325">
        <v>0.057881944444444444</v>
      </c>
      <c r="D89" s="1272" t="s">
        <v>9440</v>
      </c>
      <c r="E89" s="1289" t="s">
        <v>9441</v>
      </c>
      <c r="F89" s="1272" t="s">
        <v>9442</v>
      </c>
      <c r="G89" s="1272" t="s">
        <v>9443</v>
      </c>
      <c r="H89" s="1274" t="s">
        <v>9444</v>
      </c>
      <c r="I89" s="1274" t="s">
        <v>1257</v>
      </c>
      <c r="J89" s="1276" t="s">
        <v>9445</v>
      </c>
      <c r="K89" s="1276" t="s">
        <v>5274</v>
      </c>
      <c r="L89" s="1276" t="s">
        <v>9446</v>
      </c>
      <c r="M89" s="1276" t="s">
        <v>3176</v>
      </c>
      <c r="N89" s="1276" t="s">
        <v>9447</v>
      </c>
      <c r="O89" s="1276" t="s">
        <v>9448</v>
      </c>
      <c r="P89" s="1276" t="s">
        <v>1724</v>
      </c>
      <c r="Q89" s="1280" t="s">
        <v>9449</v>
      </c>
      <c r="R89" s="1280" t="s">
        <v>9450</v>
      </c>
      <c r="S89" s="1280" t="s">
        <v>9451</v>
      </c>
      <c r="T89" s="1280" t="s">
        <v>9452</v>
      </c>
      <c r="U89" s="1280" t="s">
        <v>9453</v>
      </c>
      <c r="V89" s="1280" t="s">
        <v>9454</v>
      </c>
      <c r="W89" s="1291" t="s">
        <v>9455</v>
      </c>
      <c r="X89" s="1291" t="s">
        <v>9456</v>
      </c>
      <c r="Y89" s="1291" t="s">
        <v>9457</v>
      </c>
      <c r="Z89" s="1291" t="s">
        <v>9458</v>
      </c>
      <c r="AA89" s="1242" t="s">
        <v>9459</v>
      </c>
      <c r="AB89" s="1291" t="s">
        <v>9247</v>
      </c>
      <c r="AC89" s="1291" t="s">
        <v>3824</v>
      </c>
      <c r="AD89" s="1289" t="s">
        <v>4610</v>
      </c>
      <c r="AE89" s="1289" t="s">
        <v>2481</v>
      </c>
      <c r="AF89" s="1292" t="s">
        <v>9460</v>
      </c>
      <c r="AG89" s="1292" t="s">
        <v>5209</v>
      </c>
      <c r="AH89" s="1292" t="s">
        <v>9461</v>
      </c>
      <c r="AI89" s="1292" t="s">
        <v>4352</v>
      </c>
      <c r="AJ89" s="1292" t="s">
        <v>9462</v>
      </c>
      <c r="AK89" s="1292" t="s">
        <v>9463</v>
      </c>
      <c r="AL89" s="1292" t="s">
        <v>3312</v>
      </c>
      <c r="AM89" s="1283" t="s">
        <v>4359</v>
      </c>
      <c r="AN89" s="1283" t="s">
        <v>9464</v>
      </c>
      <c r="AO89" s="1283" t="s">
        <v>8777</v>
      </c>
      <c r="AP89" s="1283" t="s">
        <v>3844</v>
      </c>
      <c r="AQ89" s="1283" t="s">
        <v>5839</v>
      </c>
      <c r="AR89" s="1283" t="s">
        <v>9465</v>
      </c>
      <c r="AS89" s="1283" t="s">
        <v>512</v>
      </c>
      <c r="AT89" s="1276" t="s">
        <v>9466</v>
      </c>
      <c r="AU89" s="1293" t="s">
        <v>9467</v>
      </c>
      <c r="AV89" s="1242" t="str">
        <f t="shared" si="6"/>
        <v>2:11</v>
      </c>
      <c r="AW89" s="1319" t="s">
        <v>9468</v>
      </c>
    </row>
    <row r="90">
      <c r="A90" s="1286" t="s">
        <v>4451</v>
      </c>
      <c r="B90" s="1337" t="s">
        <v>7416</v>
      </c>
      <c r="C90" s="1246">
        <v>0.05893518518518519</v>
      </c>
      <c r="D90" s="1242" t="s">
        <v>9469</v>
      </c>
      <c r="E90" s="1242" t="s">
        <v>9470</v>
      </c>
      <c r="F90" s="1242" t="s">
        <v>9471</v>
      </c>
      <c r="G90" s="1242" t="s">
        <v>9472</v>
      </c>
      <c r="H90" s="1261" t="s">
        <v>5981</v>
      </c>
      <c r="I90" s="1242" t="s">
        <v>4822</v>
      </c>
      <c r="J90" s="1242" t="s">
        <v>8753</v>
      </c>
      <c r="K90" s="1242" t="s">
        <v>8926</v>
      </c>
      <c r="L90" s="1242" t="s">
        <v>9473</v>
      </c>
      <c r="M90" s="1242" t="s">
        <v>9474</v>
      </c>
      <c r="N90" s="1242" t="s">
        <v>6171</v>
      </c>
      <c r="O90" s="1242" t="s">
        <v>4834</v>
      </c>
      <c r="P90" s="1242" t="s">
        <v>1621</v>
      </c>
      <c r="Q90" s="1242" t="s">
        <v>9126</v>
      </c>
      <c r="R90" s="1242" t="s">
        <v>9475</v>
      </c>
      <c r="S90" s="1242" t="s">
        <v>9476</v>
      </c>
      <c r="T90" s="1242" t="s">
        <v>9477</v>
      </c>
      <c r="U90" s="1242" t="s">
        <v>9478</v>
      </c>
      <c r="V90" s="1242" t="s">
        <v>9479</v>
      </c>
      <c r="W90" s="1242" t="s">
        <v>9480</v>
      </c>
      <c r="X90" s="1242" t="s">
        <v>9481</v>
      </c>
      <c r="Y90" s="1242" t="s">
        <v>160</v>
      </c>
      <c r="Z90" s="1242" t="s">
        <v>9482</v>
      </c>
      <c r="AA90" s="1281" t="s">
        <v>8688</v>
      </c>
      <c r="AB90" s="1242" t="s">
        <v>9483</v>
      </c>
      <c r="AC90" s="1242" t="s">
        <v>3641</v>
      </c>
      <c r="AD90" s="1242" t="s">
        <v>9484</v>
      </c>
      <c r="AE90" s="1242" t="s">
        <v>9485</v>
      </c>
      <c r="AF90" s="1242" t="s">
        <v>9486</v>
      </c>
      <c r="AG90" s="1242" t="s">
        <v>9487</v>
      </c>
      <c r="AH90" s="1242" t="s">
        <v>415</v>
      </c>
      <c r="AI90" s="1242" t="s">
        <v>9488</v>
      </c>
      <c r="AJ90" s="1242" t="s">
        <v>9489</v>
      </c>
      <c r="AK90" s="1242" t="s">
        <v>7872</v>
      </c>
      <c r="AL90" s="1242" t="s">
        <v>8525</v>
      </c>
      <c r="AM90" s="1242" t="s">
        <v>7460</v>
      </c>
      <c r="AN90" s="1242" t="s">
        <v>9473</v>
      </c>
      <c r="AO90" s="1242" t="s">
        <v>4794</v>
      </c>
      <c r="AP90" s="1242" t="s">
        <v>9490</v>
      </c>
      <c r="AQ90" s="1242" t="s">
        <v>9491</v>
      </c>
      <c r="AR90" s="1242" t="s">
        <v>9492</v>
      </c>
      <c r="AS90" s="1242" t="s">
        <v>1045</v>
      </c>
      <c r="AT90" s="1242" t="s">
        <v>9493</v>
      </c>
      <c r="AU90" s="1242" t="s">
        <v>9494</v>
      </c>
      <c r="AV90" s="1242" t="s">
        <v>9495</v>
      </c>
      <c r="AW90" s="1335" t="s">
        <v>8318</v>
      </c>
    </row>
    <row r="91" ht="15.75" customHeight="1">
      <c r="A91" s="1286" t="s">
        <v>5492</v>
      </c>
      <c r="B91" s="1295" t="s">
        <v>7416</v>
      </c>
      <c r="C91" s="1246">
        <v>0.06635416666666667</v>
      </c>
      <c r="D91" s="1261" t="s">
        <v>9496</v>
      </c>
      <c r="E91" s="1261" t="s">
        <v>7287</v>
      </c>
      <c r="F91" s="1261" t="s">
        <v>9497</v>
      </c>
      <c r="G91" s="1261" t="s">
        <v>9498</v>
      </c>
      <c r="H91" s="1261" t="s">
        <v>9499</v>
      </c>
      <c r="I91" s="1261" t="s">
        <v>3130</v>
      </c>
      <c r="J91" s="1261" t="s">
        <v>9500</v>
      </c>
      <c r="K91" s="1261" t="s">
        <v>3271</v>
      </c>
      <c r="L91" s="1261" t="s">
        <v>9501</v>
      </c>
      <c r="M91" s="1261" t="s">
        <v>923</v>
      </c>
      <c r="N91" s="1261" t="s">
        <v>9502</v>
      </c>
      <c r="O91" s="1261" t="s">
        <v>9503</v>
      </c>
      <c r="P91" s="1261" t="s">
        <v>3184</v>
      </c>
      <c r="Q91" s="1261" t="s">
        <v>9504</v>
      </c>
      <c r="R91" s="1261" t="s">
        <v>3806</v>
      </c>
      <c r="S91" s="1261" t="s">
        <v>9505</v>
      </c>
      <c r="T91" s="1261" t="s">
        <v>9373</v>
      </c>
      <c r="U91" s="1261" t="s">
        <v>9506</v>
      </c>
      <c r="V91" s="1261" t="s">
        <v>6205</v>
      </c>
      <c r="W91" s="1261" t="s">
        <v>9507</v>
      </c>
      <c r="X91" s="1261" t="s">
        <v>9508</v>
      </c>
      <c r="Y91" s="1261" t="s">
        <v>822</v>
      </c>
      <c r="Z91" s="1261" t="s">
        <v>9509</v>
      </c>
      <c r="AA91" s="1291"/>
      <c r="AB91" s="1261" t="s">
        <v>9510</v>
      </c>
      <c r="AC91" s="1261" t="s">
        <v>939</v>
      </c>
      <c r="AD91" s="1261" t="s">
        <v>9511</v>
      </c>
      <c r="AE91" s="1261" t="s">
        <v>9512</v>
      </c>
      <c r="AF91" s="1261" t="s">
        <v>9513</v>
      </c>
      <c r="AG91" s="1261" t="s">
        <v>9514</v>
      </c>
      <c r="AH91" s="1261" t="s">
        <v>9515</v>
      </c>
      <c r="AI91" s="1261" t="s">
        <v>9516</v>
      </c>
      <c r="AJ91" s="1261" t="s">
        <v>9517</v>
      </c>
      <c r="AK91" s="1261" t="s">
        <v>9518</v>
      </c>
      <c r="AL91" s="1261" t="s">
        <v>9519</v>
      </c>
      <c r="AM91" s="1261" t="s">
        <v>9520</v>
      </c>
      <c r="AN91" s="1261" t="s">
        <v>7826</v>
      </c>
      <c r="AO91" s="1261" t="s">
        <v>9521</v>
      </c>
      <c r="AP91" s="1261" t="s">
        <v>9522</v>
      </c>
      <c r="AQ91" s="1261" t="s">
        <v>908</v>
      </c>
      <c r="AR91" s="1261" t="s">
        <v>9523</v>
      </c>
      <c r="AS91" s="1261" t="s">
        <v>3548</v>
      </c>
      <c r="AT91" s="1261" t="s">
        <v>9524</v>
      </c>
      <c r="AU91" s="1298" t="s">
        <v>9525</v>
      </c>
      <c r="AV91" s="1243" t="str">
        <f>TEXT(AU91-C91,"m:ss")</f>
        <v>9:53</v>
      </c>
      <c r="AW91" s="1299" t="s">
        <v>9526</v>
      </c>
    </row>
    <row r="92">
      <c r="A92" s="1300" t="s">
        <v>3995</v>
      </c>
      <c r="B92" s="1301" t="s">
        <v>7416</v>
      </c>
      <c r="C92" s="1234"/>
      <c r="D92" s="1272"/>
      <c r="E92" s="1272"/>
      <c r="F92" s="1272"/>
      <c r="G92" s="1272"/>
      <c r="H92" s="1261"/>
      <c r="I92" s="1273"/>
      <c r="J92" s="1275"/>
      <c r="K92" s="1275"/>
      <c r="L92" s="1275"/>
      <c r="M92" s="1275"/>
      <c r="N92" s="1275"/>
      <c r="O92" s="1275"/>
      <c r="P92" s="1275"/>
      <c r="Q92" s="1278"/>
      <c r="R92" s="1278"/>
      <c r="S92" s="1278"/>
      <c r="T92" s="1278"/>
      <c r="U92" s="1278"/>
      <c r="V92" s="1278"/>
      <c r="W92" s="1281"/>
      <c r="X92" s="1281"/>
      <c r="Y92" s="1281"/>
      <c r="Z92" s="1281"/>
      <c r="AA92" s="1242"/>
      <c r="AB92" s="1281"/>
      <c r="AC92" s="1281"/>
      <c r="AD92" s="1272"/>
      <c r="AE92" s="1272"/>
      <c r="AF92" s="1346" t="s">
        <v>7438</v>
      </c>
      <c r="AG92" s="1282"/>
      <c r="AH92" s="1282"/>
      <c r="AI92" s="1282"/>
      <c r="AJ92" s="1282"/>
      <c r="AK92" s="1282"/>
      <c r="AL92" s="1282"/>
      <c r="AM92" s="1284"/>
      <c r="AN92" s="1284"/>
      <c r="AO92" s="1284"/>
      <c r="AP92" s="1284"/>
      <c r="AQ92" s="1284"/>
      <c r="AR92" s="1284"/>
      <c r="AS92" s="1284"/>
      <c r="AT92" s="1275"/>
      <c r="AU92" s="1267"/>
      <c r="AV92" s="1267"/>
      <c r="AW92" s="1302"/>
    </row>
    <row r="93">
      <c r="A93" s="1300" t="s">
        <v>4221</v>
      </c>
      <c r="B93" s="1301" t="s">
        <v>7416</v>
      </c>
      <c r="C93" s="1325"/>
      <c r="D93" s="1383"/>
      <c r="E93" s="1289"/>
      <c r="F93" s="1289"/>
      <c r="G93" s="1289"/>
      <c r="H93" s="1324"/>
      <c r="I93" s="1274"/>
      <c r="J93" s="1276"/>
      <c r="K93" s="1276"/>
      <c r="L93" s="1276"/>
      <c r="M93" s="1276"/>
      <c r="N93" s="1276"/>
      <c r="O93" s="1276"/>
      <c r="P93" s="1276"/>
      <c r="Q93" s="1280"/>
      <c r="R93" s="1280"/>
      <c r="S93" s="1280"/>
      <c r="T93" s="1280"/>
      <c r="U93" s="1280"/>
      <c r="V93" s="1280"/>
      <c r="W93" s="1344" t="s">
        <v>7434</v>
      </c>
      <c r="X93" s="1291"/>
      <c r="Y93" s="1291"/>
      <c r="Z93" s="1291"/>
      <c r="AA93" s="1243"/>
      <c r="AB93" s="1291"/>
      <c r="AC93" s="1291"/>
      <c r="AD93" s="1289"/>
      <c r="AE93" s="1289"/>
      <c r="AF93" s="1292"/>
      <c r="AG93" s="1384"/>
      <c r="AH93" s="1292"/>
      <c r="AI93" s="1292"/>
      <c r="AJ93" s="1292"/>
      <c r="AK93" s="1292"/>
      <c r="AL93" s="1292"/>
      <c r="AM93" s="1283"/>
      <c r="AN93" s="1283"/>
      <c r="AO93" s="1283"/>
      <c r="AP93" s="1283"/>
      <c r="AQ93" s="1283"/>
      <c r="AR93" s="1283"/>
      <c r="AS93" s="1283"/>
      <c r="AT93" s="1276"/>
      <c r="AU93" s="1293"/>
      <c r="AV93" s="1293"/>
      <c r="AW93" s="1302" t="s">
        <v>9527</v>
      </c>
    </row>
    <row r="94">
      <c r="A94" s="1300" t="s">
        <v>3072</v>
      </c>
      <c r="B94" s="1385" t="s">
        <v>7388</v>
      </c>
      <c r="C94" s="1234">
        <v>0.05408564814814815</v>
      </c>
      <c r="D94" s="1384" t="s">
        <v>9528</v>
      </c>
      <c r="E94" s="1384" t="s">
        <v>6308</v>
      </c>
      <c r="F94" s="1384" t="s">
        <v>9529</v>
      </c>
      <c r="G94" s="1384" t="s">
        <v>9530</v>
      </c>
      <c r="H94" s="1384" t="s">
        <v>5825</v>
      </c>
      <c r="I94" s="1384" t="s">
        <v>141</v>
      </c>
      <c r="J94" s="1384" t="s">
        <v>923</v>
      </c>
      <c r="K94" s="1384" t="s">
        <v>9022</v>
      </c>
      <c r="L94" s="1384" t="s">
        <v>3556</v>
      </c>
      <c r="M94" s="1384" t="s">
        <v>9008</v>
      </c>
      <c r="N94" s="1384" t="s">
        <v>8819</v>
      </c>
      <c r="O94" s="1384" t="s">
        <v>7185</v>
      </c>
      <c r="P94" s="1384" t="s">
        <v>9531</v>
      </c>
      <c r="Q94" s="1384" t="s">
        <v>8316</v>
      </c>
      <c r="R94" s="1384" t="s">
        <v>8682</v>
      </c>
      <c r="S94" s="1384" t="s">
        <v>3342</v>
      </c>
      <c r="T94" s="1384" t="s">
        <v>8624</v>
      </c>
      <c r="U94" s="1384" t="s">
        <v>9532</v>
      </c>
      <c r="V94" s="1384" t="s">
        <v>8505</v>
      </c>
      <c r="W94" s="1384" t="s">
        <v>9533</v>
      </c>
      <c r="X94" s="1384" t="s">
        <v>9128</v>
      </c>
      <c r="Y94" s="1384" t="s">
        <v>5123</v>
      </c>
      <c r="Z94" s="1384" t="s">
        <v>8244</v>
      </c>
      <c r="AA94" s="1384" t="s">
        <v>9534</v>
      </c>
      <c r="AB94" s="1384" t="s">
        <v>3871</v>
      </c>
      <c r="AC94" s="1384" t="s">
        <v>372</v>
      </c>
      <c r="AD94" s="1384" t="s">
        <v>9535</v>
      </c>
      <c r="AE94" s="1384" t="s">
        <v>4758</v>
      </c>
      <c r="AF94" s="1384" t="s">
        <v>9536</v>
      </c>
      <c r="AG94" s="1384" t="s">
        <v>9537</v>
      </c>
      <c r="AH94" s="1384" t="s">
        <v>4450</v>
      </c>
      <c r="AI94" s="1384" t="s">
        <v>9538</v>
      </c>
      <c r="AJ94" s="1384" t="s">
        <v>9539</v>
      </c>
      <c r="AK94" s="1386" t="s">
        <v>9540</v>
      </c>
      <c r="AL94" s="1384" t="s">
        <v>8123</v>
      </c>
      <c r="AM94" s="1384" t="s">
        <v>9541</v>
      </c>
      <c r="AN94" s="1384" t="s">
        <v>9542</v>
      </c>
      <c r="AO94" s="1384" t="s">
        <v>6165</v>
      </c>
      <c r="AP94" s="1384" t="s">
        <v>9543</v>
      </c>
      <c r="AQ94" s="1384" t="s">
        <v>9358</v>
      </c>
      <c r="AR94" s="1384" t="s">
        <v>458</v>
      </c>
      <c r="AS94" s="1384" t="s">
        <v>4245</v>
      </c>
      <c r="AT94" s="1384" t="s">
        <v>9544</v>
      </c>
      <c r="AU94" s="1267" t="s">
        <v>9545</v>
      </c>
      <c r="AV94" s="1293"/>
      <c r="AW94" s="1302" t="s">
        <v>9546</v>
      </c>
    </row>
    <row r="95">
      <c r="A95" s="1245"/>
      <c r="B95" s="1387"/>
      <c r="C95" s="1388"/>
      <c r="D95" s="1389"/>
      <c r="E95" s="1243"/>
      <c r="F95" s="1243"/>
      <c r="G95" s="1243"/>
      <c r="H95" s="1324"/>
      <c r="I95" s="1243"/>
      <c r="J95" s="1243"/>
      <c r="K95" s="1243"/>
      <c r="L95" s="1243"/>
      <c r="M95" s="1243"/>
      <c r="N95" s="1243"/>
      <c r="O95" s="1243"/>
      <c r="P95" s="1243"/>
      <c r="Q95" s="1243"/>
      <c r="R95" s="1243"/>
      <c r="S95" s="1243"/>
      <c r="T95" s="1243"/>
      <c r="U95" s="1243"/>
      <c r="V95" s="1243"/>
      <c r="W95" s="1243"/>
      <c r="X95" s="1243"/>
      <c r="Y95" s="1243"/>
      <c r="Z95" s="1243"/>
      <c r="AA95" s="1291"/>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305"/>
    </row>
    <row r="96">
      <c r="A96" s="1245"/>
      <c r="B96" s="1387"/>
      <c r="C96" s="1388"/>
      <c r="D96" s="1324"/>
      <c r="E96" s="1387"/>
      <c r="F96" s="1387"/>
      <c r="G96" s="1387"/>
      <c r="H96" s="1390"/>
      <c r="I96" s="1387"/>
      <c r="J96" s="1387"/>
      <c r="K96" s="1387"/>
      <c r="L96" s="1387"/>
      <c r="M96" s="1387"/>
      <c r="N96" s="1387"/>
      <c r="O96" s="1387"/>
      <c r="P96" s="1387"/>
      <c r="Q96" s="1387"/>
      <c r="R96" s="1387"/>
      <c r="S96" s="1387"/>
      <c r="T96" s="1387"/>
      <c r="U96" s="1387"/>
      <c r="V96" s="1387"/>
      <c r="W96" s="1387"/>
      <c r="X96" s="1387"/>
      <c r="Y96" s="1387"/>
      <c r="Z96" s="1387"/>
      <c r="AA96" s="1391"/>
      <c r="AB96" s="1387"/>
      <c r="AC96" s="1387"/>
      <c r="AD96" s="1387"/>
      <c r="AE96" s="1387"/>
      <c r="AF96" s="1387"/>
      <c r="AG96" s="1387"/>
      <c r="AH96" s="1387"/>
      <c r="AI96" s="1387"/>
      <c r="AJ96" s="1387"/>
      <c r="AK96" s="1387"/>
      <c r="AL96" s="1387"/>
      <c r="AM96" s="1387"/>
      <c r="AN96" s="1387"/>
      <c r="AO96" s="1387"/>
      <c r="AP96" s="1387"/>
      <c r="AQ96" s="1387"/>
      <c r="AR96" s="1387"/>
      <c r="AS96" s="1387"/>
      <c r="AT96" s="1387"/>
      <c r="AU96" s="1387"/>
      <c r="AV96" s="1387"/>
      <c r="AW96" s="1305"/>
    </row>
    <row r="97">
      <c r="A97" s="1288"/>
      <c r="B97" s="1392"/>
      <c r="C97" s="1393"/>
      <c r="D97" s="1324"/>
      <c r="E97" s="1394"/>
      <c r="F97" s="1394"/>
      <c r="G97" s="1394"/>
      <c r="H97" s="1390"/>
      <c r="I97" s="1395"/>
      <c r="J97" s="1396"/>
      <c r="K97" s="1396"/>
      <c r="L97" s="1396"/>
      <c r="M97" s="1396"/>
      <c r="N97" s="1396"/>
      <c r="O97" s="1396"/>
      <c r="P97" s="1396"/>
      <c r="Q97" s="1397"/>
      <c r="R97" s="1397"/>
      <c r="S97" s="1397"/>
      <c r="T97" s="1397"/>
      <c r="U97" s="1397"/>
      <c r="V97" s="1397"/>
      <c r="W97" s="1391"/>
      <c r="X97" s="1391"/>
      <c r="Y97" s="1391"/>
      <c r="Z97" s="1391"/>
      <c r="AA97" s="1387"/>
      <c r="AB97" s="1391"/>
      <c r="AC97" s="1391"/>
      <c r="AD97" s="1394"/>
      <c r="AE97" s="1394"/>
      <c r="AF97" s="1398"/>
      <c r="AG97" s="1398"/>
      <c r="AH97" s="1398"/>
      <c r="AI97" s="1398"/>
      <c r="AJ97" s="1398"/>
      <c r="AK97" s="1398"/>
      <c r="AL97" s="1398"/>
      <c r="AM97" s="1399"/>
      <c r="AN97" s="1399"/>
      <c r="AO97" s="1399"/>
      <c r="AP97" s="1399"/>
      <c r="AQ97" s="1399"/>
      <c r="AR97" s="1399"/>
      <c r="AS97" s="1399"/>
      <c r="AT97" s="1396"/>
      <c r="AU97" s="1400"/>
      <c r="AV97" s="1400"/>
      <c r="AW97" s="1319"/>
    </row>
    <row r="98">
      <c r="A98" s="1245"/>
      <c r="B98" s="1387"/>
      <c r="C98" s="1388"/>
      <c r="D98" s="1324"/>
      <c r="E98" s="1387"/>
      <c r="F98" s="1387"/>
      <c r="G98" s="1387"/>
      <c r="H98" s="1390"/>
      <c r="I98" s="1387"/>
      <c r="J98" s="1387"/>
      <c r="K98" s="1387"/>
      <c r="L98" s="1387"/>
      <c r="M98" s="1387"/>
      <c r="N98" s="1387"/>
      <c r="O98" s="1387"/>
      <c r="P98" s="1387"/>
      <c r="Q98" s="1387"/>
      <c r="R98" s="1387"/>
      <c r="S98" s="1387"/>
      <c r="T98" s="1387"/>
      <c r="U98" s="1387"/>
      <c r="V98" s="1387"/>
      <c r="W98" s="1387"/>
      <c r="X98" s="1387"/>
      <c r="Y98" s="1387"/>
      <c r="Z98" s="1387"/>
      <c r="AA98" s="1391"/>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05"/>
    </row>
    <row r="99">
      <c r="A99" s="1288"/>
      <c r="B99" s="1392"/>
      <c r="C99" s="1393"/>
      <c r="D99" s="1324"/>
      <c r="E99" s="1394"/>
      <c r="F99" s="1394"/>
      <c r="G99" s="1394"/>
      <c r="H99" s="1390"/>
      <c r="I99" s="1395"/>
      <c r="J99" s="1396"/>
      <c r="K99" s="1396"/>
      <c r="L99" s="1396"/>
      <c r="M99" s="1396"/>
      <c r="N99" s="1396"/>
      <c r="O99" s="1396"/>
      <c r="P99" s="1396"/>
      <c r="Q99" s="1397"/>
      <c r="R99" s="1397"/>
      <c r="S99" s="1397"/>
      <c r="T99" s="1397"/>
      <c r="U99" s="1397"/>
      <c r="V99" s="1397"/>
      <c r="W99" s="1391"/>
      <c r="X99" s="1391"/>
      <c r="Y99" s="1391"/>
      <c r="Z99" s="1391"/>
      <c r="AA99" s="1387"/>
      <c r="AB99" s="1391"/>
      <c r="AC99" s="1391"/>
      <c r="AD99" s="1394"/>
      <c r="AE99" s="1394"/>
      <c r="AF99" s="1398"/>
      <c r="AG99" s="1398"/>
      <c r="AH99" s="1398"/>
      <c r="AI99" s="1398"/>
      <c r="AJ99" s="1398"/>
      <c r="AK99" s="1398"/>
      <c r="AL99" s="1398"/>
      <c r="AM99" s="1399"/>
      <c r="AN99" s="1399"/>
      <c r="AO99" s="1399"/>
      <c r="AP99" s="1399"/>
      <c r="AQ99" s="1399"/>
      <c r="AR99" s="1399"/>
      <c r="AS99" s="1399"/>
      <c r="AT99" s="1396"/>
      <c r="AU99" s="1400"/>
      <c r="AV99" s="1400"/>
      <c r="AW99" s="1319"/>
    </row>
    <row r="100">
      <c r="A100" s="1245"/>
      <c r="B100" s="1387"/>
      <c r="C100" s="1388"/>
      <c r="D100" s="1324"/>
      <c r="E100" s="1387"/>
      <c r="F100" s="1387"/>
      <c r="G100" s="1387"/>
      <c r="H100" s="1390"/>
      <c r="I100" s="1387"/>
      <c r="J100" s="1387"/>
      <c r="K100" s="1387"/>
      <c r="L100" s="1387"/>
      <c r="M100" s="1387"/>
      <c r="N100" s="1387"/>
      <c r="O100" s="1387"/>
      <c r="P100" s="1387"/>
      <c r="Q100" s="1387"/>
      <c r="R100" s="1387"/>
      <c r="S100" s="1387"/>
      <c r="T100" s="1387"/>
      <c r="U100" s="1387"/>
      <c r="V100" s="1387"/>
      <c r="W100" s="1387"/>
      <c r="X100" s="1387"/>
      <c r="Y100" s="1387"/>
      <c r="Z100" s="1387"/>
      <c r="AA100" s="1391"/>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05"/>
    </row>
    <row r="101">
      <c r="A101" s="1288"/>
      <c r="B101" s="1392"/>
      <c r="C101" s="1393"/>
      <c r="D101" s="1324"/>
      <c r="E101" s="1394"/>
      <c r="F101" s="1394"/>
      <c r="G101" s="1394"/>
      <c r="H101" s="1390"/>
      <c r="I101" s="1395"/>
      <c r="J101" s="1396"/>
      <c r="K101" s="1396"/>
      <c r="L101" s="1396"/>
      <c r="M101" s="1396"/>
      <c r="N101" s="1396"/>
      <c r="O101" s="1396"/>
      <c r="P101" s="1396"/>
      <c r="Q101" s="1397"/>
      <c r="R101" s="1397"/>
      <c r="S101" s="1397"/>
      <c r="T101" s="1397"/>
      <c r="U101" s="1397"/>
      <c r="V101" s="1397"/>
      <c r="W101" s="1391"/>
      <c r="X101" s="1391"/>
      <c r="Y101" s="1391"/>
      <c r="Z101" s="1391"/>
      <c r="AA101" s="1387"/>
      <c r="AB101" s="1391"/>
      <c r="AC101" s="1391"/>
      <c r="AD101" s="1394"/>
      <c r="AE101" s="1394"/>
      <c r="AF101" s="1398"/>
      <c r="AG101" s="1398"/>
      <c r="AH101" s="1398"/>
      <c r="AI101" s="1398"/>
      <c r="AJ101" s="1398"/>
      <c r="AK101" s="1398"/>
      <c r="AL101" s="1398"/>
      <c r="AM101" s="1399"/>
      <c r="AN101" s="1399"/>
      <c r="AO101" s="1399"/>
      <c r="AP101" s="1399"/>
      <c r="AQ101" s="1399"/>
      <c r="AR101" s="1399"/>
      <c r="AS101" s="1399"/>
      <c r="AT101" s="1396"/>
      <c r="AU101" s="1400"/>
      <c r="AV101" s="1400"/>
      <c r="AW101" s="1319"/>
    </row>
    <row r="102">
      <c r="A102" s="1245"/>
      <c r="B102" s="1387"/>
      <c r="C102" s="1388"/>
      <c r="D102" s="1324"/>
      <c r="E102" s="1387"/>
      <c r="F102" s="1387"/>
      <c r="G102" s="1387"/>
      <c r="H102" s="1390"/>
      <c r="I102" s="1387"/>
      <c r="J102" s="1387"/>
      <c r="K102" s="1387"/>
      <c r="L102" s="1387"/>
      <c r="M102" s="1387"/>
      <c r="N102" s="1387"/>
      <c r="O102" s="1387"/>
      <c r="P102" s="1387"/>
      <c r="Q102" s="1387"/>
      <c r="R102" s="1387"/>
      <c r="S102" s="1387"/>
      <c r="T102" s="1387"/>
      <c r="U102" s="1387"/>
      <c r="V102" s="1387"/>
      <c r="W102" s="1387"/>
      <c r="X102" s="1387"/>
      <c r="Y102" s="1387"/>
      <c r="Z102" s="1387"/>
      <c r="AA102" s="1391"/>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05"/>
    </row>
    <row r="103">
      <c r="A103" s="1288"/>
      <c r="B103" s="1392"/>
      <c r="C103" s="1393"/>
      <c r="D103" s="1324"/>
      <c r="E103" s="1394"/>
      <c r="F103" s="1394"/>
      <c r="G103" s="1394"/>
      <c r="H103" s="1390"/>
      <c r="I103" s="1395"/>
      <c r="J103" s="1396"/>
      <c r="K103" s="1396"/>
      <c r="L103" s="1396"/>
      <c r="M103" s="1396"/>
      <c r="N103" s="1396"/>
      <c r="O103" s="1396"/>
      <c r="P103" s="1396"/>
      <c r="Q103" s="1397"/>
      <c r="R103" s="1397"/>
      <c r="S103" s="1397"/>
      <c r="T103" s="1397"/>
      <c r="U103" s="1397"/>
      <c r="V103" s="1397"/>
      <c r="W103" s="1391"/>
      <c r="X103" s="1391"/>
      <c r="Y103" s="1391"/>
      <c r="Z103" s="1391"/>
      <c r="AA103" s="1387"/>
      <c r="AB103" s="1391"/>
      <c r="AC103" s="1391"/>
      <c r="AD103" s="1394"/>
      <c r="AE103" s="1394"/>
      <c r="AF103" s="1398"/>
      <c r="AG103" s="1398"/>
      <c r="AH103" s="1398"/>
      <c r="AI103" s="1398"/>
      <c r="AJ103" s="1398"/>
      <c r="AK103" s="1398"/>
      <c r="AL103" s="1398"/>
      <c r="AM103" s="1399"/>
      <c r="AN103" s="1399"/>
      <c r="AO103" s="1399"/>
      <c r="AP103" s="1399"/>
      <c r="AQ103" s="1399"/>
      <c r="AR103" s="1399"/>
      <c r="AS103" s="1399"/>
      <c r="AT103" s="1396"/>
      <c r="AU103" s="1400"/>
      <c r="AV103" s="1400"/>
      <c r="AW103" s="1319"/>
    </row>
    <row r="104">
      <c r="A104" s="1245"/>
      <c r="B104" s="1387"/>
      <c r="C104" s="1388"/>
      <c r="D104" s="1324"/>
      <c r="E104" s="1387"/>
      <c r="F104" s="1387"/>
      <c r="G104" s="1387"/>
      <c r="H104" s="1390"/>
      <c r="I104" s="1387"/>
      <c r="J104" s="1387"/>
      <c r="K104" s="1387"/>
      <c r="L104" s="1387"/>
      <c r="M104" s="1387"/>
      <c r="N104" s="1387"/>
      <c r="O104" s="1387"/>
      <c r="P104" s="1387"/>
      <c r="Q104" s="1387"/>
      <c r="R104" s="1387"/>
      <c r="S104" s="1387"/>
      <c r="T104" s="1387"/>
      <c r="U104" s="1387"/>
      <c r="V104" s="1387"/>
      <c r="W104" s="1387"/>
      <c r="X104" s="1387"/>
      <c r="Y104" s="1387"/>
      <c r="Z104" s="1387"/>
      <c r="AA104" s="1391"/>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05"/>
    </row>
    <row r="105">
      <c r="A105" s="1288"/>
      <c r="B105" s="1392"/>
      <c r="C105" s="1393"/>
      <c r="D105" s="1324"/>
      <c r="E105" s="1394"/>
      <c r="F105" s="1394"/>
      <c r="G105" s="1394"/>
      <c r="H105" s="1390"/>
      <c r="I105" s="1395"/>
      <c r="J105" s="1396"/>
      <c r="K105" s="1396"/>
      <c r="L105" s="1396"/>
      <c r="M105" s="1396"/>
      <c r="N105" s="1396"/>
      <c r="O105" s="1396"/>
      <c r="P105" s="1396"/>
      <c r="Q105" s="1397"/>
      <c r="R105" s="1397"/>
      <c r="S105" s="1397"/>
      <c r="T105" s="1397"/>
      <c r="U105" s="1397"/>
      <c r="V105" s="1397"/>
      <c r="W105" s="1391"/>
      <c r="X105" s="1391"/>
      <c r="Y105" s="1391"/>
      <c r="Z105" s="1391"/>
      <c r="AA105" s="1387"/>
      <c r="AB105" s="1391"/>
      <c r="AC105" s="1391"/>
      <c r="AD105" s="1394"/>
      <c r="AE105" s="1394"/>
      <c r="AF105" s="1398"/>
      <c r="AG105" s="1398"/>
      <c r="AH105" s="1398"/>
      <c r="AI105" s="1398"/>
      <c r="AJ105" s="1398"/>
      <c r="AK105" s="1398"/>
      <c r="AL105" s="1398"/>
      <c r="AM105" s="1399"/>
      <c r="AN105" s="1399"/>
      <c r="AO105" s="1399"/>
      <c r="AP105" s="1399"/>
      <c r="AQ105" s="1399"/>
      <c r="AR105" s="1399"/>
      <c r="AS105" s="1399"/>
      <c r="AT105" s="1396"/>
      <c r="AU105" s="1400"/>
      <c r="AV105" s="1400"/>
      <c r="AW105" s="1319"/>
    </row>
    <row r="106">
      <c r="A106" s="1245"/>
      <c r="B106" s="1387"/>
      <c r="C106" s="1388"/>
      <c r="D106" s="1324"/>
      <c r="E106" s="1387"/>
      <c r="F106" s="1387"/>
      <c r="G106" s="1387"/>
      <c r="H106" s="1390"/>
      <c r="I106" s="1387"/>
      <c r="J106" s="1387"/>
      <c r="K106" s="1387"/>
      <c r="L106" s="1387"/>
      <c r="M106" s="1387"/>
      <c r="N106" s="1387"/>
      <c r="O106" s="1387"/>
      <c r="P106" s="1387"/>
      <c r="Q106" s="1387"/>
      <c r="R106" s="1387"/>
      <c r="S106" s="1387"/>
      <c r="T106" s="1387"/>
      <c r="U106" s="1387"/>
      <c r="V106" s="1387"/>
      <c r="W106" s="1387"/>
      <c r="X106" s="1387"/>
      <c r="Y106" s="1387"/>
      <c r="Z106" s="1387"/>
      <c r="AA106" s="1391"/>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05"/>
    </row>
    <row r="107">
      <c r="A107" s="1288"/>
      <c r="B107" s="1392"/>
      <c r="C107" s="1393"/>
      <c r="D107" s="1324"/>
      <c r="E107" s="1394"/>
      <c r="F107" s="1394"/>
      <c r="G107" s="1394"/>
      <c r="H107" s="1390"/>
      <c r="I107" s="1395"/>
      <c r="J107" s="1396"/>
      <c r="K107" s="1396"/>
      <c r="L107" s="1396"/>
      <c r="M107" s="1396"/>
      <c r="N107" s="1396"/>
      <c r="O107" s="1396"/>
      <c r="P107" s="1396"/>
      <c r="Q107" s="1397"/>
      <c r="R107" s="1397"/>
      <c r="S107" s="1397"/>
      <c r="T107" s="1397"/>
      <c r="U107" s="1397"/>
      <c r="V107" s="1397"/>
      <c r="W107" s="1391"/>
      <c r="X107" s="1391"/>
      <c r="Y107" s="1391"/>
      <c r="Z107" s="1391"/>
      <c r="AA107" s="1387"/>
      <c r="AB107" s="1391"/>
      <c r="AC107" s="1391"/>
      <c r="AD107" s="1394"/>
      <c r="AE107" s="1394"/>
      <c r="AF107" s="1398"/>
      <c r="AG107" s="1398"/>
      <c r="AH107" s="1398"/>
      <c r="AI107" s="1398"/>
      <c r="AJ107" s="1398"/>
      <c r="AK107" s="1398"/>
      <c r="AL107" s="1398"/>
      <c r="AM107" s="1399"/>
      <c r="AN107" s="1399"/>
      <c r="AO107" s="1399"/>
      <c r="AP107" s="1399"/>
      <c r="AQ107" s="1399"/>
      <c r="AR107" s="1399"/>
      <c r="AS107" s="1399"/>
      <c r="AT107" s="1396"/>
      <c r="AU107" s="1400"/>
      <c r="AV107" s="1400"/>
      <c r="AW107" s="1319"/>
    </row>
    <row r="108">
      <c r="A108" s="1245"/>
      <c r="B108" s="1387"/>
      <c r="C108" s="1388"/>
      <c r="D108" s="1324"/>
      <c r="E108" s="1387"/>
      <c r="F108" s="1387"/>
      <c r="G108" s="1387"/>
      <c r="H108" s="1390"/>
      <c r="I108" s="1387"/>
      <c r="J108" s="1387"/>
      <c r="K108" s="1387"/>
      <c r="L108" s="1387"/>
      <c r="M108" s="1387"/>
      <c r="N108" s="1387"/>
      <c r="O108" s="1387"/>
      <c r="P108" s="1387"/>
      <c r="Q108" s="1387"/>
      <c r="R108" s="1387"/>
      <c r="S108" s="1387"/>
      <c r="T108" s="1387"/>
      <c r="U108" s="1387"/>
      <c r="V108" s="1387"/>
      <c r="W108" s="1387"/>
      <c r="X108" s="1387"/>
      <c r="Y108" s="1387"/>
      <c r="Z108" s="1387"/>
      <c r="AA108" s="1391"/>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05"/>
    </row>
    <row r="109">
      <c r="A109" s="1288"/>
      <c r="B109" s="1392"/>
      <c r="C109" s="1393"/>
      <c r="D109" s="1324"/>
      <c r="E109" s="1394"/>
      <c r="F109" s="1394"/>
      <c r="G109" s="1394"/>
      <c r="H109" s="1390"/>
      <c r="I109" s="1395"/>
      <c r="J109" s="1396"/>
      <c r="K109" s="1396"/>
      <c r="L109" s="1396"/>
      <c r="M109" s="1396"/>
      <c r="N109" s="1396"/>
      <c r="O109" s="1396"/>
      <c r="P109" s="1396"/>
      <c r="Q109" s="1397"/>
      <c r="R109" s="1397"/>
      <c r="S109" s="1397"/>
      <c r="T109" s="1397"/>
      <c r="U109" s="1397"/>
      <c r="V109" s="1397"/>
      <c r="W109" s="1391"/>
      <c r="X109" s="1391"/>
      <c r="Y109" s="1391"/>
      <c r="Z109" s="1391"/>
      <c r="AA109" s="1387"/>
      <c r="AB109" s="1391"/>
      <c r="AC109" s="1391"/>
      <c r="AD109" s="1394"/>
      <c r="AE109" s="1394"/>
      <c r="AF109" s="1398"/>
      <c r="AG109" s="1398"/>
      <c r="AH109" s="1398"/>
      <c r="AI109" s="1398"/>
      <c r="AJ109" s="1398"/>
      <c r="AK109" s="1398"/>
      <c r="AL109" s="1398"/>
      <c r="AM109" s="1399"/>
      <c r="AN109" s="1399"/>
      <c r="AO109" s="1399"/>
      <c r="AP109" s="1399"/>
      <c r="AQ109" s="1399"/>
      <c r="AR109" s="1399"/>
      <c r="AS109" s="1399"/>
      <c r="AT109" s="1396"/>
      <c r="AU109" s="1400"/>
      <c r="AV109" s="1400"/>
      <c r="AW109" s="1319"/>
    </row>
    <row r="110">
      <c r="A110" s="1245"/>
      <c r="B110" s="1387"/>
      <c r="C110" s="1388"/>
      <c r="D110" s="1324"/>
      <c r="E110" s="1387"/>
      <c r="F110" s="1387"/>
      <c r="G110" s="1387"/>
      <c r="H110" s="1390"/>
      <c r="I110" s="1387"/>
      <c r="J110" s="1387"/>
      <c r="K110" s="1387"/>
      <c r="L110" s="1387"/>
      <c r="M110" s="1387"/>
      <c r="N110" s="1387"/>
      <c r="O110" s="1387"/>
      <c r="P110" s="1387"/>
      <c r="Q110" s="1387"/>
      <c r="R110" s="1387"/>
      <c r="S110" s="1387"/>
      <c r="T110" s="1387"/>
      <c r="U110" s="1387"/>
      <c r="V110" s="1387"/>
      <c r="W110" s="1387"/>
      <c r="X110" s="1387"/>
      <c r="Y110" s="1387"/>
      <c r="Z110" s="1387"/>
      <c r="AA110" s="1391"/>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05"/>
    </row>
    <row r="111">
      <c r="A111" s="1288"/>
      <c r="B111" s="1392"/>
      <c r="C111" s="1393"/>
      <c r="D111" s="1324"/>
      <c r="E111" s="1394"/>
      <c r="F111" s="1394"/>
      <c r="G111" s="1394"/>
      <c r="H111" s="1390"/>
      <c r="I111" s="1395"/>
      <c r="J111" s="1396"/>
      <c r="K111" s="1396"/>
      <c r="L111" s="1396"/>
      <c r="M111" s="1396"/>
      <c r="N111" s="1396"/>
      <c r="O111" s="1396"/>
      <c r="P111" s="1396"/>
      <c r="Q111" s="1397"/>
      <c r="R111" s="1397"/>
      <c r="S111" s="1397"/>
      <c r="T111" s="1397"/>
      <c r="U111" s="1397"/>
      <c r="V111" s="1397"/>
      <c r="W111" s="1391"/>
      <c r="X111" s="1391"/>
      <c r="Y111" s="1391"/>
      <c r="Z111" s="1391"/>
      <c r="AA111" s="1387"/>
      <c r="AB111" s="1391"/>
      <c r="AC111" s="1391"/>
      <c r="AD111" s="1394"/>
      <c r="AE111" s="1394"/>
      <c r="AF111" s="1398"/>
      <c r="AG111" s="1398"/>
      <c r="AH111" s="1398"/>
      <c r="AI111" s="1398"/>
      <c r="AJ111" s="1398"/>
      <c r="AK111" s="1398"/>
      <c r="AL111" s="1398"/>
      <c r="AM111" s="1399"/>
      <c r="AN111" s="1399"/>
      <c r="AO111" s="1399"/>
      <c r="AP111" s="1399"/>
      <c r="AQ111" s="1399"/>
      <c r="AR111" s="1399"/>
      <c r="AS111" s="1399"/>
      <c r="AT111" s="1396"/>
      <c r="AU111" s="1400"/>
      <c r="AV111" s="1400"/>
      <c r="AW111" s="1319"/>
    </row>
    <row r="112">
      <c r="A112" s="1245"/>
      <c r="B112" s="1387"/>
      <c r="C112" s="1388"/>
      <c r="D112" s="1324"/>
      <c r="E112" s="1387"/>
      <c r="F112" s="1387"/>
      <c r="G112" s="1387"/>
      <c r="H112" s="1390"/>
      <c r="I112" s="1387"/>
      <c r="J112" s="1387"/>
      <c r="K112" s="1387"/>
      <c r="L112" s="1387"/>
      <c r="M112" s="1387"/>
      <c r="N112" s="1387"/>
      <c r="O112" s="1387"/>
      <c r="P112" s="1387"/>
      <c r="Q112" s="1387"/>
      <c r="R112" s="1387"/>
      <c r="S112" s="1387"/>
      <c r="T112" s="1387"/>
      <c r="U112" s="1387"/>
      <c r="V112" s="1387"/>
      <c r="W112" s="1387"/>
      <c r="X112" s="1387"/>
      <c r="Y112" s="1387"/>
      <c r="Z112" s="1387"/>
      <c r="AA112" s="1391"/>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05"/>
    </row>
    <row r="113">
      <c r="A113" s="1288"/>
      <c r="B113" s="1392"/>
      <c r="C113" s="1393"/>
      <c r="D113" s="1324"/>
      <c r="E113" s="1394"/>
      <c r="F113" s="1394"/>
      <c r="G113" s="1394"/>
      <c r="H113" s="1390"/>
      <c r="I113" s="1395"/>
      <c r="J113" s="1396"/>
      <c r="K113" s="1396"/>
      <c r="L113" s="1396"/>
      <c r="M113" s="1396"/>
      <c r="N113" s="1396"/>
      <c r="O113" s="1396"/>
      <c r="P113" s="1396"/>
      <c r="Q113" s="1397"/>
      <c r="R113" s="1397"/>
      <c r="S113" s="1397"/>
      <c r="T113" s="1397"/>
      <c r="U113" s="1397"/>
      <c r="V113" s="1397"/>
      <c r="W113" s="1391"/>
      <c r="X113" s="1391"/>
      <c r="Y113" s="1391"/>
      <c r="Z113" s="1391"/>
      <c r="AA113" s="1387"/>
      <c r="AB113" s="1391"/>
      <c r="AC113" s="1391"/>
      <c r="AD113" s="1394"/>
      <c r="AE113" s="1394"/>
      <c r="AF113" s="1398"/>
      <c r="AG113" s="1398"/>
      <c r="AH113" s="1398"/>
      <c r="AI113" s="1398"/>
      <c r="AJ113" s="1398"/>
      <c r="AK113" s="1398"/>
      <c r="AL113" s="1398"/>
      <c r="AM113" s="1399"/>
      <c r="AN113" s="1399"/>
      <c r="AO113" s="1399"/>
      <c r="AP113" s="1399"/>
      <c r="AQ113" s="1399"/>
      <c r="AR113" s="1399"/>
      <c r="AS113" s="1399"/>
      <c r="AT113" s="1396"/>
      <c r="AU113" s="1400"/>
      <c r="AV113" s="1400"/>
      <c r="AW113" s="1319"/>
    </row>
    <row r="114">
      <c r="A114" s="1245"/>
      <c r="B114" s="1387"/>
      <c r="C114" s="1388"/>
      <c r="D114" s="1324"/>
      <c r="E114" s="1387"/>
      <c r="F114" s="1387"/>
      <c r="G114" s="1387"/>
      <c r="H114" s="1390"/>
      <c r="I114" s="1387"/>
      <c r="J114" s="1387"/>
      <c r="K114" s="1387"/>
      <c r="L114" s="1387"/>
      <c r="M114" s="1387"/>
      <c r="N114" s="1387"/>
      <c r="O114" s="1387"/>
      <c r="P114" s="1387"/>
      <c r="Q114" s="1387"/>
      <c r="R114" s="1387"/>
      <c r="S114" s="1387"/>
      <c r="T114" s="1387"/>
      <c r="U114" s="1387"/>
      <c r="V114" s="1387"/>
      <c r="W114" s="1387"/>
      <c r="X114" s="1387"/>
      <c r="Y114" s="1387"/>
      <c r="Z114" s="1387"/>
      <c r="AA114" s="1391"/>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05"/>
    </row>
    <row r="115">
      <c r="A115" s="1288"/>
      <c r="B115" s="1392"/>
      <c r="C115" s="1393"/>
      <c r="D115" s="1324"/>
      <c r="E115" s="1394"/>
      <c r="F115" s="1394"/>
      <c r="G115" s="1394"/>
      <c r="H115" s="1390"/>
      <c r="I115" s="1395"/>
      <c r="J115" s="1396"/>
      <c r="K115" s="1396"/>
      <c r="L115" s="1396"/>
      <c r="M115" s="1396"/>
      <c r="N115" s="1396"/>
      <c r="O115" s="1396"/>
      <c r="P115" s="1396"/>
      <c r="Q115" s="1397"/>
      <c r="R115" s="1397"/>
      <c r="S115" s="1397"/>
      <c r="T115" s="1397"/>
      <c r="U115" s="1397"/>
      <c r="V115" s="1397"/>
      <c r="W115" s="1391"/>
      <c r="X115" s="1391"/>
      <c r="Y115" s="1391"/>
      <c r="Z115" s="1391"/>
      <c r="AA115" s="1387"/>
      <c r="AB115" s="1391"/>
      <c r="AC115" s="1391"/>
      <c r="AD115" s="1394"/>
      <c r="AE115" s="1394"/>
      <c r="AF115" s="1398"/>
      <c r="AG115" s="1398"/>
      <c r="AH115" s="1398"/>
      <c r="AI115" s="1398"/>
      <c r="AJ115" s="1398"/>
      <c r="AK115" s="1398"/>
      <c r="AL115" s="1398"/>
      <c r="AM115" s="1399"/>
      <c r="AN115" s="1399"/>
      <c r="AO115" s="1399"/>
      <c r="AP115" s="1399"/>
      <c r="AQ115" s="1399"/>
      <c r="AR115" s="1399"/>
      <c r="AS115" s="1399"/>
      <c r="AT115" s="1396"/>
      <c r="AU115" s="1400"/>
      <c r="AV115" s="1400"/>
      <c r="AW115" s="1319"/>
    </row>
    <row r="116">
      <c r="A116" s="1245"/>
      <c r="B116" s="1387"/>
      <c r="C116" s="1388"/>
      <c r="D116" s="1324"/>
      <c r="E116" s="1387"/>
      <c r="F116" s="1387"/>
      <c r="G116" s="1387"/>
      <c r="H116" s="1390"/>
      <c r="I116" s="1387"/>
      <c r="J116" s="1387"/>
      <c r="K116" s="1387"/>
      <c r="L116" s="1387"/>
      <c r="M116" s="1387"/>
      <c r="N116" s="1387"/>
      <c r="O116" s="1387"/>
      <c r="P116" s="1387"/>
      <c r="Q116" s="1387"/>
      <c r="R116" s="1387"/>
      <c r="S116" s="1387"/>
      <c r="T116" s="1387"/>
      <c r="U116" s="1387"/>
      <c r="V116" s="1387"/>
      <c r="W116" s="1387"/>
      <c r="X116" s="1387"/>
      <c r="Y116" s="1387"/>
      <c r="Z116" s="1387"/>
      <c r="AA116" s="1391"/>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05"/>
    </row>
    <row r="117">
      <c r="A117" s="1288"/>
      <c r="B117" s="1392"/>
      <c r="C117" s="1393"/>
      <c r="D117" s="1324"/>
      <c r="E117" s="1394"/>
      <c r="F117" s="1394"/>
      <c r="G117" s="1394"/>
      <c r="H117" s="1395"/>
      <c r="I117" s="1395"/>
      <c r="J117" s="1396"/>
      <c r="K117" s="1396"/>
      <c r="L117" s="1396"/>
      <c r="M117" s="1396"/>
      <c r="N117" s="1396"/>
      <c r="O117" s="1396"/>
      <c r="P117" s="1396"/>
      <c r="Q117" s="1397"/>
      <c r="R117" s="1397"/>
      <c r="S117" s="1397"/>
      <c r="T117" s="1397"/>
      <c r="U117" s="1397"/>
      <c r="V117" s="1397"/>
      <c r="W117" s="1391"/>
      <c r="X117" s="1391"/>
      <c r="Y117" s="1391"/>
      <c r="Z117" s="1391"/>
      <c r="AA117" s="1387"/>
      <c r="AB117" s="1391"/>
      <c r="AC117" s="1391"/>
      <c r="AD117" s="1394"/>
      <c r="AE117" s="1394"/>
      <c r="AF117" s="1398"/>
      <c r="AG117" s="1398"/>
      <c r="AH117" s="1398"/>
      <c r="AI117" s="1398"/>
      <c r="AJ117" s="1398"/>
      <c r="AK117" s="1398"/>
      <c r="AL117" s="1398"/>
      <c r="AM117" s="1399"/>
      <c r="AN117" s="1399"/>
      <c r="AO117" s="1399"/>
      <c r="AP117" s="1399"/>
      <c r="AQ117" s="1399"/>
      <c r="AR117" s="1399"/>
      <c r="AS117" s="1399"/>
      <c r="AT117" s="1396"/>
      <c r="AU117" s="1400"/>
      <c r="AV117" s="1400"/>
      <c r="AW117" s="1319"/>
    </row>
    <row r="118">
      <c r="A118" s="1245"/>
      <c r="B118" s="1387"/>
      <c r="C118" s="1388"/>
      <c r="D118" s="1324"/>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391"/>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05"/>
    </row>
    <row r="119">
      <c r="A119" s="1288"/>
      <c r="B119" s="1392"/>
      <c r="C119" s="1393"/>
      <c r="D119" s="1324"/>
      <c r="E119" s="1394"/>
      <c r="F119" s="1394"/>
      <c r="G119" s="1394"/>
      <c r="H119" s="1395"/>
      <c r="I119" s="1395"/>
      <c r="J119" s="1396"/>
      <c r="K119" s="1396"/>
      <c r="L119" s="1396"/>
      <c r="M119" s="1396"/>
      <c r="N119" s="1396"/>
      <c r="O119" s="1396"/>
      <c r="P119" s="1396"/>
      <c r="Q119" s="1397"/>
      <c r="R119" s="1397"/>
      <c r="S119" s="1397"/>
      <c r="T119" s="1397"/>
      <c r="U119" s="1397"/>
      <c r="V119" s="1397"/>
      <c r="W119" s="1391"/>
      <c r="X119" s="1391"/>
      <c r="Y119" s="1391"/>
      <c r="Z119" s="1391"/>
      <c r="AA119" s="1387"/>
      <c r="AB119" s="1391"/>
      <c r="AC119" s="1391"/>
      <c r="AD119" s="1394"/>
      <c r="AE119" s="1394"/>
      <c r="AF119" s="1398"/>
      <c r="AG119" s="1398"/>
      <c r="AH119" s="1398"/>
      <c r="AI119" s="1398"/>
      <c r="AJ119" s="1398"/>
      <c r="AK119" s="1398"/>
      <c r="AL119" s="1398"/>
      <c r="AM119" s="1399"/>
      <c r="AN119" s="1399"/>
      <c r="AO119" s="1399"/>
      <c r="AP119" s="1399"/>
      <c r="AQ119" s="1399"/>
      <c r="AR119" s="1399"/>
      <c r="AS119" s="1399"/>
      <c r="AT119" s="1396"/>
      <c r="AU119" s="1400"/>
      <c r="AV119" s="1400"/>
      <c r="AW119" s="1319"/>
    </row>
    <row r="120">
      <c r="A120" s="1245"/>
      <c r="B120" s="1387"/>
      <c r="C120" s="1388"/>
      <c r="D120" s="1324"/>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391"/>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05"/>
    </row>
    <row r="121">
      <c r="A121" s="1288"/>
      <c r="B121" s="1392"/>
      <c r="C121" s="1393"/>
      <c r="D121" s="1324"/>
      <c r="E121" s="1394"/>
      <c r="F121" s="1394"/>
      <c r="G121" s="1394"/>
      <c r="H121" s="1395"/>
      <c r="I121" s="1395"/>
      <c r="J121" s="1396"/>
      <c r="K121" s="1396"/>
      <c r="L121" s="1396"/>
      <c r="M121" s="1396"/>
      <c r="N121" s="1396"/>
      <c r="O121" s="1396"/>
      <c r="P121" s="1396"/>
      <c r="Q121" s="1397"/>
      <c r="R121" s="1397"/>
      <c r="S121" s="1397"/>
      <c r="T121" s="1397"/>
      <c r="U121" s="1397"/>
      <c r="V121" s="1397"/>
      <c r="W121" s="1391"/>
      <c r="X121" s="1391"/>
      <c r="Y121" s="1391"/>
      <c r="Z121" s="1391"/>
      <c r="AA121" s="1387"/>
      <c r="AB121" s="1391"/>
      <c r="AC121" s="1391"/>
      <c r="AD121" s="1394"/>
      <c r="AE121" s="1394"/>
      <c r="AF121" s="1398"/>
      <c r="AG121" s="1398"/>
      <c r="AH121" s="1398"/>
      <c r="AI121" s="1398"/>
      <c r="AJ121" s="1398"/>
      <c r="AK121" s="1398"/>
      <c r="AL121" s="1398"/>
      <c r="AM121" s="1399"/>
      <c r="AN121" s="1399"/>
      <c r="AO121" s="1399"/>
      <c r="AP121" s="1399"/>
      <c r="AQ121" s="1399"/>
      <c r="AR121" s="1399"/>
      <c r="AS121" s="1399"/>
      <c r="AT121" s="1396"/>
      <c r="AU121" s="1400"/>
      <c r="AV121" s="1400"/>
      <c r="AW121" s="1319"/>
    </row>
    <row r="122">
      <c r="A122" s="1245"/>
      <c r="B122" s="1387"/>
      <c r="C122" s="1388"/>
      <c r="D122" s="1324"/>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391"/>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05"/>
    </row>
    <row r="123">
      <c r="A123" s="1288"/>
      <c r="B123" s="1392"/>
      <c r="C123" s="1393"/>
      <c r="D123" s="1324"/>
      <c r="E123" s="1394"/>
      <c r="F123" s="1394"/>
      <c r="G123" s="1394"/>
      <c r="H123" s="1395"/>
      <c r="I123" s="1395"/>
      <c r="J123" s="1396"/>
      <c r="K123" s="1396"/>
      <c r="L123" s="1396"/>
      <c r="M123" s="1396"/>
      <c r="N123" s="1396"/>
      <c r="O123" s="1396"/>
      <c r="P123" s="1396"/>
      <c r="Q123" s="1397"/>
      <c r="R123" s="1397"/>
      <c r="S123" s="1397"/>
      <c r="T123" s="1397"/>
      <c r="U123" s="1397"/>
      <c r="V123" s="1397"/>
      <c r="W123" s="1391"/>
      <c r="X123" s="1391"/>
      <c r="Y123" s="1391"/>
      <c r="Z123" s="1391"/>
      <c r="AA123" s="1387"/>
      <c r="AB123" s="1391"/>
      <c r="AC123" s="1391"/>
      <c r="AD123" s="1394"/>
      <c r="AE123" s="1394"/>
      <c r="AF123" s="1398"/>
      <c r="AG123" s="1398"/>
      <c r="AH123" s="1398"/>
      <c r="AI123" s="1398"/>
      <c r="AJ123" s="1398"/>
      <c r="AK123" s="1398"/>
      <c r="AL123" s="1398"/>
      <c r="AM123" s="1399"/>
      <c r="AN123" s="1399"/>
      <c r="AO123" s="1399"/>
      <c r="AP123" s="1399"/>
      <c r="AQ123" s="1399"/>
      <c r="AR123" s="1399"/>
      <c r="AS123" s="1399"/>
      <c r="AT123" s="1396"/>
      <c r="AU123" s="1400"/>
      <c r="AV123" s="1400"/>
      <c r="AW123" s="1319"/>
    </row>
    <row r="124">
      <c r="A124" s="1245"/>
      <c r="B124" s="1387"/>
      <c r="C124" s="1388"/>
      <c r="D124" s="1324"/>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391"/>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05"/>
    </row>
    <row r="125">
      <c r="A125" s="1288"/>
      <c r="B125" s="1392"/>
      <c r="C125" s="1393"/>
      <c r="D125" s="1324"/>
      <c r="E125" s="1394"/>
      <c r="F125" s="1394"/>
      <c r="G125" s="1394"/>
      <c r="H125" s="1395"/>
      <c r="I125" s="1395"/>
      <c r="J125" s="1396"/>
      <c r="K125" s="1396"/>
      <c r="L125" s="1396"/>
      <c r="M125" s="1396"/>
      <c r="N125" s="1396"/>
      <c r="O125" s="1396"/>
      <c r="P125" s="1396"/>
      <c r="Q125" s="1397"/>
      <c r="R125" s="1397"/>
      <c r="S125" s="1397"/>
      <c r="T125" s="1397"/>
      <c r="U125" s="1397"/>
      <c r="V125" s="1397"/>
      <c r="W125" s="1391"/>
      <c r="X125" s="1391"/>
      <c r="Y125" s="1391"/>
      <c r="Z125" s="1391"/>
      <c r="AA125" s="1387"/>
      <c r="AB125" s="1391"/>
      <c r="AC125" s="1391"/>
      <c r="AD125" s="1394"/>
      <c r="AE125" s="1394"/>
      <c r="AF125" s="1398"/>
      <c r="AG125" s="1398"/>
      <c r="AH125" s="1398"/>
      <c r="AI125" s="1398"/>
      <c r="AJ125" s="1398"/>
      <c r="AK125" s="1398"/>
      <c r="AL125" s="1398"/>
      <c r="AM125" s="1399"/>
      <c r="AN125" s="1399"/>
      <c r="AO125" s="1399"/>
      <c r="AP125" s="1399"/>
      <c r="AQ125" s="1399"/>
      <c r="AR125" s="1399"/>
      <c r="AS125" s="1399"/>
      <c r="AT125" s="1396"/>
      <c r="AU125" s="1400"/>
      <c r="AV125" s="1400"/>
      <c r="AW125" s="1319"/>
    </row>
    <row r="126">
      <c r="A126" s="1245"/>
      <c r="B126" s="1387"/>
      <c r="C126" s="1388"/>
      <c r="D126" s="1324"/>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391"/>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05"/>
    </row>
    <row r="127">
      <c r="A127" s="1288"/>
      <c r="B127" s="1392"/>
      <c r="C127" s="1393"/>
      <c r="D127" s="1324"/>
      <c r="E127" s="1394"/>
      <c r="F127" s="1394"/>
      <c r="G127" s="1394"/>
      <c r="H127" s="1395"/>
      <c r="I127" s="1395"/>
      <c r="J127" s="1396"/>
      <c r="K127" s="1396"/>
      <c r="L127" s="1396"/>
      <c r="M127" s="1396"/>
      <c r="N127" s="1396"/>
      <c r="O127" s="1396"/>
      <c r="P127" s="1396"/>
      <c r="Q127" s="1397"/>
      <c r="R127" s="1397"/>
      <c r="S127" s="1397"/>
      <c r="T127" s="1397"/>
      <c r="U127" s="1397"/>
      <c r="V127" s="1397"/>
      <c r="W127" s="1391"/>
      <c r="X127" s="1391"/>
      <c r="Y127" s="1391"/>
      <c r="Z127" s="1391"/>
      <c r="AA127" s="1387"/>
      <c r="AB127" s="1391"/>
      <c r="AC127" s="1391"/>
      <c r="AD127" s="1394"/>
      <c r="AE127" s="1394"/>
      <c r="AF127" s="1398"/>
      <c r="AG127" s="1398"/>
      <c r="AH127" s="1398"/>
      <c r="AI127" s="1398"/>
      <c r="AJ127" s="1398"/>
      <c r="AK127" s="1398"/>
      <c r="AL127" s="1398"/>
      <c r="AM127" s="1399"/>
      <c r="AN127" s="1399"/>
      <c r="AO127" s="1399"/>
      <c r="AP127" s="1399"/>
      <c r="AQ127" s="1399"/>
      <c r="AR127" s="1399"/>
      <c r="AS127" s="1399"/>
      <c r="AT127" s="1396"/>
      <c r="AU127" s="1400"/>
      <c r="AV127" s="1400"/>
      <c r="AW127" s="1319"/>
    </row>
    <row r="128">
      <c r="A128" s="1245"/>
      <c r="B128" s="1387"/>
      <c r="C128" s="1388"/>
      <c r="D128" s="1324"/>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391"/>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05"/>
    </row>
    <row r="129">
      <c r="A129" s="1288"/>
      <c r="B129" s="1392"/>
      <c r="C129" s="1393"/>
      <c r="D129" s="1324"/>
      <c r="E129" s="1394"/>
      <c r="F129" s="1394"/>
      <c r="G129" s="1394"/>
      <c r="H129" s="1395"/>
      <c r="I129" s="1395"/>
      <c r="J129" s="1396"/>
      <c r="K129" s="1396"/>
      <c r="L129" s="1396"/>
      <c r="M129" s="1396"/>
      <c r="N129" s="1396"/>
      <c r="O129" s="1396"/>
      <c r="P129" s="1396"/>
      <c r="Q129" s="1397"/>
      <c r="R129" s="1397"/>
      <c r="S129" s="1397"/>
      <c r="T129" s="1397"/>
      <c r="U129" s="1397"/>
      <c r="V129" s="1397"/>
      <c r="W129" s="1391"/>
      <c r="X129" s="1391"/>
      <c r="Y129" s="1391"/>
      <c r="Z129" s="1391"/>
      <c r="AA129" s="1387"/>
      <c r="AB129" s="1391"/>
      <c r="AC129" s="1391"/>
      <c r="AD129" s="1394"/>
      <c r="AE129" s="1394"/>
      <c r="AF129" s="1398"/>
      <c r="AG129" s="1398"/>
      <c r="AH129" s="1398"/>
      <c r="AI129" s="1398"/>
      <c r="AJ129" s="1398"/>
      <c r="AK129" s="1398"/>
      <c r="AL129" s="1398"/>
      <c r="AM129" s="1399"/>
      <c r="AN129" s="1399"/>
      <c r="AO129" s="1399"/>
      <c r="AP129" s="1399"/>
      <c r="AQ129" s="1399"/>
      <c r="AR129" s="1399"/>
      <c r="AS129" s="1399"/>
      <c r="AT129" s="1396"/>
      <c r="AU129" s="1400"/>
      <c r="AV129" s="1400"/>
      <c r="AW129" s="1319"/>
    </row>
    <row r="130">
      <c r="A130" s="1245"/>
      <c r="B130" s="1387"/>
      <c r="C130" s="1388"/>
      <c r="D130" s="1324"/>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391"/>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05"/>
    </row>
    <row r="131">
      <c r="A131" s="1288"/>
      <c r="B131" s="1392"/>
      <c r="C131" s="1393"/>
      <c r="D131" s="1324"/>
      <c r="E131" s="1394"/>
      <c r="F131" s="1394"/>
      <c r="G131" s="1394"/>
      <c r="H131" s="1395"/>
      <c r="I131" s="1395"/>
      <c r="J131" s="1396"/>
      <c r="K131" s="1396"/>
      <c r="L131" s="1396"/>
      <c r="M131" s="1396"/>
      <c r="N131" s="1396"/>
      <c r="O131" s="1396"/>
      <c r="P131" s="1396"/>
      <c r="Q131" s="1397"/>
      <c r="R131" s="1397"/>
      <c r="S131" s="1397"/>
      <c r="T131" s="1397"/>
      <c r="U131" s="1397"/>
      <c r="V131" s="1397"/>
      <c r="W131" s="1391"/>
      <c r="X131" s="1391"/>
      <c r="Y131" s="1391"/>
      <c r="Z131" s="1391"/>
      <c r="AA131" s="1387"/>
      <c r="AB131" s="1391"/>
      <c r="AC131" s="1391"/>
      <c r="AD131" s="1394"/>
      <c r="AE131" s="1394"/>
      <c r="AF131" s="1398"/>
      <c r="AG131" s="1398"/>
      <c r="AH131" s="1398"/>
      <c r="AI131" s="1398"/>
      <c r="AJ131" s="1398"/>
      <c r="AK131" s="1398"/>
      <c r="AL131" s="1398"/>
      <c r="AM131" s="1399"/>
      <c r="AN131" s="1399"/>
      <c r="AO131" s="1399"/>
      <c r="AP131" s="1399"/>
      <c r="AQ131" s="1399"/>
      <c r="AR131" s="1399"/>
      <c r="AS131" s="1399"/>
      <c r="AT131" s="1396"/>
      <c r="AU131" s="1400"/>
      <c r="AV131" s="1400"/>
      <c r="AW131" s="1319"/>
    </row>
    <row r="132">
      <c r="A132" s="1245"/>
      <c r="B132" s="1387"/>
      <c r="C132" s="1388"/>
      <c r="D132" s="1324"/>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391"/>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05"/>
    </row>
    <row r="133">
      <c r="A133" s="1288"/>
      <c r="B133" s="1392"/>
      <c r="C133" s="1393"/>
      <c r="D133" s="1324"/>
      <c r="E133" s="1394"/>
      <c r="F133" s="1394"/>
      <c r="G133" s="1394"/>
      <c r="H133" s="1395"/>
      <c r="I133" s="1395"/>
      <c r="J133" s="1396"/>
      <c r="K133" s="1396"/>
      <c r="L133" s="1396"/>
      <c r="M133" s="1396"/>
      <c r="N133" s="1396"/>
      <c r="O133" s="1396"/>
      <c r="P133" s="1396"/>
      <c r="Q133" s="1397"/>
      <c r="R133" s="1397"/>
      <c r="S133" s="1397"/>
      <c r="T133" s="1397"/>
      <c r="U133" s="1397"/>
      <c r="V133" s="1397"/>
      <c r="W133" s="1391"/>
      <c r="X133" s="1391"/>
      <c r="Y133" s="1391"/>
      <c r="Z133" s="1391"/>
      <c r="AA133" s="1387"/>
      <c r="AB133" s="1391"/>
      <c r="AC133" s="1391"/>
      <c r="AD133" s="1394"/>
      <c r="AE133" s="1394"/>
      <c r="AF133" s="1398"/>
      <c r="AG133" s="1398"/>
      <c r="AH133" s="1398"/>
      <c r="AI133" s="1398"/>
      <c r="AJ133" s="1398"/>
      <c r="AK133" s="1398"/>
      <c r="AL133" s="1398"/>
      <c r="AM133" s="1399"/>
      <c r="AN133" s="1399"/>
      <c r="AO133" s="1399"/>
      <c r="AP133" s="1399"/>
      <c r="AQ133" s="1399"/>
      <c r="AR133" s="1399"/>
      <c r="AS133" s="1399"/>
      <c r="AT133" s="1396"/>
      <c r="AU133" s="1400"/>
      <c r="AV133" s="1400"/>
      <c r="AW133" s="1319"/>
    </row>
    <row r="134">
      <c r="A134" s="1245"/>
      <c r="B134" s="1387"/>
      <c r="C134" s="1388"/>
      <c r="D134" s="1324"/>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391"/>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05"/>
    </row>
    <row r="135">
      <c r="A135" s="1288"/>
      <c r="B135" s="1392"/>
      <c r="C135" s="1393"/>
      <c r="D135" s="1324"/>
      <c r="E135" s="1394"/>
      <c r="F135" s="1394"/>
      <c r="G135" s="1394"/>
      <c r="H135" s="1395"/>
      <c r="I135" s="1395"/>
      <c r="J135" s="1396"/>
      <c r="K135" s="1396"/>
      <c r="L135" s="1396"/>
      <c r="M135" s="1396"/>
      <c r="N135" s="1396"/>
      <c r="O135" s="1396"/>
      <c r="P135" s="1396"/>
      <c r="Q135" s="1397"/>
      <c r="R135" s="1397"/>
      <c r="S135" s="1397"/>
      <c r="T135" s="1397"/>
      <c r="U135" s="1397"/>
      <c r="V135" s="1397"/>
      <c r="W135" s="1391"/>
      <c r="X135" s="1391"/>
      <c r="Y135" s="1391"/>
      <c r="Z135" s="1391"/>
      <c r="AA135" s="1387"/>
      <c r="AB135" s="1391"/>
      <c r="AC135" s="1391"/>
      <c r="AD135" s="1394"/>
      <c r="AE135" s="1394"/>
      <c r="AF135" s="1398"/>
      <c r="AG135" s="1398"/>
      <c r="AH135" s="1398"/>
      <c r="AI135" s="1398"/>
      <c r="AJ135" s="1398"/>
      <c r="AK135" s="1398"/>
      <c r="AL135" s="1398"/>
      <c r="AM135" s="1399"/>
      <c r="AN135" s="1399"/>
      <c r="AO135" s="1399"/>
      <c r="AP135" s="1399"/>
      <c r="AQ135" s="1399"/>
      <c r="AR135" s="1399"/>
      <c r="AS135" s="1399"/>
      <c r="AT135" s="1396"/>
      <c r="AU135" s="1400"/>
      <c r="AV135" s="1400"/>
      <c r="AW135" s="1319"/>
    </row>
    <row r="136">
      <c r="A136" s="1245"/>
      <c r="B136" s="1387"/>
      <c r="C136" s="1388"/>
      <c r="D136" s="1324"/>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391"/>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05"/>
    </row>
    <row r="137">
      <c r="A137" s="1288"/>
      <c r="B137" s="1392"/>
      <c r="C137" s="1393"/>
      <c r="D137" s="1324"/>
      <c r="E137" s="1394"/>
      <c r="F137" s="1394"/>
      <c r="G137" s="1394"/>
      <c r="H137" s="1395"/>
      <c r="I137" s="1395"/>
      <c r="J137" s="1396"/>
      <c r="K137" s="1396"/>
      <c r="L137" s="1396"/>
      <c r="M137" s="1396"/>
      <c r="N137" s="1396"/>
      <c r="O137" s="1396"/>
      <c r="P137" s="1396"/>
      <c r="Q137" s="1397"/>
      <c r="R137" s="1397"/>
      <c r="S137" s="1397"/>
      <c r="T137" s="1397"/>
      <c r="U137" s="1397"/>
      <c r="V137" s="1397"/>
      <c r="W137" s="1391"/>
      <c r="X137" s="1391"/>
      <c r="Y137" s="1391"/>
      <c r="Z137" s="1391"/>
      <c r="AA137" s="1387"/>
      <c r="AB137" s="1391"/>
      <c r="AC137" s="1391"/>
      <c r="AD137" s="1394"/>
      <c r="AE137" s="1394"/>
      <c r="AF137" s="1398"/>
      <c r="AG137" s="1398"/>
      <c r="AH137" s="1398"/>
      <c r="AI137" s="1398"/>
      <c r="AJ137" s="1398"/>
      <c r="AK137" s="1398"/>
      <c r="AL137" s="1398"/>
      <c r="AM137" s="1399"/>
      <c r="AN137" s="1399"/>
      <c r="AO137" s="1399"/>
      <c r="AP137" s="1399"/>
      <c r="AQ137" s="1399"/>
      <c r="AR137" s="1399"/>
      <c r="AS137" s="1399"/>
      <c r="AT137" s="1396"/>
      <c r="AU137" s="1400"/>
      <c r="AV137" s="1400"/>
      <c r="AW137" s="1319"/>
    </row>
    <row r="138">
      <c r="A138" s="1245"/>
      <c r="B138" s="1387"/>
      <c r="C138" s="1388"/>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391"/>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05"/>
    </row>
    <row r="139">
      <c r="A139" s="1288"/>
      <c r="B139" s="1392"/>
      <c r="C139" s="1393"/>
      <c r="D139" s="1394"/>
      <c r="E139" s="1394"/>
      <c r="F139" s="1394"/>
      <c r="G139" s="1394"/>
      <c r="H139" s="1395"/>
      <c r="I139" s="1395"/>
      <c r="J139" s="1396"/>
      <c r="K139" s="1396"/>
      <c r="L139" s="1396"/>
      <c r="M139" s="1396"/>
      <c r="N139" s="1396"/>
      <c r="O139" s="1396"/>
      <c r="P139" s="1396"/>
      <c r="Q139" s="1397"/>
      <c r="R139" s="1397"/>
      <c r="S139" s="1397"/>
      <c r="T139" s="1397"/>
      <c r="U139" s="1397"/>
      <c r="V139" s="1397"/>
      <c r="W139" s="1391"/>
      <c r="X139" s="1391"/>
      <c r="Y139" s="1391"/>
      <c r="Z139" s="1391"/>
      <c r="AA139" s="1387"/>
      <c r="AB139" s="1391"/>
      <c r="AC139" s="1391"/>
      <c r="AD139" s="1394"/>
      <c r="AE139" s="1394"/>
      <c r="AF139" s="1398"/>
      <c r="AG139" s="1398"/>
      <c r="AH139" s="1398"/>
      <c r="AI139" s="1398"/>
      <c r="AJ139" s="1398"/>
      <c r="AK139" s="1398"/>
      <c r="AL139" s="1398"/>
      <c r="AM139" s="1399"/>
      <c r="AN139" s="1399"/>
      <c r="AO139" s="1399"/>
      <c r="AP139" s="1399"/>
      <c r="AQ139" s="1399"/>
      <c r="AR139" s="1399"/>
      <c r="AS139" s="1399"/>
      <c r="AT139" s="1396"/>
      <c r="AU139" s="1400"/>
      <c r="AV139" s="1400"/>
      <c r="AW139" s="1319"/>
    </row>
    <row r="140">
      <c r="A140" s="1245"/>
      <c r="B140" s="1387"/>
      <c r="C140" s="1388"/>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391"/>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05"/>
    </row>
    <row r="141">
      <c r="A141" s="1288"/>
      <c r="B141" s="1392"/>
      <c r="C141" s="1393"/>
      <c r="D141" s="1394"/>
      <c r="E141" s="1394"/>
      <c r="F141" s="1394"/>
      <c r="G141" s="1394"/>
      <c r="H141" s="1395"/>
      <c r="I141" s="1395"/>
      <c r="J141" s="1396"/>
      <c r="K141" s="1396"/>
      <c r="L141" s="1396"/>
      <c r="M141" s="1396"/>
      <c r="N141" s="1396"/>
      <c r="O141" s="1396"/>
      <c r="P141" s="1396"/>
      <c r="Q141" s="1397"/>
      <c r="R141" s="1397"/>
      <c r="S141" s="1397"/>
      <c r="T141" s="1397"/>
      <c r="U141" s="1397"/>
      <c r="V141" s="1397"/>
      <c r="W141" s="1391"/>
      <c r="X141" s="1391"/>
      <c r="Y141" s="1391"/>
      <c r="Z141" s="1391"/>
      <c r="AA141" s="1387"/>
      <c r="AB141" s="1391"/>
      <c r="AC141" s="1391"/>
      <c r="AD141" s="1394"/>
      <c r="AE141" s="1394"/>
      <c r="AF141" s="1398"/>
      <c r="AG141" s="1398"/>
      <c r="AH141" s="1398"/>
      <c r="AI141" s="1398"/>
      <c r="AJ141" s="1398"/>
      <c r="AK141" s="1398"/>
      <c r="AL141" s="1398"/>
      <c r="AM141" s="1399"/>
      <c r="AN141" s="1399"/>
      <c r="AO141" s="1399"/>
      <c r="AP141" s="1399"/>
      <c r="AQ141" s="1399"/>
      <c r="AR141" s="1399"/>
      <c r="AS141" s="1399"/>
      <c r="AT141" s="1396"/>
      <c r="AU141" s="1400"/>
      <c r="AV141" s="1400"/>
      <c r="AW141" s="1319"/>
    </row>
    <row r="142">
      <c r="A142" s="1245"/>
      <c r="B142" s="1387"/>
      <c r="C142" s="1388"/>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391"/>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05"/>
    </row>
    <row r="143">
      <c r="A143" s="1288"/>
      <c r="B143" s="1392"/>
      <c r="C143" s="1393"/>
      <c r="D143" s="1394"/>
      <c r="E143" s="1394"/>
      <c r="F143" s="1394"/>
      <c r="G143" s="1394"/>
      <c r="H143" s="1395"/>
      <c r="I143" s="1395"/>
      <c r="J143" s="1396"/>
      <c r="K143" s="1396"/>
      <c r="L143" s="1396"/>
      <c r="M143" s="1396"/>
      <c r="N143" s="1396"/>
      <c r="O143" s="1396"/>
      <c r="P143" s="1396"/>
      <c r="Q143" s="1397"/>
      <c r="R143" s="1397"/>
      <c r="S143" s="1397"/>
      <c r="T143" s="1397"/>
      <c r="U143" s="1397"/>
      <c r="V143" s="1397"/>
      <c r="W143" s="1391"/>
      <c r="X143" s="1391"/>
      <c r="Y143" s="1391"/>
      <c r="Z143" s="1391"/>
      <c r="AA143" s="1387"/>
      <c r="AB143" s="1391"/>
      <c r="AC143" s="1391"/>
      <c r="AD143" s="1394"/>
      <c r="AE143" s="1394"/>
      <c r="AF143" s="1398"/>
      <c r="AG143" s="1398"/>
      <c r="AH143" s="1398"/>
      <c r="AI143" s="1398"/>
      <c r="AJ143" s="1398"/>
      <c r="AK143" s="1398"/>
      <c r="AL143" s="1398"/>
      <c r="AM143" s="1399"/>
      <c r="AN143" s="1399"/>
      <c r="AO143" s="1399"/>
      <c r="AP143" s="1399"/>
      <c r="AQ143" s="1399"/>
      <c r="AR143" s="1399"/>
      <c r="AS143" s="1399"/>
      <c r="AT143" s="1396"/>
      <c r="AU143" s="1400"/>
      <c r="AV143" s="1400"/>
      <c r="AW143" s="1319"/>
    </row>
    <row r="144">
      <c r="A144" s="1245"/>
      <c r="B144" s="1387"/>
      <c r="C144" s="1388"/>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391"/>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05"/>
    </row>
    <row r="145">
      <c r="A145" s="1288"/>
      <c r="B145" s="1392"/>
      <c r="C145" s="1393"/>
      <c r="D145" s="1394"/>
      <c r="E145" s="1394"/>
      <c r="F145" s="1394"/>
      <c r="G145" s="1394"/>
      <c r="H145" s="1395"/>
      <c r="I145" s="1395"/>
      <c r="J145" s="1396"/>
      <c r="K145" s="1396"/>
      <c r="L145" s="1396"/>
      <c r="M145" s="1396"/>
      <c r="N145" s="1396"/>
      <c r="O145" s="1396"/>
      <c r="P145" s="1396"/>
      <c r="Q145" s="1397"/>
      <c r="R145" s="1397"/>
      <c r="S145" s="1397"/>
      <c r="T145" s="1397"/>
      <c r="U145" s="1397"/>
      <c r="V145" s="1397"/>
      <c r="W145" s="1391"/>
      <c r="X145" s="1391"/>
      <c r="Y145" s="1391"/>
      <c r="Z145" s="1391"/>
      <c r="AA145" s="1387"/>
      <c r="AB145" s="1391"/>
      <c r="AC145" s="1391"/>
      <c r="AD145" s="1394"/>
      <c r="AE145" s="1394"/>
      <c r="AF145" s="1398"/>
      <c r="AG145" s="1398"/>
      <c r="AH145" s="1398"/>
      <c r="AI145" s="1398"/>
      <c r="AJ145" s="1398"/>
      <c r="AK145" s="1398"/>
      <c r="AL145" s="1398"/>
      <c r="AM145" s="1399"/>
      <c r="AN145" s="1399"/>
      <c r="AO145" s="1399"/>
      <c r="AP145" s="1399"/>
      <c r="AQ145" s="1399"/>
      <c r="AR145" s="1399"/>
      <c r="AS145" s="1399"/>
      <c r="AT145" s="1396"/>
      <c r="AU145" s="1400"/>
      <c r="AV145" s="1400"/>
      <c r="AW145" s="1319"/>
    </row>
    <row r="146">
      <c r="A146" s="1245"/>
      <c r="B146" s="1387"/>
      <c r="C146" s="1388"/>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391"/>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05"/>
    </row>
    <row r="147">
      <c r="A147" s="1288"/>
      <c r="B147" s="1392"/>
      <c r="C147" s="1393"/>
      <c r="D147" s="1394"/>
      <c r="E147" s="1394"/>
      <c r="F147" s="1394"/>
      <c r="G147" s="1394"/>
      <c r="H147" s="1395"/>
      <c r="I147" s="1395"/>
      <c r="J147" s="1396"/>
      <c r="K147" s="1396"/>
      <c r="L147" s="1396"/>
      <c r="M147" s="1396"/>
      <c r="N147" s="1396"/>
      <c r="O147" s="1396"/>
      <c r="P147" s="1396"/>
      <c r="Q147" s="1397"/>
      <c r="R147" s="1397"/>
      <c r="S147" s="1397"/>
      <c r="T147" s="1397"/>
      <c r="U147" s="1397"/>
      <c r="V147" s="1397"/>
      <c r="W147" s="1391"/>
      <c r="X147" s="1391"/>
      <c r="Y147" s="1391"/>
      <c r="Z147" s="1391"/>
      <c r="AA147" s="1387"/>
      <c r="AB147" s="1391"/>
      <c r="AC147" s="1391"/>
      <c r="AD147" s="1394"/>
      <c r="AE147" s="1394"/>
      <c r="AF147" s="1398"/>
      <c r="AG147" s="1398"/>
      <c r="AH147" s="1398"/>
      <c r="AI147" s="1398"/>
      <c r="AJ147" s="1398"/>
      <c r="AK147" s="1398"/>
      <c r="AL147" s="1398"/>
      <c r="AM147" s="1399"/>
      <c r="AN147" s="1399"/>
      <c r="AO147" s="1399"/>
      <c r="AP147" s="1399"/>
      <c r="AQ147" s="1399"/>
      <c r="AR147" s="1399"/>
      <c r="AS147" s="1399"/>
      <c r="AT147" s="1396"/>
      <c r="AU147" s="1400"/>
      <c r="AV147" s="1400"/>
      <c r="AW147" s="1319"/>
    </row>
    <row r="148">
      <c r="A148" s="1245"/>
      <c r="B148" s="1387"/>
      <c r="C148" s="1388"/>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391"/>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05"/>
    </row>
    <row r="149">
      <c r="A149" s="1288"/>
      <c r="B149" s="1392"/>
      <c r="C149" s="1393"/>
      <c r="D149" s="1394"/>
      <c r="E149" s="1394"/>
      <c r="F149" s="1394"/>
      <c r="G149" s="1394"/>
      <c r="H149" s="1395"/>
      <c r="I149" s="1395"/>
      <c r="J149" s="1396"/>
      <c r="K149" s="1396"/>
      <c r="L149" s="1396"/>
      <c r="M149" s="1396"/>
      <c r="N149" s="1396"/>
      <c r="O149" s="1396"/>
      <c r="P149" s="1396"/>
      <c r="Q149" s="1397"/>
      <c r="R149" s="1397"/>
      <c r="S149" s="1397"/>
      <c r="T149" s="1397"/>
      <c r="U149" s="1397"/>
      <c r="V149" s="1397"/>
      <c r="W149" s="1391"/>
      <c r="X149" s="1391"/>
      <c r="Y149" s="1391"/>
      <c r="Z149" s="1391"/>
      <c r="AA149" s="1387"/>
      <c r="AB149" s="1391"/>
      <c r="AC149" s="1391"/>
      <c r="AD149" s="1394"/>
      <c r="AE149" s="1394"/>
      <c r="AF149" s="1398"/>
      <c r="AG149" s="1398"/>
      <c r="AH149" s="1398"/>
      <c r="AI149" s="1398"/>
      <c r="AJ149" s="1398"/>
      <c r="AK149" s="1398"/>
      <c r="AL149" s="1398"/>
      <c r="AM149" s="1399"/>
      <c r="AN149" s="1399"/>
      <c r="AO149" s="1399"/>
      <c r="AP149" s="1399"/>
      <c r="AQ149" s="1399"/>
      <c r="AR149" s="1399"/>
      <c r="AS149" s="1399"/>
      <c r="AT149" s="1396"/>
      <c r="AU149" s="1400"/>
      <c r="AV149" s="1400"/>
      <c r="AW149" s="1319"/>
    </row>
    <row r="150">
      <c r="A150" s="1245"/>
      <c r="B150" s="1387"/>
      <c r="C150" s="1388"/>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391"/>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05"/>
    </row>
    <row r="151">
      <c r="A151" s="1288"/>
      <c r="B151" s="1392"/>
      <c r="C151" s="1393"/>
      <c r="D151" s="1394"/>
      <c r="E151" s="1394"/>
      <c r="F151" s="1394"/>
      <c r="G151" s="1394"/>
      <c r="H151" s="1395"/>
      <c r="I151" s="1395"/>
      <c r="J151" s="1396"/>
      <c r="K151" s="1396"/>
      <c r="L151" s="1396"/>
      <c r="M151" s="1396"/>
      <c r="N151" s="1396"/>
      <c r="O151" s="1396"/>
      <c r="P151" s="1396"/>
      <c r="Q151" s="1397"/>
      <c r="R151" s="1397"/>
      <c r="S151" s="1397"/>
      <c r="T151" s="1397"/>
      <c r="U151" s="1397"/>
      <c r="V151" s="1397"/>
      <c r="W151" s="1391"/>
      <c r="X151" s="1391"/>
      <c r="Y151" s="1391"/>
      <c r="Z151" s="1391"/>
      <c r="AA151" s="1387"/>
      <c r="AB151" s="1391"/>
      <c r="AC151" s="1391"/>
      <c r="AD151" s="1394"/>
      <c r="AE151" s="1394"/>
      <c r="AF151" s="1398"/>
      <c r="AG151" s="1398"/>
      <c r="AH151" s="1398"/>
      <c r="AI151" s="1398"/>
      <c r="AJ151" s="1398"/>
      <c r="AK151" s="1398"/>
      <c r="AL151" s="1398"/>
      <c r="AM151" s="1399"/>
      <c r="AN151" s="1399"/>
      <c r="AO151" s="1399"/>
      <c r="AP151" s="1399"/>
      <c r="AQ151" s="1399"/>
      <c r="AR151" s="1399"/>
      <c r="AS151" s="1399"/>
      <c r="AT151" s="1396"/>
      <c r="AU151" s="1400"/>
      <c r="AV151" s="1400"/>
      <c r="AW151" s="1319"/>
    </row>
    <row r="152">
      <c r="A152" s="1245"/>
      <c r="B152" s="1387"/>
      <c r="C152" s="1388"/>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391"/>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05"/>
    </row>
    <row r="153">
      <c r="A153" s="1288"/>
      <c r="B153" s="1392"/>
      <c r="C153" s="1393"/>
      <c r="D153" s="1394"/>
      <c r="E153" s="1394"/>
      <c r="F153" s="1394"/>
      <c r="G153" s="1394"/>
      <c r="H153" s="1395"/>
      <c r="I153" s="1395"/>
      <c r="J153" s="1396"/>
      <c r="K153" s="1396"/>
      <c r="L153" s="1396"/>
      <c r="M153" s="1396"/>
      <c r="N153" s="1396"/>
      <c r="O153" s="1396"/>
      <c r="P153" s="1396"/>
      <c r="Q153" s="1397"/>
      <c r="R153" s="1397"/>
      <c r="S153" s="1397"/>
      <c r="T153" s="1397"/>
      <c r="U153" s="1397"/>
      <c r="V153" s="1397"/>
      <c r="W153" s="1391"/>
      <c r="X153" s="1391"/>
      <c r="Y153" s="1391"/>
      <c r="Z153" s="1391"/>
      <c r="AA153" s="1387"/>
      <c r="AB153" s="1391"/>
      <c r="AC153" s="1391"/>
      <c r="AD153" s="1394"/>
      <c r="AE153" s="1394"/>
      <c r="AF153" s="1398"/>
      <c r="AG153" s="1398"/>
      <c r="AH153" s="1398"/>
      <c r="AI153" s="1398"/>
      <c r="AJ153" s="1398"/>
      <c r="AK153" s="1398"/>
      <c r="AL153" s="1398"/>
      <c r="AM153" s="1399"/>
      <c r="AN153" s="1399"/>
      <c r="AO153" s="1399"/>
      <c r="AP153" s="1399"/>
      <c r="AQ153" s="1399"/>
      <c r="AR153" s="1399"/>
      <c r="AS153" s="1399"/>
      <c r="AT153" s="1396"/>
      <c r="AU153" s="1400"/>
      <c r="AV153" s="1400"/>
      <c r="AW153" s="1319"/>
    </row>
    <row r="154">
      <c r="A154" s="1245"/>
      <c r="B154" s="1387"/>
      <c r="C154" s="1388"/>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391"/>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05"/>
    </row>
    <row r="155">
      <c r="A155" s="1288"/>
      <c r="B155" s="1392"/>
      <c r="C155" s="1393"/>
      <c r="D155" s="1394"/>
      <c r="E155" s="1394"/>
      <c r="F155" s="1394"/>
      <c r="G155" s="1394"/>
      <c r="H155" s="1395"/>
      <c r="I155" s="1395"/>
      <c r="J155" s="1396"/>
      <c r="K155" s="1396"/>
      <c r="L155" s="1396"/>
      <c r="M155" s="1396"/>
      <c r="N155" s="1396"/>
      <c r="O155" s="1396"/>
      <c r="P155" s="1396"/>
      <c r="Q155" s="1397"/>
      <c r="R155" s="1397"/>
      <c r="S155" s="1397"/>
      <c r="T155" s="1397"/>
      <c r="U155" s="1397"/>
      <c r="V155" s="1397"/>
      <c r="W155" s="1391"/>
      <c r="X155" s="1391"/>
      <c r="Y155" s="1391"/>
      <c r="Z155" s="1391"/>
      <c r="AA155" s="1387"/>
      <c r="AB155" s="1391"/>
      <c r="AC155" s="1391"/>
      <c r="AD155" s="1394"/>
      <c r="AE155" s="1394"/>
      <c r="AF155" s="1398"/>
      <c r="AG155" s="1398"/>
      <c r="AH155" s="1398"/>
      <c r="AI155" s="1398"/>
      <c r="AJ155" s="1398"/>
      <c r="AK155" s="1398"/>
      <c r="AL155" s="1398"/>
      <c r="AM155" s="1399"/>
      <c r="AN155" s="1399"/>
      <c r="AO155" s="1399"/>
      <c r="AP155" s="1399"/>
      <c r="AQ155" s="1399"/>
      <c r="AR155" s="1399"/>
      <c r="AS155" s="1399"/>
      <c r="AT155" s="1396"/>
      <c r="AU155" s="1400"/>
      <c r="AV155" s="1400"/>
      <c r="AW155" s="1319"/>
    </row>
    <row r="156">
      <c r="A156" s="1245"/>
      <c r="B156" s="1387"/>
      <c r="C156" s="1388"/>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391"/>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05"/>
    </row>
    <row r="157">
      <c r="A157" s="1288"/>
      <c r="B157" s="1392"/>
      <c r="C157" s="1393"/>
      <c r="D157" s="1394"/>
      <c r="E157" s="1394"/>
      <c r="F157" s="1394"/>
      <c r="G157" s="1394"/>
      <c r="H157" s="1395"/>
      <c r="I157" s="1395"/>
      <c r="J157" s="1396"/>
      <c r="K157" s="1396"/>
      <c r="L157" s="1396"/>
      <c r="M157" s="1396"/>
      <c r="N157" s="1396"/>
      <c r="O157" s="1396"/>
      <c r="P157" s="1396"/>
      <c r="Q157" s="1397"/>
      <c r="R157" s="1397"/>
      <c r="S157" s="1397"/>
      <c r="T157" s="1397"/>
      <c r="U157" s="1397"/>
      <c r="V157" s="1397"/>
      <c r="W157" s="1391"/>
      <c r="X157" s="1391"/>
      <c r="Y157" s="1391"/>
      <c r="Z157" s="1391"/>
      <c r="AA157" s="1387"/>
      <c r="AB157" s="1391"/>
      <c r="AC157" s="1391"/>
      <c r="AD157" s="1394"/>
      <c r="AE157" s="1394"/>
      <c r="AF157" s="1398"/>
      <c r="AG157" s="1398"/>
      <c r="AH157" s="1398"/>
      <c r="AI157" s="1398"/>
      <c r="AJ157" s="1398"/>
      <c r="AK157" s="1398"/>
      <c r="AL157" s="1398"/>
      <c r="AM157" s="1399"/>
      <c r="AN157" s="1399"/>
      <c r="AO157" s="1399"/>
      <c r="AP157" s="1399"/>
      <c r="AQ157" s="1399"/>
      <c r="AR157" s="1399"/>
      <c r="AS157" s="1399"/>
      <c r="AT157" s="1396"/>
      <c r="AU157" s="1400"/>
      <c r="AV157" s="1400"/>
      <c r="AW157" s="1319"/>
    </row>
    <row r="158">
      <c r="A158" s="1245"/>
      <c r="B158" s="1387"/>
      <c r="C158" s="1388"/>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391"/>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05"/>
    </row>
    <row r="159">
      <c r="A159" s="1288"/>
      <c r="B159" s="1392"/>
      <c r="C159" s="1393"/>
      <c r="D159" s="1394"/>
      <c r="E159" s="1394"/>
      <c r="F159" s="1394"/>
      <c r="G159" s="1394"/>
      <c r="H159" s="1395"/>
      <c r="I159" s="1395"/>
      <c r="J159" s="1396"/>
      <c r="K159" s="1396"/>
      <c r="L159" s="1396"/>
      <c r="M159" s="1396"/>
      <c r="N159" s="1396"/>
      <c r="O159" s="1396"/>
      <c r="P159" s="1396"/>
      <c r="Q159" s="1397"/>
      <c r="R159" s="1397"/>
      <c r="S159" s="1397"/>
      <c r="T159" s="1397"/>
      <c r="U159" s="1397"/>
      <c r="V159" s="1397"/>
      <c r="W159" s="1391"/>
      <c r="X159" s="1391"/>
      <c r="Y159" s="1391"/>
      <c r="Z159" s="1391"/>
      <c r="AA159" s="1387"/>
      <c r="AB159" s="1391"/>
      <c r="AC159" s="1391"/>
      <c r="AD159" s="1394"/>
      <c r="AE159" s="1394"/>
      <c r="AF159" s="1398"/>
      <c r="AG159" s="1398"/>
      <c r="AH159" s="1398"/>
      <c r="AI159" s="1398"/>
      <c r="AJ159" s="1398"/>
      <c r="AK159" s="1398"/>
      <c r="AL159" s="1398"/>
      <c r="AM159" s="1399"/>
      <c r="AN159" s="1399"/>
      <c r="AO159" s="1399"/>
      <c r="AP159" s="1399"/>
      <c r="AQ159" s="1399"/>
      <c r="AR159" s="1399"/>
      <c r="AS159" s="1399"/>
      <c r="AT159" s="1396"/>
      <c r="AU159" s="1400"/>
      <c r="AV159" s="1400"/>
      <c r="AW159" s="1319"/>
    </row>
    <row r="160">
      <c r="A160" s="1245"/>
      <c r="B160" s="1387"/>
      <c r="C160" s="1388"/>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391"/>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05"/>
    </row>
    <row r="161">
      <c r="A161" s="1288"/>
      <c r="B161" s="1392"/>
      <c r="C161" s="1393"/>
      <c r="D161" s="1394"/>
      <c r="E161" s="1394"/>
      <c r="F161" s="1394"/>
      <c r="G161" s="1394"/>
      <c r="H161" s="1395"/>
      <c r="I161" s="1395"/>
      <c r="J161" s="1396"/>
      <c r="K161" s="1396"/>
      <c r="L161" s="1396"/>
      <c r="M161" s="1396"/>
      <c r="N161" s="1396"/>
      <c r="O161" s="1396"/>
      <c r="P161" s="1396"/>
      <c r="Q161" s="1397"/>
      <c r="R161" s="1397"/>
      <c r="S161" s="1397"/>
      <c r="T161" s="1397"/>
      <c r="U161" s="1397"/>
      <c r="V161" s="1397"/>
      <c r="W161" s="1391"/>
      <c r="X161" s="1391"/>
      <c r="Y161" s="1391"/>
      <c r="Z161" s="1391"/>
      <c r="AA161" s="1387"/>
      <c r="AB161" s="1391"/>
      <c r="AC161" s="1391"/>
      <c r="AD161" s="1394"/>
      <c r="AE161" s="1394"/>
      <c r="AF161" s="1398"/>
      <c r="AG161" s="1398"/>
      <c r="AH161" s="1398"/>
      <c r="AI161" s="1398"/>
      <c r="AJ161" s="1398"/>
      <c r="AK161" s="1398"/>
      <c r="AL161" s="1398"/>
      <c r="AM161" s="1399"/>
      <c r="AN161" s="1399"/>
      <c r="AO161" s="1399"/>
      <c r="AP161" s="1399"/>
      <c r="AQ161" s="1399"/>
      <c r="AR161" s="1399"/>
      <c r="AS161" s="1399"/>
      <c r="AT161" s="1396"/>
      <c r="AU161" s="1400"/>
      <c r="AV161" s="1400"/>
      <c r="AW161" s="1319"/>
    </row>
    <row r="162">
      <c r="A162" s="1245"/>
      <c r="B162" s="1387"/>
      <c r="C162" s="1388"/>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391"/>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05"/>
    </row>
    <row r="163">
      <c r="A163" s="1288"/>
      <c r="B163" s="1392"/>
      <c r="C163" s="1393"/>
      <c r="D163" s="1394"/>
      <c r="E163" s="1394"/>
      <c r="F163" s="1394"/>
      <c r="G163" s="1394"/>
      <c r="H163" s="1395"/>
      <c r="I163" s="1395"/>
      <c r="J163" s="1396"/>
      <c r="K163" s="1396"/>
      <c r="L163" s="1396"/>
      <c r="M163" s="1396"/>
      <c r="N163" s="1396"/>
      <c r="O163" s="1396"/>
      <c r="P163" s="1396"/>
      <c r="Q163" s="1397"/>
      <c r="R163" s="1397"/>
      <c r="S163" s="1397"/>
      <c r="T163" s="1397"/>
      <c r="U163" s="1397"/>
      <c r="V163" s="1397"/>
      <c r="W163" s="1391"/>
      <c r="X163" s="1391"/>
      <c r="Y163" s="1391"/>
      <c r="Z163" s="1391"/>
      <c r="AA163" s="1387"/>
      <c r="AB163" s="1391"/>
      <c r="AC163" s="1391"/>
      <c r="AD163" s="1394"/>
      <c r="AE163" s="1394"/>
      <c r="AF163" s="1398"/>
      <c r="AG163" s="1398"/>
      <c r="AH163" s="1398"/>
      <c r="AI163" s="1398"/>
      <c r="AJ163" s="1398"/>
      <c r="AK163" s="1398"/>
      <c r="AL163" s="1398"/>
      <c r="AM163" s="1399"/>
      <c r="AN163" s="1399"/>
      <c r="AO163" s="1399"/>
      <c r="AP163" s="1399"/>
      <c r="AQ163" s="1399"/>
      <c r="AR163" s="1399"/>
      <c r="AS163" s="1399"/>
      <c r="AT163" s="1396"/>
      <c r="AU163" s="1400"/>
      <c r="AV163" s="1400"/>
      <c r="AW163" s="1319"/>
    </row>
    <row r="164">
      <c r="A164" s="1245"/>
      <c r="B164" s="1387"/>
      <c r="C164" s="1388"/>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391"/>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05"/>
    </row>
    <row r="165">
      <c r="A165" s="1288"/>
      <c r="B165" s="1392"/>
      <c r="C165" s="1393"/>
      <c r="D165" s="1394"/>
      <c r="E165" s="1394"/>
      <c r="F165" s="1394"/>
      <c r="G165" s="1394"/>
      <c r="H165" s="1395"/>
      <c r="I165" s="1395"/>
      <c r="J165" s="1396"/>
      <c r="K165" s="1396"/>
      <c r="L165" s="1396"/>
      <c r="M165" s="1396"/>
      <c r="N165" s="1396"/>
      <c r="O165" s="1396"/>
      <c r="P165" s="1396"/>
      <c r="Q165" s="1397"/>
      <c r="R165" s="1397"/>
      <c r="S165" s="1397"/>
      <c r="T165" s="1397"/>
      <c r="U165" s="1397"/>
      <c r="V165" s="1397"/>
      <c r="W165" s="1391"/>
      <c r="X165" s="1391"/>
      <c r="Y165" s="1391"/>
      <c r="Z165" s="1391"/>
      <c r="AA165" s="1387"/>
      <c r="AB165" s="1391"/>
      <c r="AC165" s="1391"/>
      <c r="AD165" s="1394"/>
      <c r="AE165" s="1394"/>
      <c r="AF165" s="1398"/>
      <c r="AG165" s="1398"/>
      <c r="AH165" s="1398"/>
      <c r="AI165" s="1398"/>
      <c r="AJ165" s="1398"/>
      <c r="AK165" s="1398"/>
      <c r="AL165" s="1398"/>
      <c r="AM165" s="1399"/>
      <c r="AN165" s="1399"/>
      <c r="AO165" s="1399"/>
      <c r="AP165" s="1399"/>
      <c r="AQ165" s="1399"/>
      <c r="AR165" s="1399"/>
      <c r="AS165" s="1399"/>
      <c r="AT165" s="1396"/>
      <c r="AU165" s="1400"/>
      <c r="AV165" s="1400"/>
      <c r="AW165" s="1319"/>
    </row>
    <row r="166">
      <c r="A166" s="1245"/>
      <c r="B166" s="1387"/>
      <c r="C166" s="1388"/>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391"/>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05"/>
    </row>
    <row r="167">
      <c r="A167" s="1288"/>
      <c r="B167" s="1392"/>
      <c r="C167" s="1393"/>
      <c r="D167" s="1394"/>
      <c r="E167" s="1394"/>
      <c r="F167" s="1394"/>
      <c r="G167" s="1394"/>
      <c r="H167" s="1395"/>
      <c r="I167" s="1395"/>
      <c r="J167" s="1396"/>
      <c r="K167" s="1396"/>
      <c r="L167" s="1396"/>
      <c r="M167" s="1396"/>
      <c r="N167" s="1396"/>
      <c r="O167" s="1396"/>
      <c r="P167" s="1396"/>
      <c r="Q167" s="1397"/>
      <c r="R167" s="1397"/>
      <c r="S167" s="1397"/>
      <c r="T167" s="1397"/>
      <c r="U167" s="1397"/>
      <c r="V167" s="1397"/>
      <c r="W167" s="1391"/>
      <c r="X167" s="1391"/>
      <c r="Y167" s="1391"/>
      <c r="Z167" s="1391"/>
      <c r="AA167" s="1387"/>
      <c r="AB167" s="1391"/>
      <c r="AC167" s="1391"/>
      <c r="AD167" s="1394"/>
      <c r="AE167" s="1394"/>
      <c r="AF167" s="1398"/>
      <c r="AG167" s="1398"/>
      <c r="AH167" s="1398"/>
      <c r="AI167" s="1398"/>
      <c r="AJ167" s="1398"/>
      <c r="AK167" s="1398"/>
      <c r="AL167" s="1398"/>
      <c r="AM167" s="1399"/>
      <c r="AN167" s="1399"/>
      <c r="AO167" s="1399"/>
      <c r="AP167" s="1399"/>
      <c r="AQ167" s="1399"/>
      <c r="AR167" s="1399"/>
      <c r="AS167" s="1399"/>
      <c r="AT167" s="1396"/>
      <c r="AU167" s="1400"/>
      <c r="AV167" s="1400"/>
      <c r="AW167" s="1319"/>
    </row>
    <row r="168">
      <c r="A168" s="1245"/>
      <c r="B168" s="1387"/>
      <c r="C168" s="1388"/>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391"/>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05"/>
    </row>
    <row r="169">
      <c r="A169" s="1288"/>
      <c r="B169" s="1392"/>
      <c r="C169" s="1393"/>
      <c r="D169" s="1394"/>
      <c r="E169" s="1394"/>
      <c r="F169" s="1394"/>
      <c r="G169" s="1394"/>
      <c r="H169" s="1395"/>
      <c r="I169" s="1395"/>
      <c r="J169" s="1396"/>
      <c r="K169" s="1396"/>
      <c r="L169" s="1396"/>
      <c r="M169" s="1396"/>
      <c r="N169" s="1396"/>
      <c r="O169" s="1396"/>
      <c r="P169" s="1396"/>
      <c r="Q169" s="1397"/>
      <c r="R169" s="1397"/>
      <c r="S169" s="1397"/>
      <c r="T169" s="1397"/>
      <c r="U169" s="1397"/>
      <c r="V169" s="1397"/>
      <c r="W169" s="1391"/>
      <c r="X169" s="1391"/>
      <c r="Y169" s="1391"/>
      <c r="Z169" s="1391"/>
      <c r="AA169" s="1387"/>
      <c r="AB169" s="1391"/>
      <c r="AC169" s="1391"/>
      <c r="AD169" s="1394"/>
      <c r="AE169" s="1394"/>
      <c r="AF169" s="1398"/>
      <c r="AG169" s="1398"/>
      <c r="AH169" s="1398"/>
      <c r="AI169" s="1398"/>
      <c r="AJ169" s="1398"/>
      <c r="AK169" s="1398"/>
      <c r="AL169" s="1398"/>
      <c r="AM169" s="1399"/>
      <c r="AN169" s="1399"/>
      <c r="AO169" s="1399"/>
      <c r="AP169" s="1399"/>
      <c r="AQ169" s="1399"/>
      <c r="AR169" s="1399"/>
      <c r="AS169" s="1399"/>
      <c r="AT169" s="1396"/>
      <c r="AU169" s="1400"/>
      <c r="AV169" s="1400"/>
      <c r="AW169" s="1319"/>
    </row>
    <row r="170">
      <c r="A170" s="1245"/>
      <c r="B170" s="1387"/>
      <c r="C170" s="1388"/>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391"/>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05"/>
    </row>
    <row r="171">
      <c r="A171" s="1288"/>
      <c r="B171" s="1392"/>
      <c r="C171" s="1393"/>
      <c r="D171" s="1394"/>
      <c r="E171" s="1394"/>
      <c r="F171" s="1394"/>
      <c r="G171" s="1394"/>
      <c r="H171" s="1395"/>
      <c r="I171" s="1395"/>
      <c r="J171" s="1396"/>
      <c r="K171" s="1396"/>
      <c r="L171" s="1396"/>
      <c r="M171" s="1396"/>
      <c r="N171" s="1396"/>
      <c r="O171" s="1396"/>
      <c r="P171" s="1396"/>
      <c r="Q171" s="1397"/>
      <c r="R171" s="1397"/>
      <c r="S171" s="1397"/>
      <c r="T171" s="1397"/>
      <c r="U171" s="1397"/>
      <c r="V171" s="1397"/>
      <c r="W171" s="1391"/>
      <c r="X171" s="1391"/>
      <c r="Y171" s="1391"/>
      <c r="Z171" s="1391"/>
      <c r="AA171" s="1387"/>
      <c r="AB171" s="1391"/>
      <c r="AC171" s="1391"/>
      <c r="AD171" s="1394"/>
      <c r="AE171" s="1394"/>
      <c r="AF171" s="1398"/>
      <c r="AG171" s="1398"/>
      <c r="AH171" s="1398"/>
      <c r="AI171" s="1398"/>
      <c r="AJ171" s="1398"/>
      <c r="AK171" s="1398"/>
      <c r="AL171" s="1398"/>
      <c r="AM171" s="1399"/>
      <c r="AN171" s="1399"/>
      <c r="AO171" s="1399"/>
      <c r="AP171" s="1399"/>
      <c r="AQ171" s="1399"/>
      <c r="AR171" s="1399"/>
      <c r="AS171" s="1399"/>
      <c r="AT171" s="1396"/>
      <c r="AU171" s="1400"/>
      <c r="AV171" s="1400"/>
      <c r="AW171" s="1319"/>
    </row>
    <row r="172">
      <c r="A172" s="1245"/>
      <c r="B172" s="1387"/>
      <c r="C172" s="1388"/>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391"/>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05"/>
    </row>
    <row r="173">
      <c r="A173" s="1288"/>
      <c r="B173" s="1392"/>
      <c r="C173" s="1393"/>
      <c r="D173" s="1394"/>
      <c r="E173" s="1394"/>
      <c r="F173" s="1394"/>
      <c r="G173" s="1394"/>
      <c r="H173" s="1395"/>
      <c r="I173" s="1395"/>
      <c r="J173" s="1396"/>
      <c r="K173" s="1396"/>
      <c r="L173" s="1396"/>
      <c r="M173" s="1396"/>
      <c r="N173" s="1396"/>
      <c r="O173" s="1396"/>
      <c r="P173" s="1396"/>
      <c r="Q173" s="1397"/>
      <c r="R173" s="1397"/>
      <c r="S173" s="1397"/>
      <c r="T173" s="1397"/>
      <c r="U173" s="1397"/>
      <c r="V173" s="1397"/>
      <c r="W173" s="1391"/>
      <c r="X173" s="1391"/>
      <c r="Y173" s="1391"/>
      <c r="Z173" s="1391"/>
      <c r="AA173" s="1387"/>
      <c r="AB173" s="1391"/>
      <c r="AC173" s="1391"/>
      <c r="AD173" s="1394"/>
      <c r="AE173" s="1394"/>
      <c r="AF173" s="1398"/>
      <c r="AG173" s="1398"/>
      <c r="AH173" s="1398"/>
      <c r="AI173" s="1398"/>
      <c r="AJ173" s="1398"/>
      <c r="AK173" s="1398"/>
      <c r="AL173" s="1398"/>
      <c r="AM173" s="1399"/>
      <c r="AN173" s="1399"/>
      <c r="AO173" s="1399"/>
      <c r="AP173" s="1399"/>
      <c r="AQ173" s="1399"/>
      <c r="AR173" s="1399"/>
      <c r="AS173" s="1399"/>
      <c r="AT173" s="1396"/>
      <c r="AU173" s="1400"/>
      <c r="AV173" s="1400"/>
      <c r="AW173" s="1319"/>
    </row>
    <row r="174">
      <c r="A174" s="1245"/>
      <c r="B174" s="1387"/>
      <c r="C174" s="1388"/>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391"/>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05"/>
    </row>
    <row r="175">
      <c r="A175" s="1288"/>
      <c r="B175" s="1392"/>
      <c r="C175" s="1393"/>
      <c r="D175" s="1394"/>
      <c r="E175" s="1394"/>
      <c r="F175" s="1394"/>
      <c r="G175" s="1394"/>
      <c r="H175" s="1395"/>
      <c r="I175" s="1395"/>
      <c r="J175" s="1396"/>
      <c r="K175" s="1396"/>
      <c r="L175" s="1396"/>
      <c r="M175" s="1396"/>
      <c r="N175" s="1396"/>
      <c r="O175" s="1396"/>
      <c r="P175" s="1396"/>
      <c r="Q175" s="1397"/>
      <c r="R175" s="1397"/>
      <c r="S175" s="1397"/>
      <c r="T175" s="1397"/>
      <c r="U175" s="1397"/>
      <c r="V175" s="1397"/>
      <c r="W175" s="1391"/>
      <c r="X175" s="1391"/>
      <c r="Y175" s="1391"/>
      <c r="Z175" s="1391"/>
      <c r="AA175" s="1387"/>
      <c r="AB175" s="1391"/>
      <c r="AC175" s="1391"/>
      <c r="AD175" s="1394"/>
      <c r="AE175" s="1394"/>
      <c r="AF175" s="1398"/>
      <c r="AG175" s="1398"/>
      <c r="AH175" s="1398"/>
      <c r="AI175" s="1398"/>
      <c r="AJ175" s="1398"/>
      <c r="AK175" s="1398"/>
      <c r="AL175" s="1398"/>
      <c r="AM175" s="1399"/>
      <c r="AN175" s="1399"/>
      <c r="AO175" s="1399"/>
      <c r="AP175" s="1399"/>
      <c r="AQ175" s="1399"/>
      <c r="AR175" s="1399"/>
      <c r="AS175" s="1399"/>
      <c r="AT175" s="1396"/>
      <c r="AU175" s="1400"/>
      <c r="AV175" s="1400"/>
      <c r="AW175" s="1319"/>
    </row>
    <row r="176">
      <c r="A176" s="1245"/>
      <c r="B176" s="1387"/>
      <c r="C176" s="1388"/>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391"/>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05"/>
    </row>
    <row r="177">
      <c r="A177" s="1288"/>
      <c r="B177" s="1392"/>
      <c r="C177" s="1393"/>
      <c r="D177" s="1394"/>
      <c r="E177" s="1394"/>
      <c r="F177" s="1394"/>
      <c r="G177" s="1394"/>
      <c r="H177" s="1395"/>
      <c r="I177" s="1395"/>
      <c r="J177" s="1396"/>
      <c r="K177" s="1396"/>
      <c r="L177" s="1396"/>
      <c r="M177" s="1396"/>
      <c r="N177" s="1396"/>
      <c r="O177" s="1396"/>
      <c r="P177" s="1396"/>
      <c r="Q177" s="1397"/>
      <c r="R177" s="1397"/>
      <c r="S177" s="1397"/>
      <c r="T177" s="1397"/>
      <c r="U177" s="1397"/>
      <c r="V177" s="1397"/>
      <c r="W177" s="1391"/>
      <c r="X177" s="1391"/>
      <c r="Y177" s="1391"/>
      <c r="Z177" s="1391"/>
      <c r="AA177" s="1387"/>
      <c r="AB177" s="1391"/>
      <c r="AC177" s="1391"/>
      <c r="AD177" s="1394"/>
      <c r="AE177" s="1394"/>
      <c r="AF177" s="1398"/>
      <c r="AG177" s="1398"/>
      <c r="AH177" s="1398"/>
      <c r="AI177" s="1398"/>
      <c r="AJ177" s="1398"/>
      <c r="AK177" s="1398"/>
      <c r="AL177" s="1398"/>
      <c r="AM177" s="1399"/>
      <c r="AN177" s="1399"/>
      <c r="AO177" s="1399"/>
      <c r="AP177" s="1399"/>
      <c r="AQ177" s="1399"/>
      <c r="AR177" s="1399"/>
      <c r="AS177" s="1399"/>
      <c r="AT177" s="1396"/>
      <c r="AU177" s="1400"/>
      <c r="AV177" s="1400"/>
      <c r="AW177" s="1319"/>
    </row>
    <row r="178">
      <c r="A178" s="1245"/>
      <c r="B178" s="1387"/>
      <c r="C178" s="1388"/>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391"/>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05"/>
    </row>
    <row r="179">
      <c r="A179" s="1288"/>
      <c r="B179" s="1392"/>
      <c r="C179" s="1393"/>
      <c r="D179" s="1394"/>
      <c r="E179" s="1394"/>
      <c r="F179" s="1394"/>
      <c r="G179" s="1394"/>
      <c r="H179" s="1395"/>
      <c r="I179" s="1395"/>
      <c r="J179" s="1396"/>
      <c r="K179" s="1396"/>
      <c r="L179" s="1396"/>
      <c r="M179" s="1396"/>
      <c r="N179" s="1396"/>
      <c r="O179" s="1396"/>
      <c r="P179" s="1396"/>
      <c r="Q179" s="1397"/>
      <c r="R179" s="1397"/>
      <c r="S179" s="1397"/>
      <c r="T179" s="1397"/>
      <c r="U179" s="1397"/>
      <c r="V179" s="1397"/>
      <c r="W179" s="1391"/>
      <c r="X179" s="1391"/>
      <c r="Y179" s="1391"/>
      <c r="Z179" s="1391"/>
      <c r="AA179" s="1387"/>
      <c r="AB179" s="1391"/>
      <c r="AC179" s="1391"/>
      <c r="AD179" s="1394"/>
      <c r="AE179" s="1394"/>
      <c r="AF179" s="1398"/>
      <c r="AG179" s="1398"/>
      <c r="AH179" s="1398"/>
      <c r="AI179" s="1398"/>
      <c r="AJ179" s="1398"/>
      <c r="AK179" s="1398"/>
      <c r="AL179" s="1398"/>
      <c r="AM179" s="1399"/>
      <c r="AN179" s="1399"/>
      <c r="AO179" s="1399"/>
      <c r="AP179" s="1399"/>
      <c r="AQ179" s="1399"/>
      <c r="AR179" s="1399"/>
      <c r="AS179" s="1399"/>
      <c r="AT179" s="1396"/>
      <c r="AU179" s="1400"/>
      <c r="AV179" s="1400"/>
      <c r="AW179" s="1319"/>
    </row>
    <row r="180">
      <c r="A180" s="1245"/>
      <c r="B180" s="1387"/>
      <c r="C180" s="1388"/>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391"/>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05"/>
    </row>
    <row r="181">
      <c r="A181" s="1288"/>
      <c r="B181" s="1392"/>
      <c r="C181" s="1393"/>
      <c r="D181" s="1394"/>
      <c r="E181" s="1394"/>
      <c r="F181" s="1394"/>
      <c r="G181" s="1394"/>
      <c r="H181" s="1395"/>
      <c r="I181" s="1395"/>
      <c r="J181" s="1396"/>
      <c r="K181" s="1396"/>
      <c r="L181" s="1396"/>
      <c r="M181" s="1396"/>
      <c r="N181" s="1396"/>
      <c r="O181" s="1396"/>
      <c r="P181" s="1396"/>
      <c r="Q181" s="1397"/>
      <c r="R181" s="1397"/>
      <c r="S181" s="1397"/>
      <c r="T181" s="1397"/>
      <c r="U181" s="1397"/>
      <c r="V181" s="1397"/>
      <c r="W181" s="1391"/>
      <c r="X181" s="1391"/>
      <c r="Y181" s="1391"/>
      <c r="Z181" s="1391"/>
      <c r="AA181" s="1387"/>
      <c r="AB181" s="1391"/>
      <c r="AC181" s="1391"/>
      <c r="AD181" s="1394"/>
      <c r="AE181" s="1394"/>
      <c r="AF181" s="1398"/>
      <c r="AG181" s="1398"/>
      <c r="AH181" s="1398"/>
      <c r="AI181" s="1398"/>
      <c r="AJ181" s="1398"/>
      <c r="AK181" s="1398"/>
      <c r="AL181" s="1398"/>
      <c r="AM181" s="1399"/>
      <c r="AN181" s="1399"/>
      <c r="AO181" s="1399"/>
      <c r="AP181" s="1399"/>
      <c r="AQ181" s="1399"/>
      <c r="AR181" s="1399"/>
      <c r="AS181" s="1399"/>
      <c r="AT181" s="1396"/>
      <c r="AU181" s="1400"/>
      <c r="AV181" s="1400"/>
      <c r="AW181" s="1319"/>
    </row>
    <row r="182">
      <c r="A182" s="1245"/>
      <c r="B182" s="1387"/>
      <c r="C182" s="1388"/>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391"/>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05"/>
    </row>
    <row r="183">
      <c r="A183" s="1288"/>
      <c r="B183" s="1392"/>
      <c r="C183" s="1393"/>
      <c r="D183" s="1394"/>
      <c r="E183" s="1394"/>
      <c r="F183" s="1394"/>
      <c r="G183" s="1394"/>
      <c r="H183" s="1395"/>
      <c r="I183" s="1395"/>
      <c r="J183" s="1396"/>
      <c r="K183" s="1396"/>
      <c r="L183" s="1396"/>
      <c r="M183" s="1396"/>
      <c r="N183" s="1396"/>
      <c r="O183" s="1396"/>
      <c r="P183" s="1396"/>
      <c r="Q183" s="1397"/>
      <c r="R183" s="1397"/>
      <c r="S183" s="1397"/>
      <c r="T183" s="1397"/>
      <c r="U183" s="1397"/>
      <c r="V183" s="1397"/>
      <c r="W183" s="1391"/>
      <c r="X183" s="1391"/>
      <c r="Y183" s="1391"/>
      <c r="Z183" s="1391"/>
      <c r="AA183" s="1387"/>
      <c r="AB183" s="1391"/>
      <c r="AC183" s="1391"/>
      <c r="AD183" s="1394"/>
      <c r="AE183" s="1394"/>
      <c r="AF183" s="1398"/>
      <c r="AG183" s="1398"/>
      <c r="AH183" s="1398"/>
      <c r="AI183" s="1398"/>
      <c r="AJ183" s="1398"/>
      <c r="AK183" s="1398"/>
      <c r="AL183" s="1398"/>
      <c r="AM183" s="1399"/>
      <c r="AN183" s="1399"/>
      <c r="AO183" s="1399"/>
      <c r="AP183" s="1399"/>
      <c r="AQ183" s="1399"/>
      <c r="AR183" s="1399"/>
      <c r="AS183" s="1399"/>
      <c r="AT183" s="1396"/>
      <c r="AU183" s="1400"/>
      <c r="AV183" s="1400"/>
      <c r="AW183" s="1319"/>
    </row>
    <row r="184">
      <c r="A184" s="1245"/>
      <c r="B184" s="1387"/>
      <c r="C184" s="1388"/>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391"/>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05"/>
    </row>
    <row r="185">
      <c r="A185" s="1288"/>
      <c r="B185" s="1392"/>
      <c r="C185" s="1393"/>
      <c r="D185" s="1394"/>
      <c r="E185" s="1394"/>
      <c r="F185" s="1394"/>
      <c r="G185" s="1394"/>
      <c r="H185" s="1395"/>
      <c r="I185" s="1395"/>
      <c r="J185" s="1396"/>
      <c r="K185" s="1396"/>
      <c r="L185" s="1396"/>
      <c r="M185" s="1396"/>
      <c r="N185" s="1396"/>
      <c r="O185" s="1396"/>
      <c r="P185" s="1396"/>
      <c r="Q185" s="1397"/>
      <c r="R185" s="1397"/>
      <c r="S185" s="1397"/>
      <c r="T185" s="1397"/>
      <c r="U185" s="1397"/>
      <c r="V185" s="1397"/>
      <c r="W185" s="1391"/>
      <c r="X185" s="1391"/>
      <c r="Y185" s="1391"/>
      <c r="Z185" s="1391"/>
      <c r="AA185" s="1387"/>
      <c r="AB185" s="1391"/>
      <c r="AC185" s="1391"/>
      <c r="AD185" s="1394"/>
      <c r="AE185" s="1394"/>
      <c r="AF185" s="1398"/>
      <c r="AG185" s="1398"/>
      <c r="AH185" s="1398"/>
      <c r="AI185" s="1398"/>
      <c r="AJ185" s="1398"/>
      <c r="AK185" s="1398"/>
      <c r="AL185" s="1398"/>
      <c r="AM185" s="1399"/>
      <c r="AN185" s="1399"/>
      <c r="AO185" s="1399"/>
      <c r="AP185" s="1399"/>
      <c r="AQ185" s="1399"/>
      <c r="AR185" s="1399"/>
      <c r="AS185" s="1399"/>
      <c r="AT185" s="1396"/>
      <c r="AU185" s="1400"/>
      <c r="AV185" s="1400"/>
      <c r="AW185" s="1319"/>
    </row>
    <row r="186">
      <c r="A186" s="1245"/>
      <c r="B186" s="1387"/>
      <c r="C186" s="1388"/>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391"/>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05"/>
    </row>
    <row r="187">
      <c r="A187" s="1288"/>
      <c r="B187" s="1392"/>
      <c r="C187" s="1393"/>
      <c r="D187" s="1394"/>
      <c r="E187" s="1394"/>
      <c r="F187" s="1394"/>
      <c r="G187" s="1394"/>
      <c r="H187" s="1395"/>
      <c r="I187" s="1395"/>
      <c r="J187" s="1396"/>
      <c r="K187" s="1396"/>
      <c r="L187" s="1396"/>
      <c r="M187" s="1396"/>
      <c r="N187" s="1396"/>
      <c r="O187" s="1396"/>
      <c r="P187" s="1396"/>
      <c r="Q187" s="1397"/>
      <c r="R187" s="1397"/>
      <c r="S187" s="1397"/>
      <c r="T187" s="1397"/>
      <c r="U187" s="1397"/>
      <c r="V187" s="1397"/>
      <c r="W187" s="1391"/>
      <c r="X187" s="1391"/>
      <c r="Y187" s="1391"/>
      <c r="Z187" s="1391"/>
      <c r="AA187" s="1387"/>
      <c r="AB187" s="1391"/>
      <c r="AC187" s="1391"/>
      <c r="AD187" s="1394"/>
      <c r="AE187" s="1394"/>
      <c r="AF187" s="1398"/>
      <c r="AG187" s="1398"/>
      <c r="AH187" s="1398"/>
      <c r="AI187" s="1398"/>
      <c r="AJ187" s="1398"/>
      <c r="AK187" s="1398"/>
      <c r="AL187" s="1398"/>
      <c r="AM187" s="1399"/>
      <c r="AN187" s="1399"/>
      <c r="AO187" s="1399"/>
      <c r="AP187" s="1399"/>
      <c r="AQ187" s="1399"/>
      <c r="AR187" s="1399"/>
      <c r="AS187" s="1399"/>
      <c r="AT187" s="1396"/>
      <c r="AU187" s="1400"/>
      <c r="AV187" s="1400"/>
      <c r="AW187" s="1319"/>
    </row>
    <row r="188">
      <c r="A188" s="1245"/>
      <c r="B188" s="1387"/>
      <c r="C188" s="1388"/>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391"/>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05"/>
    </row>
    <row r="189">
      <c r="A189" s="1288"/>
      <c r="B189" s="1392"/>
      <c r="C189" s="1393"/>
      <c r="D189" s="1394"/>
      <c r="E189" s="1394"/>
      <c r="F189" s="1394"/>
      <c r="G189" s="1394"/>
      <c r="H189" s="1395"/>
      <c r="I189" s="1395"/>
      <c r="J189" s="1396"/>
      <c r="K189" s="1396"/>
      <c r="L189" s="1396"/>
      <c r="M189" s="1396"/>
      <c r="N189" s="1396"/>
      <c r="O189" s="1396"/>
      <c r="P189" s="1396"/>
      <c r="Q189" s="1397"/>
      <c r="R189" s="1397"/>
      <c r="S189" s="1397"/>
      <c r="T189" s="1397"/>
      <c r="U189" s="1397"/>
      <c r="V189" s="1397"/>
      <c r="W189" s="1391"/>
      <c r="X189" s="1391"/>
      <c r="Y189" s="1391"/>
      <c r="Z189" s="1391"/>
      <c r="AA189" s="1387"/>
      <c r="AB189" s="1391"/>
      <c r="AC189" s="1391"/>
      <c r="AD189" s="1394"/>
      <c r="AE189" s="1394"/>
      <c r="AF189" s="1398"/>
      <c r="AG189" s="1398"/>
      <c r="AH189" s="1398"/>
      <c r="AI189" s="1398"/>
      <c r="AJ189" s="1398"/>
      <c r="AK189" s="1398"/>
      <c r="AL189" s="1398"/>
      <c r="AM189" s="1399"/>
      <c r="AN189" s="1399"/>
      <c r="AO189" s="1399"/>
      <c r="AP189" s="1399"/>
      <c r="AQ189" s="1399"/>
      <c r="AR189" s="1399"/>
      <c r="AS189" s="1399"/>
      <c r="AT189" s="1396"/>
      <c r="AU189" s="1400"/>
      <c r="AV189" s="1400"/>
      <c r="AW189" s="1319"/>
    </row>
    <row r="190">
      <c r="A190" s="1245"/>
      <c r="B190" s="1387"/>
      <c r="C190" s="1388"/>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391"/>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05"/>
    </row>
    <row r="191">
      <c r="A191" s="1288"/>
      <c r="B191" s="1392"/>
      <c r="C191" s="1393"/>
      <c r="D191" s="1394"/>
      <c r="E191" s="1394"/>
      <c r="F191" s="1394"/>
      <c r="G191" s="1394"/>
      <c r="H191" s="1395"/>
      <c r="I191" s="1395"/>
      <c r="J191" s="1396"/>
      <c r="K191" s="1396"/>
      <c r="L191" s="1396"/>
      <c r="M191" s="1396"/>
      <c r="N191" s="1396"/>
      <c r="O191" s="1396"/>
      <c r="P191" s="1396"/>
      <c r="Q191" s="1397"/>
      <c r="R191" s="1397"/>
      <c r="S191" s="1397"/>
      <c r="T191" s="1397"/>
      <c r="U191" s="1397"/>
      <c r="V191" s="1397"/>
      <c r="W191" s="1391"/>
      <c r="X191" s="1391"/>
      <c r="Y191" s="1391"/>
      <c r="Z191" s="1391"/>
      <c r="AA191" s="1387"/>
      <c r="AB191" s="1391"/>
      <c r="AC191" s="1391"/>
      <c r="AD191" s="1394"/>
      <c r="AE191" s="1394"/>
      <c r="AF191" s="1398"/>
      <c r="AG191" s="1398"/>
      <c r="AH191" s="1398"/>
      <c r="AI191" s="1398"/>
      <c r="AJ191" s="1398"/>
      <c r="AK191" s="1398"/>
      <c r="AL191" s="1398"/>
      <c r="AM191" s="1399"/>
      <c r="AN191" s="1399"/>
      <c r="AO191" s="1399"/>
      <c r="AP191" s="1399"/>
      <c r="AQ191" s="1399"/>
      <c r="AR191" s="1399"/>
      <c r="AS191" s="1399"/>
      <c r="AT191" s="1396"/>
      <c r="AU191" s="1400"/>
      <c r="AV191" s="1400"/>
      <c r="AW191" s="1319"/>
    </row>
    <row r="192">
      <c r="A192" s="1245"/>
      <c r="B192" s="1387"/>
      <c r="C192" s="1388"/>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391"/>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05"/>
    </row>
    <row r="193">
      <c r="A193" s="1288"/>
      <c r="B193" s="1392"/>
      <c r="C193" s="1393"/>
      <c r="D193" s="1394"/>
      <c r="E193" s="1394"/>
      <c r="F193" s="1394"/>
      <c r="G193" s="1394"/>
      <c r="H193" s="1395"/>
      <c r="I193" s="1395"/>
      <c r="J193" s="1396"/>
      <c r="K193" s="1396"/>
      <c r="L193" s="1396"/>
      <c r="M193" s="1396"/>
      <c r="N193" s="1396"/>
      <c r="O193" s="1396"/>
      <c r="P193" s="1396"/>
      <c r="Q193" s="1397"/>
      <c r="R193" s="1397"/>
      <c r="S193" s="1397"/>
      <c r="T193" s="1397"/>
      <c r="U193" s="1397"/>
      <c r="V193" s="1397"/>
      <c r="W193" s="1391"/>
      <c r="X193" s="1391"/>
      <c r="Y193" s="1391"/>
      <c r="Z193" s="1391"/>
      <c r="AA193" s="1387"/>
      <c r="AB193" s="1391"/>
      <c r="AC193" s="1391"/>
      <c r="AD193" s="1394"/>
      <c r="AE193" s="1394"/>
      <c r="AF193" s="1398"/>
      <c r="AG193" s="1398"/>
      <c r="AH193" s="1398"/>
      <c r="AI193" s="1398"/>
      <c r="AJ193" s="1398"/>
      <c r="AK193" s="1398"/>
      <c r="AL193" s="1398"/>
      <c r="AM193" s="1399"/>
      <c r="AN193" s="1399"/>
      <c r="AO193" s="1399"/>
      <c r="AP193" s="1399"/>
      <c r="AQ193" s="1399"/>
      <c r="AR193" s="1399"/>
      <c r="AS193" s="1399"/>
      <c r="AT193" s="1396"/>
      <c r="AU193" s="1400"/>
      <c r="AV193" s="1400"/>
      <c r="AW193" s="1319"/>
    </row>
    <row r="194">
      <c r="A194" s="1245"/>
      <c r="B194" s="1387"/>
      <c r="C194" s="1388"/>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391"/>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05"/>
    </row>
    <row r="195">
      <c r="A195" s="1288"/>
      <c r="B195" s="1392"/>
      <c r="C195" s="1393"/>
      <c r="D195" s="1394"/>
      <c r="E195" s="1394"/>
      <c r="F195" s="1394"/>
      <c r="G195" s="1394"/>
      <c r="H195" s="1395"/>
      <c r="I195" s="1395"/>
      <c r="J195" s="1396"/>
      <c r="K195" s="1396"/>
      <c r="L195" s="1396"/>
      <c r="M195" s="1396"/>
      <c r="N195" s="1396"/>
      <c r="O195" s="1396"/>
      <c r="P195" s="1396"/>
      <c r="Q195" s="1397"/>
      <c r="R195" s="1397"/>
      <c r="S195" s="1397"/>
      <c r="T195" s="1397"/>
      <c r="U195" s="1397"/>
      <c r="V195" s="1397"/>
      <c r="W195" s="1391"/>
      <c r="X195" s="1391"/>
      <c r="Y195" s="1391"/>
      <c r="Z195" s="1391"/>
      <c r="AA195" s="1387"/>
      <c r="AB195" s="1391"/>
      <c r="AC195" s="1391"/>
      <c r="AD195" s="1394"/>
      <c r="AE195" s="1394"/>
      <c r="AF195" s="1398"/>
      <c r="AG195" s="1398"/>
      <c r="AH195" s="1398"/>
      <c r="AI195" s="1398"/>
      <c r="AJ195" s="1398"/>
      <c r="AK195" s="1398"/>
      <c r="AL195" s="1398"/>
      <c r="AM195" s="1399"/>
      <c r="AN195" s="1399"/>
      <c r="AO195" s="1399"/>
      <c r="AP195" s="1399"/>
      <c r="AQ195" s="1399"/>
      <c r="AR195" s="1399"/>
      <c r="AS195" s="1399"/>
      <c r="AT195" s="1396"/>
      <c r="AU195" s="1400"/>
      <c r="AV195" s="1400"/>
      <c r="AW195" s="1319"/>
    </row>
    <row r="196">
      <c r="A196" s="1245"/>
      <c r="B196" s="1387"/>
      <c r="C196" s="1388"/>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391"/>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05"/>
    </row>
    <row r="197">
      <c r="A197" s="1288"/>
      <c r="B197" s="1392"/>
      <c r="C197" s="1393"/>
      <c r="D197" s="1394"/>
      <c r="E197" s="1394"/>
      <c r="F197" s="1394"/>
      <c r="G197" s="1394"/>
      <c r="H197" s="1395"/>
      <c r="I197" s="1395"/>
      <c r="J197" s="1396"/>
      <c r="K197" s="1396"/>
      <c r="L197" s="1396"/>
      <c r="M197" s="1396"/>
      <c r="N197" s="1396"/>
      <c r="O197" s="1396"/>
      <c r="P197" s="1396"/>
      <c r="Q197" s="1397"/>
      <c r="R197" s="1397"/>
      <c r="S197" s="1397"/>
      <c r="T197" s="1397"/>
      <c r="U197" s="1397"/>
      <c r="V197" s="1397"/>
      <c r="W197" s="1391"/>
      <c r="X197" s="1391"/>
      <c r="Y197" s="1391"/>
      <c r="Z197" s="1391"/>
      <c r="AA197" s="1387"/>
      <c r="AB197" s="1391"/>
      <c r="AC197" s="1391"/>
      <c r="AD197" s="1394"/>
      <c r="AE197" s="1394"/>
      <c r="AF197" s="1398"/>
      <c r="AG197" s="1398"/>
      <c r="AH197" s="1398"/>
      <c r="AI197" s="1398"/>
      <c r="AJ197" s="1398"/>
      <c r="AK197" s="1398"/>
      <c r="AL197" s="1398"/>
      <c r="AM197" s="1399"/>
      <c r="AN197" s="1399"/>
      <c r="AO197" s="1399"/>
      <c r="AP197" s="1399"/>
      <c r="AQ197" s="1399"/>
      <c r="AR197" s="1399"/>
      <c r="AS197" s="1399"/>
      <c r="AT197" s="1396"/>
      <c r="AU197" s="1400"/>
      <c r="AV197" s="1400"/>
      <c r="AW197" s="1319"/>
    </row>
    <row r="198">
      <c r="A198" s="1245"/>
      <c r="B198" s="1387"/>
      <c r="C198" s="1388"/>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391"/>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05"/>
    </row>
    <row r="199">
      <c r="A199" s="1288"/>
      <c r="B199" s="1392"/>
      <c r="C199" s="1393"/>
      <c r="D199" s="1394"/>
      <c r="E199" s="1394"/>
      <c r="F199" s="1394"/>
      <c r="G199" s="1394"/>
      <c r="H199" s="1395"/>
      <c r="I199" s="1395"/>
      <c r="J199" s="1396"/>
      <c r="K199" s="1396"/>
      <c r="L199" s="1396"/>
      <c r="M199" s="1396"/>
      <c r="N199" s="1396"/>
      <c r="O199" s="1396"/>
      <c r="P199" s="1396"/>
      <c r="Q199" s="1397"/>
      <c r="R199" s="1397"/>
      <c r="S199" s="1397"/>
      <c r="T199" s="1397"/>
      <c r="U199" s="1397"/>
      <c r="V199" s="1397"/>
      <c r="W199" s="1391"/>
      <c r="X199" s="1391"/>
      <c r="Y199" s="1391"/>
      <c r="Z199" s="1391"/>
      <c r="AA199" s="1387"/>
      <c r="AB199" s="1391"/>
      <c r="AC199" s="1391"/>
      <c r="AD199" s="1394"/>
      <c r="AE199" s="1394"/>
      <c r="AF199" s="1398"/>
      <c r="AG199" s="1398"/>
      <c r="AH199" s="1398"/>
      <c r="AI199" s="1398"/>
      <c r="AJ199" s="1398"/>
      <c r="AK199" s="1398"/>
      <c r="AL199" s="1398"/>
      <c r="AM199" s="1399"/>
      <c r="AN199" s="1399"/>
      <c r="AO199" s="1399"/>
      <c r="AP199" s="1399"/>
      <c r="AQ199" s="1399"/>
      <c r="AR199" s="1399"/>
      <c r="AS199" s="1399"/>
      <c r="AT199" s="1396"/>
      <c r="AU199" s="1400"/>
      <c r="AV199" s="1400"/>
      <c r="AW199" s="1319"/>
    </row>
    <row r="200">
      <c r="A200" s="1245"/>
      <c r="B200" s="1387"/>
      <c r="C200" s="1388"/>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391"/>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05"/>
    </row>
    <row r="201">
      <c r="A201" s="1288"/>
      <c r="B201" s="1392"/>
      <c r="C201" s="1393"/>
      <c r="D201" s="1394"/>
      <c r="E201" s="1394"/>
      <c r="F201" s="1394"/>
      <c r="G201" s="1394"/>
      <c r="H201" s="1395"/>
      <c r="I201" s="1395"/>
      <c r="J201" s="1396"/>
      <c r="K201" s="1396"/>
      <c r="L201" s="1396"/>
      <c r="M201" s="1396"/>
      <c r="N201" s="1396"/>
      <c r="O201" s="1396"/>
      <c r="P201" s="1396"/>
      <c r="Q201" s="1397"/>
      <c r="R201" s="1397"/>
      <c r="S201" s="1397"/>
      <c r="T201" s="1397"/>
      <c r="U201" s="1397"/>
      <c r="V201" s="1397"/>
      <c r="W201" s="1391"/>
      <c r="X201" s="1391"/>
      <c r="Y201" s="1391"/>
      <c r="Z201" s="1391"/>
      <c r="AA201" s="1387"/>
      <c r="AB201" s="1391"/>
      <c r="AC201" s="1391"/>
      <c r="AD201" s="1394"/>
      <c r="AE201" s="1394"/>
      <c r="AF201" s="1398"/>
      <c r="AG201" s="1398"/>
      <c r="AH201" s="1398"/>
      <c r="AI201" s="1398"/>
      <c r="AJ201" s="1398"/>
      <c r="AK201" s="1398"/>
      <c r="AL201" s="1398"/>
      <c r="AM201" s="1399"/>
      <c r="AN201" s="1399"/>
      <c r="AO201" s="1399"/>
      <c r="AP201" s="1399"/>
      <c r="AQ201" s="1399"/>
      <c r="AR201" s="1399"/>
      <c r="AS201" s="1399"/>
      <c r="AT201" s="1396"/>
      <c r="AU201" s="1400"/>
      <c r="AV201" s="1400"/>
      <c r="AW201" s="1319"/>
    </row>
    <row r="202">
      <c r="A202" s="1245"/>
      <c r="B202" s="1387"/>
      <c r="C202" s="1388"/>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391"/>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05"/>
    </row>
    <row r="203">
      <c r="A203" s="1288"/>
      <c r="B203" s="1392"/>
      <c r="C203" s="1393"/>
      <c r="D203" s="1394"/>
      <c r="E203" s="1394"/>
      <c r="F203" s="1394"/>
      <c r="G203" s="1394"/>
      <c r="H203" s="1395"/>
      <c r="I203" s="1395"/>
      <c r="J203" s="1396"/>
      <c r="K203" s="1396"/>
      <c r="L203" s="1396"/>
      <c r="M203" s="1396"/>
      <c r="N203" s="1396"/>
      <c r="O203" s="1396"/>
      <c r="P203" s="1396"/>
      <c r="Q203" s="1397"/>
      <c r="R203" s="1397"/>
      <c r="S203" s="1397"/>
      <c r="T203" s="1397"/>
      <c r="U203" s="1397"/>
      <c r="V203" s="1397"/>
      <c r="W203" s="1391"/>
      <c r="X203" s="1391"/>
      <c r="Y203" s="1391"/>
      <c r="Z203" s="1391"/>
      <c r="AA203" s="1387"/>
      <c r="AB203" s="1391"/>
      <c r="AC203" s="1391"/>
      <c r="AD203" s="1394"/>
      <c r="AE203" s="1394"/>
      <c r="AF203" s="1398"/>
      <c r="AG203" s="1398"/>
      <c r="AH203" s="1398"/>
      <c r="AI203" s="1398"/>
      <c r="AJ203" s="1398"/>
      <c r="AK203" s="1398"/>
      <c r="AL203" s="1398"/>
      <c r="AM203" s="1399"/>
      <c r="AN203" s="1399"/>
      <c r="AO203" s="1399"/>
      <c r="AP203" s="1399"/>
      <c r="AQ203" s="1399"/>
      <c r="AR203" s="1399"/>
      <c r="AS203" s="1399"/>
      <c r="AT203" s="1396"/>
      <c r="AU203" s="1400"/>
      <c r="AV203" s="1400"/>
      <c r="AW203" s="1319"/>
    </row>
    <row r="204">
      <c r="A204" s="1245"/>
      <c r="B204" s="1387"/>
      <c r="C204" s="1388"/>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391"/>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05"/>
    </row>
    <row r="205">
      <c r="A205" s="1288"/>
      <c r="B205" s="1392"/>
      <c r="C205" s="1393"/>
      <c r="D205" s="1394"/>
      <c r="E205" s="1394"/>
      <c r="F205" s="1394"/>
      <c r="G205" s="1394"/>
      <c r="H205" s="1395"/>
      <c r="I205" s="1395"/>
      <c r="J205" s="1396"/>
      <c r="K205" s="1396"/>
      <c r="L205" s="1396"/>
      <c r="M205" s="1396"/>
      <c r="N205" s="1396"/>
      <c r="O205" s="1396"/>
      <c r="P205" s="1396"/>
      <c r="Q205" s="1397"/>
      <c r="R205" s="1397"/>
      <c r="S205" s="1397"/>
      <c r="T205" s="1397"/>
      <c r="U205" s="1397"/>
      <c r="V205" s="1397"/>
      <c r="W205" s="1391"/>
      <c r="X205" s="1391"/>
      <c r="Y205" s="1391"/>
      <c r="Z205" s="1391"/>
      <c r="AA205" s="1387"/>
      <c r="AB205" s="1391"/>
      <c r="AC205" s="1391"/>
      <c r="AD205" s="1394"/>
      <c r="AE205" s="1394"/>
      <c r="AF205" s="1398"/>
      <c r="AG205" s="1398"/>
      <c r="AH205" s="1398"/>
      <c r="AI205" s="1398"/>
      <c r="AJ205" s="1398"/>
      <c r="AK205" s="1398"/>
      <c r="AL205" s="1398"/>
      <c r="AM205" s="1399"/>
      <c r="AN205" s="1399"/>
      <c r="AO205" s="1399"/>
      <c r="AP205" s="1399"/>
      <c r="AQ205" s="1399"/>
      <c r="AR205" s="1399"/>
      <c r="AS205" s="1399"/>
      <c r="AT205" s="1396"/>
      <c r="AU205" s="1400"/>
      <c r="AV205" s="1400"/>
      <c r="AW205" s="1319"/>
    </row>
    <row r="206">
      <c r="A206" s="1245"/>
      <c r="B206" s="1387"/>
      <c r="C206" s="1388"/>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391"/>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05"/>
    </row>
    <row r="207">
      <c r="A207" s="1288"/>
      <c r="B207" s="1392"/>
      <c r="C207" s="1393"/>
      <c r="D207" s="1394"/>
      <c r="E207" s="1394"/>
      <c r="F207" s="1394"/>
      <c r="G207" s="1394"/>
      <c r="H207" s="1395"/>
      <c r="I207" s="1395"/>
      <c r="J207" s="1396"/>
      <c r="K207" s="1396"/>
      <c r="L207" s="1396"/>
      <c r="M207" s="1396"/>
      <c r="N207" s="1396"/>
      <c r="O207" s="1396"/>
      <c r="P207" s="1396"/>
      <c r="Q207" s="1397"/>
      <c r="R207" s="1397"/>
      <c r="S207" s="1397"/>
      <c r="T207" s="1397"/>
      <c r="U207" s="1397"/>
      <c r="V207" s="1397"/>
      <c r="W207" s="1391"/>
      <c r="X207" s="1391"/>
      <c r="Y207" s="1391"/>
      <c r="Z207" s="1391"/>
      <c r="AA207" s="1387"/>
      <c r="AB207" s="1391"/>
      <c r="AC207" s="1391"/>
      <c r="AD207" s="1394"/>
      <c r="AE207" s="1394"/>
      <c r="AF207" s="1398"/>
      <c r="AG207" s="1398"/>
      <c r="AH207" s="1398"/>
      <c r="AI207" s="1398"/>
      <c r="AJ207" s="1398"/>
      <c r="AK207" s="1398"/>
      <c r="AL207" s="1398"/>
      <c r="AM207" s="1399"/>
      <c r="AN207" s="1399"/>
      <c r="AO207" s="1399"/>
      <c r="AP207" s="1399"/>
      <c r="AQ207" s="1399"/>
      <c r="AR207" s="1399"/>
      <c r="AS207" s="1399"/>
      <c r="AT207" s="1396"/>
      <c r="AU207" s="1400"/>
      <c r="AV207" s="1400"/>
      <c r="AW207" s="1319"/>
    </row>
    <row r="208">
      <c r="A208" s="1245"/>
      <c r="B208" s="1387"/>
      <c r="C208" s="1388"/>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391"/>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05"/>
    </row>
    <row r="209">
      <c r="A209" s="1288"/>
      <c r="B209" s="1392"/>
      <c r="C209" s="1393"/>
      <c r="D209" s="1394"/>
      <c r="E209" s="1394"/>
      <c r="F209" s="1394"/>
      <c r="G209" s="1394"/>
      <c r="H209" s="1395"/>
      <c r="I209" s="1395"/>
      <c r="J209" s="1396"/>
      <c r="K209" s="1396"/>
      <c r="L209" s="1396"/>
      <c r="M209" s="1396"/>
      <c r="N209" s="1396"/>
      <c r="O209" s="1396"/>
      <c r="P209" s="1396"/>
      <c r="Q209" s="1397"/>
      <c r="R209" s="1397"/>
      <c r="S209" s="1397"/>
      <c r="T209" s="1397"/>
      <c r="U209" s="1397"/>
      <c r="V209" s="1397"/>
      <c r="W209" s="1391"/>
      <c r="X209" s="1391"/>
      <c r="Y209" s="1391"/>
      <c r="Z209" s="1391"/>
      <c r="AA209" s="1387"/>
      <c r="AB209" s="1391"/>
      <c r="AC209" s="1391"/>
      <c r="AD209" s="1394"/>
      <c r="AE209" s="1394"/>
      <c r="AF209" s="1398"/>
      <c r="AG209" s="1398"/>
      <c r="AH209" s="1398"/>
      <c r="AI209" s="1398"/>
      <c r="AJ209" s="1398"/>
      <c r="AK209" s="1398"/>
      <c r="AL209" s="1398"/>
      <c r="AM209" s="1399"/>
      <c r="AN209" s="1399"/>
      <c r="AO209" s="1399"/>
      <c r="AP209" s="1399"/>
      <c r="AQ209" s="1399"/>
      <c r="AR209" s="1399"/>
      <c r="AS209" s="1399"/>
      <c r="AT209" s="1396"/>
      <c r="AU209" s="1400"/>
      <c r="AV209" s="1400"/>
      <c r="AW209" s="1319"/>
    </row>
    <row r="210">
      <c r="A210" s="1245"/>
      <c r="B210" s="1387"/>
      <c r="C210" s="1388"/>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391"/>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05"/>
    </row>
    <row r="211">
      <c r="A211" s="1288"/>
      <c r="B211" s="1392"/>
      <c r="C211" s="1393"/>
      <c r="D211" s="1394"/>
      <c r="E211" s="1394"/>
      <c r="F211" s="1394"/>
      <c r="G211" s="1394"/>
      <c r="H211" s="1395"/>
      <c r="I211" s="1395"/>
      <c r="J211" s="1396"/>
      <c r="K211" s="1396"/>
      <c r="L211" s="1396"/>
      <c r="M211" s="1396"/>
      <c r="N211" s="1396"/>
      <c r="O211" s="1396"/>
      <c r="P211" s="1396"/>
      <c r="Q211" s="1397"/>
      <c r="R211" s="1397"/>
      <c r="S211" s="1397"/>
      <c r="T211" s="1397"/>
      <c r="U211" s="1397"/>
      <c r="V211" s="1397"/>
      <c r="W211" s="1391"/>
      <c r="X211" s="1391"/>
      <c r="Y211" s="1391"/>
      <c r="Z211" s="1391"/>
      <c r="AA211" s="1387"/>
      <c r="AB211" s="1391"/>
      <c r="AC211" s="1391"/>
      <c r="AD211" s="1394"/>
      <c r="AE211" s="1394"/>
      <c r="AF211" s="1398"/>
      <c r="AG211" s="1398"/>
      <c r="AH211" s="1398"/>
      <c r="AI211" s="1398"/>
      <c r="AJ211" s="1398"/>
      <c r="AK211" s="1398"/>
      <c r="AL211" s="1398"/>
      <c r="AM211" s="1399"/>
      <c r="AN211" s="1399"/>
      <c r="AO211" s="1399"/>
      <c r="AP211" s="1399"/>
      <c r="AQ211" s="1399"/>
      <c r="AR211" s="1399"/>
      <c r="AS211" s="1399"/>
      <c r="AT211" s="1396"/>
      <c r="AU211" s="1400"/>
      <c r="AV211" s="1400"/>
      <c r="AW211" s="1319"/>
    </row>
    <row r="212">
      <c r="A212" s="1245"/>
      <c r="B212" s="1387"/>
      <c r="C212" s="1388"/>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391"/>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05"/>
    </row>
    <row r="213">
      <c r="A213" s="1288"/>
      <c r="B213" s="1392"/>
      <c r="C213" s="1393"/>
      <c r="D213" s="1394"/>
      <c r="E213" s="1394"/>
      <c r="F213" s="1394"/>
      <c r="G213" s="1394"/>
      <c r="H213" s="1395"/>
      <c r="I213" s="1395"/>
      <c r="J213" s="1396"/>
      <c r="K213" s="1396"/>
      <c r="L213" s="1396"/>
      <c r="M213" s="1396"/>
      <c r="N213" s="1396"/>
      <c r="O213" s="1396"/>
      <c r="P213" s="1396"/>
      <c r="Q213" s="1397"/>
      <c r="R213" s="1397"/>
      <c r="S213" s="1397"/>
      <c r="T213" s="1397"/>
      <c r="U213" s="1397"/>
      <c r="V213" s="1397"/>
      <c r="W213" s="1391"/>
      <c r="X213" s="1391"/>
      <c r="Y213" s="1391"/>
      <c r="Z213" s="1391"/>
      <c r="AA213" s="1387"/>
      <c r="AB213" s="1391"/>
      <c r="AC213" s="1391"/>
      <c r="AD213" s="1394"/>
      <c r="AE213" s="1394"/>
      <c r="AF213" s="1398"/>
      <c r="AG213" s="1398"/>
      <c r="AH213" s="1398"/>
      <c r="AI213" s="1398"/>
      <c r="AJ213" s="1398"/>
      <c r="AK213" s="1398"/>
      <c r="AL213" s="1398"/>
      <c r="AM213" s="1399"/>
      <c r="AN213" s="1399"/>
      <c r="AO213" s="1399"/>
      <c r="AP213" s="1399"/>
      <c r="AQ213" s="1399"/>
      <c r="AR213" s="1399"/>
      <c r="AS213" s="1399"/>
      <c r="AT213" s="1396"/>
      <c r="AU213" s="1400"/>
      <c r="AV213" s="1400"/>
      <c r="AW213" s="1319"/>
    </row>
    <row r="214">
      <c r="A214" s="1245"/>
      <c r="B214" s="1387"/>
      <c r="C214" s="1388"/>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391"/>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05"/>
    </row>
    <row r="215">
      <c r="A215" s="1288"/>
      <c r="B215" s="1392"/>
      <c r="C215" s="1393"/>
      <c r="D215" s="1394"/>
      <c r="E215" s="1394"/>
      <c r="F215" s="1394"/>
      <c r="G215" s="1394"/>
      <c r="H215" s="1395"/>
      <c r="I215" s="1395"/>
      <c r="J215" s="1396"/>
      <c r="K215" s="1396"/>
      <c r="L215" s="1396"/>
      <c r="M215" s="1396"/>
      <c r="N215" s="1396"/>
      <c r="O215" s="1396"/>
      <c r="P215" s="1396"/>
      <c r="Q215" s="1397"/>
      <c r="R215" s="1397"/>
      <c r="S215" s="1397"/>
      <c r="T215" s="1397"/>
      <c r="U215" s="1397"/>
      <c r="V215" s="1397"/>
      <c r="W215" s="1391"/>
      <c r="X215" s="1391"/>
      <c r="Y215" s="1391"/>
      <c r="Z215" s="1391"/>
      <c r="AA215" s="1387"/>
      <c r="AB215" s="1391"/>
      <c r="AC215" s="1391"/>
      <c r="AD215" s="1394"/>
      <c r="AE215" s="1394"/>
      <c r="AF215" s="1398"/>
      <c r="AG215" s="1398"/>
      <c r="AH215" s="1398"/>
      <c r="AI215" s="1398"/>
      <c r="AJ215" s="1398"/>
      <c r="AK215" s="1398"/>
      <c r="AL215" s="1398"/>
      <c r="AM215" s="1399"/>
      <c r="AN215" s="1399"/>
      <c r="AO215" s="1399"/>
      <c r="AP215" s="1399"/>
      <c r="AQ215" s="1399"/>
      <c r="AR215" s="1399"/>
      <c r="AS215" s="1399"/>
      <c r="AT215" s="1396"/>
      <c r="AU215" s="1400"/>
      <c r="AV215" s="1400"/>
      <c r="AW215" s="1319"/>
    </row>
    <row r="216">
      <c r="A216" s="1245"/>
      <c r="B216" s="1387"/>
      <c r="C216" s="1388"/>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391"/>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05"/>
    </row>
    <row r="217">
      <c r="A217" s="1288"/>
      <c r="B217" s="1392"/>
      <c r="C217" s="1393"/>
      <c r="D217" s="1394"/>
      <c r="E217" s="1394"/>
      <c r="F217" s="1394"/>
      <c r="G217" s="1394"/>
      <c r="H217" s="1395"/>
      <c r="I217" s="1395"/>
      <c r="J217" s="1396"/>
      <c r="K217" s="1396"/>
      <c r="L217" s="1396"/>
      <c r="M217" s="1396"/>
      <c r="N217" s="1396"/>
      <c r="O217" s="1396"/>
      <c r="P217" s="1396"/>
      <c r="Q217" s="1397"/>
      <c r="R217" s="1397"/>
      <c r="S217" s="1397"/>
      <c r="T217" s="1397"/>
      <c r="U217" s="1397"/>
      <c r="V217" s="1397"/>
      <c r="W217" s="1391"/>
      <c r="X217" s="1391"/>
      <c r="Y217" s="1391"/>
      <c r="Z217" s="1391"/>
      <c r="AA217" s="1387"/>
      <c r="AB217" s="1391"/>
      <c r="AC217" s="1391"/>
      <c r="AD217" s="1394"/>
      <c r="AE217" s="1394"/>
      <c r="AF217" s="1398"/>
      <c r="AG217" s="1398"/>
      <c r="AH217" s="1398"/>
      <c r="AI217" s="1398"/>
      <c r="AJ217" s="1398"/>
      <c r="AK217" s="1398"/>
      <c r="AL217" s="1398"/>
      <c r="AM217" s="1399"/>
      <c r="AN217" s="1399"/>
      <c r="AO217" s="1399"/>
      <c r="AP217" s="1399"/>
      <c r="AQ217" s="1399"/>
      <c r="AR217" s="1399"/>
      <c r="AS217" s="1399"/>
      <c r="AT217" s="1396"/>
      <c r="AU217" s="1400"/>
      <c r="AV217" s="1400"/>
      <c r="AW217" s="1319"/>
    </row>
    <row r="218">
      <c r="A218" s="1245"/>
      <c r="B218" s="1387"/>
      <c r="C218" s="1388"/>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391"/>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05"/>
    </row>
    <row r="219">
      <c r="A219" s="1288"/>
      <c r="B219" s="1392"/>
      <c r="C219" s="1393"/>
      <c r="D219" s="1394"/>
      <c r="E219" s="1394"/>
      <c r="F219" s="1394"/>
      <c r="G219" s="1394"/>
      <c r="H219" s="1395"/>
      <c r="I219" s="1395"/>
      <c r="J219" s="1396"/>
      <c r="K219" s="1396"/>
      <c r="L219" s="1396"/>
      <c r="M219" s="1396"/>
      <c r="N219" s="1396"/>
      <c r="O219" s="1396"/>
      <c r="P219" s="1396"/>
      <c r="Q219" s="1397"/>
      <c r="R219" s="1397"/>
      <c r="S219" s="1397"/>
      <c r="T219" s="1397"/>
      <c r="U219" s="1397"/>
      <c r="V219" s="1397"/>
      <c r="W219" s="1391"/>
      <c r="X219" s="1391"/>
      <c r="Y219" s="1391"/>
      <c r="Z219" s="1391"/>
      <c r="AA219" s="1387"/>
      <c r="AB219" s="1391"/>
      <c r="AC219" s="1391"/>
      <c r="AD219" s="1394"/>
      <c r="AE219" s="1394"/>
      <c r="AF219" s="1398"/>
      <c r="AG219" s="1398"/>
      <c r="AH219" s="1398"/>
      <c r="AI219" s="1398"/>
      <c r="AJ219" s="1398"/>
      <c r="AK219" s="1398"/>
      <c r="AL219" s="1398"/>
      <c r="AM219" s="1399"/>
      <c r="AN219" s="1399"/>
      <c r="AO219" s="1399"/>
      <c r="AP219" s="1399"/>
      <c r="AQ219" s="1399"/>
      <c r="AR219" s="1399"/>
      <c r="AS219" s="1399"/>
      <c r="AT219" s="1396"/>
      <c r="AU219" s="1400"/>
      <c r="AV219" s="1400"/>
      <c r="AW219" s="1319"/>
    </row>
    <row r="220">
      <c r="A220" s="1245"/>
      <c r="B220" s="1387"/>
      <c r="C220" s="1388"/>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391"/>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05"/>
    </row>
    <row r="221">
      <c r="A221" s="1288"/>
      <c r="B221" s="1392"/>
      <c r="C221" s="1393"/>
      <c r="D221" s="1394"/>
      <c r="E221" s="1394"/>
      <c r="F221" s="1394"/>
      <c r="G221" s="1394"/>
      <c r="H221" s="1395"/>
      <c r="I221" s="1395"/>
      <c r="J221" s="1396"/>
      <c r="K221" s="1396"/>
      <c r="L221" s="1396"/>
      <c r="M221" s="1396"/>
      <c r="N221" s="1396"/>
      <c r="O221" s="1396"/>
      <c r="P221" s="1396"/>
      <c r="Q221" s="1397"/>
      <c r="R221" s="1397"/>
      <c r="S221" s="1397"/>
      <c r="T221" s="1397"/>
      <c r="U221" s="1397"/>
      <c r="V221" s="1397"/>
      <c r="W221" s="1391"/>
      <c r="X221" s="1391"/>
      <c r="Y221" s="1391"/>
      <c r="Z221" s="1391"/>
      <c r="AA221" s="1387"/>
      <c r="AB221" s="1391"/>
      <c r="AC221" s="1391"/>
      <c r="AD221" s="1394"/>
      <c r="AE221" s="1394"/>
      <c r="AF221" s="1398"/>
      <c r="AG221" s="1398"/>
      <c r="AH221" s="1398"/>
      <c r="AI221" s="1398"/>
      <c r="AJ221" s="1398"/>
      <c r="AK221" s="1398"/>
      <c r="AL221" s="1398"/>
      <c r="AM221" s="1399"/>
      <c r="AN221" s="1399"/>
      <c r="AO221" s="1399"/>
      <c r="AP221" s="1399"/>
      <c r="AQ221" s="1399"/>
      <c r="AR221" s="1399"/>
      <c r="AS221" s="1399"/>
      <c r="AT221" s="1396"/>
      <c r="AU221" s="1400"/>
      <c r="AV221" s="1400"/>
      <c r="AW221" s="1319"/>
    </row>
    <row r="222">
      <c r="A222" s="1245"/>
      <c r="B222" s="1387"/>
      <c r="C222" s="1388"/>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391"/>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05"/>
    </row>
    <row r="223">
      <c r="A223" s="1288"/>
      <c r="B223" s="1392"/>
      <c r="C223" s="1393"/>
      <c r="D223" s="1394"/>
      <c r="E223" s="1394"/>
      <c r="F223" s="1394"/>
      <c r="G223" s="1394"/>
      <c r="H223" s="1395"/>
      <c r="I223" s="1395"/>
      <c r="J223" s="1396"/>
      <c r="K223" s="1396"/>
      <c r="L223" s="1396"/>
      <c r="M223" s="1396"/>
      <c r="N223" s="1396"/>
      <c r="O223" s="1396"/>
      <c r="P223" s="1396"/>
      <c r="Q223" s="1397"/>
      <c r="R223" s="1397"/>
      <c r="S223" s="1397"/>
      <c r="T223" s="1397"/>
      <c r="U223" s="1397"/>
      <c r="V223" s="1397"/>
      <c r="W223" s="1391"/>
      <c r="X223" s="1391"/>
      <c r="Y223" s="1391"/>
      <c r="Z223" s="1391"/>
      <c r="AA223" s="1387"/>
      <c r="AB223" s="1391"/>
      <c r="AC223" s="1391"/>
      <c r="AD223" s="1394"/>
      <c r="AE223" s="1394"/>
      <c r="AF223" s="1398"/>
      <c r="AG223" s="1398"/>
      <c r="AH223" s="1398"/>
      <c r="AI223" s="1398"/>
      <c r="AJ223" s="1398"/>
      <c r="AK223" s="1398"/>
      <c r="AL223" s="1398"/>
      <c r="AM223" s="1399"/>
      <c r="AN223" s="1399"/>
      <c r="AO223" s="1399"/>
      <c r="AP223" s="1399"/>
      <c r="AQ223" s="1399"/>
      <c r="AR223" s="1399"/>
      <c r="AS223" s="1399"/>
      <c r="AT223" s="1396"/>
      <c r="AU223" s="1400"/>
      <c r="AV223" s="1400"/>
      <c r="AW223" s="1319"/>
    </row>
    <row r="224">
      <c r="A224" s="1245"/>
      <c r="B224" s="1387"/>
      <c r="C224" s="1388"/>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391"/>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05"/>
    </row>
    <row r="225">
      <c r="A225" s="1288"/>
      <c r="B225" s="1392"/>
      <c r="C225" s="1393"/>
      <c r="D225" s="1394"/>
      <c r="E225" s="1394"/>
      <c r="F225" s="1394"/>
      <c r="G225" s="1394"/>
      <c r="H225" s="1395"/>
      <c r="I225" s="1395"/>
      <c r="J225" s="1396"/>
      <c r="K225" s="1396"/>
      <c r="L225" s="1396"/>
      <c r="M225" s="1396"/>
      <c r="N225" s="1396"/>
      <c r="O225" s="1396"/>
      <c r="P225" s="1396"/>
      <c r="Q225" s="1397"/>
      <c r="R225" s="1397"/>
      <c r="S225" s="1397"/>
      <c r="T225" s="1397"/>
      <c r="U225" s="1397"/>
      <c r="V225" s="1397"/>
      <c r="W225" s="1391"/>
      <c r="X225" s="1391"/>
      <c r="Y225" s="1391"/>
      <c r="Z225" s="1391"/>
      <c r="AA225" s="1387"/>
      <c r="AB225" s="1391"/>
      <c r="AC225" s="1391"/>
      <c r="AD225" s="1394"/>
      <c r="AE225" s="1394"/>
      <c r="AF225" s="1398"/>
      <c r="AG225" s="1398"/>
      <c r="AH225" s="1398"/>
      <c r="AI225" s="1398"/>
      <c r="AJ225" s="1398"/>
      <c r="AK225" s="1398"/>
      <c r="AL225" s="1398"/>
      <c r="AM225" s="1399"/>
      <c r="AN225" s="1399"/>
      <c r="AO225" s="1399"/>
      <c r="AP225" s="1399"/>
      <c r="AQ225" s="1399"/>
      <c r="AR225" s="1399"/>
      <c r="AS225" s="1399"/>
      <c r="AT225" s="1396"/>
      <c r="AU225" s="1400"/>
      <c r="AV225" s="1400"/>
      <c r="AW225" s="1319"/>
    </row>
    <row r="226">
      <c r="A226" s="1245"/>
      <c r="B226" s="1387"/>
      <c r="C226" s="1388"/>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391"/>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05"/>
    </row>
    <row r="227">
      <c r="A227" s="1288"/>
      <c r="B227" s="1392"/>
      <c r="C227" s="1393"/>
      <c r="D227" s="1394"/>
      <c r="E227" s="1394"/>
      <c r="F227" s="1394"/>
      <c r="G227" s="1394"/>
      <c r="H227" s="1395"/>
      <c r="I227" s="1395"/>
      <c r="J227" s="1396"/>
      <c r="K227" s="1396"/>
      <c r="L227" s="1396"/>
      <c r="M227" s="1396"/>
      <c r="N227" s="1396"/>
      <c r="O227" s="1396"/>
      <c r="P227" s="1396"/>
      <c r="Q227" s="1397"/>
      <c r="R227" s="1397"/>
      <c r="S227" s="1397"/>
      <c r="T227" s="1397"/>
      <c r="U227" s="1397"/>
      <c r="V227" s="1397"/>
      <c r="W227" s="1391"/>
      <c r="X227" s="1391"/>
      <c r="Y227" s="1391"/>
      <c r="Z227" s="1391"/>
      <c r="AA227" s="1387"/>
      <c r="AB227" s="1391"/>
      <c r="AC227" s="1391"/>
      <c r="AD227" s="1394"/>
      <c r="AE227" s="1394"/>
      <c r="AF227" s="1398"/>
      <c r="AG227" s="1398"/>
      <c r="AH227" s="1398"/>
      <c r="AI227" s="1398"/>
      <c r="AJ227" s="1398"/>
      <c r="AK227" s="1398"/>
      <c r="AL227" s="1398"/>
      <c r="AM227" s="1399"/>
      <c r="AN227" s="1399"/>
      <c r="AO227" s="1399"/>
      <c r="AP227" s="1399"/>
      <c r="AQ227" s="1399"/>
      <c r="AR227" s="1399"/>
      <c r="AS227" s="1399"/>
      <c r="AT227" s="1396"/>
      <c r="AU227" s="1400"/>
      <c r="AV227" s="1400"/>
      <c r="AW227" s="1319"/>
    </row>
    <row r="228">
      <c r="A228" s="1245"/>
      <c r="B228" s="1387"/>
      <c r="C228" s="1388"/>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391"/>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05"/>
    </row>
    <row r="229">
      <c r="A229" s="1288"/>
      <c r="B229" s="1392"/>
      <c r="C229" s="1393"/>
      <c r="D229" s="1394"/>
      <c r="E229" s="1394"/>
      <c r="F229" s="1394"/>
      <c r="G229" s="1394"/>
      <c r="H229" s="1395"/>
      <c r="I229" s="1395"/>
      <c r="J229" s="1396"/>
      <c r="K229" s="1396"/>
      <c r="L229" s="1396"/>
      <c r="M229" s="1396"/>
      <c r="N229" s="1396"/>
      <c r="O229" s="1396"/>
      <c r="P229" s="1396"/>
      <c r="Q229" s="1397"/>
      <c r="R229" s="1397"/>
      <c r="S229" s="1397"/>
      <c r="T229" s="1397"/>
      <c r="U229" s="1397"/>
      <c r="V229" s="1397"/>
      <c r="W229" s="1391"/>
      <c r="X229" s="1391"/>
      <c r="Y229" s="1391"/>
      <c r="Z229" s="1391"/>
      <c r="AA229" s="1387"/>
      <c r="AB229" s="1391"/>
      <c r="AC229" s="1391"/>
      <c r="AD229" s="1394"/>
      <c r="AE229" s="1394"/>
      <c r="AF229" s="1398"/>
      <c r="AG229" s="1398"/>
      <c r="AH229" s="1398"/>
      <c r="AI229" s="1398"/>
      <c r="AJ229" s="1398"/>
      <c r="AK229" s="1398"/>
      <c r="AL229" s="1398"/>
      <c r="AM229" s="1399"/>
      <c r="AN229" s="1399"/>
      <c r="AO229" s="1399"/>
      <c r="AP229" s="1399"/>
      <c r="AQ229" s="1399"/>
      <c r="AR229" s="1399"/>
      <c r="AS229" s="1399"/>
      <c r="AT229" s="1396"/>
      <c r="AU229" s="1400"/>
      <c r="AV229" s="1400"/>
      <c r="AW229" s="1319"/>
    </row>
    <row r="230">
      <c r="A230" s="1245"/>
      <c r="B230" s="1387"/>
      <c r="C230" s="1388"/>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391"/>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05"/>
    </row>
    <row r="231">
      <c r="A231" s="1288"/>
      <c r="B231" s="1392"/>
      <c r="C231" s="1393"/>
      <c r="D231" s="1394"/>
      <c r="E231" s="1394"/>
      <c r="F231" s="1394"/>
      <c r="G231" s="1394"/>
      <c r="H231" s="1395"/>
      <c r="I231" s="1395"/>
      <c r="J231" s="1396"/>
      <c r="K231" s="1396"/>
      <c r="L231" s="1396"/>
      <c r="M231" s="1396"/>
      <c r="N231" s="1396"/>
      <c r="O231" s="1396"/>
      <c r="P231" s="1396"/>
      <c r="Q231" s="1397"/>
      <c r="R231" s="1397"/>
      <c r="S231" s="1397"/>
      <c r="T231" s="1397"/>
      <c r="U231" s="1397"/>
      <c r="V231" s="1397"/>
      <c r="W231" s="1391"/>
      <c r="X231" s="1391"/>
      <c r="Y231" s="1391"/>
      <c r="Z231" s="1391"/>
      <c r="AA231" s="1387"/>
      <c r="AB231" s="1391"/>
      <c r="AC231" s="1391"/>
      <c r="AD231" s="1394"/>
      <c r="AE231" s="1394"/>
      <c r="AF231" s="1398"/>
      <c r="AG231" s="1398"/>
      <c r="AH231" s="1398"/>
      <c r="AI231" s="1398"/>
      <c r="AJ231" s="1398"/>
      <c r="AK231" s="1398"/>
      <c r="AL231" s="1398"/>
      <c r="AM231" s="1399"/>
      <c r="AN231" s="1399"/>
      <c r="AO231" s="1399"/>
      <c r="AP231" s="1399"/>
      <c r="AQ231" s="1399"/>
      <c r="AR231" s="1399"/>
      <c r="AS231" s="1399"/>
      <c r="AT231" s="1396"/>
      <c r="AU231" s="1400"/>
      <c r="AV231" s="1400"/>
      <c r="AW231" s="1319"/>
    </row>
    <row r="232">
      <c r="A232" s="1245"/>
      <c r="B232" s="1387"/>
      <c r="C232" s="1388"/>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391"/>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05"/>
    </row>
    <row r="233">
      <c r="A233" s="1288"/>
      <c r="B233" s="1392"/>
      <c r="C233" s="1393"/>
      <c r="D233" s="1394"/>
      <c r="E233" s="1394"/>
      <c r="F233" s="1394"/>
      <c r="G233" s="1394"/>
      <c r="H233" s="1395"/>
      <c r="I233" s="1395"/>
      <c r="J233" s="1396"/>
      <c r="K233" s="1396"/>
      <c r="L233" s="1396"/>
      <c r="M233" s="1396"/>
      <c r="N233" s="1396"/>
      <c r="O233" s="1396"/>
      <c r="P233" s="1396"/>
      <c r="Q233" s="1397"/>
      <c r="R233" s="1397"/>
      <c r="S233" s="1397"/>
      <c r="T233" s="1397"/>
      <c r="U233" s="1397"/>
      <c r="V233" s="1397"/>
      <c r="W233" s="1391"/>
      <c r="X233" s="1391"/>
      <c r="Y233" s="1391"/>
      <c r="Z233" s="1391"/>
      <c r="AA233" s="1387"/>
      <c r="AB233" s="1391"/>
      <c r="AC233" s="1391"/>
      <c r="AD233" s="1394"/>
      <c r="AE233" s="1394"/>
      <c r="AF233" s="1398"/>
      <c r="AG233" s="1398"/>
      <c r="AH233" s="1398"/>
      <c r="AI233" s="1398"/>
      <c r="AJ233" s="1398"/>
      <c r="AK233" s="1398"/>
      <c r="AL233" s="1398"/>
      <c r="AM233" s="1399"/>
      <c r="AN233" s="1399"/>
      <c r="AO233" s="1399"/>
      <c r="AP233" s="1399"/>
      <c r="AQ233" s="1399"/>
      <c r="AR233" s="1399"/>
      <c r="AS233" s="1399"/>
      <c r="AT233" s="1396"/>
      <c r="AU233" s="1400"/>
      <c r="AV233" s="1400"/>
      <c r="AW233" s="1319"/>
    </row>
    <row r="234">
      <c r="A234" s="1245"/>
      <c r="B234" s="1387"/>
      <c r="C234" s="1388"/>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391"/>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05"/>
    </row>
    <row r="235">
      <c r="A235" s="1288"/>
      <c r="B235" s="1392"/>
      <c r="C235" s="1393"/>
      <c r="D235" s="1394"/>
      <c r="E235" s="1394"/>
      <c r="F235" s="1394"/>
      <c r="G235" s="1394"/>
      <c r="H235" s="1395"/>
      <c r="I235" s="1395"/>
      <c r="J235" s="1396"/>
      <c r="K235" s="1396"/>
      <c r="L235" s="1396"/>
      <c r="M235" s="1396"/>
      <c r="N235" s="1396"/>
      <c r="O235" s="1396"/>
      <c r="P235" s="1396"/>
      <c r="Q235" s="1397"/>
      <c r="R235" s="1397"/>
      <c r="S235" s="1397"/>
      <c r="T235" s="1397"/>
      <c r="U235" s="1397"/>
      <c r="V235" s="1397"/>
      <c r="W235" s="1391"/>
      <c r="X235" s="1391"/>
      <c r="Y235" s="1391"/>
      <c r="Z235" s="1391"/>
      <c r="AA235" s="1387"/>
      <c r="AB235" s="1391"/>
      <c r="AC235" s="1391"/>
      <c r="AD235" s="1394"/>
      <c r="AE235" s="1394"/>
      <c r="AF235" s="1398"/>
      <c r="AG235" s="1398"/>
      <c r="AH235" s="1398"/>
      <c r="AI235" s="1398"/>
      <c r="AJ235" s="1398"/>
      <c r="AK235" s="1398"/>
      <c r="AL235" s="1398"/>
      <c r="AM235" s="1399"/>
      <c r="AN235" s="1399"/>
      <c r="AO235" s="1399"/>
      <c r="AP235" s="1399"/>
      <c r="AQ235" s="1399"/>
      <c r="AR235" s="1399"/>
      <c r="AS235" s="1399"/>
      <c r="AT235" s="1396"/>
      <c r="AU235" s="1400"/>
      <c r="AV235" s="1400"/>
      <c r="AW235" s="1319"/>
    </row>
    <row r="236">
      <c r="A236" s="1245"/>
      <c r="B236" s="1387"/>
      <c r="C236" s="1388"/>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391"/>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05"/>
    </row>
    <row r="237">
      <c r="A237" s="1288"/>
      <c r="B237" s="1392"/>
      <c r="C237" s="1393"/>
      <c r="D237" s="1394"/>
      <c r="E237" s="1394"/>
      <c r="F237" s="1394"/>
      <c r="G237" s="1394"/>
      <c r="H237" s="1395"/>
      <c r="I237" s="1395"/>
      <c r="J237" s="1396"/>
      <c r="K237" s="1396"/>
      <c r="L237" s="1396"/>
      <c r="M237" s="1396"/>
      <c r="N237" s="1396"/>
      <c r="O237" s="1396"/>
      <c r="P237" s="1396"/>
      <c r="Q237" s="1397"/>
      <c r="R237" s="1397"/>
      <c r="S237" s="1397"/>
      <c r="T237" s="1397"/>
      <c r="U237" s="1397"/>
      <c r="V237" s="1397"/>
      <c r="W237" s="1391"/>
      <c r="X237" s="1391"/>
      <c r="Y237" s="1391"/>
      <c r="Z237" s="1391"/>
      <c r="AA237" s="1387"/>
      <c r="AB237" s="1391"/>
      <c r="AC237" s="1391"/>
      <c r="AD237" s="1394"/>
      <c r="AE237" s="1394"/>
      <c r="AF237" s="1398"/>
      <c r="AG237" s="1398"/>
      <c r="AH237" s="1398"/>
      <c r="AI237" s="1398"/>
      <c r="AJ237" s="1398"/>
      <c r="AK237" s="1398"/>
      <c r="AL237" s="1398"/>
      <c r="AM237" s="1399"/>
      <c r="AN237" s="1399"/>
      <c r="AO237" s="1399"/>
      <c r="AP237" s="1399"/>
      <c r="AQ237" s="1399"/>
      <c r="AR237" s="1399"/>
      <c r="AS237" s="1399"/>
      <c r="AT237" s="1396"/>
      <c r="AU237" s="1400"/>
      <c r="AV237" s="1400"/>
      <c r="AW237" s="1319"/>
    </row>
    <row r="238">
      <c r="A238" s="1245"/>
      <c r="B238" s="1387"/>
      <c r="C238" s="1388"/>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391"/>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05"/>
    </row>
    <row r="239">
      <c r="A239" s="1288"/>
      <c r="B239" s="1392"/>
      <c r="C239" s="1393"/>
      <c r="D239" s="1394"/>
      <c r="E239" s="1394"/>
      <c r="F239" s="1394"/>
      <c r="G239" s="1394"/>
      <c r="H239" s="1395"/>
      <c r="I239" s="1395"/>
      <c r="J239" s="1396"/>
      <c r="K239" s="1396"/>
      <c r="L239" s="1396"/>
      <c r="M239" s="1396"/>
      <c r="N239" s="1396"/>
      <c r="O239" s="1396"/>
      <c r="P239" s="1396"/>
      <c r="Q239" s="1397"/>
      <c r="R239" s="1397"/>
      <c r="S239" s="1397"/>
      <c r="T239" s="1397"/>
      <c r="U239" s="1397"/>
      <c r="V239" s="1397"/>
      <c r="W239" s="1391"/>
      <c r="X239" s="1391"/>
      <c r="Y239" s="1391"/>
      <c r="Z239" s="1391"/>
      <c r="AA239" s="1387"/>
      <c r="AB239" s="1391"/>
      <c r="AC239" s="1391"/>
      <c r="AD239" s="1394"/>
      <c r="AE239" s="1394"/>
      <c r="AF239" s="1398"/>
      <c r="AG239" s="1398"/>
      <c r="AH239" s="1398"/>
      <c r="AI239" s="1398"/>
      <c r="AJ239" s="1398"/>
      <c r="AK239" s="1398"/>
      <c r="AL239" s="1398"/>
      <c r="AM239" s="1399"/>
      <c r="AN239" s="1399"/>
      <c r="AO239" s="1399"/>
      <c r="AP239" s="1399"/>
      <c r="AQ239" s="1399"/>
      <c r="AR239" s="1399"/>
      <c r="AS239" s="1399"/>
      <c r="AT239" s="1396"/>
      <c r="AU239" s="1400"/>
      <c r="AV239" s="1400"/>
      <c r="AW239" s="1319"/>
    </row>
    <row r="240">
      <c r="A240" s="1245"/>
      <c r="B240" s="1387"/>
      <c r="C240" s="1388"/>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391"/>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05"/>
    </row>
    <row r="241">
      <c r="A241" s="1288"/>
      <c r="B241" s="1392"/>
      <c r="C241" s="1393"/>
      <c r="D241" s="1394"/>
      <c r="E241" s="1394"/>
      <c r="F241" s="1394"/>
      <c r="G241" s="1394"/>
      <c r="H241" s="1395"/>
      <c r="I241" s="1395"/>
      <c r="J241" s="1396"/>
      <c r="K241" s="1396"/>
      <c r="L241" s="1396"/>
      <c r="M241" s="1396"/>
      <c r="N241" s="1396"/>
      <c r="O241" s="1396"/>
      <c r="P241" s="1396"/>
      <c r="Q241" s="1397"/>
      <c r="R241" s="1397"/>
      <c r="S241" s="1397"/>
      <c r="T241" s="1397"/>
      <c r="U241" s="1397"/>
      <c r="V241" s="1397"/>
      <c r="W241" s="1391"/>
      <c r="X241" s="1391"/>
      <c r="Y241" s="1391"/>
      <c r="Z241" s="1391"/>
      <c r="AA241" s="1387"/>
      <c r="AB241" s="1391"/>
      <c r="AC241" s="1391"/>
      <c r="AD241" s="1394"/>
      <c r="AE241" s="1394"/>
      <c r="AF241" s="1398"/>
      <c r="AG241" s="1398"/>
      <c r="AH241" s="1398"/>
      <c r="AI241" s="1398"/>
      <c r="AJ241" s="1398"/>
      <c r="AK241" s="1398"/>
      <c r="AL241" s="1398"/>
      <c r="AM241" s="1399"/>
      <c r="AN241" s="1399"/>
      <c r="AO241" s="1399"/>
      <c r="AP241" s="1399"/>
      <c r="AQ241" s="1399"/>
      <c r="AR241" s="1399"/>
      <c r="AS241" s="1399"/>
      <c r="AT241" s="1396"/>
      <c r="AU241" s="1400"/>
      <c r="AV241" s="1400"/>
      <c r="AW241" s="1319"/>
    </row>
    <row r="242">
      <c r="A242" s="1245"/>
      <c r="B242" s="1387"/>
      <c r="C242" s="1388"/>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391"/>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05"/>
    </row>
    <row r="243">
      <c r="A243" s="1288"/>
      <c r="B243" s="1392"/>
      <c r="C243" s="1393"/>
      <c r="D243" s="1394"/>
      <c r="E243" s="1394"/>
      <c r="F243" s="1394"/>
      <c r="G243" s="1394"/>
      <c r="H243" s="1395"/>
      <c r="I243" s="1395"/>
      <c r="J243" s="1396"/>
      <c r="K243" s="1396"/>
      <c r="L243" s="1396"/>
      <c r="M243" s="1396"/>
      <c r="N243" s="1396"/>
      <c r="O243" s="1396"/>
      <c r="P243" s="1396"/>
      <c r="Q243" s="1397"/>
      <c r="R243" s="1397"/>
      <c r="S243" s="1397"/>
      <c r="T243" s="1397"/>
      <c r="U243" s="1397"/>
      <c r="V243" s="1397"/>
      <c r="W243" s="1391"/>
      <c r="X243" s="1391"/>
      <c r="Y243" s="1391"/>
      <c r="Z243" s="1391"/>
      <c r="AA243" s="1387"/>
      <c r="AB243" s="1391"/>
      <c r="AC243" s="1391"/>
      <c r="AD243" s="1394"/>
      <c r="AE243" s="1394"/>
      <c r="AF243" s="1398"/>
      <c r="AG243" s="1398"/>
      <c r="AH243" s="1398"/>
      <c r="AI243" s="1398"/>
      <c r="AJ243" s="1398"/>
      <c r="AK243" s="1398"/>
      <c r="AL243" s="1398"/>
      <c r="AM243" s="1399"/>
      <c r="AN243" s="1399"/>
      <c r="AO243" s="1399"/>
      <c r="AP243" s="1399"/>
      <c r="AQ243" s="1399"/>
      <c r="AR243" s="1399"/>
      <c r="AS243" s="1399"/>
      <c r="AT243" s="1396"/>
      <c r="AU243" s="1400"/>
      <c r="AV243" s="1400"/>
      <c r="AW243" s="1319"/>
    </row>
    <row r="244">
      <c r="A244" s="1245"/>
      <c r="B244" s="1387"/>
      <c r="C244" s="1388"/>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391"/>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05"/>
    </row>
    <row r="245">
      <c r="A245" s="1288"/>
      <c r="B245" s="1392"/>
      <c r="C245" s="1393"/>
      <c r="D245" s="1394"/>
      <c r="E245" s="1394"/>
      <c r="F245" s="1394"/>
      <c r="G245" s="1394"/>
      <c r="H245" s="1395"/>
      <c r="I245" s="1395"/>
      <c r="J245" s="1396"/>
      <c r="K245" s="1396"/>
      <c r="L245" s="1396"/>
      <c r="M245" s="1396"/>
      <c r="N245" s="1396"/>
      <c r="O245" s="1396"/>
      <c r="P245" s="1396"/>
      <c r="Q245" s="1397"/>
      <c r="R245" s="1397"/>
      <c r="S245" s="1397"/>
      <c r="T245" s="1397"/>
      <c r="U245" s="1397"/>
      <c r="V245" s="1397"/>
      <c r="W245" s="1391"/>
      <c r="X245" s="1391"/>
      <c r="Y245" s="1391"/>
      <c r="Z245" s="1391"/>
      <c r="AA245" s="1387"/>
      <c r="AB245" s="1391"/>
      <c r="AC245" s="1391"/>
      <c r="AD245" s="1394"/>
      <c r="AE245" s="1394"/>
      <c r="AF245" s="1398"/>
      <c r="AG245" s="1398"/>
      <c r="AH245" s="1398"/>
      <c r="AI245" s="1398"/>
      <c r="AJ245" s="1398"/>
      <c r="AK245" s="1398"/>
      <c r="AL245" s="1398"/>
      <c r="AM245" s="1399"/>
      <c r="AN245" s="1399"/>
      <c r="AO245" s="1399"/>
      <c r="AP245" s="1399"/>
      <c r="AQ245" s="1399"/>
      <c r="AR245" s="1399"/>
      <c r="AS245" s="1399"/>
      <c r="AT245" s="1396"/>
      <c r="AU245" s="1400"/>
      <c r="AV245" s="1400"/>
      <c r="AW245" s="1319"/>
    </row>
    <row r="246">
      <c r="A246" s="1245"/>
      <c r="B246" s="1387"/>
      <c r="C246" s="1388"/>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391"/>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05"/>
    </row>
    <row r="247">
      <c r="A247" s="1288"/>
      <c r="B247" s="1392"/>
      <c r="C247" s="1393"/>
      <c r="D247" s="1394"/>
      <c r="E247" s="1394"/>
      <c r="F247" s="1394"/>
      <c r="G247" s="1394"/>
      <c r="H247" s="1395"/>
      <c r="I247" s="1395"/>
      <c r="J247" s="1396"/>
      <c r="K247" s="1396"/>
      <c r="L247" s="1396"/>
      <c r="M247" s="1396"/>
      <c r="N247" s="1396"/>
      <c r="O247" s="1396"/>
      <c r="P247" s="1396"/>
      <c r="Q247" s="1397"/>
      <c r="R247" s="1397"/>
      <c r="S247" s="1397"/>
      <c r="T247" s="1397"/>
      <c r="U247" s="1397"/>
      <c r="V247" s="1397"/>
      <c r="W247" s="1391"/>
      <c r="X247" s="1391"/>
      <c r="Y247" s="1391"/>
      <c r="Z247" s="1391"/>
      <c r="AA247" s="1387"/>
      <c r="AB247" s="1391"/>
      <c r="AC247" s="1391"/>
      <c r="AD247" s="1394"/>
      <c r="AE247" s="1394"/>
      <c r="AF247" s="1398"/>
      <c r="AG247" s="1398"/>
      <c r="AH247" s="1398"/>
      <c r="AI247" s="1398"/>
      <c r="AJ247" s="1398"/>
      <c r="AK247" s="1398"/>
      <c r="AL247" s="1398"/>
      <c r="AM247" s="1399"/>
      <c r="AN247" s="1399"/>
      <c r="AO247" s="1399"/>
      <c r="AP247" s="1399"/>
      <c r="AQ247" s="1399"/>
      <c r="AR247" s="1399"/>
      <c r="AS247" s="1399"/>
      <c r="AT247" s="1396"/>
      <c r="AU247" s="1400"/>
      <c r="AV247" s="1400"/>
      <c r="AW247" s="1319"/>
    </row>
    <row r="248">
      <c r="A248" s="1245"/>
      <c r="B248" s="1387"/>
      <c r="C248" s="1388"/>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391"/>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05"/>
    </row>
    <row r="249">
      <c r="A249" s="1288"/>
      <c r="B249" s="1392"/>
      <c r="C249" s="1393"/>
      <c r="D249" s="1394"/>
      <c r="E249" s="1394"/>
      <c r="F249" s="1394"/>
      <c r="G249" s="1394"/>
      <c r="H249" s="1395"/>
      <c r="I249" s="1395"/>
      <c r="J249" s="1396"/>
      <c r="K249" s="1396"/>
      <c r="L249" s="1396"/>
      <c r="M249" s="1396"/>
      <c r="N249" s="1396"/>
      <c r="O249" s="1396"/>
      <c r="P249" s="1396"/>
      <c r="Q249" s="1397"/>
      <c r="R249" s="1397"/>
      <c r="S249" s="1397"/>
      <c r="T249" s="1397"/>
      <c r="U249" s="1397"/>
      <c r="V249" s="1397"/>
      <c r="W249" s="1391"/>
      <c r="X249" s="1391"/>
      <c r="Y249" s="1391"/>
      <c r="Z249" s="1391"/>
      <c r="AA249" s="1387"/>
      <c r="AB249" s="1391"/>
      <c r="AC249" s="1391"/>
      <c r="AD249" s="1394"/>
      <c r="AE249" s="1394"/>
      <c r="AF249" s="1398"/>
      <c r="AG249" s="1398"/>
      <c r="AH249" s="1398"/>
      <c r="AI249" s="1398"/>
      <c r="AJ249" s="1398"/>
      <c r="AK249" s="1398"/>
      <c r="AL249" s="1398"/>
      <c r="AM249" s="1399"/>
      <c r="AN249" s="1399"/>
      <c r="AO249" s="1399"/>
      <c r="AP249" s="1399"/>
      <c r="AQ249" s="1399"/>
      <c r="AR249" s="1399"/>
      <c r="AS249" s="1399"/>
      <c r="AT249" s="1396"/>
      <c r="AU249" s="1400"/>
      <c r="AV249" s="1400"/>
      <c r="AW249" s="1319"/>
    </row>
    <row r="250">
      <c r="A250" s="1245"/>
      <c r="B250" s="1387"/>
      <c r="C250" s="1388"/>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391"/>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05"/>
    </row>
    <row r="251">
      <c r="A251" s="1288"/>
      <c r="B251" s="1392"/>
      <c r="C251" s="1393"/>
      <c r="D251" s="1394"/>
      <c r="E251" s="1394"/>
      <c r="F251" s="1394"/>
      <c r="G251" s="1394"/>
      <c r="H251" s="1395"/>
      <c r="I251" s="1395"/>
      <c r="J251" s="1396"/>
      <c r="K251" s="1396"/>
      <c r="L251" s="1396"/>
      <c r="M251" s="1396"/>
      <c r="N251" s="1396"/>
      <c r="O251" s="1396"/>
      <c r="P251" s="1396"/>
      <c r="Q251" s="1397"/>
      <c r="R251" s="1397"/>
      <c r="S251" s="1397"/>
      <c r="T251" s="1397"/>
      <c r="U251" s="1397"/>
      <c r="V251" s="1397"/>
      <c r="W251" s="1391"/>
      <c r="X251" s="1391"/>
      <c r="Y251" s="1391"/>
      <c r="Z251" s="1391"/>
      <c r="AA251" s="1387"/>
      <c r="AB251" s="1391"/>
      <c r="AC251" s="1391"/>
      <c r="AD251" s="1394"/>
      <c r="AE251" s="1394"/>
      <c r="AF251" s="1398"/>
      <c r="AG251" s="1398"/>
      <c r="AH251" s="1398"/>
      <c r="AI251" s="1398"/>
      <c r="AJ251" s="1398"/>
      <c r="AK251" s="1398"/>
      <c r="AL251" s="1398"/>
      <c r="AM251" s="1399"/>
      <c r="AN251" s="1399"/>
      <c r="AO251" s="1399"/>
      <c r="AP251" s="1399"/>
      <c r="AQ251" s="1399"/>
      <c r="AR251" s="1399"/>
      <c r="AS251" s="1399"/>
      <c r="AT251" s="1396"/>
      <c r="AU251" s="1400"/>
      <c r="AV251" s="1400"/>
      <c r="AW251" s="1319"/>
    </row>
    <row r="252">
      <c r="A252" s="1245"/>
      <c r="B252" s="1387"/>
      <c r="C252" s="1388"/>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391"/>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05"/>
    </row>
    <row r="253">
      <c r="A253" s="1288"/>
      <c r="B253" s="1392"/>
      <c r="C253" s="1393"/>
      <c r="D253" s="1394"/>
      <c r="E253" s="1394"/>
      <c r="F253" s="1394"/>
      <c r="G253" s="1394"/>
      <c r="H253" s="1395"/>
      <c r="I253" s="1395"/>
      <c r="J253" s="1396"/>
      <c r="K253" s="1396"/>
      <c r="L253" s="1396"/>
      <c r="M253" s="1396"/>
      <c r="N253" s="1396"/>
      <c r="O253" s="1396"/>
      <c r="P253" s="1396"/>
      <c r="Q253" s="1397"/>
      <c r="R253" s="1397"/>
      <c r="S253" s="1397"/>
      <c r="T253" s="1397"/>
      <c r="U253" s="1397"/>
      <c r="V253" s="1397"/>
      <c r="W253" s="1391"/>
      <c r="X253" s="1391"/>
      <c r="Y253" s="1391"/>
      <c r="Z253" s="1391"/>
      <c r="AA253" s="1387"/>
      <c r="AB253" s="1391"/>
      <c r="AC253" s="1391"/>
      <c r="AD253" s="1394"/>
      <c r="AE253" s="1394"/>
      <c r="AF253" s="1398"/>
      <c r="AG253" s="1398"/>
      <c r="AH253" s="1398"/>
      <c r="AI253" s="1398"/>
      <c r="AJ253" s="1398"/>
      <c r="AK253" s="1398"/>
      <c r="AL253" s="1398"/>
      <c r="AM253" s="1399"/>
      <c r="AN253" s="1399"/>
      <c r="AO253" s="1399"/>
      <c r="AP253" s="1399"/>
      <c r="AQ253" s="1399"/>
      <c r="AR253" s="1399"/>
      <c r="AS253" s="1399"/>
      <c r="AT253" s="1396"/>
      <c r="AU253" s="1400"/>
      <c r="AV253" s="1400"/>
      <c r="AW253" s="1319"/>
    </row>
    <row r="254">
      <c r="A254" s="1245"/>
      <c r="B254" s="1387"/>
      <c r="C254" s="1388"/>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391"/>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05"/>
    </row>
    <row r="255">
      <c r="A255" s="1288"/>
      <c r="B255" s="1392"/>
      <c r="C255" s="1393"/>
      <c r="D255" s="1394"/>
      <c r="E255" s="1394"/>
      <c r="F255" s="1394"/>
      <c r="G255" s="1394"/>
      <c r="H255" s="1395"/>
      <c r="I255" s="1395"/>
      <c r="J255" s="1396"/>
      <c r="K255" s="1396"/>
      <c r="L255" s="1396"/>
      <c r="M255" s="1396"/>
      <c r="N255" s="1396"/>
      <c r="O255" s="1396"/>
      <c r="P255" s="1396"/>
      <c r="Q255" s="1397"/>
      <c r="R255" s="1397"/>
      <c r="S255" s="1397"/>
      <c r="T255" s="1397"/>
      <c r="U255" s="1397"/>
      <c r="V255" s="1397"/>
      <c r="W255" s="1391"/>
      <c r="X255" s="1391"/>
      <c r="Y255" s="1391"/>
      <c r="Z255" s="1391"/>
      <c r="AA255" s="1387"/>
      <c r="AB255" s="1391"/>
      <c r="AC255" s="1391"/>
      <c r="AD255" s="1394"/>
      <c r="AE255" s="1394"/>
      <c r="AF255" s="1398"/>
      <c r="AG255" s="1398"/>
      <c r="AH255" s="1398"/>
      <c r="AI255" s="1398"/>
      <c r="AJ255" s="1398"/>
      <c r="AK255" s="1398"/>
      <c r="AL255" s="1398"/>
      <c r="AM255" s="1399"/>
      <c r="AN255" s="1399"/>
      <c r="AO255" s="1399"/>
      <c r="AP255" s="1399"/>
      <c r="AQ255" s="1399"/>
      <c r="AR255" s="1399"/>
      <c r="AS255" s="1399"/>
      <c r="AT255" s="1396"/>
      <c r="AU255" s="1400"/>
      <c r="AV255" s="1400"/>
      <c r="AW255" s="1319"/>
    </row>
    <row r="256">
      <c r="A256" s="1245"/>
      <c r="B256" s="1387"/>
      <c r="C256" s="1388"/>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391"/>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05"/>
    </row>
    <row r="257">
      <c r="A257" s="1288"/>
      <c r="B257" s="1392"/>
      <c r="C257" s="1393"/>
      <c r="D257" s="1394"/>
      <c r="E257" s="1394"/>
      <c r="F257" s="1394"/>
      <c r="G257" s="1394"/>
      <c r="H257" s="1395"/>
      <c r="I257" s="1395"/>
      <c r="J257" s="1396"/>
      <c r="K257" s="1396"/>
      <c r="L257" s="1396"/>
      <c r="M257" s="1396"/>
      <c r="N257" s="1396"/>
      <c r="O257" s="1396"/>
      <c r="P257" s="1396"/>
      <c r="Q257" s="1397"/>
      <c r="R257" s="1397"/>
      <c r="S257" s="1397"/>
      <c r="T257" s="1397"/>
      <c r="U257" s="1397"/>
      <c r="V257" s="1397"/>
      <c r="W257" s="1391"/>
      <c r="X257" s="1391"/>
      <c r="Y257" s="1391"/>
      <c r="Z257" s="1391"/>
      <c r="AA257" s="1387"/>
      <c r="AB257" s="1391"/>
      <c r="AC257" s="1391"/>
      <c r="AD257" s="1394"/>
      <c r="AE257" s="1394"/>
      <c r="AF257" s="1398"/>
      <c r="AG257" s="1398"/>
      <c r="AH257" s="1398"/>
      <c r="AI257" s="1398"/>
      <c r="AJ257" s="1398"/>
      <c r="AK257" s="1398"/>
      <c r="AL257" s="1398"/>
      <c r="AM257" s="1399"/>
      <c r="AN257" s="1399"/>
      <c r="AO257" s="1399"/>
      <c r="AP257" s="1399"/>
      <c r="AQ257" s="1399"/>
      <c r="AR257" s="1399"/>
      <c r="AS257" s="1399"/>
      <c r="AT257" s="1396"/>
      <c r="AU257" s="1400"/>
      <c r="AV257" s="1400"/>
      <c r="AW257" s="1319"/>
    </row>
    <row r="258">
      <c r="A258" s="1245"/>
      <c r="B258" s="1387"/>
      <c r="C258" s="1388"/>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391"/>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05"/>
    </row>
    <row r="259">
      <c r="A259" s="1288"/>
      <c r="B259" s="1392"/>
      <c r="C259" s="1393"/>
      <c r="D259" s="1394"/>
      <c r="E259" s="1394"/>
      <c r="F259" s="1394"/>
      <c r="G259" s="1394"/>
      <c r="H259" s="1395"/>
      <c r="I259" s="1395"/>
      <c r="J259" s="1396"/>
      <c r="K259" s="1396"/>
      <c r="L259" s="1396"/>
      <c r="M259" s="1396"/>
      <c r="N259" s="1396"/>
      <c r="O259" s="1396"/>
      <c r="P259" s="1396"/>
      <c r="Q259" s="1397"/>
      <c r="R259" s="1397"/>
      <c r="S259" s="1397"/>
      <c r="T259" s="1397"/>
      <c r="U259" s="1397"/>
      <c r="V259" s="1397"/>
      <c r="W259" s="1391"/>
      <c r="X259" s="1391"/>
      <c r="Y259" s="1391"/>
      <c r="Z259" s="1391"/>
      <c r="AA259" s="1387"/>
      <c r="AB259" s="1391"/>
      <c r="AC259" s="1391"/>
      <c r="AD259" s="1394"/>
      <c r="AE259" s="1394"/>
      <c r="AF259" s="1398"/>
      <c r="AG259" s="1398"/>
      <c r="AH259" s="1398"/>
      <c r="AI259" s="1398"/>
      <c r="AJ259" s="1398"/>
      <c r="AK259" s="1398"/>
      <c r="AL259" s="1398"/>
      <c r="AM259" s="1399"/>
      <c r="AN259" s="1399"/>
      <c r="AO259" s="1399"/>
      <c r="AP259" s="1399"/>
      <c r="AQ259" s="1399"/>
      <c r="AR259" s="1399"/>
      <c r="AS259" s="1399"/>
      <c r="AT259" s="1396"/>
      <c r="AU259" s="1400"/>
      <c r="AV259" s="1400"/>
      <c r="AW259" s="1319"/>
    </row>
    <row r="260">
      <c r="A260" s="1245"/>
      <c r="B260" s="1387"/>
      <c r="C260" s="1388"/>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391"/>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05"/>
    </row>
    <row r="261">
      <c r="A261" s="1288"/>
      <c r="B261" s="1392"/>
      <c r="C261" s="1393"/>
      <c r="D261" s="1394"/>
      <c r="E261" s="1394"/>
      <c r="F261" s="1394"/>
      <c r="G261" s="1394"/>
      <c r="H261" s="1395"/>
      <c r="I261" s="1395"/>
      <c r="J261" s="1396"/>
      <c r="K261" s="1396"/>
      <c r="L261" s="1396"/>
      <c r="M261" s="1396"/>
      <c r="N261" s="1396"/>
      <c r="O261" s="1396"/>
      <c r="P261" s="1396"/>
      <c r="Q261" s="1397"/>
      <c r="R261" s="1397"/>
      <c r="S261" s="1397"/>
      <c r="T261" s="1397"/>
      <c r="U261" s="1397"/>
      <c r="V261" s="1397"/>
      <c r="W261" s="1391"/>
      <c r="X261" s="1391"/>
      <c r="Y261" s="1391"/>
      <c r="Z261" s="1391"/>
      <c r="AA261" s="1387"/>
      <c r="AB261" s="1391"/>
      <c r="AC261" s="1391"/>
      <c r="AD261" s="1394"/>
      <c r="AE261" s="1394"/>
      <c r="AF261" s="1398"/>
      <c r="AG261" s="1398"/>
      <c r="AH261" s="1398"/>
      <c r="AI261" s="1398"/>
      <c r="AJ261" s="1398"/>
      <c r="AK261" s="1398"/>
      <c r="AL261" s="1398"/>
      <c r="AM261" s="1399"/>
      <c r="AN261" s="1399"/>
      <c r="AO261" s="1399"/>
      <c r="AP261" s="1399"/>
      <c r="AQ261" s="1399"/>
      <c r="AR261" s="1399"/>
      <c r="AS261" s="1399"/>
      <c r="AT261" s="1396"/>
      <c r="AU261" s="1400"/>
      <c r="AV261" s="1400"/>
      <c r="AW261" s="1319"/>
    </row>
    <row r="262">
      <c r="A262" s="1245"/>
      <c r="B262" s="1387"/>
      <c r="C262" s="1388"/>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391"/>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05"/>
    </row>
    <row r="263">
      <c r="A263" s="1288"/>
      <c r="B263" s="1392"/>
      <c r="C263" s="1393"/>
      <c r="D263" s="1394"/>
      <c r="E263" s="1394"/>
      <c r="F263" s="1394"/>
      <c r="G263" s="1394"/>
      <c r="H263" s="1395"/>
      <c r="I263" s="1395"/>
      <c r="J263" s="1396"/>
      <c r="K263" s="1396"/>
      <c r="L263" s="1396"/>
      <c r="M263" s="1396"/>
      <c r="N263" s="1396"/>
      <c r="O263" s="1396"/>
      <c r="P263" s="1396"/>
      <c r="Q263" s="1397"/>
      <c r="R263" s="1397"/>
      <c r="S263" s="1397"/>
      <c r="T263" s="1397"/>
      <c r="U263" s="1397"/>
      <c r="V263" s="1397"/>
      <c r="W263" s="1391"/>
      <c r="X263" s="1391"/>
      <c r="Y263" s="1391"/>
      <c r="Z263" s="1391"/>
      <c r="AA263" s="1387"/>
      <c r="AB263" s="1391"/>
      <c r="AC263" s="1391"/>
      <c r="AD263" s="1394"/>
      <c r="AE263" s="1394"/>
      <c r="AF263" s="1398"/>
      <c r="AG263" s="1398"/>
      <c r="AH263" s="1398"/>
      <c r="AI263" s="1398"/>
      <c r="AJ263" s="1398"/>
      <c r="AK263" s="1398"/>
      <c r="AL263" s="1398"/>
      <c r="AM263" s="1399"/>
      <c r="AN263" s="1399"/>
      <c r="AO263" s="1399"/>
      <c r="AP263" s="1399"/>
      <c r="AQ263" s="1399"/>
      <c r="AR263" s="1399"/>
      <c r="AS263" s="1399"/>
      <c r="AT263" s="1396"/>
      <c r="AU263" s="1400"/>
      <c r="AV263" s="1400"/>
      <c r="AW263" s="1319"/>
    </row>
    <row r="264">
      <c r="A264" s="1245"/>
      <c r="B264" s="1387"/>
      <c r="C264" s="1388"/>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391"/>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05"/>
    </row>
    <row r="265">
      <c r="A265" s="1288"/>
      <c r="B265" s="1392"/>
      <c r="C265" s="1393"/>
      <c r="D265" s="1394"/>
      <c r="E265" s="1394"/>
      <c r="F265" s="1394"/>
      <c r="G265" s="1394"/>
      <c r="H265" s="1395"/>
      <c r="I265" s="1395"/>
      <c r="J265" s="1396"/>
      <c r="K265" s="1396"/>
      <c r="L265" s="1396"/>
      <c r="M265" s="1396"/>
      <c r="N265" s="1396"/>
      <c r="O265" s="1396"/>
      <c r="P265" s="1396"/>
      <c r="Q265" s="1397"/>
      <c r="R265" s="1397"/>
      <c r="S265" s="1397"/>
      <c r="T265" s="1397"/>
      <c r="U265" s="1397"/>
      <c r="V265" s="1397"/>
      <c r="W265" s="1391"/>
      <c r="X265" s="1391"/>
      <c r="Y265" s="1391"/>
      <c r="Z265" s="1391"/>
      <c r="AA265" s="1387"/>
      <c r="AB265" s="1391"/>
      <c r="AC265" s="1391"/>
      <c r="AD265" s="1394"/>
      <c r="AE265" s="1394"/>
      <c r="AF265" s="1398"/>
      <c r="AG265" s="1398"/>
      <c r="AH265" s="1398"/>
      <c r="AI265" s="1398"/>
      <c r="AJ265" s="1398"/>
      <c r="AK265" s="1398"/>
      <c r="AL265" s="1398"/>
      <c r="AM265" s="1399"/>
      <c r="AN265" s="1399"/>
      <c r="AO265" s="1399"/>
      <c r="AP265" s="1399"/>
      <c r="AQ265" s="1399"/>
      <c r="AR265" s="1399"/>
      <c r="AS265" s="1399"/>
      <c r="AT265" s="1396"/>
      <c r="AU265" s="1400"/>
      <c r="AV265" s="1400"/>
      <c r="AW265" s="1319"/>
    </row>
    <row r="266">
      <c r="A266" s="1245"/>
      <c r="B266" s="1387"/>
      <c r="C266" s="1388"/>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391"/>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05"/>
    </row>
    <row r="267">
      <c r="A267" s="1288"/>
      <c r="B267" s="1392"/>
      <c r="C267" s="1393"/>
      <c r="D267" s="1394"/>
      <c r="E267" s="1394"/>
      <c r="F267" s="1394"/>
      <c r="G267" s="1394"/>
      <c r="H267" s="1395"/>
      <c r="I267" s="1395"/>
      <c r="J267" s="1396"/>
      <c r="K267" s="1396"/>
      <c r="L267" s="1396"/>
      <c r="M267" s="1396"/>
      <c r="N267" s="1396"/>
      <c r="O267" s="1396"/>
      <c r="P267" s="1396"/>
      <c r="Q267" s="1397"/>
      <c r="R267" s="1397"/>
      <c r="S267" s="1397"/>
      <c r="T267" s="1397"/>
      <c r="U267" s="1397"/>
      <c r="V267" s="1397"/>
      <c r="W267" s="1391"/>
      <c r="X267" s="1391"/>
      <c r="Y267" s="1391"/>
      <c r="Z267" s="1391"/>
      <c r="AA267" s="1387"/>
      <c r="AB267" s="1391"/>
      <c r="AC267" s="1391"/>
      <c r="AD267" s="1394"/>
      <c r="AE267" s="1394"/>
      <c r="AF267" s="1398"/>
      <c r="AG267" s="1398"/>
      <c r="AH267" s="1398"/>
      <c r="AI267" s="1398"/>
      <c r="AJ267" s="1398"/>
      <c r="AK267" s="1398"/>
      <c r="AL267" s="1398"/>
      <c r="AM267" s="1399"/>
      <c r="AN267" s="1399"/>
      <c r="AO267" s="1399"/>
      <c r="AP267" s="1399"/>
      <c r="AQ267" s="1399"/>
      <c r="AR267" s="1399"/>
      <c r="AS267" s="1399"/>
      <c r="AT267" s="1396"/>
      <c r="AU267" s="1400"/>
      <c r="AV267" s="1400"/>
      <c r="AW267" s="1319"/>
    </row>
    <row r="268">
      <c r="A268" s="1245"/>
      <c r="B268" s="1387"/>
      <c r="C268" s="1388"/>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391"/>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05"/>
    </row>
    <row r="269">
      <c r="A269" s="1288"/>
      <c r="B269" s="1392"/>
      <c r="C269" s="1393"/>
      <c r="D269" s="1394"/>
      <c r="E269" s="1394"/>
      <c r="F269" s="1394"/>
      <c r="G269" s="1394"/>
      <c r="H269" s="1395"/>
      <c r="I269" s="1395"/>
      <c r="J269" s="1396"/>
      <c r="K269" s="1396"/>
      <c r="L269" s="1396"/>
      <c r="M269" s="1396"/>
      <c r="N269" s="1396"/>
      <c r="O269" s="1396"/>
      <c r="P269" s="1396"/>
      <c r="Q269" s="1397"/>
      <c r="R269" s="1397"/>
      <c r="S269" s="1397"/>
      <c r="T269" s="1397"/>
      <c r="U269" s="1397"/>
      <c r="V269" s="1397"/>
      <c r="W269" s="1391"/>
      <c r="X269" s="1391"/>
      <c r="Y269" s="1391"/>
      <c r="Z269" s="1391"/>
      <c r="AA269" s="1387"/>
      <c r="AB269" s="1391"/>
      <c r="AC269" s="1391"/>
      <c r="AD269" s="1394"/>
      <c r="AE269" s="1394"/>
      <c r="AF269" s="1398"/>
      <c r="AG269" s="1398"/>
      <c r="AH269" s="1398"/>
      <c r="AI269" s="1398"/>
      <c r="AJ269" s="1398"/>
      <c r="AK269" s="1398"/>
      <c r="AL269" s="1398"/>
      <c r="AM269" s="1399"/>
      <c r="AN269" s="1399"/>
      <c r="AO269" s="1399"/>
      <c r="AP269" s="1399"/>
      <c r="AQ269" s="1399"/>
      <c r="AR269" s="1399"/>
      <c r="AS269" s="1399"/>
      <c r="AT269" s="1396"/>
      <c r="AU269" s="1400"/>
      <c r="AV269" s="1400"/>
      <c r="AW269" s="1319"/>
    </row>
    <row r="270">
      <c r="A270" s="1245"/>
      <c r="B270" s="1387"/>
      <c r="C270" s="1388"/>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391"/>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05"/>
    </row>
    <row r="271">
      <c r="A271" s="1288"/>
      <c r="B271" s="1392"/>
      <c r="C271" s="1393"/>
      <c r="D271" s="1394"/>
      <c r="E271" s="1394"/>
      <c r="F271" s="1394"/>
      <c r="G271" s="1394"/>
      <c r="H271" s="1395"/>
      <c r="I271" s="1395"/>
      <c r="J271" s="1396"/>
      <c r="K271" s="1396"/>
      <c r="L271" s="1396"/>
      <c r="M271" s="1396"/>
      <c r="N271" s="1396"/>
      <c r="O271" s="1396"/>
      <c r="P271" s="1396"/>
      <c r="Q271" s="1397"/>
      <c r="R271" s="1397"/>
      <c r="S271" s="1397"/>
      <c r="T271" s="1397"/>
      <c r="U271" s="1397"/>
      <c r="V271" s="1397"/>
      <c r="W271" s="1391"/>
      <c r="X271" s="1391"/>
      <c r="Y271" s="1391"/>
      <c r="Z271" s="1391"/>
      <c r="AA271" s="1387"/>
      <c r="AB271" s="1391"/>
      <c r="AC271" s="1391"/>
      <c r="AD271" s="1394"/>
      <c r="AE271" s="1394"/>
      <c r="AF271" s="1398"/>
      <c r="AG271" s="1398"/>
      <c r="AH271" s="1398"/>
      <c r="AI271" s="1398"/>
      <c r="AJ271" s="1398"/>
      <c r="AK271" s="1398"/>
      <c r="AL271" s="1398"/>
      <c r="AM271" s="1399"/>
      <c r="AN271" s="1399"/>
      <c r="AO271" s="1399"/>
      <c r="AP271" s="1399"/>
      <c r="AQ271" s="1399"/>
      <c r="AR271" s="1399"/>
      <c r="AS271" s="1399"/>
      <c r="AT271" s="1396"/>
      <c r="AU271" s="1400"/>
      <c r="AV271" s="1400"/>
      <c r="AW271" s="1319"/>
    </row>
    <row r="272">
      <c r="A272" s="1245"/>
      <c r="B272" s="1387"/>
      <c r="C272" s="1388"/>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391"/>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05"/>
    </row>
    <row r="273">
      <c r="A273" s="1288"/>
      <c r="B273" s="1392"/>
      <c r="C273" s="1393"/>
      <c r="D273" s="1394"/>
      <c r="E273" s="1394"/>
      <c r="F273" s="1394"/>
      <c r="G273" s="1394"/>
      <c r="H273" s="1395"/>
      <c r="I273" s="1395"/>
      <c r="J273" s="1396"/>
      <c r="K273" s="1396"/>
      <c r="L273" s="1396"/>
      <c r="M273" s="1396"/>
      <c r="N273" s="1396"/>
      <c r="O273" s="1396"/>
      <c r="P273" s="1396"/>
      <c r="Q273" s="1397"/>
      <c r="R273" s="1397"/>
      <c r="S273" s="1397"/>
      <c r="T273" s="1397"/>
      <c r="U273" s="1397"/>
      <c r="V273" s="1397"/>
      <c r="W273" s="1391"/>
      <c r="X273" s="1391"/>
      <c r="Y273" s="1391"/>
      <c r="Z273" s="1391"/>
      <c r="AA273" s="1387"/>
      <c r="AB273" s="1391"/>
      <c r="AC273" s="1391"/>
      <c r="AD273" s="1394"/>
      <c r="AE273" s="1394"/>
      <c r="AF273" s="1398"/>
      <c r="AG273" s="1398"/>
      <c r="AH273" s="1398"/>
      <c r="AI273" s="1398"/>
      <c r="AJ273" s="1398"/>
      <c r="AK273" s="1398"/>
      <c r="AL273" s="1398"/>
      <c r="AM273" s="1399"/>
      <c r="AN273" s="1399"/>
      <c r="AO273" s="1399"/>
      <c r="AP273" s="1399"/>
      <c r="AQ273" s="1399"/>
      <c r="AR273" s="1399"/>
      <c r="AS273" s="1399"/>
      <c r="AT273" s="1396"/>
      <c r="AU273" s="1400"/>
      <c r="AV273" s="1400"/>
      <c r="AW273" s="1319"/>
    </row>
    <row r="274">
      <c r="A274" s="1245"/>
      <c r="B274" s="1387"/>
      <c r="C274" s="1388"/>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391"/>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05"/>
    </row>
    <row r="275">
      <c r="A275" s="1288"/>
      <c r="B275" s="1392"/>
      <c r="C275" s="1393"/>
      <c r="D275" s="1394"/>
      <c r="E275" s="1394"/>
      <c r="F275" s="1394"/>
      <c r="G275" s="1394"/>
      <c r="H275" s="1395"/>
      <c r="I275" s="1395"/>
      <c r="J275" s="1396"/>
      <c r="K275" s="1396"/>
      <c r="L275" s="1396"/>
      <c r="M275" s="1396"/>
      <c r="N275" s="1396"/>
      <c r="O275" s="1396"/>
      <c r="P275" s="1396"/>
      <c r="Q275" s="1397"/>
      <c r="R275" s="1397"/>
      <c r="S275" s="1397"/>
      <c r="T275" s="1397"/>
      <c r="U275" s="1397"/>
      <c r="V275" s="1397"/>
      <c r="W275" s="1391"/>
      <c r="X275" s="1391"/>
      <c r="Y275" s="1391"/>
      <c r="Z275" s="1391"/>
      <c r="AA275" s="1387"/>
      <c r="AB275" s="1391"/>
      <c r="AC275" s="1391"/>
      <c r="AD275" s="1394"/>
      <c r="AE275" s="1394"/>
      <c r="AF275" s="1398"/>
      <c r="AG275" s="1398"/>
      <c r="AH275" s="1398"/>
      <c r="AI275" s="1398"/>
      <c r="AJ275" s="1398"/>
      <c r="AK275" s="1398"/>
      <c r="AL275" s="1398"/>
      <c r="AM275" s="1399"/>
      <c r="AN275" s="1399"/>
      <c r="AO275" s="1399"/>
      <c r="AP275" s="1399"/>
      <c r="AQ275" s="1399"/>
      <c r="AR275" s="1399"/>
      <c r="AS275" s="1399"/>
      <c r="AT275" s="1396"/>
      <c r="AU275" s="1400"/>
      <c r="AV275" s="1400"/>
      <c r="AW275" s="1319"/>
    </row>
    <row r="276">
      <c r="A276" s="1245"/>
      <c r="B276" s="1387"/>
      <c r="C276" s="1388"/>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391"/>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05"/>
    </row>
    <row r="277">
      <c r="A277" s="1288"/>
      <c r="B277" s="1392"/>
      <c r="C277" s="1393"/>
      <c r="D277" s="1394"/>
      <c r="E277" s="1394"/>
      <c r="F277" s="1394"/>
      <c r="G277" s="1394"/>
      <c r="H277" s="1395"/>
      <c r="I277" s="1395"/>
      <c r="J277" s="1396"/>
      <c r="K277" s="1396"/>
      <c r="L277" s="1396"/>
      <c r="M277" s="1396"/>
      <c r="N277" s="1396"/>
      <c r="O277" s="1396"/>
      <c r="P277" s="1396"/>
      <c r="Q277" s="1397"/>
      <c r="R277" s="1397"/>
      <c r="S277" s="1397"/>
      <c r="T277" s="1397"/>
      <c r="U277" s="1397"/>
      <c r="V277" s="1397"/>
      <c r="W277" s="1391"/>
      <c r="X277" s="1391"/>
      <c r="Y277" s="1391"/>
      <c r="Z277" s="1391"/>
      <c r="AA277" s="1387"/>
      <c r="AB277" s="1391"/>
      <c r="AC277" s="1391"/>
      <c r="AD277" s="1394"/>
      <c r="AE277" s="1394"/>
      <c r="AF277" s="1398"/>
      <c r="AG277" s="1398"/>
      <c r="AH277" s="1398"/>
      <c r="AI277" s="1398"/>
      <c r="AJ277" s="1398"/>
      <c r="AK277" s="1398"/>
      <c r="AL277" s="1398"/>
      <c r="AM277" s="1399"/>
      <c r="AN277" s="1399"/>
      <c r="AO277" s="1399"/>
      <c r="AP277" s="1399"/>
      <c r="AQ277" s="1399"/>
      <c r="AR277" s="1399"/>
      <c r="AS277" s="1399"/>
      <c r="AT277" s="1396"/>
      <c r="AU277" s="1400"/>
      <c r="AV277" s="1400"/>
      <c r="AW277" s="1319"/>
    </row>
    <row r="278">
      <c r="A278" s="1245"/>
      <c r="B278" s="1387"/>
      <c r="C278" s="1388"/>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391"/>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05"/>
    </row>
    <row r="279">
      <c r="A279" s="1288"/>
      <c r="B279" s="1392"/>
      <c r="C279" s="1393"/>
      <c r="D279" s="1394"/>
      <c r="E279" s="1394"/>
      <c r="F279" s="1394"/>
      <c r="G279" s="1394"/>
      <c r="H279" s="1395"/>
      <c r="I279" s="1395"/>
      <c r="J279" s="1396"/>
      <c r="K279" s="1396"/>
      <c r="L279" s="1396"/>
      <c r="M279" s="1396"/>
      <c r="N279" s="1396"/>
      <c r="O279" s="1396"/>
      <c r="P279" s="1396"/>
      <c r="Q279" s="1397"/>
      <c r="R279" s="1397"/>
      <c r="S279" s="1397"/>
      <c r="T279" s="1397"/>
      <c r="U279" s="1397"/>
      <c r="V279" s="1397"/>
      <c r="W279" s="1391"/>
      <c r="X279" s="1391"/>
      <c r="Y279" s="1391"/>
      <c r="Z279" s="1391"/>
      <c r="AA279" s="1387"/>
      <c r="AB279" s="1391"/>
      <c r="AC279" s="1391"/>
      <c r="AD279" s="1394"/>
      <c r="AE279" s="1394"/>
      <c r="AF279" s="1398"/>
      <c r="AG279" s="1398"/>
      <c r="AH279" s="1398"/>
      <c r="AI279" s="1398"/>
      <c r="AJ279" s="1398"/>
      <c r="AK279" s="1398"/>
      <c r="AL279" s="1398"/>
      <c r="AM279" s="1399"/>
      <c r="AN279" s="1399"/>
      <c r="AO279" s="1399"/>
      <c r="AP279" s="1399"/>
      <c r="AQ279" s="1399"/>
      <c r="AR279" s="1399"/>
      <c r="AS279" s="1399"/>
      <c r="AT279" s="1396"/>
      <c r="AU279" s="1400"/>
      <c r="AV279" s="1400"/>
      <c r="AW279" s="1319"/>
    </row>
    <row r="280">
      <c r="A280" s="1245"/>
      <c r="B280" s="1387"/>
      <c r="C280" s="1388"/>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391"/>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05"/>
    </row>
    <row r="281">
      <c r="A281" s="1288"/>
      <c r="B281" s="1392"/>
      <c r="C281" s="1393"/>
      <c r="D281" s="1394"/>
      <c r="E281" s="1394"/>
      <c r="F281" s="1394"/>
      <c r="G281" s="1394"/>
      <c r="H281" s="1395"/>
      <c r="I281" s="1395"/>
      <c r="J281" s="1396"/>
      <c r="K281" s="1396"/>
      <c r="L281" s="1396"/>
      <c r="M281" s="1396"/>
      <c r="N281" s="1396"/>
      <c r="O281" s="1396"/>
      <c r="P281" s="1396"/>
      <c r="Q281" s="1397"/>
      <c r="R281" s="1397"/>
      <c r="S281" s="1397"/>
      <c r="T281" s="1397"/>
      <c r="U281" s="1397"/>
      <c r="V281" s="1397"/>
      <c r="W281" s="1391"/>
      <c r="X281" s="1391"/>
      <c r="Y281" s="1391"/>
      <c r="Z281" s="1391"/>
      <c r="AA281" s="1387"/>
      <c r="AB281" s="1391"/>
      <c r="AC281" s="1391"/>
      <c r="AD281" s="1394"/>
      <c r="AE281" s="1394"/>
      <c r="AF281" s="1398"/>
      <c r="AG281" s="1398"/>
      <c r="AH281" s="1398"/>
      <c r="AI281" s="1398"/>
      <c r="AJ281" s="1398"/>
      <c r="AK281" s="1398"/>
      <c r="AL281" s="1398"/>
      <c r="AM281" s="1399"/>
      <c r="AN281" s="1399"/>
      <c r="AO281" s="1399"/>
      <c r="AP281" s="1399"/>
      <c r="AQ281" s="1399"/>
      <c r="AR281" s="1399"/>
      <c r="AS281" s="1399"/>
      <c r="AT281" s="1396"/>
      <c r="AU281" s="1400"/>
      <c r="AV281" s="1400"/>
      <c r="AW281" s="1319"/>
    </row>
    <row r="282">
      <c r="A282" s="1245"/>
      <c r="B282" s="1387"/>
      <c r="C282" s="1388"/>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391"/>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05"/>
    </row>
    <row r="283">
      <c r="A283" s="1288"/>
      <c r="B283" s="1392"/>
      <c r="C283" s="1393"/>
      <c r="D283" s="1394"/>
      <c r="E283" s="1394"/>
      <c r="F283" s="1394"/>
      <c r="G283" s="1394"/>
      <c r="H283" s="1395"/>
      <c r="I283" s="1395"/>
      <c r="J283" s="1396"/>
      <c r="K283" s="1396"/>
      <c r="L283" s="1396"/>
      <c r="M283" s="1396"/>
      <c r="N283" s="1396"/>
      <c r="O283" s="1396"/>
      <c r="P283" s="1396"/>
      <c r="Q283" s="1397"/>
      <c r="R283" s="1397"/>
      <c r="S283" s="1397"/>
      <c r="T283" s="1397"/>
      <c r="U283" s="1397"/>
      <c r="V283" s="1397"/>
      <c r="W283" s="1391"/>
      <c r="X283" s="1391"/>
      <c r="Y283" s="1391"/>
      <c r="Z283" s="1391"/>
      <c r="AA283" s="1387"/>
      <c r="AB283" s="1391"/>
      <c r="AC283" s="1391"/>
      <c r="AD283" s="1394"/>
      <c r="AE283" s="1394"/>
      <c r="AF283" s="1398"/>
      <c r="AG283" s="1398"/>
      <c r="AH283" s="1398"/>
      <c r="AI283" s="1398"/>
      <c r="AJ283" s="1398"/>
      <c r="AK283" s="1398"/>
      <c r="AL283" s="1398"/>
      <c r="AM283" s="1399"/>
      <c r="AN283" s="1399"/>
      <c r="AO283" s="1399"/>
      <c r="AP283" s="1399"/>
      <c r="AQ283" s="1399"/>
      <c r="AR283" s="1399"/>
      <c r="AS283" s="1399"/>
      <c r="AT283" s="1396"/>
      <c r="AU283" s="1400"/>
      <c r="AV283" s="1400"/>
      <c r="AW283" s="1319"/>
    </row>
    <row r="284">
      <c r="A284" s="1245"/>
      <c r="B284" s="1387"/>
      <c r="C284" s="1388"/>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391"/>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05"/>
    </row>
    <row r="285">
      <c r="A285" s="1288"/>
      <c r="B285" s="1392"/>
      <c r="C285" s="1393"/>
      <c r="D285" s="1394"/>
      <c r="E285" s="1394"/>
      <c r="F285" s="1394"/>
      <c r="G285" s="1394"/>
      <c r="H285" s="1395"/>
      <c r="I285" s="1395"/>
      <c r="J285" s="1396"/>
      <c r="K285" s="1396"/>
      <c r="L285" s="1396"/>
      <c r="M285" s="1396"/>
      <c r="N285" s="1396"/>
      <c r="O285" s="1396"/>
      <c r="P285" s="1396"/>
      <c r="Q285" s="1397"/>
      <c r="R285" s="1397"/>
      <c r="S285" s="1397"/>
      <c r="T285" s="1397"/>
      <c r="U285" s="1397"/>
      <c r="V285" s="1397"/>
      <c r="W285" s="1391"/>
      <c r="X285" s="1391"/>
      <c r="Y285" s="1391"/>
      <c r="Z285" s="1391"/>
      <c r="AA285" s="1387"/>
      <c r="AB285" s="1391"/>
      <c r="AC285" s="1391"/>
      <c r="AD285" s="1394"/>
      <c r="AE285" s="1394"/>
      <c r="AF285" s="1398"/>
      <c r="AG285" s="1398"/>
      <c r="AH285" s="1398"/>
      <c r="AI285" s="1398"/>
      <c r="AJ285" s="1398"/>
      <c r="AK285" s="1398"/>
      <c r="AL285" s="1398"/>
      <c r="AM285" s="1399"/>
      <c r="AN285" s="1399"/>
      <c r="AO285" s="1399"/>
      <c r="AP285" s="1399"/>
      <c r="AQ285" s="1399"/>
      <c r="AR285" s="1399"/>
      <c r="AS285" s="1399"/>
      <c r="AT285" s="1396"/>
      <c r="AU285" s="1400"/>
      <c r="AV285" s="1400"/>
      <c r="AW285" s="1319"/>
    </row>
    <row r="286">
      <c r="A286" s="1245"/>
      <c r="B286" s="1387"/>
      <c r="C286" s="1388"/>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391"/>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05"/>
    </row>
    <row r="287">
      <c r="A287" s="1288"/>
      <c r="B287" s="1392"/>
      <c r="C287" s="1393"/>
      <c r="D287" s="1394"/>
      <c r="E287" s="1394"/>
      <c r="F287" s="1394"/>
      <c r="G287" s="1394"/>
      <c r="H287" s="1395"/>
      <c r="I287" s="1395"/>
      <c r="J287" s="1396"/>
      <c r="K287" s="1396"/>
      <c r="L287" s="1396"/>
      <c r="M287" s="1396"/>
      <c r="N287" s="1396"/>
      <c r="O287" s="1396"/>
      <c r="P287" s="1396"/>
      <c r="Q287" s="1397"/>
      <c r="R287" s="1397"/>
      <c r="S287" s="1397"/>
      <c r="T287" s="1397"/>
      <c r="U287" s="1397"/>
      <c r="V287" s="1397"/>
      <c r="W287" s="1391"/>
      <c r="X287" s="1391"/>
      <c r="Y287" s="1391"/>
      <c r="Z287" s="1391"/>
      <c r="AA287" s="1387"/>
      <c r="AB287" s="1391"/>
      <c r="AC287" s="1391"/>
      <c r="AD287" s="1394"/>
      <c r="AE287" s="1394"/>
      <c r="AF287" s="1398"/>
      <c r="AG287" s="1398"/>
      <c r="AH287" s="1398"/>
      <c r="AI287" s="1398"/>
      <c r="AJ287" s="1398"/>
      <c r="AK287" s="1398"/>
      <c r="AL287" s="1398"/>
      <c r="AM287" s="1399"/>
      <c r="AN287" s="1399"/>
      <c r="AO287" s="1399"/>
      <c r="AP287" s="1399"/>
      <c r="AQ287" s="1399"/>
      <c r="AR287" s="1399"/>
      <c r="AS287" s="1399"/>
      <c r="AT287" s="1396"/>
      <c r="AU287" s="1400"/>
      <c r="AV287" s="1400"/>
      <c r="AW287" s="1319"/>
    </row>
    <row r="288">
      <c r="A288" s="1245"/>
      <c r="B288" s="1387"/>
      <c r="C288" s="1388"/>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391"/>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05"/>
    </row>
    <row r="289">
      <c r="A289" s="1288"/>
      <c r="B289" s="1392"/>
      <c r="C289" s="1393"/>
      <c r="D289" s="1394"/>
      <c r="E289" s="1394"/>
      <c r="F289" s="1394"/>
      <c r="G289" s="1394"/>
      <c r="H289" s="1395"/>
      <c r="I289" s="1395"/>
      <c r="J289" s="1396"/>
      <c r="K289" s="1396"/>
      <c r="L289" s="1396"/>
      <c r="M289" s="1396"/>
      <c r="N289" s="1396"/>
      <c r="O289" s="1396"/>
      <c r="P289" s="1396"/>
      <c r="Q289" s="1397"/>
      <c r="R289" s="1397"/>
      <c r="S289" s="1397"/>
      <c r="T289" s="1397"/>
      <c r="U289" s="1397"/>
      <c r="V289" s="1397"/>
      <c r="W289" s="1391"/>
      <c r="X289" s="1391"/>
      <c r="Y289" s="1391"/>
      <c r="Z289" s="1391"/>
      <c r="AA289" s="1387"/>
      <c r="AB289" s="1391"/>
      <c r="AC289" s="1391"/>
      <c r="AD289" s="1394"/>
      <c r="AE289" s="1394"/>
      <c r="AF289" s="1398"/>
      <c r="AG289" s="1398"/>
      <c r="AH289" s="1398"/>
      <c r="AI289" s="1398"/>
      <c r="AJ289" s="1398"/>
      <c r="AK289" s="1398"/>
      <c r="AL289" s="1398"/>
      <c r="AM289" s="1399"/>
      <c r="AN289" s="1399"/>
      <c r="AO289" s="1399"/>
      <c r="AP289" s="1399"/>
      <c r="AQ289" s="1399"/>
      <c r="AR289" s="1399"/>
      <c r="AS289" s="1399"/>
      <c r="AT289" s="1396"/>
      <c r="AU289" s="1400"/>
      <c r="AV289" s="1400"/>
      <c r="AW289" s="1319"/>
    </row>
    <row r="290">
      <c r="A290" s="1245"/>
      <c r="B290" s="1387"/>
      <c r="C290" s="1388"/>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391"/>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05"/>
    </row>
    <row r="291">
      <c r="A291" s="1288"/>
      <c r="B291" s="1392"/>
      <c r="C291" s="1393"/>
      <c r="D291" s="1394"/>
      <c r="E291" s="1394"/>
      <c r="F291" s="1394"/>
      <c r="G291" s="1394"/>
      <c r="H291" s="1395"/>
      <c r="I291" s="1395"/>
      <c r="J291" s="1396"/>
      <c r="K291" s="1396"/>
      <c r="L291" s="1396"/>
      <c r="M291" s="1396"/>
      <c r="N291" s="1396"/>
      <c r="O291" s="1396"/>
      <c r="P291" s="1396"/>
      <c r="Q291" s="1397"/>
      <c r="R291" s="1397"/>
      <c r="S291" s="1397"/>
      <c r="T291" s="1397"/>
      <c r="U291" s="1397"/>
      <c r="V291" s="1397"/>
      <c r="W291" s="1391"/>
      <c r="X291" s="1391"/>
      <c r="Y291" s="1391"/>
      <c r="Z291" s="1391"/>
      <c r="AA291" s="1387"/>
      <c r="AB291" s="1391"/>
      <c r="AC291" s="1391"/>
      <c r="AD291" s="1394"/>
      <c r="AE291" s="1394"/>
      <c r="AF291" s="1398"/>
      <c r="AG291" s="1398"/>
      <c r="AH291" s="1398"/>
      <c r="AI291" s="1398"/>
      <c r="AJ291" s="1398"/>
      <c r="AK291" s="1398"/>
      <c r="AL291" s="1398"/>
      <c r="AM291" s="1399"/>
      <c r="AN291" s="1399"/>
      <c r="AO291" s="1399"/>
      <c r="AP291" s="1399"/>
      <c r="AQ291" s="1399"/>
      <c r="AR291" s="1399"/>
      <c r="AS291" s="1399"/>
      <c r="AT291" s="1396"/>
      <c r="AU291" s="1400"/>
      <c r="AV291" s="1400"/>
      <c r="AW291" s="1319"/>
    </row>
    <row r="292">
      <c r="A292" s="1245"/>
      <c r="B292" s="1387"/>
      <c r="C292" s="1388"/>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391"/>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05"/>
    </row>
    <row r="293">
      <c r="A293" s="1288"/>
      <c r="B293" s="1392"/>
      <c r="C293" s="1393"/>
      <c r="D293" s="1394"/>
      <c r="E293" s="1394"/>
      <c r="F293" s="1394"/>
      <c r="G293" s="1394"/>
      <c r="H293" s="1395"/>
      <c r="I293" s="1395"/>
      <c r="J293" s="1396"/>
      <c r="K293" s="1396"/>
      <c r="L293" s="1396"/>
      <c r="M293" s="1396"/>
      <c r="N293" s="1396"/>
      <c r="O293" s="1396"/>
      <c r="P293" s="1396"/>
      <c r="Q293" s="1397"/>
      <c r="R293" s="1397"/>
      <c r="S293" s="1397"/>
      <c r="T293" s="1397"/>
      <c r="U293" s="1397"/>
      <c r="V293" s="1397"/>
      <c r="W293" s="1391"/>
      <c r="X293" s="1391"/>
      <c r="Y293" s="1391"/>
      <c r="Z293" s="1391"/>
      <c r="AA293" s="1387"/>
      <c r="AB293" s="1391"/>
      <c r="AC293" s="1391"/>
      <c r="AD293" s="1394"/>
      <c r="AE293" s="1394"/>
      <c r="AF293" s="1398"/>
      <c r="AG293" s="1398"/>
      <c r="AH293" s="1398"/>
      <c r="AI293" s="1398"/>
      <c r="AJ293" s="1398"/>
      <c r="AK293" s="1398"/>
      <c r="AL293" s="1398"/>
      <c r="AM293" s="1399"/>
      <c r="AN293" s="1399"/>
      <c r="AO293" s="1399"/>
      <c r="AP293" s="1399"/>
      <c r="AQ293" s="1399"/>
      <c r="AR293" s="1399"/>
      <c r="AS293" s="1399"/>
      <c r="AT293" s="1396"/>
      <c r="AU293" s="1400"/>
      <c r="AV293" s="1400"/>
      <c r="AW293" s="1319"/>
    </row>
    <row r="294">
      <c r="A294" s="1245"/>
      <c r="B294" s="1387"/>
      <c r="C294" s="1388"/>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391"/>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05"/>
    </row>
    <row r="295">
      <c r="A295" s="1288"/>
      <c r="B295" s="1392"/>
      <c r="C295" s="1393"/>
      <c r="D295" s="1394"/>
      <c r="E295" s="1394"/>
      <c r="F295" s="1394"/>
      <c r="G295" s="1394"/>
      <c r="H295" s="1395"/>
      <c r="I295" s="1395"/>
      <c r="J295" s="1396"/>
      <c r="K295" s="1396"/>
      <c r="L295" s="1396"/>
      <c r="M295" s="1396"/>
      <c r="N295" s="1396"/>
      <c r="O295" s="1396"/>
      <c r="P295" s="1396"/>
      <c r="Q295" s="1397"/>
      <c r="R295" s="1397"/>
      <c r="S295" s="1397"/>
      <c r="T295" s="1397"/>
      <c r="U295" s="1397"/>
      <c r="V295" s="1397"/>
      <c r="W295" s="1391"/>
      <c r="X295" s="1391"/>
      <c r="Y295" s="1391"/>
      <c r="Z295" s="1391"/>
      <c r="AA295" s="1387"/>
      <c r="AB295" s="1391"/>
      <c r="AC295" s="1391"/>
      <c r="AD295" s="1394"/>
      <c r="AE295" s="1394"/>
      <c r="AF295" s="1398"/>
      <c r="AG295" s="1398"/>
      <c r="AH295" s="1398"/>
      <c r="AI295" s="1398"/>
      <c r="AJ295" s="1398"/>
      <c r="AK295" s="1398"/>
      <c r="AL295" s="1398"/>
      <c r="AM295" s="1399"/>
      <c r="AN295" s="1399"/>
      <c r="AO295" s="1399"/>
      <c r="AP295" s="1399"/>
      <c r="AQ295" s="1399"/>
      <c r="AR295" s="1399"/>
      <c r="AS295" s="1399"/>
      <c r="AT295" s="1396"/>
      <c r="AU295" s="1400"/>
      <c r="AV295" s="1400"/>
      <c r="AW295" s="1319"/>
    </row>
    <row r="296">
      <c r="A296" s="1245"/>
      <c r="B296" s="1387"/>
      <c r="C296" s="1388"/>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391"/>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05"/>
    </row>
    <row r="297">
      <c r="A297" s="1288"/>
      <c r="B297" s="1392"/>
      <c r="C297" s="1393"/>
      <c r="D297" s="1394"/>
      <c r="E297" s="1394"/>
      <c r="F297" s="1394"/>
      <c r="G297" s="1394"/>
      <c r="H297" s="1395"/>
      <c r="I297" s="1395"/>
      <c r="J297" s="1396"/>
      <c r="K297" s="1396"/>
      <c r="L297" s="1396"/>
      <c r="M297" s="1396"/>
      <c r="N297" s="1396"/>
      <c r="O297" s="1396"/>
      <c r="P297" s="1396"/>
      <c r="Q297" s="1397"/>
      <c r="R297" s="1397"/>
      <c r="S297" s="1397"/>
      <c r="T297" s="1397"/>
      <c r="U297" s="1397"/>
      <c r="V297" s="1397"/>
      <c r="W297" s="1391"/>
      <c r="X297" s="1391"/>
      <c r="Y297" s="1391"/>
      <c r="Z297" s="1391"/>
      <c r="AA297" s="1387"/>
      <c r="AB297" s="1391"/>
      <c r="AC297" s="1391"/>
      <c r="AD297" s="1394"/>
      <c r="AE297" s="1394"/>
      <c r="AF297" s="1398"/>
      <c r="AG297" s="1398"/>
      <c r="AH297" s="1398"/>
      <c r="AI297" s="1398"/>
      <c r="AJ297" s="1398"/>
      <c r="AK297" s="1398"/>
      <c r="AL297" s="1398"/>
      <c r="AM297" s="1399"/>
      <c r="AN297" s="1399"/>
      <c r="AO297" s="1399"/>
      <c r="AP297" s="1399"/>
      <c r="AQ297" s="1399"/>
      <c r="AR297" s="1399"/>
      <c r="AS297" s="1399"/>
      <c r="AT297" s="1396"/>
      <c r="AU297" s="1400"/>
      <c r="AV297" s="1400"/>
      <c r="AW297" s="1319"/>
    </row>
    <row r="298">
      <c r="A298" s="1245"/>
      <c r="B298" s="1387"/>
      <c r="C298" s="1388"/>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391"/>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05"/>
    </row>
    <row r="299">
      <c r="A299" s="1288"/>
      <c r="B299" s="1392"/>
      <c r="C299" s="1393"/>
      <c r="D299" s="1394"/>
      <c r="E299" s="1394"/>
      <c r="F299" s="1394"/>
      <c r="G299" s="1394"/>
      <c r="H299" s="1395"/>
      <c r="I299" s="1395"/>
      <c r="J299" s="1396"/>
      <c r="K299" s="1396"/>
      <c r="L299" s="1396"/>
      <c r="M299" s="1396"/>
      <c r="N299" s="1396"/>
      <c r="O299" s="1396"/>
      <c r="P299" s="1396"/>
      <c r="Q299" s="1397"/>
      <c r="R299" s="1397"/>
      <c r="S299" s="1397"/>
      <c r="T299" s="1397"/>
      <c r="U299" s="1397"/>
      <c r="V299" s="1397"/>
      <c r="W299" s="1391"/>
      <c r="X299" s="1391"/>
      <c r="Y299" s="1391"/>
      <c r="Z299" s="1391"/>
      <c r="AA299" s="1387"/>
      <c r="AB299" s="1391"/>
      <c r="AC299" s="1391"/>
      <c r="AD299" s="1394"/>
      <c r="AE299" s="1394"/>
      <c r="AF299" s="1398"/>
      <c r="AG299" s="1398"/>
      <c r="AH299" s="1398"/>
      <c r="AI299" s="1398"/>
      <c r="AJ299" s="1398"/>
      <c r="AK299" s="1398"/>
      <c r="AL299" s="1398"/>
      <c r="AM299" s="1399"/>
      <c r="AN299" s="1399"/>
      <c r="AO299" s="1399"/>
      <c r="AP299" s="1399"/>
      <c r="AQ299" s="1399"/>
      <c r="AR299" s="1399"/>
      <c r="AS299" s="1399"/>
      <c r="AT299" s="1396"/>
      <c r="AU299" s="1400"/>
      <c r="AV299" s="1400"/>
      <c r="AW299" s="1319"/>
    </row>
    <row r="300">
      <c r="A300" s="1245"/>
      <c r="B300" s="1387"/>
      <c r="C300" s="1388"/>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391"/>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05"/>
    </row>
    <row r="301">
      <c r="A301" s="1288"/>
      <c r="B301" s="1392"/>
      <c r="C301" s="1393"/>
      <c r="D301" s="1394"/>
      <c r="E301" s="1394"/>
      <c r="F301" s="1394"/>
      <c r="G301" s="1394"/>
      <c r="H301" s="1395"/>
      <c r="I301" s="1395"/>
      <c r="J301" s="1396"/>
      <c r="K301" s="1396"/>
      <c r="L301" s="1396"/>
      <c r="M301" s="1396"/>
      <c r="N301" s="1396"/>
      <c r="O301" s="1396"/>
      <c r="P301" s="1396"/>
      <c r="Q301" s="1397"/>
      <c r="R301" s="1397"/>
      <c r="S301" s="1397"/>
      <c r="T301" s="1397"/>
      <c r="U301" s="1397"/>
      <c r="V301" s="1397"/>
      <c r="W301" s="1391"/>
      <c r="X301" s="1391"/>
      <c r="Y301" s="1391"/>
      <c r="Z301" s="1391"/>
      <c r="AA301" s="1387"/>
      <c r="AB301" s="1391"/>
      <c r="AC301" s="1391"/>
      <c r="AD301" s="1394"/>
      <c r="AE301" s="1394"/>
      <c r="AF301" s="1398"/>
      <c r="AG301" s="1398"/>
      <c r="AH301" s="1398"/>
      <c r="AI301" s="1398"/>
      <c r="AJ301" s="1398"/>
      <c r="AK301" s="1398"/>
      <c r="AL301" s="1398"/>
      <c r="AM301" s="1399"/>
      <c r="AN301" s="1399"/>
      <c r="AO301" s="1399"/>
      <c r="AP301" s="1399"/>
      <c r="AQ301" s="1399"/>
      <c r="AR301" s="1399"/>
      <c r="AS301" s="1399"/>
      <c r="AT301" s="1396"/>
      <c r="AU301" s="1400"/>
      <c r="AV301" s="1400"/>
      <c r="AW301" s="1319"/>
    </row>
    <row r="302">
      <c r="A302" s="1245"/>
      <c r="B302" s="1387"/>
      <c r="C302" s="1388"/>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391"/>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05"/>
    </row>
    <row r="303">
      <c r="A303" s="1288"/>
      <c r="B303" s="1392"/>
      <c r="C303" s="1393"/>
      <c r="D303" s="1394"/>
      <c r="E303" s="1394"/>
      <c r="F303" s="1394"/>
      <c r="G303" s="1394"/>
      <c r="H303" s="1395"/>
      <c r="I303" s="1395"/>
      <c r="J303" s="1396"/>
      <c r="K303" s="1396"/>
      <c r="L303" s="1396"/>
      <c r="M303" s="1396"/>
      <c r="N303" s="1396"/>
      <c r="O303" s="1396"/>
      <c r="P303" s="1396"/>
      <c r="Q303" s="1397"/>
      <c r="R303" s="1397"/>
      <c r="S303" s="1397"/>
      <c r="T303" s="1397"/>
      <c r="U303" s="1397"/>
      <c r="V303" s="1397"/>
      <c r="W303" s="1391"/>
      <c r="X303" s="1391"/>
      <c r="Y303" s="1391"/>
      <c r="Z303" s="1391"/>
      <c r="AA303" s="1387"/>
      <c r="AB303" s="1391"/>
      <c r="AC303" s="1391"/>
      <c r="AD303" s="1394"/>
      <c r="AE303" s="1394"/>
      <c r="AF303" s="1398"/>
      <c r="AG303" s="1398"/>
      <c r="AH303" s="1398"/>
      <c r="AI303" s="1398"/>
      <c r="AJ303" s="1398"/>
      <c r="AK303" s="1398"/>
      <c r="AL303" s="1398"/>
      <c r="AM303" s="1399"/>
      <c r="AN303" s="1399"/>
      <c r="AO303" s="1399"/>
      <c r="AP303" s="1399"/>
      <c r="AQ303" s="1399"/>
      <c r="AR303" s="1399"/>
      <c r="AS303" s="1399"/>
      <c r="AT303" s="1396"/>
      <c r="AU303" s="1400"/>
      <c r="AV303" s="1400"/>
      <c r="AW303" s="1319"/>
    </row>
    <row r="304">
      <c r="A304" s="1245"/>
      <c r="B304" s="1387"/>
      <c r="C304" s="1388"/>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391"/>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05"/>
    </row>
    <row r="305">
      <c r="A305" s="1288"/>
      <c r="B305" s="1392"/>
      <c r="C305" s="1393"/>
      <c r="D305" s="1394"/>
      <c r="E305" s="1394"/>
      <c r="F305" s="1394"/>
      <c r="G305" s="1394"/>
      <c r="H305" s="1395"/>
      <c r="I305" s="1395"/>
      <c r="J305" s="1396"/>
      <c r="K305" s="1396"/>
      <c r="L305" s="1396"/>
      <c r="M305" s="1396"/>
      <c r="N305" s="1396"/>
      <c r="O305" s="1396"/>
      <c r="P305" s="1396"/>
      <c r="Q305" s="1397"/>
      <c r="R305" s="1397"/>
      <c r="S305" s="1397"/>
      <c r="T305" s="1397"/>
      <c r="U305" s="1397"/>
      <c r="V305" s="1397"/>
      <c r="W305" s="1391"/>
      <c r="X305" s="1391"/>
      <c r="Y305" s="1391"/>
      <c r="Z305" s="1391"/>
      <c r="AA305" s="1387"/>
      <c r="AB305" s="1391"/>
      <c r="AC305" s="1391"/>
      <c r="AD305" s="1394"/>
      <c r="AE305" s="1394"/>
      <c r="AF305" s="1398"/>
      <c r="AG305" s="1398"/>
      <c r="AH305" s="1398"/>
      <c r="AI305" s="1398"/>
      <c r="AJ305" s="1398"/>
      <c r="AK305" s="1398"/>
      <c r="AL305" s="1398"/>
      <c r="AM305" s="1399"/>
      <c r="AN305" s="1399"/>
      <c r="AO305" s="1399"/>
      <c r="AP305" s="1399"/>
      <c r="AQ305" s="1399"/>
      <c r="AR305" s="1399"/>
      <c r="AS305" s="1399"/>
      <c r="AT305" s="1396"/>
      <c r="AU305" s="1400"/>
      <c r="AV305" s="1400"/>
      <c r="AW305" s="1319"/>
    </row>
    <row r="306">
      <c r="A306" s="1245"/>
      <c r="B306" s="1387"/>
      <c r="C306" s="1388"/>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391"/>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05"/>
    </row>
    <row r="307">
      <c r="A307" s="1288"/>
      <c r="B307" s="1392"/>
      <c r="C307" s="1393"/>
      <c r="D307" s="1394"/>
      <c r="E307" s="1394"/>
      <c r="F307" s="1394"/>
      <c r="G307" s="1394"/>
      <c r="H307" s="1395"/>
      <c r="I307" s="1395"/>
      <c r="J307" s="1396"/>
      <c r="K307" s="1396"/>
      <c r="L307" s="1396"/>
      <c r="M307" s="1396"/>
      <c r="N307" s="1396"/>
      <c r="O307" s="1396"/>
      <c r="P307" s="1396"/>
      <c r="Q307" s="1397"/>
      <c r="R307" s="1397"/>
      <c r="S307" s="1397"/>
      <c r="T307" s="1397"/>
      <c r="U307" s="1397"/>
      <c r="V307" s="1397"/>
      <c r="W307" s="1391"/>
      <c r="X307" s="1391"/>
      <c r="Y307" s="1391"/>
      <c r="Z307" s="1391"/>
      <c r="AA307" s="1387"/>
      <c r="AB307" s="1391"/>
      <c r="AC307" s="1391"/>
      <c r="AD307" s="1394"/>
      <c r="AE307" s="1394"/>
      <c r="AF307" s="1398"/>
      <c r="AG307" s="1398"/>
      <c r="AH307" s="1398"/>
      <c r="AI307" s="1398"/>
      <c r="AJ307" s="1398"/>
      <c r="AK307" s="1398"/>
      <c r="AL307" s="1398"/>
      <c r="AM307" s="1399"/>
      <c r="AN307" s="1399"/>
      <c r="AO307" s="1399"/>
      <c r="AP307" s="1399"/>
      <c r="AQ307" s="1399"/>
      <c r="AR307" s="1399"/>
      <c r="AS307" s="1399"/>
      <c r="AT307" s="1396"/>
      <c r="AU307" s="1400"/>
      <c r="AV307" s="1400"/>
      <c r="AW307" s="1319"/>
    </row>
    <row r="308">
      <c r="A308" s="1245"/>
      <c r="B308" s="1387"/>
      <c r="C308" s="1388"/>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391"/>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05"/>
    </row>
    <row r="309">
      <c r="A309" s="1288"/>
      <c r="B309" s="1392"/>
      <c r="C309" s="1393"/>
      <c r="D309" s="1394"/>
      <c r="E309" s="1394"/>
      <c r="F309" s="1394"/>
      <c r="G309" s="1394"/>
      <c r="H309" s="1395"/>
      <c r="I309" s="1395"/>
      <c r="J309" s="1396"/>
      <c r="K309" s="1396"/>
      <c r="L309" s="1396"/>
      <c r="M309" s="1396"/>
      <c r="N309" s="1396"/>
      <c r="O309" s="1396"/>
      <c r="P309" s="1396"/>
      <c r="Q309" s="1397"/>
      <c r="R309" s="1397"/>
      <c r="S309" s="1397"/>
      <c r="T309" s="1397"/>
      <c r="U309" s="1397"/>
      <c r="V309" s="1397"/>
      <c r="W309" s="1391"/>
      <c r="X309" s="1391"/>
      <c r="Y309" s="1391"/>
      <c r="Z309" s="1391"/>
      <c r="AA309" s="1387"/>
      <c r="AB309" s="1391"/>
      <c r="AC309" s="1391"/>
      <c r="AD309" s="1394"/>
      <c r="AE309" s="1394"/>
      <c r="AF309" s="1398"/>
      <c r="AG309" s="1398"/>
      <c r="AH309" s="1398"/>
      <c r="AI309" s="1398"/>
      <c r="AJ309" s="1398"/>
      <c r="AK309" s="1398"/>
      <c r="AL309" s="1398"/>
      <c r="AM309" s="1399"/>
      <c r="AN309" s="1399"/>
      <c r="AO309" s="1399"/>
      <c r="AP309" s="1399"/>
      <c r="AQ309" s="1399"/>
      <c r="AR309" s="1399"/>
      <c r="AS309" s="1399"/>
      <c r="AT309" s="1396"/>
      <c r="AU309" s="1400"/>
      <c r="AV309" s="1400"/>
      <c r="AW309" s="1319"/>
    </row>
    <row r="310">
      <c r="A310" s="1245"/>
      <c r="B310" s="1387"/>
      <c r="C310" s="1388"/>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391"/>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05"/>
    </row>
    <row r="311">
      <c r="A311" s="1288"/>
      <c r="B311" s="1392"/>
      <c r="C311" s="1393"/>
      <c r="D311" s="1394"/>
      <c r="E311" s="1394"/>
      <c r="F311" s="1394"/>
      <c r="G311" s="1394"/>
      <c r="H311" s="1395"/>
      <c r="I311" s="1395"/>
      <c r="J311" s="1396"/>
      <c r="K311" s="1396"/>
      <c r="L311" s="1396"/>
      <c r="M311" s="1396"/>
      <c r="N311" s="1396"/>
      <c r="O311" s="1396"/>
      <c r="P311" s="1396"/>
      <c r="Q311" s="1397"/>
      <c r="R311" s="1397"/>
      <c r="S311" s="1397"/>
      <c r="T311" s="1397"/>
      <c r="U311" s="1397"/>
      <c r="V311" s="1397"/>
      <c r="W311" s="1391"/>
      <c r="X311" s="1391"/>
      <c r="Y311" s="1391"/>
      <c r="Z311" s="1391"/>
      <c r="AA311" s="1387"/>
      <c r="AB311" s="1391"/>
      <c r="AC311" s="1391"/>
      <c r="AD311" s="1394"/>
      <c r="AE311" s="1394"/>
      <c r="AF311" s="1398"/>
      <c r="AG311" s="1398"/>
      <c r="AH311" s="1398"/>
      <c r="AI311" s="1398"/>
      <c r="AJ311" s="1398"/>
      <c r="AK311" s="1398"/>
      <c r="AL311" s="1398"/>
      <c r="AM311" s="1399"/>
      <c r="AN311" s="1399"/>
      <c r="AO311" s="1399"/>
      <c r="AP311" s="1399"/>
      <c r="AQ311" s="1399"/>
      <c r="AR311" s="1399"/>
      <c r="AS311" s="1399"/>
      <c r="AT311" s="1396"/>
      <c r="AU311" s="1400"/>
      <c r="AV311" s="1400"/>
      <c r="AW311" s="1319"/>
    </row>
    <row r="312">
      <c r="A312" s="1245"/>
      <c r="B312" s="1387"/>
      <c r="C312" s="1388"/>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391"/>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05"/>
    </row>
    <row r="313">
      <c r="A313" s="1288"/>
      <c r="B313" s="1392"/>
      <c r="C313" s="1393"/>
      <c r="D313" s="1394"/>
      <c r="E313" s="1394"/>
      <c r="F313" s="1394"/>
      <c r="G313" s="1394"/>
      <c r="H313" s="1395"/>
      <c r="I313" s="1395"/>
      <c r="J313" s="1396"/>
      <c r="K313" s="1396"/>
      <c r="L313" s="1396"/>
      <c r="M313" s="1396"/>
      <c r="N313" s="1396"/>
      <c r="O313" s="1396"/>
      <c r="P313" s="1396"/>
      <c r="Q313" s="1397"/>
      <c r="R313" s="1397"/>
      <c r="S313" s="1397"/>
      <c r="T313" s="1397"/>
      <c r="U313" s="1397"/>
      <c r="V313" s="1397"/>
      <c r="W313" s="1391"/>
      <c r="X313" s="1391"/>
      <c r="Y313" s="1391"/>
      <c r="Z313" s="1391"/>
      <c r="AA313" s="1387"/>
      <c r="AB313" s="1391"/>
      <c r="AC313" s="1391"/>
      <c r="AD313" s="1394"/>
      <c r="AE313" s="1394"/>
      <c r="AF313" s="1398"/>
      <c r="AG313" s="1398"/>
      <c r="AH313" s="1398"/>
      <c r="AI313" s="1398"/>
      <c r="AJ313" s="1398"/>
      <c r="AK313" s="1398"/>
      <c r="AL313" s="1398"/>
      <c r="AM313" s="1399"/>
      <c r="AN313" s="1399"/>
      <c r="AO313" s="1399"/>
      <c r="AP313" s="1399"/>
      <c r="AQ313" s="1399"/>
      <c r="AR313" s="1399"/>
      <c r="AS313" s="1399"/>
      <c r="AT313" s="1396"/>
      <c r="AU313" s="1400"/>
      <c r="AV313" s="1400"/>
      <c r="AW313" s="1319"/>
    </row>
    <row r="314">
      <c r="A314" s="1245"/>
      <c r="B314" s="1387"/>
      <c r="C314" s="1388"/>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391"/>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05"/>
    </row>
    <row r="315">
      <c r="A315" s="1288"/>
      <c r="B315" s="1392"/>
      <c r="C315" s="1393"/>
      <c r="D315" s="1394"/>
      <c r="E315" s="1394"/>
      <c r="F315" s="1394"/>
      <c r="G315" s="1394"/>
      <c r="H315" s="1395"/>
      <c r="I315" s="1395"/>
      <c r="J315" s="1396"/>
      <c r="K315" s="1396"/>
      <c r="L315" s="1396"/>
      <c r="M315" s="1396"/>
      <c r="N315" s="1396"/>
      <c r="O315" s="1396"/>
      <c r="P315" s="1396"/>
      <c r="Q315" s="1397"/>
      <c r="R315" s="1397"/>
      <c r="S315" s="1397"/>
      <c r="T315" s="1397"/>
      <c r="U315" s="1397"/>
      <c r="V315" s="1397"/>
      <c r="W315" s="1391"/>
      <c r="X315" s="1391"/>
      <c r="Y315" s="1391"/>
      <c r="Z315" s="1391"/>
      <c r="AA315" s="1387"/>
      <c r="AB315" s="1391"/>
      <c r="AC315" s="1391"/>
      <c r="AD315" s="1394"/>
      <c r="AE315" s="1394"/>
      <c r="AF315" s="1398"/>
      <c r="AG315" s="1398"/>
      <c r="AH315" s="1398"/>
      <c r="AI315" s="1398"/>
      <c r="AJ315" s="1398"/>
      <c r="AK315" s="1398"/>
      <c r="AL315" s="1398"/>
      <c r="AM315" s="1399"/>
      <c r="AN315" s="1399"/>
      <c r="AO315" s="1399"/>
      <c r="AP315" s="1399"/>
      <c r="AQ315" s="1399"/>
      <c r="AR315" s="1399"/>
      <c r="AS315" s="1399"/>
      <c r="AT315" s="1396"/>
      <c r="AU315" s="1400"/>
      <c r="AV315" s="1400"/>
      <c r="AW315" s="1319"/>
    </row>
    <row r="316">
      <c r="A316" s="1245"/>
      <c r="B316" s="1387"/>
      <c r="C316" s="1388"/>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391"/>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05"/>
    </row>
    <row r="317">
      <c r="A317" s="1288"/>
      <c r="B317" s="1392"/>
      <c r="C317" s="1393"/>
      <c r="D317" s="1394"/>
      <c r="E317" s="1394"/>
      <c r="F317" s="1394"/>
      <c r="G317" s="1394"/>
      <c r="H317" s="1395"/>
      <c r="I317" s="1395"/>
      <c r="J317" s="1396"/>
      <c r="K317" s="1396"/>
      <c r="L317" s="1396"/>
      <c r="M317" s="1396"/>
      <c r="N317" s="1396"/>
      <c r="O317" s="1396"/>
      <c r="P317" s="1396"/>
      <c r="Q317" s="1397"/>
      <c r="R317" s="1397"/>
      <c r="S317" s="1397"/>
      <c r="T317" s="1397"/>
      <c r="U317" s="1397"/>
      <c r="V317" s="1397"/>
      <c r="W317" s="1391"/>
      <c r="X317" s="1391"/>
      <c r="Y317" s="1391"/>
      <c r="Z317" s="1391"/>
      <c r="AA317" s="1387"/>
      <c r="AB317" s="1391"/>
      <c r="AC317" s="1391"/>
      <c r="AD317" s="1394"/>
      <c r="AE317" s="1394"/>
      <c r="AF317" s="1398"/>
      <c r="AG317" s="1398"/>
      <c r="AH317" s="1398"/>
      <c r="AI317" s="1398"/>
      <c r="AJ317" s="1398"/>
      <c r="AK317" s="1398"/>
      <c r="AL317" s="1398"/>
      <c r="AM317" s="1399"/>
      <c r="AN317" s="1399"/>
      <c r="AO317" s="1399"/>
      <c r="AP317" s="1399"/>
      <c r="AQ317" s="1399"/>
      <c r="AR317" s="1399"/>
      <c r="AS317" s="1399"/>
      <c r="AT317" s="1396"/>
      <c r="AU317" s="1400"/>
      <c r="AV317" s="1400"/>
      <c r="AW317" s="1319"/>
    </row>
    <row r="318">
      <c r="A318" s="1245"/>
      <c r="B318" s="1387"/>
      <c r="C318" s="1388"/>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391"/>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05"/>
    </row>
    <row r="319">
      <c r="A319" s="1288"/>
      <c r="B319" s="1392"/>
      <c r="C319" s="1393"/>
      <c r="D319" s="1394"/>
      <c r="E319" s="1394"/>
      <c r="F319" s="1394"/>
      <c r="G319" s="1394"/>
      <c r="H319" s="1395"/>
      <c r="I319" s="1395"/>
      <c r="J319" s="1396"/>
      <c r="K319" s="1396"/>
      <c r="L319" s="1396"/>
      <c r="M319" s="1396"/>
      <c r="N319" s="1396"/>
      <c r="O319" s="1396"/>
      <c r="P319" s="1396"/>
      <c r="Q319" s="1397"/>
      <c r="R319" s="1397"/>
      <c r="S319" s="1397"/>
      <c r="T319" s="1397"/>
      <c r="U319" s="1397"/>
      <c r="V319" s="1397"/>
      <c r="W319" s="1391"/>
      <c r="X319" s="1391"/>
      <c r="Y319" s="1391"/>
      <c r="Z319" s="1391"/>
      <c r="AA319" s="1387"/>
      <c r="AB319" s="1391"/>
      <c r="AC319" s="1391"/>
      <c r="AD319" s="1394"/>
      <c r="AE319" s="1394"/>
      <c r="AF319" s="1398"/>
      <c r="AG319" s="1398"/>
      <c r="AH319" s="1398"/>
      <c r="AI319" s="1398"/>
      <c r="AJ319" s="1398"/>
      <c r="AK319" s="1398"/>
      <c r="AL319" s="1398"/>
      <c r="AM319" s="1399"/>
      <c r="AN319" s="1399"/>
      <c r="AO319" s="1399"/>
      <c r="AP319" s="1399"/>
      <c r="AQ319" s="1399"/>
      <c r="AR319" s="1399"/>
      <c r="AS319" s="1399"/>
      <c r="AT319" s="1396"/>
      <c r="AU319" s="1400"/>
      <c r="AV319" s="1400"/>
      <c r="AW319" s="1319"/>
    </row>
    <row r="320">
      <c r="A320" s="1245"/>
      <c r="B320" s="1387"/>
      <c r="C320" s="1388"/>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391"/>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05"/>
    </row>
    <row r="321">
      <c r="A321" s="1288"/>
      <c r="B321" s="1392"/>
      <c r="C321" s="1393"/>
      <c r="D321" s="1394"/>
      <c r="E321" s="1394"/>
      <c r="F321" s="1394"/>
      <c r="G321" s="1394"/>
      <c r="H321" s="1395"/>
      <c r="I321" s="1395"/>
      <c r="J321" s="1396"/>
      <c r="K321" s="1396"/>
      <c r="L321" s="1396"/>
      <c r="M321" s="1396"/>
      <c r="N321" s="1396"/>
      <c r="O321" s="1396"/>
      <c r="P321" s="1396"/>
      <c r="Q321" s="1397"/>
      <c r="R321" s="1397"/>
      <c r="S321" s="1397"/>
      <c r="T321" s="1397"/>
      <c r="U321" s="1397"/>
      <c r="V321" s="1397"/>
      <c r="W321" s="1391"/>
      <c r="X321" s="1391"/>
      <c r="Y321" s="1391"/>
      <c r="Z321" s="1391"/>
      <c r="AA321" s="1387"/>
      <c r="AB321" s="1391"/>
      <c r="AC321" s="1391"/>
      <c r="AD321" s="1394"/>
      <c r="AE321" s="1394"/>
      <c r="AF321" s="1398"/>
      <c r="AG321" s="1398"/>
      <c r="AH321" s="1398"/>
      <c r="AI321" s="1398"/>
      <c r="AJ321" s="1398"/>
      <c r="AK321" s="1398"/>
      <c r="AL321" s="1398"/>
      <c r="AM321" s="1399"/>
      <c r="AN321" s="1399"/>
      <c r="AO321" s="1399"/>
      <c r="AP321" s="1399"/>
      <c r="AQ321" s="1399"/>
      <c r="AR321" s="1399"/>
      <c r="AS321" s="1399"/>
      <c r="AT321" s="1396"/>
      <c r="AU321" s="1400"/>
      <c r="AV321" s="1400"/>
      <c r="AW321" s="1319"/>
    </row>
    <row r="322">
      <c r="A322" s="1245"/>
      <c r="B322" s="1387"/>
      <c r="C322" s="1388"/>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391"/>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05"/>
    </row>
    <row r="323">
      <c r="A323" s="1288"/>
      <c r="B323" s="1392"/>
      <c r="C323" s="1393"/>
      <c r="D323" s="1394"/>
      <c r="E323" s="1394"/>
      <c r="F323" s="1394"/>
      <c r="G323" s="1394"/>
      <c r="H323" s="1395"/>
      <c r="I323" s="1395"/>
      <c r="J323" s="1396"/>
      <c r="K323" s="1396"/>
      <c r="L323" s="1396"/>
      <c r="M323" s="1396"/>
      <c r="N323" s="1396"/>
      <c r="O323" s="1396"/>
      <c r="P323" s="1396"/>
      <c r="Q323" s="1397"/>
      <c r="R323" s="1397"/>
      <c r="S323" s="1397"/>
      <c r="T323" s="1397"/>
      <c r="U323" s="1397"/>
      <c r="V323" s="1397"/>
      <c r="W323" s="1391"/>
      <c r="X323" s="1391"/>
      <c r="Y323" s="1391"/>
      <c r="Z323" s="1391"/>
      <c r="AA323" s="1387"/>
      <c r="AB323" s="1391"/>
      <c r="AC323" s="1391"/>
      <c r="AD323" s="1394"/>
      <c r="AE323" s="1394"/>
      <c r="AF323" s="1398"/>
      <c r="AG323" s="1398"/>
      <c r="AH323" s="1398"/>
      <c r="AI323" s="1398"/>
      <c r="AJ323" s="1398"/>
      <c r="AK323" s="1398"/>
      <c r="AL323" s="1398"/>
      <c r="AM323" s="1399"/>
      <c r="AN323" s="1399"/>
      <c r="AO323" s="1399"/>
      <c r="AP323" s="1399"/>
      <c r="AQ323" s="1399"/>
      <c r="AR323" s="1399"/>
      <c r="AS323" s="1399"/>
      <c r="AT323" s="1396"/>
      <c r="AU323" s="1400"/>
      <c r="AV323" s="1400"/>
      <c r="AW323" s="1319"/>
    </row>
    <row r="324">
      <c r="A324" s="1245"/>
      <c r="B324" s="1387"/>
      <c r="C324" s="1388"/>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391"/>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05"/>
    </row>
    <row r="325">
      <c r="A325" s="1288"/>
      <c r="B325" s="1392"/>
      <c r="C325" s="1393"/>
      <c r="D325" s="1394"/>
      <c r="E325" s="1394"/>
      <c r="F325" s="1394"/>
      <c r="G325" s="1394"/>
      <c r="H325" s="1395"/>
      <c r="I325" s="1395"/>
      <c r="J325" s="1396"/>
      <c r="K325" s="1396"/>
      <c r="L325" s="1396"/>
      <c r="M325" s="1396"/>
      <c r="N325" s="1396"/>
      <c r="O325" s="1396"/>
      <c r="P325" s="1396"/>
      <c r="Q325" s="1397"/>
      <c r="R325" s="1397"/>
      <c r="S325" s="1397"/>
      <c r="T325" s="1397"/>
      <c r="U325" s="1397"/>
      <c r="V325" s="1397"/>
      <c r="W325" s="1391"/>
      <c r="X325" s="1391"/>
      <c r="Y325" s="1391"/>
      <c r="Z325" s="1391"/>
      <c r="AA325" s="1387"/>
      <c r="AB325" s="1391"/>
      <c r="AC325" s="1391"/>
      <c r="AD325" s="1394"/>
      <c r="AE325" s="1394"/>
      <c r="AF325" s="1398"/>
      <c r="AG325" s="1398"/>
      <c r="AH325" s="1398"/>
      <c r="AI325" s="1398"/>
      <c r="AJ325" s="1398"/>
      <c r="AK325" s="1398"/>
      <c r="AL325" s="1398"/>
      <c r="AM325" s="1399"/>
      <c r="AN325" s="1399"/>
      <c r="AO325" s="1399"/>
      <c r="AP325" s="1399"/>
      <c r="AQ325" s="1399"/>
      <c r="AR325" s="1399"/>
      <c r="AS325" s="1399"/>
      <c r="AT325" s="1396"/>
      <c r="AU325" s="1400"/>
      <c r="AV325" s="1400"/>
      <c r="AW325" s="1319"/>
    </row>
    <row r="326">
      <c r="A326" s="1245"/>
      <c r="B326" s="1387"/>
      <c r="C326" s="1388"/>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391"/>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05"/>
    </row>
    <row r="327">
      <c r="A327" s="1288"/>
      <c r="B327" s="1392"/>
      <c r="C327" s="1393"/>
      <c r="D327" s="1394"/>
      <c r="E327" s="1394"/>
      <c r="F327" s="1394"/>
      <c r="G327" s="1394"/>
      <c r="H327" s="1395"/>
      <c r="I327" s="1395"/>
      <c r="J327" s="1396"/>
      <c r="K327" s="1396"/>
      <c r="L327" s="1396"/>
      <c r="M327" s="1396"/>
      <c r="N327" s="1396"/>
      <c r="O327" s="1396"/>
      <c r="P327" s="1396"/>
      <c r="Q327" s="1397"/>
      <c r="R327" s="1397"/>
      <c r="S327" s="1397"/>
      <c r="T327" s="1397"/>
      <c r="U327" s="1397"/>
      <c r="V327" s="1397"/>
      <c r="W327" s="1391"/>
      <c r="X327" s="1391"/>
      <c r="Y327" s="1391"/>
      <c r="Z327" s="1391"/>
      <c r="AA327" s="1387"/>
      <c r="AB327" s="1391"/>
      <c r="AC327" s="1391"/>
      <c r="AD327" s="1394"/>
      <c r="AE327" s="1394"/>
      <c r="AF327" s="1398"/>
      <c r="AG327" s="1398"/>
      <c r="AH327" s="1398"/>
      <c r="AI327" s="1398"/>
      <c r="AJ327" s="1398"/>
      <c r="AK327" s="1398"/>
      <c r="AL327" s="1398"/>
      <c r="AM327" s="1399"/>
      <c r="AN327" s="1399"/>
      <c r="AO327" s="1399"/>
      <c r="AP327" s="1399"/>
      <c r="AQ327" s="1399"/>
      <c r="AR327" s="1399"/>
      <c r="AS327" s="1399"/>
      <c r="AT327" s="1396"/>
      <c r="AU327" s="1400"/>
      <c r="AV327" s="1400"/>
      <c r="AW327" s="1319"/>
    </row>
    <row r="328">
      <c r="A328" s="1245"/>
      <c r="B328" s="1387"/>
      <c r="C328" s="1388"/>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391"/>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05"/>
    </row>
    <row r="329">
      <c r="A329" s="1288"/>
      <c r="B329" s="1392"/>
      <c r="C329" s="1393"/>
      <c r="D329" s="1394"/>
      <c r="E329" s="1394"/>
      <c r="F329" s="1394"/>
      <c r="G329" s="1394"/>
      <c r="H329" s="1395"/>
      <c r="I329" s="1395"/>
      <c r="J329" s="1396"/>
      <c r="K329" s="1396"/>
      <c r="L329" s="1396"/>
      <c r="M329" s="1396"/>
      <c r="N329" s="1396"/>
      <c r="O329" s="1396"/>
      <c r="P329" s="1396"/>
      <c r="Q329" s="1397"/>
      <c r="R329" s="1397"/>
      <c r="S329" s="1397"/>
      <c r="T329" s="1397"/>
      <c r="U329" s="1397"/>
      <c r="V329" s="1397"/>
      <c r="W329" s="1391"/>
      <c r="X329" s="1391"/>
      <c r="Y329" s="1391"/>
      <c r="Z329" s="1391"/>
      <c r="AA329" s="1387"/>
      <c r="AB329" s="1391"/>
      <c r="AC329" s="1391"/>
      <c r="AD329" s="1394"/>
      <c r="AE329" s="1394"/>
      <c r="AF329" s="1398"/>
      <c r="AG329" s="1398"/>
      <c r="AH329" s="1398"/>
      <c r="AI329" s="1398"/>
      <c r="AJ329" s="1398"/>
      <c r="AK329" s="1398"/>
      <c r="AL329" s="1398"/>
      <c r="AM329" s="1399"/>
      <c r="AN329" s="1399"/>
      <c r="AO329" s="1399"/>
      <c r="AP329" s="1399"/>
      <c r="AQ329" s="1399"/>
      <c r="AR329" s="1399"/>
      <c r="AS329" s="1399"/>
      <c r="AT329" s="1396"/>
      <c r="AU329" s="1400"/>
      <c r="AV329" s="1400"/>
      <c r="AW329" s="1319"/>
    </row>
    <row r="330">
      <c r="A330" s="1245"/>
      <c r="B330" s="1387"/>
      <c r="C330" s="1388"/>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391"/>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05"/>
    </row>
    <row r="331">
      <c r="A331" s="1288"/>
      <c r="B331" s="1392"/>
      <c r="C331" s="1393"/>
      <c r="D331" s="1394"/>
      <c r="E331" s="1394"/>
      <c r="F331" s="1394"/>
      <c r="G331" s="1394"/>
      <c r="H331" s="1395"/>
      <c r="I331" s="1395"/>
      <c r="J331" s="1396"/>
      <c r="K331" s="1396"/>
      <c r="L331" s="1396"/>
      <c r="M331" s="1396"/>
      <c r="N331" s="1396"/>
      <c r="O331" s="1396"/>
      <c r="P331" s="1396"/>
      <c r="Q331" s="1397"/>
      <c r="R331" s="1397"/>
      <c r="S331" s="1397"/>
      <c r="T331" s="1397"/>
      <c r="U331" s="1397"/>
      <c r="V331" s="1397"/>
      <c r="W331" s="1391"/>
      <c r="X331" s="1391"/>
      <c r="Y331" s="1391"/>
      <c r="Z331" s="1391"/>
      <c r="AA331" s="1387"/>
      <c r="AB331" s="1391"/>
      <c r="AC331" s="1391"/>
      <c r="AD331" s="1394"/>
      <c r="AE331" s="1394"/>
      <c r="AF331" s="1398"/>
      <c r="AG331" s="1398"/>
      <c r="AH331" s="1398"/>
      <c r="AI331" s="1398"/>
      <c r="AJ331" s="1398"/>
      <c r="AK331" s="1398"/>
      <c r="AL331" s="1398"/>
      <c r="AM331" s="1399"/>
      <c r="AN331" s="1399"/>
      <c r="AO331" s="1399"/>
      <c r="AP331" s="1399"/>
      <c r="AQ331" s="1399"/>
      <c r="AR331" s="1399"/>
      <c r="AS331" s="1399"/>
      <c r="AT331" s="1396"/>
      <c r="AU331" s="1400"/>
      <c r="AV331" s="1400"/>
      <c r="AW331" s="1319"/>
    </row>
    <row r="332">
      <c r="A332" s="1245"/>
      <c r="B332" s="1387"/>
      <c r="C332" s="1388"/>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391"/>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05"/>
    </row>
    <row r="333">
      <c r="A333" s="1288"/>
      <c r="B333" s="1392"/>
      <c r="C333" s="1393"/>
      <c r="D333" s="1394"/>
      <c r="E333" s="1394"/>
      <c r="F333" s="1394"/>
      <c r="G333" s="1394"/>
      <c r="H333" s="1395"/>
      <c r="I333" s="1395"/>
      <c r="J333" s="1396"/>
      <c r="K333" s="1396"/>
      <c r="L333" s="1396"/>
      <c r="M333" s="1396"/>
      <c r="N333" s="1396"/>
      <c r="O333" s="1396"/>
      <c r="P333" s="1396"/>
      <c r="Q333" s="1397"/>
      <c r="R333" s="1397"/>
      <c r="S333" s="1397"/>
      <c r="T333" s="1397"/>
      <c r="U333" s="1397"/>
      <c r="V333" s="1397"/>
      <c r="W333" s="1391"/>
      <c r="X333" s="1391"/>
      <c r="Y333" s="1391"/>
      <c r="Z333" s="1391"/>
      <c r="AA333" s="1387"/>
      <c r="AB333" s="1391"/>
      <c r="AC333" s="1391"/>
      <c r="AD333" s="1394"/>
      <c r="AE333" s="1394"/>
      <c r="AF333" s="1398"/>
      <c r="AG333" s="1398"/>
      <c r="AH333" s="1398"/>
      <c r="AI333" s="1398"/>
      <c r="AJ333" s="1398"/>
      <c r="AK333" s="1398"/>
      <c r="AL333" s="1398"/>
      <c r="AM333" s="1399"/>
      <c r="AN333" s="1399"/>
      <c r="AO333" s="1399"/>
      <c r="AP333" s="1399"/>
      <c r="AQ333" s="1399"/>
      <c r="AR333" s="1399"/>
      <c r="AS333" s="1399"/>
      <c r="AT333" s="1396"/>
      <c r="AU333" s="1400"/>
      <c r="AV333" s="1400"/>
      <c r="AW333" s="1319"/>
    </row>
    <row r="334">
      <c r="A334" s="1245"/>
      <c r="B334" s="1387"/>
      <c r="C334" s="1388"/>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391"/>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05"/>
    </row>
    <row r="335">
      <c r="A335" s="1288"/>
      <c r="B335" s="1392"/>
      <c r="C335" s="1393"/>
      <c r="D335" s="1394"/>
      <c r="E335" s="1394"/>
      <c r="F335" s="1394"/>
      <c r="G335" s="1394"/>
      <c r="H335" s="1395"/>
      <c r="I335" s="1395"/>
      <c r="J335" s="1396"/>
      <c r="K335" s="1396"/>
      <c r="L335" s="1396"/>
      <c r="M335" s="1396"/>
      <c r="N335" s="1396"/>
      <c r="O335" s="1396"/>
      <c r="P335" s="1396"/>
      <c r="Q335" s="1397"/>
      <c r="R335" s="1397"/>
      <c r="S335" s="1397"/>
      <c r="T335" s="1397"/>
      <c r="U335" s="1397"/>
      <c r="V335" s="1397"/>
      <c r="W335" s="1391"/>
      <c r="X335" s="1391"/>
      <c r="Y335" s="1391"/>
      <c r="Z335" s="1391"/>
      <c r="AA335" s="1387"/>
      <c r="AB335" s="1391"/>
      <c r="AC335" s="1391"/>
      <c r="AD335" s="1394"/>
      <c r="AE335" s="1394"/>
      <c r="AF335" s="1398"/>
      <c r="AG335" s="1398"/>
      <c r="AH335" s="1398"/>
      <c r="AI335" s="1398"/>
      <c r="AJ335" s="1398"/>
      <c r="AK335" s="1398"/>
      <c r="AL335" s="1398"/>
      <c r="AM335" s="1399"/>
      <c r="AN335" s="1399"/>
      <c r="AO335" s="1399"/>
      <c r="AP335" s="1399"/>
      <c r="AQ335" s="1399"/>
      <c r="AR335" s="1399"/>
      <c r="AS335" s="1399"/>
      <c r="AT335" s="1396"/>
      <c r="AU335" s="1400"/>
      <c r="AV335" s="1400"/>
      <c r="AW335" s="1319"/>
    </row>
    <row r="336">
      <c r="A336" s="1245"/>
      <c r="B336" s="1387"/>
      <c r="C336" s="1388"/>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391"/>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05"/>
    </row>
    <row r="337">
      <c r="A337" s="1288"/>
      <c r="B337" s="1392"/>
      <c r="C337" s="1393"/>
      <c r="D337" s="1394"/>
      <c r="E337" s="1394"/>
      <c r="F337" s="1394"/>
      <c r="G337" s="1394"/>
      <c r="H337" s="1395"/>
      <c r="I337" s="1395"/>
      <c r="J337" s="1396"/>
      <c r="K337" s="1396"/>
      <c r="L337" s="1396"/>
      <c r="M337" s="1396"/>
      <c r="N337" s="1396"/>
      <c r="O337" s="1396"/>
      <c r="P337" s="1396"/>
      <c r="Q337" s="1397"/>
      <c r="R337" s="1397"/>
      <c r="S337" s="1397"/>
      <c r="T337" s="1397"/>
      <c r="U337" s="1397"/>
      <c r="V337" s="1397"/>
      <c r="W337" s="1391"/>
      <c r="X337" s="1391"/>
      <c r="Y337" s="1391"/>
      <c r="Z337" s="1391"/>
      <c r="AA337" s="1387"/>
      <c r="AB337" s="1391"/>
      <c r="AC337" s="1391"/>
      <c r="AD337" s="1394"/>
      <c r="AE337" s="1394"/>
      <c r="AF337" s="1398"/>
      <c r="AG337" s="1398"/>
      <c r="AH337" s="1398"/>
      <c r="AI337" s="1398"/>
      <c r="AJ337" s="1398"/>
      <c r="AK337" s="1398"/>
      <c r="AL337" s="1398"/>
      <c r="AM337" s="1399"/>
      <c r="AN337" s="1399"/>
      <c r="AO337" s="1399"/>
      <c r="AP337" s="1399"/>
      <c r="AQ337" s="1399"/>
      <c r="AR337" s="1399"/>
      <c r="AS337" s="1399"/>
      <c r="AT337" s="1396"/>
      <c r="AU337" s="1400"/>
      <c r="AV337" s="1400"/>
      <c r="AW337" s="1319"/>
    </row>
    <row r="338">
      <c r="A338" s="1245"/>
      <c r="B338" s="1387"/>
      <c r="C338" s="1388"/>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391"/>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05"/>
    </row>
    <row r="339">
      <c r="A339" s="1288"/>
      <c r="B339" s="1392"/>
      <c r="C339" s="1393"/>
      <c r="D339" s="1394"/>
      <c r="E339" s="1394"/>
      <c r="F339" s="1394"/>
      <c r="G339" s="1394"/>
      <c r="H339" s="1395"/>
      <c r="I339" s="1395"/>
      <c r="J339" s="1396"/>
      <c r="K339" s="1396"/>
      <c r="L339" s="1396"/>
      <c r="M339" s="1396"/>
      <c r="N339" s="1396"/>
      <c r="O339" s="1396"/>
      <c r="P339" s="1396"/>
      <c r="Q339" s="1397"/>
      <c r="R339" s="1397"/>
      <c r="S339" s="1397"/>
      <c r="T339" s="1397"/>
      <c r="U339" s="1397"/>
      <c r="V339" s="1397"/>
      <c r="W339" s="1391"/>
      <c r="X339" s="1391"/>
      <c r="Y339" s="1391"/>
      <c r="Z339" s="1391"/>
      <c r="AA339" s="1387"/>
      <c r="AB339" s="1391"/>
      <c r="AC339" s="1391"/>
      <c r="AD339" s="1394"/>
      <c r="AE339" s="1394"/>
      <c r="AF339" s="1398"/>
      <c r="AG339" s="1398"/>
      <c r="AH339" s="1398"/>
      <c r="AI339" s="1398"/>
      <c r="AJ339" s="1398"/>
      <c r="AK339" s="1398"/>
      <c r="AL339" s="1398"/>
      <c r="AM339" s="1399"/>
      <c r="AN339" s="1399"/>
      <c r="AO339" s="1399"/>
      <c r="AP339" s="1399"/>
      <c r="AQ339" s="1399"/>
      <c r="AR339" s="1399"/>
      <c r="AS339" s="1399"/>
      <c r="AT339" s="1396"/>
      <c r="AU339" s="1400"/>
      <c r="AV339" s="1400"/>
      <c r="AW339" s="1319"/>
    </row>
    <row r="340">
      <c r="A340" s="1245"/>
      <c r="B340" s="1387"/>
      <c r="C340" s="1388"/>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391"/>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05"/>
    </row>
    <row r="341">
      <c r="A341" s="1288"/>
      <c r="B341" s="1392"/>
      <c r="C341" s="1393"/>
      <c r="D341" s="1394"/>
      <c r="E341" s="1394"/>
      <c r="F341" s="1394"/>
      <c r="G341" s="1394"/>
      <c r="H341" s="1395"/>
      <c r="I341" s="1395"/>
      <c r="J341" s="1396"/>
      <c r="K341" s="1396"/>
      <c r="L341" s="1396"/>
      <c r="M341" s="1396"/>
      <c r="N341" s="1396"/>
      <c r="O341" s="1396"/>
      <c r="P341" s="1396"/>
      <c r="Q341" s="1397"/>
      <c r="R341" s="1397"/>
      <c r="S341" s="1397"/>
      <c r="T341" s="1397"/>
      <c r="U341" s="1397"/>
      <c r="V341" s="1397"/>
      <c r="W341" s="1391"/>
      <c r="X341" s="1391"/>
      <c r="Y341" s="1391"/>
      <c r="Z341" s="1391"/>
      <c r="AA341" s="1387"/>
      <c r="AB341" s="1391"/>
      <c r="AC341" s="1391"/>
      <c r="AD341" s="1394"/>
      <c r="AE341" s="1394"/>
      <c r="AF341" s="1398"/>
      <c r="AG341" s="1398"/>
      <c r="AH341" s="1398"/>
      <c r="AI341" s="1398"/>
      <c r="AJ341" s="1398"/>
      <c r="AK341" s="1398"/>
      <c r="AL341" s="1398"/>
      <c r="AM341" s="1399"/>
      <c r="AN341" s="1399"/>
      <c r="AO341" s="1399"/>
      <c r="AP341" s="1399"/>
      <c r="AQ341" s="1399"/>
      <c r="AR341" s="1399"/>
      <c r="AS341" s="1399"/>
      <c r="AT341" s="1396"/>
      <c r="AU341" s="1400"/>
      <c r="AV341" s="1400"/>
      <c r="AW341" s="1319"/>
    </row>
    <row r="342">
      <c r="A342" s="1245"/>
      <c r="B342" s="1387"/>
      <c r="C342" s="1388"/>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391"/>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05"/>
    </row>
    <row r="343">
      <c r="A343" s="1288"/>
      <c r="B343" s="1392"/>
      <c r="C343" s="1393"/>
      <c r="D343" s="1394"/>
      <c r="E343" s="1394"/>
      <c r="F343" s="1394"/>
      <c r="G343" s="1394"/>
      <c r="H343" s="1395"/>
      <c r="I343" s="1395"/>
      <c r="J343" s="1396"/>
      <c r="K343" s="1396"/>
      <c r="L343" s="1396"/>
      <c r="M343" s="1396"/>
      <c r="N343" s="1396"/>
      <c r="O343" s="1396"/>
      <c r="P343" s="1396"/>
      <c r="Q343" s="1397"/>
      <c r="R343" s="1397"/>
      <c r="S343" s="1397"/>
      <c r="T343" s="1397"/>
      <c r="U343" s="1397"/>
      <c r="V343" s="1397"/>
      <c r="W343" s="1391"/>
      <c r="X343" s="1391"/>
      <c r="Y343" s="1391"/>
      <c r="Z343" s="1391"/>
      <c r="AA343" s="1387"/>
      <c r="AB343" s="1391"/>
      <c r="AC343" s="1391"/>
      <c r="AD343" s="1394"/>
      <c r="AE343" s="1394"/>
      <c r="AF343" s="1398"/>
      <c r="AG343" s="1398"/>
      <c r="AH343" s="1398"/>
      <c r="AI343" s="1398"/>
      <c r="AJ343" s="1398"/>
      <c r="AK343" s="1398"/>
      <c r="AL343" s="1398"/>
      <c r="AM343" s="1399"/>
      <c r="AN343" s="1399"/>
      <c r="AO343" s="1399"/>
      <c r="AP343" s="1399"/>
      <c r="AQ343" s="1399"/>
      <c r="AR343" s="1399"/>
      <c r="AS343" s="1399"/>
      <c r="AT343" s="1396"/>
      <c r="AU343" s="1400"/>
      <c r="AV343" s="1400"/>
      <c r="AW343" s="1319"/>
    </row>
    <row r="344">
      <c r="A344" s="1245"/>
      <c r="B344" s="1387"/>
      <c r="C344" s="1388"/>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391"/>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05"/>
    </row>
    <row r="345">
      <c r="A345" s="1288"/>
      <c r="B345" s="1392"/>
      <c r="C345" s="1393"/>
      <c r="D345" s="1394"/>
      <c r="E345" s="1394"/>
      <c r="F345" s="1394"/>
      <c r="G345" s="1394"/>
      <c r="H345" s="1395"/>
      <c r="I345" s="1395"/>
      <c r="J345" s="1396"/>
      <c r="K345" s="1396"/>
      <c r="L345" s="1396"/>
      <c r="M345" s="1396"/>
      <c r="N345" s="1396"/>
      <c r="O345" s="1396"/>
      <c r="P345" s="1396"/>
      <c r="Q345" s="1397"/>
      <c r="R345" s="1397"/>
      <c r="S345" s="1397"/>
      <c r="T345" s="1397"/>
      <c r="U345" s="1397"/>
      <c r="V345" s="1397"/>
      <c r="W345" s="1391"/>
      <c r="X345" s="1391"/>
      <c r="Y345" s="1391"/>
      <c r="Z345" s="1391"/>
      <c r="AA345" s="1387"/>
      <c r="AB345" s="1391"/>
      <c r="AC345" s="1391"/>
      <c r="AD345" s="1394"/>
      <c r="AE345" s="1394"/>
      <c r="AF345" s="1398"/>
      <c r="AG345" s="1398"/>
      <c r="AH345" s="1398"/>
      <c r="AI345" s="1398"/>
      <c r="AJ345" s="1398"/>
      <c r="AK345" s="1398"/>
      <c r="AL345" s="1398"/>
      <c r="AM345" s="1399"/>
      <c r="AN345" s="1399"/>
      <c r="AO345" s="1399"/>
      <c r="AP345" s="1399"/>
      <c r="AQ345" s="1399"/>
      <c r="AR345" s="1399"/>
      <c r="AS345" s="1399"/>
      <c r="AT345" s="1396"/>
      <c r="AU345" s="1400"/>
      <c r="AV345" s="1400"/>
      <c r="AW345" s="1319"/>
    </row>
    <row r="346">
      <c r="A346" s="1245"/>
      <c r="B346" s="1387"/>
      <c r="C346" s="1388"/>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391"/>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05"/>
    </row>
    <row r="347">
      <c r="A347" s="1288"/>
      <c r="B347" s="1392"/>
      <c r="C347" s="1393"/>
      <c r="D347" s="1394"/>
      <c r="E347" s="1394"/>
      <c r="F347" s="1394"/>
      <c r="G347" s="1394"/>
      <c r="H347" s="1395"/>
      <c r="I347" s="1395"/>
      <c r="J347" s="1396"/>
      <c r="K347" s="1396"/>
      <c r="L347" s="1396"/>
      <c r="M347" s="1396"/>
      <c r="N347" s="1396"/>
      <c r="O347" s="1396"/>
      <c r="P347" s="1396"/>
      <c r="Q347" s="1397"/>
      <c r="R347" s="1397"/>
      <c r="S347" s="1397"/>
      <c r="T347" s="1397"/>
      <c r="U347" s="1397"/>
      <c r="V347" s="1397"/>
      <c r="W347" s="1391"/>
      <c r="X347" s="1391"/>
      <c r="Y347" s="1391"/>
      <c r="Z347" s="1391"/>
      <c r="AA347" s="1387"/>
      <c r="AB347" s="1391"/>
      <c r="AC347" s="1391"/>
      <c r="AD347" s="1394"/>
      <c r="AE347" s="1394"/>
      <c r="AF347" s="1398"/>
      <c r="AG347" s="1398"/>
      <c r="AH347" s="1398"/>
      <c r="AI347" s="1398"/>
      <c r="AJ347" s="1398"/>
      <c r="AK347" s="1398"/>
      <c r="AL347" s="1398"/>
      <c r="AM347" s="1399"/>
      <c r="AN347" s="1399"/>
      <c r="AO347" s="1399"/>
      <c r="AP347" s="1399"/>
      <c r="AQ347" s="1399"/>
      <c r="AR347" s="1399"/>
      <c r="AS347" s="1399"/>
      <c r="AT347" s="1396"/>
      <c r="AU347" s="1400"/>
      <c r="AV347" s="1400"/>
      <c r="AW347" s="1319"/>
    </row>
    <row r="348">
      <c r="A348" s="1245"/>
      <c r="B348" s="1387"/>
      <c r="C348" s="1388"/>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391"/>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05"/>
    </row>
    <row r="349">
      <c r="A349" s="1288"/>
      <c r="B349" s="1392"/>
      <c r="C349" s="1393"/>
      <c r="D349" s="1394"/>
      <c r="E349" s="1394"/>
      <c r="F349" s="1394"/>
      <c r="G349" s="1394"/>
      <c r="H349" s="1395"/>
      <c r="I349" s="1395"/>
      <c r="J349" s="1396"/>
      <c r="K349" s="1396"/>
      <c r="L349" s="1396"/>
      <c r="M349" s="1396"/>
      <c r="N349" s="1396"/>
      <c r="O349" s="1396"/>
      <c r="P349" s="1396"/>
      <c r="Q349" s="1397"/>
      <c r="R349" s="1397"/>
      <c r="S349" s="1397"/>
      <c r="T349" s="1397"/>
      <c r="U349" s="1397"/>
      <c r="V349" s="1397"/>
      <c r="W349" s="1391"/>
      <c r="X349" s="1391"/>
      <c r="Y349" s="1391"/>
      <c r="Z349" s="1391"/>
      <c r="AA349" s="1387"/>
      <c r="AB349" s="1391"/>
      <c r="AC349" s="1391"/>
      <c r="AD349" s="1394"/>
      <c r="AE349" s="1394"/>
      <c r="AF349" s="1398"/>
      <c r="AG349" s="1398"/>
      <c r="AH349" s="1398"/>
      <c r="AI349" s="1398"/>
      <c r="AJ349" s="1398"/>
      <c r="AK349" s="1398"/>
      <c r="AL349" s="1398"/>
      <c r="AM349" s="1399"/>
      <c r="AN349" s="1399"/>
      <c r="AO349" s="1399"/>
      <c r="AP349" s="1399"/>
      <c r="AQ349" s="1399"/>
      <c r="AR349" s="1399"/>
      <c r="AS349" s="1399"/>
      <c r="AT349" s="1396"/>
      <c r="AU349" s="1400"/>
      <c r="AV349" s="1400"/>
      <c r="AW349" s="1319"/>
    </row>
    <row r="350">
      <c r="A350" s="1245"/>
      <c r="B350" s="1387"/>
      <c r="C350" s="1388"/>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391"/>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05"/>
    </row>
    <row r="351">
      <c r="A351" s="1288"/>
      <c r="B351" s="1392"/>
      <c r="C351" s="1393"/>
      <c r="D351" s="1394"/>
      <c r="E351" s="1394"/>
      <c r="F351" s="1394"/>
      <c r="G351" s="1394"/>
      <c r="H351" s="1395"/>
      <c r="I351" s="1395"/>
      <c r="J351" s="1396"/>
      <c r="K351" s="1396"/>
      <c r="L351" s="1396"/>
      <c r="M351" s="1396"/>
      <c r="N351" s="1396"/>
      <c r="O351" s="1396"/>
      <c r="P351" s="1396"/>
      <c r="Q351" s="1397"/>
      <c r="R351" s="1397"/>
      <c r="S351" s="1397"/>
      <c r="T351" s="1397"/>
      <c r="U351" s="1397"/>
      <c r="V351" s="1397"/>
      <c r="W351" s="1391"/>
      <c r="X351" s="1391"/>
      <c r="Y351" s="1391"/>
      <c r="Z351" s="1391"/>
      <c r="AA351" s="1387"/>
      <c r="AB351" s="1391"/>
      <c r="AC351" s="1391"/>
      <c r="AD351" s="1394"/>
      <c r="AE351" s="1394"/>
      <c r="AF351" s="1398"/>
      <c r="AG351" s="1398"/>
      <c r="AH351" s="1398"/>
      <c r="AI351" s="1398"/>
      <c r="AJ351" s="1398"/>
      <c r="AK351" s="1398"/>
      <c r="AL351" s="1398"/>
      <c r="AM351" s="1399"/>
      <c r="AN351" s="1399"/>
      <c r="AO351" s="1399"/>
      <c r="AP351" s="1399"/>
      <c r="AQ351" s="1399"/>
      <c r="AR351" s="1399"/>
      <c r="AS351" s="1399"/>
      <c r="AT351" s="1396"/>
      <c r="AU351" s="1400"/>
      <c r="AV351" s="1400"/>
      <c r="AW351" s="1319"/>
    </row>
    <row r="352">
      <c r="A352" s="1245"/>
      <c r="B352" s="1387"/>
      <c r="C352" s="1388"/>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391"/>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05"/>
    </row>
    <row r="353">
      <c r="A353" s="1288"/>
      <c r="B353" s="1392"/>
      <c r="C353" s="1393"/>
      <c r="D353" s="1394"/>
      <c r="E353" s="1394"/>
      <c r="F353" s="1394"/>
      <c r="G353" s="1394"/>
      <c r="H353" s="1395"/>
      <c r="I353" s="1395"/>
      <c r="J353" s="1396"/>
      <c r="K353" s="1396"/>
      <c r="L353" s="1396"/>
      <c r="M353" s="1396"/>
      <c r="N353" s="1396"/>
      <c r="O353" s="1396"/>
      <c r="P353" s="1396"/>
      <c r="Q353" s="1397"/>
      <c r="R353" s="1397"/>
      <c r="S353" s="1397"/>
      <c r="T353" s="1397"/>
      <c r="U353" s="1397"/>
      <c r="V353" s="1397"/>
      <c r="W353" s="1391"/>
      <c r="X353" s="1391"/>
      <c r="Y353" s="1391"/>
      <c r="Z353" s="1391"/>
      <c r="AA353" s="1387"/>
      <c r="AB353" s="1391"/>
      <c r="AC353" s="1391"/>
      <c r="AD353" s="1394"/>
      <c r="AE353" s="1394"/>
      <c r="AF353" s="1398"/>
      <c r="AG353" s="1398"/>
      <c r="AH353" s="1398"/>
      <c r="AI353" s="1398"/>
      <c r="AJ353" s="1398"/>
      <c r="AK353" s="1398"/>
      <c r="AL353" s="1398"/>
      <c r="AM353" s="1399"/>
      <c r="AN353" s="1399"/>
      <c r="AO353" s="1399"/>
      <c r="AP353" s="1399"/>
      <c r="AQ353" s="1399"/>
      <c r="AR353" s="1399"/>
      <c r="AS353" s="1399"/>
      <c r="AT353" s="1396"/>
      <c r="AU353" s="1400"/>
      <c r="AV353" s="1400"/>
      <c r="AW353" s="1319"/>
    </row>
    <row r="354">
      <c r="A354" s="1245"/>
      <c r="B354" s="1387"/>
      <c r="C354" s="1388"/>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391"/>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05"/>
    </row>
    <row r="355">
      <c r="A355" s="1288"/>
      <c r="B355" s="1392"/>
      <c r="C355" s="1393"/>
      <c r="D355" s="1394"/>
      <c r="E355" s="1394"/>
      <c r="F355" s="1394"/>
      <c r="G355" s="1394"/>
      <c r="H355" s="1395"/>
      <c r="I355" s="1395"/>
      <c r="J355" s="1396"/>
      <c r="K355" s="1396"/>
      <c r="L355" s="1396"/>
      <c r="M355" s="1396"/>
      <c r="N355" s="1396"/>
      <c r="O355" s="1396"/>
      <c r="P355" s="1396"/>
      <c r="Q355" s="1397"/>
      <c r="R355" s="1397"/>
      <c r="S355" s="1397"/>
      <c r="T355" s="1397"/>
      <c r="U355" s="1397"/>
      <c r="V355" s="1397"/>
      <c r="W355" s="1391"/>
      <c r="X355" s="1391"/>
      <c r="Y355" s="1391"/>
      <c r="Z355" s="1391"/>
      <c r="AA355" s="1387"/>
      <c r="AB355" s="1391"/>
      <c r="AC355" s="1391"/>
      <c r="AD355" s="1394"/>
      <c r="AE355" s="1394"/>
      <c r="AF355" s="1398"/>
      <c r="AG355" s="1398"/>
      <c r="AH355" s="1398"/>
      <c r="AI355" s="1398"/>
      <c r="AJ355" s="1398"/>
      <c r="AK355" s="1398"/>
      <c r="AL355" s="1398"/>
      <c r="AM355" s="1399"/>
      <c r="AN355" s="1399"/>
      <c r="AO355" s="1399"/>
      <c r="AP355" s="1399"/>
      <c r="AQ355" s="1399"/>
      <c r="AR355" s="1399"/>
      <c r="AS355" s="1399"/>
      <c r="AT355" s="1396"/>
      <c r="AU355" s="1400"/>
      <c r="AV355" s="1400"/>
      <c r="AW355" s="1319"/>
    </row>
    <row r="356">
      <c r="A356" s="1245"/>
      <c r="B356" s="1387"/>
      <c r="C356" s="1388"/>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391"/>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05"/>
    </row>
    <row r="357">
      <c r="A357" s="1288"/>
      <c r="B357" s="1392"/>
      <c r="C357" s="1393"/>
      <c r="D357" s="1394"/>
      <c r="E357" s="1394"/>
      <c r="F357" s="1394"/>
      <c r="G357" s="1394"/>
      <c r="H357" s="1395"/>
      <c r="I357" s="1395"/>
      <c r="J357" s="1396"/>
      <c r="K357" s="1396"/>
      <c r="L357" s="1396"/>
      <c r="M357" s="1396"/>
      <c r="N357" s="1396"/>
      <c r="O357" s="1396"/>
      <c r="P357" s="1396"/>
      <c r="Q357" s="1397"/>
      <c r="R357" s="1397"/>
      <c r="S357" s="1397"/>
      <c r="T357" s="1397"/>
      <c r="U357" s="1397"/>
      <c r="V357" s="1397"/>
      <c r="W357" s="1391"/>
      <c r="X357" s="1391"/>
      <c r="Y357" s="1391"/>
      <c r="Z357" s="1391"/>
      <c r="AA357" s="1387"/>
      <c r="AB357" s="1391"/>
      <c r="AC357" s="1391"/>
      <c r="AD357" s="1394"/>
      <c r="AE357" s="1394"/>
      <c r="AF357" s="1398"/>
      <c r="AG357" s="1398"/>
      <c r="AH357" s="1398"/>
      <c r="AI357" s="1398"/>
      <c r="AJ357" s="1398"/>
      <c r="AK357" s="1398"/>
      <c r="AL357" s="1398"/>
      <c r="AM357" s="1399"/>
      <c r="AN357" s="1399"/>
      <c r="AO357" s="1399"/>
      <c r="AP357" s="1399"/>
      <c r="AQ357" s="1399"/>
      <c r="AR357" s="1399"/>
      <c r="AS357" s="1399"/>
      <c r="AT357" s="1396"/>
      <c r="AU357" s="1400"/>
      <c r="AV357" s="1400"/>
      <c r="AW357" s="1319"/>
    </row>
    <row r="358">
      <c r="A358" s="1245"/>
      <c r="B358" s="1387"/>
      <c r="C358" s="1388"/>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391"/>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05"/>
    </row>
    <row r="359">
      <c r="A359" s="1288"/>
      <c r="B359" s="1392"/>
      <c r="C359" s="1393"/>
      <c r="D359" s="1394"/>
      <c r="E359" s="1394"/>
      <c r="F359" s="1394"/>
      <c r="G359" s="1394"/>
      <c r="H359" s="1395"/>
      <c r="I359" s="1395"/>
      <c r="J359" s="1396"/>
      <c r="K359" s="1396"/>
      <c r="L359" s="1396"/>
      <c r="M359" s="1396"/>
      <c r="N359" s="1396"/>
      <c r="O359" s="1396"/>
      <c r="P359" s="1396"/>
      <c r="Q359" s="1397"/>
      <c r="R359" s="1397"/>
      <c r="S359" s="1397"/>
      <c r="T359" s="1397"/>
      <c r="U359" s="1397"/>
      <c r="V359" s="1397"/>
      <c r="W359" s="1391"/>
      <c r="X359" s="1391"/>
      <c r="Y359" s="1391"/>
      <c r="Z359" s="1391"/>
      <c r="AA359" s="1387"/>
      <c r="AB359" s="1391"/>
      <c r="AC359" s="1391"/>
      <c r="AD359" s="1394"/>
      <c r="AE359" s="1394"/>
      <c r="AF359" s="1398"/>
      <c r="AG359" s="1398"/>
      <c r="AH359" s="1398"/>
      <c r="AI359" s="1398"/>
      <c r="AJ359" s="1398"/>
      <c r="AK359" s="1398"/>
      <c r="AL359" s="1398"/>
      <c r="AM359" s="1399"/>
      <c r="AN359" s="1399"/>
      <c r="AO359" s="1399"/>
      <c r="AP359" s="1399"/>
      <c r="AQ359" s="1399"/>
      <c r="AR359" s="1399"/>
      <c r="AS359" s="1399"/>
      <c r="AT359" s="1396"/>
      <c r="AU359" s="1400"/>
      <c r="AV359" s="1400"/>
      <c r="AW359" s="1319"/>
    </row>
    <row r="360">
      <c r="A360" s="1245"/>
      <c r="B360" s="1387"/>
      <c r="C360" s="1388"/>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391"/>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05"/>
    </row>
    <row r="361">
      <c r="A361" s="1288"/>
      <c r="B361" s="1392"/>
      <c r="C361" s="1393"/>
      <c r="D361" s="1394"/>
      <c r="E361" s="1394"/>
      <c r="F361" s="1394"/>
      <c r="G361" s="1394"/>
      <c r="H361" s="1395"/>
      <c r="I361" s="1395"/>
      <c r="J361" s="1396"/>
      <c r="K361" s="1396"/>
      <c r="L361" s="1396"/>
      <c r="M361" s="1396"/>
      <c r="N361" s="1396"/>
      <c r="O361" s="1396"/>
      <c r="P361" s="1396"/>
      <c r="Q361" s="1397"/>
      <c r="R361" s="1397"/>
      <c r="S361" s="1397"/>
      <c r="T361" s="1397"/>
      <c r="U361" s="1397"/>
      <c r="V361" s="1397"/>
      <c r="W361" s="1391"/>
      <c r="X361" s="1391"/>
      <c r="Y361" s="1391"/>
      <c r="Z361" s="1391"/>
      <c r="AA361" s="1387"/>
      <c r="AB361" s="1391"/>
      <c r="AC361" s="1391"/>
      <c r="AD361" s="1394"/>
      <c r="AE361" s="1394"/>
      <c r="AF361" s="1398"/>
      <c r="AG361" s="1398"/>
      <c r="AH361" s="1398"/>
      <c r="AI361" s="1398"/>
      <c r="AJ361" s="1398"/>
      <c r="AK361" s="1398"/>
      <c r="AL361" s="1398"/>
      <c r="AM361" s="1399"/>
      <c r="AN361" s="1399"/>
      <c r="AO361" s="1399"/>
      <c r="AP361" s="1399"/>
      <c r="AQ361" s="1399"/>
      <c r="AR361" s="1399"/>
      <c r="AS361" s="1399"/>
      <c r="AT361" s="1396"/>
      <c r="AU361" s="1400"/>
      <c r="AV361" s="1400"/>
      <c r="AW361" s="1319"/>
    </row>
    <row r="362">
      <c r="A362" s="1245"/>
      <c r="B362" s="1387"/>
      <c r="C362" s="1388"/>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391"/>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05"/>
    </row>
    <row r="363">
      <c r="A363" s="1288"/>
      <c r="B363" s="1392"/>
      <c r="C363" s="1393"/>
      <c r="D363" s="1394"/>
      <c r="E363" s="1394"/>
      <c r="F363" s="1394"/>
      <c r="G363" s="1394"/>
      <c r="H363" s="1395"/>
      <c r="I363" s="1395"/>
      <c r="J363" s="1396"/>
      <c r="K363" s="1396"/>
      <c r="L363" s="1396"/>
      <c r="M363" s="1396"/>
      <c r="N363" s="1396"/>
      <c r="O363" s="1396"/>
      <c r="P363" s="1396"/>
      <c r="Q363" s="1397"/>
      <c r="R363" s="1397"/>
      <c r="S363" s="1397"/>
      <c r="T363" s="1397"/>
      <c r="U363" s="1397"/>
      <c r="V363" s="1397"/>
      <c r="W363" s="1391"/>
      <c r="X363" s="1391"/>
      <c r="Y363" s="1391"/>
      <c r="Z363" s="1391"/>
      <c r="AA363" s="1387"/>
      <c r="AB363" s="1391"/>
      <c r="AC363" s="1391"/>
      <c r="AD363" s="1394"/>
      <c r="AE363" s="1394"/>
      <c r="AF363" s="1398"/>
      <c r="AG363" s="1398"/>
      <c r="AH363" s="1398"/>
      <c r="AI363" s="1398"/>
      <c r="AJ363" s="1398"/>
      <c r="AK363" s="1398"/>
      <c r="AL363" s="1398"/>
      <c r="AM363" s="1399"/>
      <c r="AN363" s="1399"/>
      <c r="AO363" s="1399"/>
      <c r="AP363" s="1399"/>
      <c r="AQ363" s="1399"/>
      <c r="AR363" s="1399"/>
      <c r="AS363" s="1399"/>
      <c r="AT363" s="1396"/>
      <c r="AU363" s="1400"/>
      <c r="AV363" s="1400"/>
      <c r="AW363" s="1319"/>
    </row>
    <row r="364">
      <c r="A364" s="1245"/>
      <c r="B364" s="1387"/>
      <c r="C364" s="1388"/>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391"/>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05"/>
    </row>
    <row r="365">
      <c r="A365" s="1288"/>
      <c r="B365" s="1392"/>
      <c r="C365" s="1393"/>
      <c r="D365" s="1394"/>
      <c r="E365" s="1394"/>
      <c r="F365" s="1394"/>
      <c r="G365" s="1394"/>
      <c r="H365" s="1395"/>
      <c r="I365" s="1395"/>
      <c r="J365" s="1396"/>
      <c r="K365" s="1396"/>
      <c r="L365" s="1396"/>
      <c r="M365" s="1396"/>
      <c r="N365" s="1396"/>
      <c r="O365" s="1396"/>
      <c r="P365" s="1396"/>
      <c r="Q365" s="1397"/>
      <c r="R365" s="1397"/>
      <c r="S365" s="1397"/>
      <c r="T365" s="1397"/>
      <c r="U365" s="1397"/>
      <c r="V365" s="1397"/>
      <c r="W365" s="1391"/>
      <c r="X365" s="1391"/>
      <c r="Y365" s="1391"/>
      <c r="Z365" s="1391"/>
      <c r="AA365" s="1387"/>
      <c r="AB365" s="1391"/>
      <c r="AC365" s="1391"/>
      <c r="AD365" s="1394"/>
      <c r="AE365" s="1394"/>
      <c r="AF365" s="1398"/>
      <c r="AG365" s="1398"/>
      <c r="AH365" s="1398"/>
      <c r="AI365" s="1398"/>
      <c r="AJ365" s="1398"/>
      <c r="AK365" s="1398"/>
      <c r="AL365" s="1398"/>
      <c r="AM365" s="1399"/>
      <c r="AN365" s="1399"/>
      <c r="AO365" s="1399"/>
      <c r="AP365" s="1399"/>
      <c r="AQ365" s="1399"/>
      <c r="AR365" s="1399"/>
      <c r="AS365" s="1399"/>
      <c r="AT365" s="1396"/>
      <c r="AU365" s="1400"/>
      <c r="AV365" s="1400"/>
      <c r="AW365" s="1319"/>
    </row>
    <row r="366">
      <c r="A366" s="1245"/>
      <c r="B366" s="1387"/>
      <c r="C366" s="1388"/>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391"/>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05"/>
    </row>
    <row r="367">
      <c r="A367" s="1288"/>
      <c r="B367" s="1392"/>
      <c r="C367" s="1393"/>
      <c r="D367" s="1394"/>
      <c r="E367" s="1394"/>
      <c r="F367" s="1394"/>
      <c r="G367" s="1394"/>
      <c r="H367" s="1395"/>
      <c r="I367" s="1395"/>
      <c r="J367" s="1396"/>
      <c r="K367" s="1396"/>
      <c r="L367" s="1396"/>
      <c r="M367" s="1396"/>
      <c r="N367" s="1396"/>
      <c r="O367" s="1396"/>
      <c r="P367" s="1396"/>
      <c r="Q367" s="1397"/>
      <c r="R367" s="1397"/>
      <c r="S367" s="1397"/>
      <c r="T367" s="1397"/>
      <c r="U367" s="1397"/>
      <c r="V367" s="1397"/>
      <c r="W367" s="1391"/>
      <c r="X367" s="1391"/>
      <c r="Y367" s="1391"/>
      <c r="Z367" s="1391"/>
      <c r="AA367" s="1387"/>
      <c r="AB367" s="1391"/>
      <c r="AC367" s="1391"/>
      <c r="AD367" s="1394"/>
      <c r="AE367" s="1394"/>
      <c r="AF367" s="1398"/>
      <c r="AG367" s="1398"/>
      <c r="AH367" s="1398"/>
      <c r="AI367" s="1398"/>
      <c r="AJ367" s="1398"/>
      <c r="AK367" s="1398"/>
      <c r="AL367" s="1398"/>
      <c r="AM367" s="1399"/>
      <c r="AN367" s="1399"/>
      <c r="AO367" s="1399"/>
      <c r="AP367" s="1399"/>
      <c r="AQ367" s="1399"/>
      <c r="AR367" s="1399"/>
      <c r="AS367" s="1399"/>
      <c r="AT367" s="1396"/>
      <c r="AU367" s="1400"/>
      <c r="AV367" s="1400"/>
      <c r="AW367" s="1319"/>
    </row>
    <row r="368">
      <c r="A368" s="1245"/>
      <c r="B368" s="1387"/>
      <c r="C368" s="1388"/>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391"/>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05"/>
    </row>
    <row r="369">
      <c r="A369" s="1288"/>
      <c r="B369" s="1392"/>
      <c r="C369" s="1393"/>
      <c r="D369" s="1394"/>
      <c r="E369" s="1394"/>
      <c r="F369" s="1394"/>
      <c r="G369" s="1394"/>
      <c r="H369" s="1395"/>
      <c r="I369" s="1395"/>
      <c r="J369" s="1396"/>
      <c r="K369" s="1396"/>
      <c r="L369" s="1396"/>
      <c r="M369" s="1396"/>
      <c r="N369" s="1396"/>
      <c r="O369" s="1396"/>
      <c r="P369" s="1396"/>
      <c r="Q369" s="1397"/>
      <c r="R369" s="1397"/>
      <c r="S369" s="1397"/>
      <c r="T369" s="1397"/>
      <c r="U369" s="1397"/>
      <c r="V369" s="1397"/>
      <c r="W369" s="1391"/>
      <c r="X369" s="1391"/>
      <c r="Y369" s="1391"/>
      <c r="Z369" s="1391"/>
      <c r="AA369" s="1387"/>
      <c r="AB369" s="1391"/>
      <c r="AC369" s="1391"/>
      <c r="AD369" s="1394"/>
      <c r="AE369" s="1394"/>
      <c r="AF369" s="1398"/>
      <c r="AG369" s="1398"/>
      <c r="AH369" s="1398"/>
      <c r="AI369" s="1398"/>
      <c r="AJ369" s="1398"/>
      <c r="AK369" s="1398"/>
      <c r="AL369" s="1398"/>
      <c r="AM369" s="1399"/>
      <c r="AN369" s="1399"/>
      <c r="AO369" s="1399"/>
      <c r="AP369" s="1399"/>
      <c r="AQ369" s="1399"/>
      <c r="AR369" s="1399"/>
      <c r="AS369" s="1399"/>
      <c r="AT369" s="1396"/>
      <c r="AU369" s="1400"/>
      <c r="AV369" s="1400"/>
      <c r="AW369" s="1319"/>
    </row>
    <row r="370">
      <c r="A370" s="1245"/>
      <c r="B370" s="1387"/>
      <c r="C370" s="1388"/>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391"/>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05"/>
    </row>
    <row r="371">
      <c r="A371" s="1288"/>
      <c r="B371" s="1392"/>
      <c r="C371" s="1393"/>
      <c r="D371" s="1394"/>
      <c r="E371" s="1394"/>
      <c r="F371" s="1394"/>
      <c r="G371" s="1394"/>
      <c r="H371" s="1395"/>
      <c r="I371" s="1395"/>
      <c r="J371" s="1396"/>
      <c r="K371" s="1396"/>
      <c r="L371" s="1396"/>
      <c r="M371" s="1396"/>
      <c r="N371" s="1396"/>
      <c r="O371" s="1396"/>
      <c r="P371" s="1396"/>
      <c r="Q371" s="1397"/>
      <c r="R371" s="1397"/>
      <c r="S371" s="1397"/>
      <c r="T371" s="1397"/>
      <c r="U371" s="1397"/>
      <c r="V371" s="1397"/>
      <c r="W371" s="1391"/>
      <c r="X371" s="1391"/>
      <c r="Y371" s="1391"/>
      <c r="Z371" s="1391"/>
      <c r="AA371" s="1387"/>
      <c r="AB371" s="1391"/>
      <c r="AC371" s="1391"/>
      <c r="AD371" s="1394"/>
      <c r="AE371" s="1394"/>
      <c r="AF371" s="1398"/>
      <c r="AG371" s="1398"/>
      <c r="AH371" s="1398"/>
      <c r="AI371" s="1398"/>
      <c r="AJ371" s="1398"/>
      <c r="AK371" s="1398"/>
      <c r="AL371" s="1398"/>
      <c r="AM371" s="1399"/>
      <c r="AN371" s="1399"/>
      <c r="AO371" s="1399"/>
      <c r="AP371" s="1399"/>
      <c r="AQ371" s="1399"/>
      <c r="AR371" s="1399"/>
      <c r="AS371" s="1399"/>
      <c r="AT371" s="1396"/>
      <c r="AU371" s="1400"/>
      <c r="AV371" s="1400"/>
      <c r="AW371" s="1319"/>
    </row>
    <row r="372">
      <c r="A372" s="1245"/>
      <c r="B372" s="1387"/>
      <c r="C372" s="1388"/>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391"/>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05"/>
    </row>
    <row r="373">
      <c r="A373" s="1288"/>
      <c r="B373" s="1392"/>
      <c r="C373" s="1393"/>
      <c r="D373" s="1394"/>
      <c r="E373" s="1394"/>
      <c r="F373" s="1394"/>
      <c r="G373" s="1394"/>
      <c r="H373" s="1395"/>
      <c r="I373" s="1395"/>
      <c r="J373" s="1396"/>
      <c r="K373" s="1396"/>
      <c r="L373" s="1396"/>
      <c r="M373" s="1396"/>
      <c r="N373" s="1396"/>
      <c r="O373" s="1396"/>
      <c r="P373" s="1396"/>
      <c r="Q373" s="1397"/>
      <c r="R373" s="1397"/>
      <c r="S373" s="1397"/>
      <c r="T373" s="1397"/>
      <c r="U373" s="1397"/>
      <c r="V373" s="1397"/>
      <c r="W373" s="1391"/>
      <c r="X373" s="1391"/>
      <c r="Y373" s="1391"/>
      <c r="Z373" s="1391"/>
      <c r="AA373" s="1387"/>
      <c r="AB373" s="1391"/>
      <c r="AC373" s="1391"/>
      <c r="AD373" s="1394"/>
      <c r="AE373" s="1394"/>
      <c r="AF373" s="1398"/>
      <c r="AG373" s="1398"/>
      <c r="AH373" s="1398"/>
      <c r="AI373" s="1398"/>
      <c r="AJ373" s="1398"/>
      <c r="AK373" s="1398"/>
      <c r="AL373" s="1398"/>
      <c r="AM373" s="1399"/>
      <c r="AN373" s="1399"/>
      <c r="AO373" s="1399"/>
      <c r="AP373" s="1399"/>
      <c r="AQ373" s="1399"/>
      <c r="AR373" s="1399"/>
      <c r="AS373" s="1399"/>
      <c r="AT373" s="1396"/>
      <c r="AU373" s="1400"/>
      <c r="AV373" s="1400"/>
      <c r="AW373" s="1319"/>
    </row>
    <row r="374">
      <c r="A374" s="1245"/>
      <c r="B374" s="1387"/>
      <c r="C374" s="1388"/>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391"/>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05"/>
    </row>
    <row r="375">
      <c r="A375" s="1288"/>
      <c r="B375" s="1392"/>
      <c r="C375" s="1393"/>
      <c r="D375" s="1394"/>
      <c r="E375" s="1394"/>
      <c r="F375" s="1394"/>
      <c r="G375" s="1394"/>
      <c r="H375" s="1395"/>
      <c r="I375" s="1395"/>
      <c r="J375" s="1396"/>
      <c r="K375" s="1396"/>
      <c r="L375" s="1396"/>
      <c r="M375" s="1396"/>
      <c r="N375" s="1396"/>
      <c r="O375" s="1396"/>
      <c r="P375" s="1396"/>
      <c r="Q375" s="1397"/>
      <c r="R375" s="1397"/>
      <c r="S375" s="1397"/>
      <c r="T375" s="1397"/>
      <c r="U375" s="1397"/>
      <c r="V375" s="1397"/>
      <c r="W375" s="1391"/>
      <c r="X375" s="1391"/>
      <c r="Y375" s="1391"/>
      <c r="Z375" s="1391"/>
      <c r="AA375" s="1387"/>
      <c r="AB375" s="1391"/>
      <c r="AC375" s="1391"/>
      <c r="AD375" s="1394"/>
      <c r="AE375" s="1394"/>
      <c r="AF375" s="1398"/>
      <c r="AG375" s="1398"/>
      <c r="AH375" s="1398"/>
      <c r="AI375" s="1398"/>
      <c r="AJ375" s="1398"/>
      <c r="AK375" s="1398"/>
      <c r="AL375" s="1398"/>
      <c r="AM375" s="1399"/>
      <c r="AN375" s="1399"/>
      <c r="AO375" s="1399"/>
      <c r="AP375" s="1399"/>
      <c r="AQ375" s="1399"/>
      <c r="AR375" s="1399"/>
      <c r="AS375" s="1399"/>
      <c r="AT375" s="1396"/>
      <c r="AU375" s="1400"/>
      <c r="AV375" s="1400"/>
      <c r="AW375" s="1319"/>
    </row>
    <row r="376">
      <c r="A376" s="1245"/>
      <c r="B376" s="1387"/>
      <c r="C376" s="1388"/>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391"/>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05"/>
    </row>
    <row r="377">
      <c r="A377" s="1288"/>
      <c r="B377" s="1392"/>
      <c r="C377" s="1393"/>
      <c r="D377" s="1394"/>
      <c r="E377" s="1394"/>
      <c r="F377" s="1394"/>
      <c r="G377" s="1394"/>
      <c r="H377" s="1395"/>
      <c r="I377" s="1395"/>
      <c r="J377" s="1396"/>
      <c r="K377" s="1396"/>
      <c r="L377" s="1396"/>
      <c r="M377" s="1396"/>
      <c r="N377" s="1396"/>
      <c r="O377" s="1396"/>
      <c r="P377" s="1396"/>
      <c r="Q377" s="1397"/>
      <c r="R377" s="1397"/>
      <c r="S377" s="1397"/>
      <c r="T377" s="1397"/>
      <c r="U377" s="1397"/>
      <c r="V377" s="1397"/>
      <c r="W377" s="1391"/>
      <c r="X377" s="1391"/>
      <c r="Y377" s="1391"/>
      <c r="Z377" s="1391"/>
      <c r="AA377" s="1387"/>
      <c r="AB377" s="1391"/>
      <c r="AC377" s="1391"/>
      <c r="AD377" s="1394"/>
      <c r="AE377" s="1394"/>
      <c r="AF377" s="1398"/>
      <c r="AG377" s="1398"/>
      <c r="AH377" s="1398"/>
      <c r="AI377" s="1398"/>
      <c r="AJ377" s="1398"/>
      <c r="AK377" s="1398"/>
      <c r="AL377" s="1398"/>
      <c r="AM377" s="1399"/>
      <c r="AN377" s="1399"/>
      <c r="AO377" s="1399"/>
      <c r="AP377" s="1399"/>
      <c r="AQ377" s="1399"/>
      <c r="AR377" s="1399"/>
      <c r="AS377" s="1399"/>
      <c r="AT377" s="1396"/>
      <c r="AU377" s="1400"/>
      <c r="AV377" s="1400"/>
      <c r="AW377" s="1319"/>
    </row>
    <row r="378">
      <c r="A378" s="1245"/>
      <c r="B378" s="1387"/>
      <c r="C378" s="1388"/>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391"/>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05"/>
    </row>
    <row r="379">
      <c r="A379" s="1288"/>
      <c r="B379" s="1392"/>
      <c r="C379" s="1393"/>
      <c r="D379" s="1394"/>
      <c r="E379" s="1394"/>
      <c r="F379" s="1394"/>
      <c r="G379" s="1394"/>
      <c r="H379" s="1395"/>
      <c r="I379" s="1395"/>
      <c r="J379" s="1396"/>
      <c r="K379" s="1396"/>
      <c r="L379" s="1396"/>
      <c r="M379" s="1396"/>
      <c r="N379" s="1396"/>
      <c r="O379" s="1396"/>
      <c r="P379" s="1396"/>
      <c r="Q379" s="1397"/>
      <c r="R379" s="1397"/>
      <c r="S379" s="1397"/>
      <c r="T379" s="1397"/>
      <c r="U379" s="1397"/>
      <c r="V379" s="1397"/>
      <c r="W379" s="1391"/>
      <c r="X379" s="1391"/>
      <c r="Y379" s="1391"/>
      <c r="Z379" s="1391"/>
      <c r="AA379" s="1387"/>
      <c r="AB379" s="1391"/>
      <c r="AC379" s="1391"/>
      <c r="AD379" s="1394"/>
      <c r="AE379" s="1394"/>
      <c r="AF379" s="1398"/>
      <c r="AG379" s="1398"/>
      <c r="AH379" s="1398"/>
      <c r="AI379" s="1398"/>
      <c r="AJ379" s="1398"/>
      <c r="AK379" s="1398"/>
      <c r="AL379" s="1398"/>
      <c r="AM379" s="1399"/>
      <c r="AN379" s="1399"/>
      <c r="AO379" s="1399"/>
      <c r="AP379" s="1399"/>
      <c r="AQ379" s="1399"/>
      <c r="AR379" s="1399"/>
      <c r="AS379" s="1399"/>
      <c r="AT379" s="1396"/>
      <c r="AU379" s="1400"/>
      <c r="AV379" s="1400"/>
      <c r="AW379" s="1319"/>
    </row>
    <row r="380">
      <c r="A380" s="1245"/>
      <c r="B380" s="1387"/>
      <c r="C380" s="1388"/>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391"/>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05"/>
    </row>
    <row r="381">
      <c r="A381" s="1288"/>
      <c r="B381" s="1392"/>
      <c r="C381" s="1393"/>
      <c r="D381" s="1394"/>
      <c r="E381" s="1394"/>
      <c r="F381" s="1394"/>
      <c r="G381" s="1394"/>
      <c r="H381" s="1395"/>
      <c r="I381" s="1395"/>
      <c r="J381" s="1396"/>
      <c r="K381" s="1396"/>
      <c r="L381" s="1396"/>
      <c r="M381" s="1396"/>
      <c r="N381" s="1396"/>
      <c r="O381" s="1396"/>
      <c r="P381" s="1396"/>
      <c r="Q381" s="1397"/>
      <c r="R381" s="1397"/>
      <c r="S381" s="1397"/>
      <c r="T381" s="1397"/>
      <c r="U381" s="1397"/>
      <c r="V381" s="1397"/>
      <c r="W381" s="1391"/>
      <c r="X381" s="1391"/>
      <c r="Y381" s="1391"/>
      <c r="Z381" s="1391"/>
      <c r="AA381" s="1387"/>
      <c r="AB381" s="1391"/>
      <c r="AC381" s="1391"/>
      <c r="AD381" s="1394"/>
      <c r="AE381" s="1394"/>
      <c r="AF381" s="1398"/>
      <c r="AG381" s="1398"/>
      <c r="AH381" s="1398"/>
      <c r="AI381" s="1398"/>
      <c r="AJ381" s="1398"/>
      <c r="AK381" s="1398"/>
      <c r="AL381" s="1398"/>
      <c r="AM381" s="1399"/>
      <c r="AN381" s="1399"/>
      <c r="AO381" s="1399"/>
      <c r="AP381" s="1399"/>
      <c r="AQ381" s="1399"/>
      <c r="AR381" s="1399"/>
      <c r="AS381" s="1399"/>
      <c r="AT381" s="1396"/>
      <c r="AU381" s="1400"/>
      <c r="AV381" s="1400"/>
      <c r="AW381" s="1319"/>
    </row>
    <row r="382">
      <c r="A382" s="1245"/>
      <c r="B382" s="1387"/>
      <c r="C382" s="1388"/>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391"/>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05"/>
    </row>
    <row r="383">
      <c r="A383" s="1288"/>
      <c r="B383" s="1392"/>
      <c r="C383" s="1393"/>
      <c r="D383" s="1394"/>
      <c r="E383" s="1394"/>
      <c r="F383" s="1394"/>
      <c r="G383" s="1394"/>
      <c r="H383" s="1395"/>
      <c r="I383" s="1395"/>
      <c r="J383" s="1396"/>
      <c r="K383" s="1396"/>
      <c r="L383" s="1396"/>
      <c r="M383" s="1396"/>
      <c r="N383" s="1396"/>
      <c r="O383" s="1396"/>
      <c r="P383" s="1396"/>
      <c r="Q383" s="1397"/>
      <c r="R383" s="1397"/>
      <c r="S383" s="1397"/>
      <c r="T383" s="1397"/>
      <c r="U383" s="1397"/>
      <c r="V383" s="1397"/>
      <c r="W383" s="1391"/>
      <c r="X383" s="1391"/>
      <c r="Y383" s="1391"/>
      <c r="Z383" s="1391"/>
      <c r="AA383" s="1387"/>
      <c r="AB383" s="1391"/>
      <c r="AC383" s="1391"/>
      <c r="AD383" s="1394"/>
      <c r="AE383" s="1394"/>
      <c r="AF383" s="1398"/>
      <c r="AG383" s="1398"/>
      <c r="AH383" s="1398"/>
      <c r="AI383" s="1398"/>
      <c r="AJ383" s="1398"/>
      <c r="AK383" s="1398"/>
      <c r="AL383" s="1398"/>
      <c r="AM383" s="1399"/>
      <c r="AN383" s="1399"/>
      <c r="AO383" s="1399"/>
      <c r="AP383" s="1399"/>
      <c r="AQ383" s="1399"/>
      <c r="AR383" s="1399"/>
      <c r="AS383" s="1399"/>
      <c r="AT383" s="1396"/>
      <c r="AU383" s="1400"/>
      <c r="AV383" s="1400"/>
      <c r="AW383" s="1319"/>
    </row>
    <row r="384">
      <c r="A384" s="1245"/>
      <c r="B384" s="1387"/>
      <c r="C384" s="1388"/>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391"/>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05"/>
    </row>
    <row r="385">
      <c r="A385" s="1288"/>
      <c r="B385" s="1392"/>
      <c r="C385" s="1393"/>
      <c r="D385" s="1394"/>
      <c r="E385" s="1394"/>
      <c r="F385" s="1394"/>
      <c r="G385" s="1394"/>
      <c r="H385" s="1395"/>
      <c r="I385" s="1395"/>
      <c r="J385" s="1396"/>
      <c r="K385" s="1396"/>
      <c r="L385" s="1396"/>
      <c r="M385" s="1396"/>
      <c r="N385" s="1396"/>
      <c r="O385" s="1396"/>
      <c r="P385" s="1396"/>
      <c r="Q385" s="1397"/>
      <c r="R385" s="1397"/>
      <c r="S385" s="1397"/>
      <c r="T385" s="1397"/>
      <c r="U385" s="1397"/>
      <c r="V385" s="1397"/>
      <c r="W385" s="1391"/>
      <c r="X385" s="1391"/>
      <c r="Y385" s="1391"/>
      <c r="Z385" s="1391"/>
      <c r="AA385" s="1387"/>
      <c r="AB385" s="1391"/>
      <c r="AC385" s="1391"/>
      <c r="AD385" s="1394"/>
      <c r="AE385" s="1394"/>
      <c r="AF385" s="1398"/>
      <c r="AG385" s="1398"/>
      <c r="AH385" s="1398"/>
      <c r="AI385" s="1398"/>
      <c r="AJ385" s="1398"/>
      <c r="AK385" s="1398"/>
      <c r="AL385" s="1398"/>
      <c r="AM385" s="1399"/>
      <c r="AN385" s="1399"/>
      <c r="AO385" s="1399"/>
      <c r="AP385" s="1399"/>
      <c r="AQ385" s="1399"/>
      <c r="AR385" s="1399"/>
      <c r="AS385" s="1399"/>
      <c r="AT385" s="1396"/>
      <c r="AU385" s="1400"/>
      <c r="AV385" s="1400"/>
      <c r="AW385" s="1319"/>
    </row>
    <row r="386">
      <c r="A386" s="1245"/>
      <c r="B386" s="1387"/>
      <c r="C386" s="1388"/>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391"/>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05"/>
    </row>
    <row r="387">
      <c r="A387" s="1288"/>
      <c r="B387" s="1392"/>
      <c r="C387" s="1393"/>
      <c r="D387" s="1394"/>
      <c r="E387" s="1394"/>
      <c r="F387" s="1394"/>
      <c r="G387" s="1394"/>
      <c r="H387" s="1395"/>
      <c r="I387" s="1395"/>
      <c r="J387" s="1396"/>
      <c r="K387" s="1396"/>
      <c r="L387" s="1396"/>
      <c r="M387" s="1396"/>
      <c r="N387" s="1396"/>
      <c r="O387" s="1396"/>
      <c r="P387" s="1396"/>
      <c r="Q387" s="1397"/>
      <c r="R387" s="1397"/>
      <c r="S387" s="1397"/>
      <c r="T387" s="1397"/>
      <c r="U387" s="1397"/>
      <c r="V387" s="1397"/>
      <c r="W387" s="1391"/>
      <c r="X387" s="1391"/>
      <c r="Y387" s="1391"/>
      <c r="Z387" s="1391"/>
      <c r="AA387" s="1387"/>
      <c r="AB387" s="1391"/>
      <c r="AC387" s="1391"/>
      <c r="AD387" s="1394"/>
      <c r="AE387" s="1394"/>
      <c r="AF387" s="1398"/>
      <c r="AG387" s="1398"/>
      <c r="AH387" s="1398"/>
      <c r="AI387" s="1398"/>
      <c r="AJ387" s="1398"/>
      <c r="AK387" s="1398"/>
      <c r="AL387" s="1398"/>
      <c r="AM387" s="1399"/>
      <c r="AN387" s="1399"/>
      <c r="AO387" s="1399"/>
      <c r="AP387" s="1399"/>
      <c r="AQ387" s="1399"/>
      <c r="AR387" s="1399"/>
      <c r="AS387" s="1399"/>
      <c r="AT387" s="1396"/>
      <c r="AU387" s="1400"/>
      <c r="AV387" s="1400"/>
      <c r="AW387" s="1319"/>
    </row>
    <row r="388">
      <c r="A388" s="1245"/>
      <c r="B388" s="1387"/>
      <c r="C388" s="1388"/>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391"/>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05"/>
    </row>
    <row r="389">
      <c r="A389" s="1288"/>
      <c r="B389" s="1392"/>
      <c r="C389" s="1393"/>
      <c r="D389" s="1394"/>
      <c r="E389" s="1394"/>
      <c r="F389" s="1394"/>
      <c r="G389" s="1394"/>
      <c r="H389" s="1395"/>
      <c r="I389" s="1395"/>
      <c r="J389" s="1396"/>
      <c r="K389" s="1396"/>
      <c r="L389" s="1396"/>
      <c r="M389" s="1396"/>
      <c r="N389" s="1396"/>
      <c r="O389" s="1396"/>
      <c r="P389" s="1396"/>
      <c r="Q389" s="1397"/>
      <c r="R389" s="1397"/>
      <c r="S389" s="1397"/>
      <c r="T389" s="1397"/>
      <c r="U389" s="1397"/>
      <c r="V389" s="1397"/>
      <c r="W389" s="1391"/>
      <c r="X389" s="1391"/>
      <c r="Y389" s="1391"/>
      <c r="Z389" s="1391"/>
      <c r="AA389" s="1387"/>
      <c r="AB389" s="1391"/>
      <c r="AC389" s="1391"/>
      <c r="AD389" s="1394"/>
      <c r="AE389" s="1394"/>
      <c r="AF389" s="1398"/>
      <c r="AG389" s="1398"/>
      <c r="AH389" s="1398"/>
      <c r="AI389" s="1398"/>
      <c r="AJ389" s="1398"/>
      <c r="AK389" s="1398"/>
      <c r="AL389" s="1398"/>
      <c r="AM389" s="1399"/>
      <c r="AN389" s="1399"/>
      <c r="AO389" s="1399"/>
      <c r="AP389" s="1399"/>
      <c r="AQ389" s="1399"/>
      <c r="AR389" s="1399"/>
      <c r="AS389" s="1399"/>
      <c r="AT389" s="1396"/>
      <c r="AU389" s="1400"/>
      <c r="AV389" s="1400"/>
      <c r="AW389" s="1319"/>
    </row>
    <row r="390">
      <c r="A390" s="1245"/>
      <c r="B390" s="1387"/>
      <c r="C390" s="1388"/>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391"/>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05"/>
    </row>
    <row r="391">
      <c r="A391" s="1288"/>
      <c r="B391" s="1392"/>
      <c r="C391" s="1393"/>
      <c r="D391" s="1394"/>
      <c r="E391" s="1394"/>
      <c r="F391" s="1394"/>
      <c r="G391" s="1394"/>
      <c r="H391" s="1395"/>
      <c r="I391" s="1395"/>
      <c r="J391" s="1396"/>
      <c r="K391" s="1396"/>
      <c r="L391" s="1396"/>
      <c r="M391" s="1396"/>
      <c r="N391" s="1396"/>
      <c r="O391" s="1396"/>
      <c r="P391" s="1396"/>
      <c r="Q391" s="1397"/>
      <c r="R391" s="1397"/>
      <c r="S391" s="1397"/>
      <c r="T391" s="1397"/>
      <c r="U391" s="1397"/>
      <c r="V391" s="1397"/>
      <c r="W391" s="1391"/>
      <c r="X391" s="1391"/>
      <c r="Y391" s="1391"/>
      <c r="Z391" s="1391"/>
      <c r="AA391" s="1387"/>
      <c r="AB391" s="1391"/>
      <c r="AC391" s="1391"/>
      <c r="AD391" s="1394"/>
      <c r="AE391" s="1394"/>
      <c r="AF391" s="1398"/>
      <c r="AG391" s="1398"/>
      <c r="AH391" s="1398"/>
      <c r="AI391" s="1398"/>
      <c r="AJ391" s="1398"/>
      <c r="AK391" s="1398"/>
      <c r="AL391" s="1398"/>
      <c r="AM391" s="1399"/>
      <c r="AN391" s="1399"/>
      <c r="AO391" s="1399"/>
      <c r="AP391" s="1399"/>
      <c r="AQ391" s="1399"/>
      <c r="AR391" s="1399"/>
      <c r="AS391" s="1399"/>
      <c r="AT391" s="1396"/>
      <c r="AU391" s="1400"/>
      <c r="AV391" s="1400"/>
      <c r="AW391" s="1319"/>
    </row>
    <row r="392">
      <c r="A392" s="1245"/>
      <c r="B392" s="1387"/>
      <c r="C392" s="1388"/>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391"/>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05"/>
    </row>
    <row r="393">
      <c r="A393" s="1288"/>
      <c r="B393" s="1392"/>
      <c r="C393" s="1393"/>
      <c r="D393" s="1394"/>
      <c r="E393" s="1394"/>
      <c r="F393" s="1394"/>
      <c r="G393" s="1394"/>
      <c r="H393" s="1395"/>
      <c r="I393" s="1395"/>
      <c r="J393" s="1396"/>
      <c r="K393" s="1396"/>
      <c r="L393" s="1396"/>
      <c r="M393" s="1396"/>
      <c r="N393" s="1396"/>
      <c r="O393" s="1396"/>
      <c r="P393" s="1396"/>
      <c r="Q393" s="1397"/>
      <c r="R393" s="1397"/>
      <c r="S393" s="1397"/>
      <c r="T393" s="1397"/>
      <c r="U393" s="1397"/>
      <c r="V393" s="1397"/>
      <c r="W393" s="1391"/>
      <c r="X393" s="1391"/>
      <c r="Y393" s="1391"/>
      <c r="Z393" s="1391"/>
      <c r="AA393" s="1387"/>
      <c r="AB393" s="1391"/>
      <c r="AC393" s="1391"/>
      <c r="AD393" s="1394"/>
      <c r="AE393" s="1394"/>
      <c r="AF393" s="1398"/>
      <c r="AG393" s="1398"/>
      <c r="AH393" s="1398"/>
      <c r="AI393" s="1398"/>
      <c r="AJ393" s="1398"/>
      <c r="AK393" s="1398"/>
      <c r="AL393" s="1398"/>
      <c r="AM393" s="1399"/>
      <c r="AN393" s="1399"/>
      <c r="AO393" s="1399"/>
      <c r="AP393" s="1399"/>
      <c r="AQ393" s="1399"/>
      <c r="AR393" s="1399"/>
      <c r="AS393" s="1399"/>
      <c r="AT393" s="1396"/>
      <c r="AU393" s="1400"/>
      <c r="AV393" s="1400"/>
      <c r="AW393" s="1319"/>
    </row>
    <row r="394">
      <c r="A394" s="1245"/>
      <c r="B394" s="1387"/>
      <c r="C394" s="1388"/>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391"/>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05"/>
    </row>
    <row r="395">
      <c r="A395" s="1288"/>
      <c r="B395" s="1392"/>
      <c r="C395" s="1393"/>
      <c r="D395" s="1394"/>
      <c r="E395" s="1394"/>
      <c r="F395" s="1394"/>
      <c r="G395" s="1394"/>
      <c r="H395" s="1395"/>
      <c r="I395" s="1395"/>
      <c r="J395" s="1396"/>
      <c r="K395" s="1396"/>
      <c r="L395" s="1396"/>
      <c r="M395" s="1396"/>
      <c r="N395" s="1396"/>
      <c r="O395" s="1396"/>
      <c r="P395" s="1396"/>
      <c r="Q395" s="1397"/>
      <c r="R395" s="1397"/>
      <c r="S395" s="1397"/>
      <c r="T395" s="1397"/>
      <c r="U395" s="1397"/>
      <c r="V395" s="1397"/>
      <c r="W395" s="1391"/>
      <c r="X395" s="1391"/>
      <c r="Y395" s="1391"/>
      <c r="Z395" s="1391"/>
      <c r="AA395" s="1387"/>
      <c r="AB395" s="1391"/>
      <c r="AC395" s="1391"/>
      <c r="AD395" s="1394"/>
      <c r="AE395" s="1394"/>
      <c r="AF395" s="1398"/>
      <c r="AG395" s="1398"/>
      <c r="AH395" s="1398"/>
      <c r="AI395" s="1398"/>
      <c r="AJ395" s="1398"/>
      <c r="AK395" s="1398"/>
      <c r="AL395" s="1398"/>
      <c r="AM395" s="1399"/>
      <c r="AN395" s="1399"/>
      <c r="AO395" s="1399"/>
      <c r="AP395" s="1399"/>
      <c r="AQ395" s="1399"/>
      <c r="AR395" s="1399"/>
      <c r="AS395" s="1399"/>
      <c r="AT395" s="1396"/>
      <c r="AU395" s="1400"/>
      <c r="AV395" s="1400"/>
      <c r="AW395" s="1319"/>
    </row>
    <row r="396">
      <c r="A396" s="1245"/>
      <c r="B396" s="1387"/>
      <c r="C396" s="1388"/>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391"/>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05"/>
    </row>
    <row r="397">
      <c r="A397" s="1288"/>
      <c r="B397" s="1392"/>
      <c r="C397" s="1393"/>
      <c r="D397" s="1394"/>
      <c r="E397" s="1394"/>
      <c r="F397" s="1394"/>
      <c r="G397" s="1394"/>
      <c r="H397" s="1395"/>
      <c r="I397" s="1395"/>
      <c r="J397" s="1396"/>
      <c r="K397" s="1396"/>
      <c r="L397" s="1396"/>
      <c r="M397" s="1396"/>
      <c r="N397" s="1396"/>
      <c r="O397" s="1396"/>
      <c r="P397" s="1396"/>
      <c r="Q397" s="1397"/>
      <c r="R397" s="1397"/>
      <c r="S397" s="1397"/>
      <c r="T397" s="1397"/>
      <c r="U397" s="1397"/>
      <c r="V397" s="1397"/>
      <c r="W397" s="1391"/>
      <c r="X397" s="1391"/>
      <c r="Y397" s="1391"/>
      <c r="Z397" s="1391"/>
      <c r="AA397" s="1387"/>
      <c r="AB397" s="1391"/>
      <c r="AC397" s="1391"/>
      <c r="AD397" s="1394"/>
      <c r="AE397" s="1394"/>
      <c r="AF397" s="1398"/>
      <c r="AG397" s="1398"/>
      <c r="AH397" s="1398"/>
      <c r="AI397" s="1398"/>
      <c r="AJ397" s="1398"/>
      <c r="AK397" s="1398"/>
      <c r="AL397" s="1398"/>
      <c r="AM397" s="1399"/>
      <c r="AN397" s="1399"/>
      <c r="AO397" s="1399"/>
      <c r="AP397" s="1399"/>
      <c r="AQ397" s="1399"/>
      <c r="AR397" s="1399"/>
      <c r="AS397" s="1399"/>
      <c r="AT397" s="1396"/>
      <c r="AU397" s="1400"/>
      <c r="AV397" s="1400"/>
      <c r="AW397" s="1319"/>
    </row>
    <row r="398">
      <c r="A398" s="1245"/>
      <c r="B398" s="1387"/>
      <c r="C398" s="1388"/>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391"/>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05"/>
    </row>
    <row r="399">
      <c r="A399" s="1288"/>
      <c r="B399" s="1392"/>
      <c r="C399" s="1393"/>
      <c r="D399" s="1394"/>
      <c r="E399" s="1394"/>
      <c r="F399" s="1394"/>
      <c r="G399" s="1394"/>
      <c r="H399" s="1395"/>
      <c r="I399" s="1395"/>
      <c r="J399" s="1396"/>
      <c r="K399" s="1396"/>
      <c r="L399" s="1396"/>
      <c r="M399" s="1396"/>
      <c r="N399" s="1396"/>
      <c r="O399" s="1396"/>
      <c r="P399" s="1396"/>
      <c r="Q399" s="1397"/>
      <c r="R399" s="1397"/>
      <c r="S399" s="1397"/>
      <c r="T399" s="1397"/>
      <c r="U399" s="1397"/>
      <c r="V399" s="1397"/>
      <c r="W399" s="1391"/>
      <c r="X399" s="1391"/>
      <c r="Y399" s="1391"/>
      <c r="Z399" s="1391"/>
      <c r="AA399" s="1387"/>
      <c r="AB399" s="1391"/>
      <c r="AC399" s="1391"/>
      <c r="AD399" s="1394"/>
      <c r="AE399" s="1394"/>
      <c r="AF399" s="1398"/>
      <c r="AG399" s="1398"/>
      <c r="AH399" s="1398"/>
      <c r="AI399" s="1398"/>
      <c r="AJ399" s="1398"/>
      <c r="AK399" s="1398"/>
      <c r="AL399" s="1398"/>
      <c r="AM399" s="1399"/>
      <c r="AN399" s="1399"/>
      <c r="AO399" s="1399"/>
      <c r="AP399" s="1399"/>
      <c r="AQ399" s="1399"/>
      <c r="AR399" s="1399"/>
      <c r="AS399" s="1399"/>
      <c r="AT399" s="1396"/>
      <c r="AU399" s="1400"/>
      <c r="AV399" s="1400"/>
      <c r="AW399" s="1319"/>
    </row>
    <row r="400">
      <c r="A400" s="1245"/>
      <c r="B400" s="1387"/>
      <c r="C400" s="1388"/>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391"/>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05"/>
    </row>
    <row r="401">
      <c r="A401" s="1288"/>
      <c r="B401" s="1392"/>
      <c r="C401" s="1393"/>
      <c r="D401" s="1394"/>
      <c r="E401" s="1394"/>
      <c r="F401" s="1394"/>
      <c r="G401" s="1394"/>
      <c r="H401" s="1395"/>
      <c r="I401" s="1395"/>
      <c r="J401" s="1396"/>
      <c r="K401" s="1396"/>
      <c r="L401" s="1396"/>
      <c r="M401" s="1396"/>
      <c r="N401" s="1396"/>
      <c r="O401" s="1396"/>
      <c r="P401" s="1396"/>
      <c r="Q401" s="1397"/>
      <c r="R401" s="1397"/>
      <c r="S401" s="1397"/>
      <c r="T401" s="1397"/>
      <c r="U401" s="1397"/>
      <c r="V401" s="1397"/>
      <c r="W401" s="1391"/>
      <c r="X401" s="1391"/>
      <c r="Y401" s="1391"/>
      <c r="Z401" s="1391"/>
      <c r="AA401" s="1387"/>
      <c r="AB401" s="1391"/>
      <c r="AC401" s="1391"/>
      <c r="AD401" s="1394"/>
      <c r="AE401" s="1394"/>
      <c r="AF401" s="1398"/>
      <c r="AG401" s="1398"/>
      <c r="AH401" s="1398"/>
      <c r="AI401" s="1398"/>
      <c r="AJ401" s="1398"/>
      <c r="AK401" s="1398"/>
      <c r="AL401" s="1398"/>
      <c r="AM401" s="1399"/>
      <c r="AN401" s="1399"/>
      <c r="AO401" s="1399"/>
      <c r="AP401" s="1399"/>
      <c r="AQ401" s="1399"/>
      <c r="AR401" s="1399"/>
      <c r="AS401" s="1399"/>
      <c r="AT401" s="1396"/>
      <c r="AU401" s="1400"/>
      <c r="AV401" s="1400"/>
      <c r="AW401" s="1319"/>
    </row>
    <row r="402">
      <c r="A402" s="1245"/>
      <c r="B402" s="1387"/>
      <c r="C402" s="1388"/>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391"/>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05"/>
    </row>
    <row r="403">
      <c r="A403" s="1288"/>
      <c r="B403" s="1392"/>
      <c r="C403" s="1393"/>
      <c r="D403" s="1394"/>
      <c r="E403" s="1394"/>
      <c r="F403" s="1394"/>
      <c r="G403" s="1394"/>
      <c r="H403" s="1395"/>
      <c r="I403" s="1395"/>
      <c r="J403" s="1396"/>
      <c r="K403" s="1396"/>
      <c r="L403" s="1396"/>
      <c r="M403" s="1396"/>
      <c r="N403" s="1396"/>
      <c r="O403" s="1396"/>
      <c r="P403" s="1396"/>
      <c r="Q403" s="1397"/>
      <c r="R403" s="1397"/>
      <c r="S403" s="1397"/>
      <c r="T403" s="1397"/>
      <c r="U403" s="1397"/>
      <c r="V403" s="1397"/>
      <c r="W403" s="1391"/>
      <c r="X403" s="1391"/>
      <c r="Y403" s="1391"/>
      <c r="Z403" s="1391"/>
      <c r="AA403" s="1387"/>
      <c r="AB403" s="1391"/>
      <c r="AC403" s="1391"/>
      <c r="AD403" s="1394"/>
      <c r="AE403" s="1394"/>
      <c r="AF403" s="1398"/>
      <c r="AG403" s="1398"/>
      <c r="AH403" s="1398"/>
      <c r="AI403" s="1398"/>
      <c r="AJ403" s="1398"/>
      <c r="AK403" s="1398"/>
      <c r="AL403" s="1398"/>
      <c r="AM403" s="1399"/>
      <c r="AN403" s="1399"/>
      <c r="AO403" s="1399"/>
      <c r="AP403" s="1399"/>
      <c r="AQ403" s="1399"/>
      <c r="AR403" s="1399"/>
      <c r="AS403" s="1399"/>
      <c r="AT403" s="1396"/>
      <c r="AU403" s="1400"/>
      <c r="AV403" s="1400"/>
      <c r="AW403" s="1319"/>
    </row>
    <row r="404">
      <c r="A404" s="1245"/>
      <c r="B404" s="1387"/>
      <c r="C404" s="1388"/>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391"/>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05"/>
    </row>
    <row r="405">
      <c r="A405" s="1288"/>
      <c r="B405" s="1392"/>
      <c r="C405" s="1393"/>
      <c r="D405" s="1394"/>
      <c r="E405" s="1394"/>
      <c r="F405" s="1394"/>
      <c r="G405" s="1394"/>
      <c r="H405" s="1395"/>
      <c r="I405" s="1395"/>
      <c r="J405" s="1396"/>
      <c r="K405" s="1396"/>
      <c r="L405" s="1396"/>
      <c r="M405" s="1396"/>
      <c r="N405" s="1396"/>
      <c r="O405" s="1396"/>
      <c r="P405" s="1396"/>
      <c r="Q405" s="1397"/>
      <c r="R405" s="1397"/>
      <c r="S405" s="1397"/>
      <c r="T405" s="1397"/>
      <c r="U405" s="1397"/>
      <c r="V405" s="1397"/>
      <c r="W405" s="1391"/>
      <c r="X405" s="1391"/>
      <c r="Y405" s="1391"/>
      <c r="Z405" s="1391"/>
      <c r="AA405" s="1387"/>
      <c r="AB405" s="1391"/>
      <c r="AC405" s="1391"/>
      <c r="AD405" s="1394"/>
      <c r="AE405" s="1394"/>
      <c r="AF405" s="1398"/>
      <c r="AG405" s="1398"/>
      <c r="AH405" s="1398"/>
      <c r="AI405" s="1398"/>
      <c r="AJ405" s="1398"/>
      <c r="AK405" s="1398"/>
      <c r="AL405" s="1398"/>
      <c r="AM405" s="1399"/>
      <c r="AN405" s="1399"/>
      <c r="AO405" s="1399"/>
      <c r="AP405" s="1399"/>
      <c r="AQ405" s="1399"/>
      <c r="AR405" s="1399"/>
      <c r="AS405" s="1399"/>
      <c r="AT405" s="1396"/>
      <c r="AU405" s="1400"/>
      <c r="AV405" s="1400"/>
      <c r="AW405" s="1319"/>
    </row>
    <row r="406">
      <c r="A406" s="1245"/>
      <c r="B406" s="1387"/>
      <c r="C406" s="1388"/>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391"/>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05"/>
    </row>
    <row r="407">
      <c r="A407" s="1288"/>
      <c r="B407" s="1392"/>
      <c r="C407" s="1393"/>
      <c r="D407" s="1394"/>
      <c r="E407" s="1394"/>
      <c r="F407" s="1394"/>
      <c r="G407" s="1394"/>
      <c r="H407" s="1395"/>
      <c r="I407" s="1395"/>
      <c r="J407" s="1396"/>
      <c r="K407" s="1396"/>
      <c r="L407" s="1396"/>
      <c r="M407" s="1396"/>
      <c r="N407" s="1396"/>
      <c r="O407" s="1396"/>
      <c r="P407" s="1396"/>
      <c r="Q407" s="1397"/>
      <c r="R407" s="1397"/>
      <c r="S407" s="1397"/>
      <c r="T407" s="1397"/>
      <c r="U407" s="1397"/>
      <c r="V407" s="1397"/>
      <c r="W407" s="1391"/>
      <c r="X407" s="1391"/>
      <c r="Y407" s="1391"/>
      <c r="Z407" s="1391"/>
      <c r="AA407" s="1387"/>
      <c r="AB407" s="1391"/>
      <c r="AC407" s="1391"/>
      <c r="AD407" s="1394"/>
      <c r="AE407" s="1394"/>
      <c r="AF407" s="1398"/>
      <c r="AG407" s="1398"/>
      <c r="AH407" s="1398"/>
      <c r="AI407" s="1398"/>
      <c r="AJ407" s="1398"/>
      <c r="AK407" s="1398"/>
      <c r="AL407" s="1398"/>
      <c r="AM407" s="1399"/>
      <c r="AN407" s="1399"/>
      <c r="AO407" s="1399"/>
      <c r="AP407" s="1399"/>
      <c r="AQ407" s="1399"/>
      <c r="AR407" s="1399"/>
      <c r="AS407" s="1399"/>
      <c r="AT407" s="1396"/>
      <c r="AU407" s="1400"/>
      <c r="AV407" s="1400"/>
      <c r="AW407" s="1319"/>
    </row>
    <row r="408">
      <c r="A408" s="1245"/>
      <c r="B408" s="1387"/>
      <c r="C408" s="1388"/>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391"/>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05"/>
    </row>
    <row r="409">
      <c r="A409" s="1288"/>
      <c r="B409" s="1392"/>
      <c r="C409" s="1393"/>
      <c r="D409" s="1394"/>
      <c r="E409" s="1394"/>
      <c r="F409" s="1394"/>
      <c r="G409" s="1394"/>
      <c r="H409" s="1395"/>
      <c r="I409" s="1395"/>
      <c r="J409" s="1396"/>
      <c r="K409" s="1396"/>
      <c r="L409" s="1396"/>
      <c r="M409" s="1396"/>
      <c r="N409" s="1396"/>
      <c r="O409" s="1396"/>
      <c r="P409" s="1396"/>
      <c r="Q409" s="1397"/>
      <c r="R409" s="1397"/>
      <c r="S409" s="1397"/>
      <c r="T409" s="1397"/>
      <c r="U409" s="1397"/>
      <c r="V409" s="1397"/>
      <c r="W409" s="1391"/>
      <c r="X409" s="1391"/>
      <c r="Y409" s="1391"/>
      <c r="Z409" s="1391"/>
      <c r="AA409" s="1387"/>
      <c r="AB409" s="1391"/>
      <c r="AC409" s="1391"/>
      <c r="AD409" s="1394"/>
      <c r="AE409" s="1394"/>
      <c r="AF409" s="1398"/>
      <c r="AG409" s="1398"/>
      <c r="AH409" s="1398"/>
      <c r="AI409" s="1398"/>
      <c r="AJ409" s="1398"/>
      <c r="AK409" s="1398"/>
      <c r="AL409" s="1398"/>
      <c r="AM409" s="1399"/>
      <c r="AN409" s="1399"/>
      <c r="AO409" s="1399"/>
      <c r="AP409" s="1399"/>
      <c r="AQ409" s="1399"/>
      <c r="AR409" s="1399"/>
      <c r="AS409" s="1399"/>
      <c r="AT409" s="1396"/>
      <c r="AU409" s="1400"/>
      <c r="AV409" s="1400"/>
      <c r="AW409" s="1319"/>
    </row>
    <row r="410">
      <c r="A410" s="1245"/>
      <c r="B410" s="1387"/>
      <c r="C410" s="1388"/>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391"/>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05"/>
    </row>
    <row r="411">
      <c r="A411" s="1288"/>
      <c r="B411" s="1392"/>
      <c r="C411" s="1393"/>
      <c r="D411" s="1394"/>
      <c r="E411" s="1394"/>
      <c r="F411" s="1394"/>
      <c r="G411" s="1394"/>
      <c r="H411" s="1395"/>
      <c r="I411" s="1395"/>
      <c r="J411" s="1396"/>
      <c r="K411" s="1396"/>
      <c r="L411" s="1396"/>
      <c r="M411" s="1396"/>
      <c r="N411" s="1396"/>
      <c r="O411" s="1396"/>
      <c r="P411" s="1396"/>
      <c r="Q411" s="1397"/>
      <c r="R411" s="1397"/>
      <c r="S411" s="1397"/>
      <c r="T411" s="1397"/>
      <c r="U411" s="1397"/>
      <c r="V411" s="1397"/>
      <c r="W411" s="1391"/>
      <c r="X411" s="1391"/>
      <c r="Y411" s="1391"/>
      <c r="Z411" s="1391"/>
      <c r="AA411" s="1387"/>
      <c r="AB411" s="1391"/>
      <c r="AC411" s="1391"/>
      <c r="AD411" s="1394"/>
      <c r="AE411" s="1394"/>
      <c r="AF411" s="1398"/>
      <c r="AG411" s="1398"/>
      <c r="AH411" s="1398"/>
      <c r="AI411" s="1398"/>
      <c r="AJ411" s="1398"/>
      <c r="AK411" s="1398"/>
      <c r="AL411" s="1398"/>
      <c r="AM411" s="1399"/>
      <c r="AN411" s="1399"/>
      <c r="AO411" s="1399"/>
      <c r="AP411" s="1399"/>
      <c r="AQ411" s="1399"/>
      <c r="AR411" s="1399"/>
      <c r="AS411" s="1399"/>
      <c r="AT411" s="1396"/>
      <c r="AU411" s="1400"/>
      <c r="AV411" s="1400"/>
      <c r="AW411" s="1319"/>
    </row>
    <row r="412">
      <c r="A412" s="1245"/>
      <c r="B412" s="1387"/>
      <c r="C412" s="1388"/>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391"/>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05"/>
    </row>
    <row r="413">
      <c r="A413" s="1288"/>
      <c r="B413" s="1392"/>
      <c r="C413" s="1393"/>
      <c r="D413" s="1394"/>
      <c r="E413" s="1394"/>
      <c r="F413" s="1394"/>
      <c r="G413" s="1394"/>
      <c r="H413" s="1395"/>
      <c r="I413" s="1395"/>
      <c r="J413" s="1396"/>
      <c r="K413" s="1396"/>
      <c r="L413" s="1396"/>
      <c r="M413" s="1396"/>
      <c r="N413" s="1396"/>
      <c r="O413" s="1396"/>
      <c r="P413" s="1396"/>
      <c r="Q413" s="1397"/>
      <c r="R413" s="1397"/>
      <c r="S413" s="1397"/>
      <c r="T413" s="1397"/>
      <c r="U413" s="1397"/>
      <c r="V413" s="1397"/>
      <c r="W413" s="1391"/>
      <c r="X413" s="1391"/>
      <c r="Y413" s="1391"/>
      <c r="Z413" s="1391"/>
      <c r="AA413" s="1387"/>
      <c r="AB413" s="1391"/>
      <c r="AC413" s="1391"/>
      <c r="AD413" s="1394"/>
      <c r="AE413" s="1394"/>
      <c r="AF413" s="1398"/>
      <c r="AG413" s="1398"/>
      <c r="AH413" s="1398"/>
      <c r="AI413" s="1398"/>
      <c r="AJ413" s="1398"/>
      <c r="AK413" s="1398"/>
      <c r="AL413" s="1398"/>
      <c r="AM413" s="1399"/>
      <c r="AN413" s="1399"/>
      <c r="AO413" s="1399"/>
      <c r="AP413" s="1399"/>
      <c r="AQ413" s="1399"/>
      <c r="AR413" s="1399"/>
      <c r="AS413" s="1399"/>
      <c r="AT413" s="1396"/>
      <c r="AU413" s="1400"/>
      <c r="AV413" s="1400"/>
      <c r="AW413" s="1319"/>
    </row>
    <row r="414">
      <c r="A414" s="1245"/>
      <c r="B414" s="1387"/>
      <c r="C414" s="1388"/>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391"/>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05"/>
    </row>
    <row r="415">
      <c r="A415" s="1288"/>
      <c r="B415" s="1392"/>
      <c r="C415" s="1393"/>
      <c r="D415" s="1394"/>
      <c r="E415" s="1394"/>
      <c r="F415" s="1394"/>
      <c r="G415" s="1394"/>
      <c r="H415" s="1395"/>
      <c r="I415" s="1395"/>
      <c r="J415" s="1396"/>
      <c r="K415" s="1396"/>
      <c r="L415" s="1396"/>
      <c r="M415" s="1396"/>
      <c r="N415" s="1396"/>
      <c r="O415" s="1396"/>
      <c r="P415" s="1396"/>
      <c r="Q415" s="1397"/>
      <c r="R415" s="1397"/>
      <c r="S415" s="1397"/>
      <c r="T415" s="1397"/>
      <c r="U415" s="1397"/>
      <c r="V415" s="1397"/>
      <c r="W415" s="1391"/>
      <c r="X415" s="1391"/>
      <c r="Y415" s="1391"/>
      <c r="Z415" s="1391"/>
      <c r="AA415" s="1387"/>
      <c r="AB415" s="1391"/>
      <c r="AC415" s="1391"/>
      <c r="AD415" s="1394"/>
      <c r="AE415" s="1394"/>
      <c r="AF415" s="1398"/>
      <c r="AG415" s="1398"/>
      <c r="AH415" s="1398"/>
      <c r="AI415" s="1398"/>
      <c r="AJ415" s="1398"/>
      <c r="AK415" s="1398"/>
      <c r="AL415" s="1398"/>
      <c r="AM415" s="1399"/>
      <c r="AN415" s="1399"/>
      <c r="AO415" s="1399"/>
      <c r="AP415" s="1399"/>
      <c r="AQ415" s="1399"/>
      <c r="AR415" s="1399"/>
      <c r="AS415" s="1399"/>
      <c r="AT415" s="1396"/>
      <c r="AU415" s="1400"/>
      <c r="AV415" s="1400"/>
      <c r="AW415" s="1319"/>
    </row>
    <row r="416">
      <c r="A416" s="1245"/>
      <c r="B416" s="1387"/>
      <c r="C416" s="1388"/>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391"/>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05"/>
    </row>
    <row r="417">
      <c r="A417" s="1288"/>
      <c r="B417" s="1392"/>
      <c r="C417" s="1393"/>
      <c r="D417" s="1394"/>
      <c r="E417" s="1394"/>
      <c r="F417" s="1394"/>
      <c r="G417" s="1394"/>
      <c r="H417" s="1395"/>
      <c r="I417" s="1395"/>
      <c r="J417" s="1396"/>
      <c r="K417" s="1396"/>
      <c r="L417" s="1396"/>
      <c r="M417" s="1396"/>
      <c r="N417" s="1396"/>
      <c r="O417" s="1396"/>
      <c r="P417" s="1396"/>
      <c r="Q417" s="1397"/>
      <c r="R417" s="1397"/>
      <c r="S417" s="1397"/>
      <c r="T417" s="1397"/>
      <c r="U417" s="1397"/>
      <c r="V417" s="1397"/>
      <c r="W417" s="1391"/>
      <c r="X417" s="1391"/>
      <c r="Y417" s="1391"/>
      <c r="Z417" s="1391"/>
      <c r="AA417" s="1387"/>
      <c r="AB417" s="1391"/>
      <c r="AC417" s="1391"/>
      <c r="AD417" s="1394"/>
      <c r="AE417" s="1394"/>
      <c r="AF417" s="1398"/>
      <c r="AG417" s="1398"/>
      <c r="AH417" s="1398"/>
      <c r="AI417" s="1398"/>
      <c r="AJ417" s="1398"/>
      <c r="AK417" s="1398"/>
      <c r="AL417" s="1398"/>
      <c r="AM417" s="1399"/>
      <c r="AN417" s="1399"/>
      <c r="AO417" s="1399"/>
      <c r="AP417" s="1399"/>
      <c r="AQ417" s="1399"/>
      <c r="AR417" s="1399"/>
      <c r="AS417" s="1399"/>
      <c r="AT417" s="1396"/>
      <c r="AU417" s="1400"/>
      <c r="AV417" s="1400"/>
      <c r="AW417" s="1319"/>
    </row>
    <row r="418">
      <c r="A418" s="1245"/>
      <c r="B418" s="1387"/>
      <c r="C418" s="1388"/>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391"/>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05"/>
    </row>
    <row r="419">
      <c r="A419" s="1288"/>
      <c r="B419" s="1392"/>
      <c r="C419" s="1393"/>
      <c r="D419" s="1394"/>
      <c r="E419" s="1394"/>
      <c r="F419" s="1394"/>
      <c r="G419" s="1394"/>
      <c r="H419" s="1395"/>
      <c r="I419" s="1395"/>
      <c r="J419" s="1396"/>
      <c r="K419" s="1396"/>
      <c r="L419" s="1396"/>
      <c r="M419" s="1396"/>
      <c r="N419" s="1396"/>
      <c r="O419" s="1396"/>
      <c r="P419" s="1396"/>
      <c r="Q419" s="1397"/>
      <c r="R419" s="1397"/>
      <c r="S419" s="1397"/>
      <c r="T419" s="1397"/>
      <c r="U419" s="1397"/>
      <c r="V419" s="1397"/>
      <c r="W419" s="1391"/>
      <c r="X419" s="1391"/>
      <c r="Y419" s="1391"/>
      <c r="Z419" s="1391"/>
      <c r="AA419" s="1387"/>
      <c r="AB419" s="1391"/>
      <c r="AC419" s="1391"/>
      <c r="AD419" s="1394"/>
      <c r="AE419" s="1394"/>
      <c r="AF419" s="1398"/>
      <c r="AG419" s="1398"/>
      <c r="AH419" s="1398"/>
      <c r="AI419" s="1398"/>
      <c r="AJ419" s="1398"/>
      <c r="AK419" s="1398"/>
      <c r="AL419" s="1398"/>
      <c r="AM419" s="1399"/>
      <c r="AN419" s="1399"/>
      <c r="AO419" s="1399"/>
      <c r="AP419" s="1399"/>
      <c r="AQ419" s="1399"/>
      <c r="AR419" s="1399"/>
      <c r="AS419" s="1399"/>
      <c r="AT419" s="1396"/>
      <c r="AU419" s="1400"/>
      <c r="AV419" s="1400"/>
      <c r="AW419" s="1319"/>
    </row>
    <row r="420">
      <c r="A420" s="1245"/>
      <c r="B420" s="1387"/>
      <c r="C420" s="1388"/>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391"/>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05"/>
    </row>
    <row r="421">
      <c r="A421" s="1288"/>
      <c r="B421" s="1392"/>
      <c r="C421" s="1393"/>
      <c r="D421" s="1394"/>
      <c r="E421" s="1394"/>
      <c r="F421" s="1394"/>
      <c r="G421" s="1394"/>
      <c r="H421" s="1395"/>
      <c r="I421" s="1395"/>
      <c r="J421" s="1396"/>
      <c r="K421" s="1396"/>
      <c r="L421" s="1396"/>
      <c r="M421" s="1396"/>
      <c r="N421" s="1396"/>
      <c r="O421" s="1396"/>
      <c r="P421" s="1396"/>
      <c r="Q421" s="1397"/>
      <c r="R421" s="1397"/>
      <c r="S421" s="1397"/>
      <c r="T421" s="1397"/>
      <c r="U421" s="1397"/>
      <c r="V421" s="1397"/>
      <c r="W421" s="1391"/>
      <c r="X421" s="1391"/>
      <c r="Y421" s="1391"/>
      <c r="Z421" s="1391"/>
      <c r="AA421" s="1387"/>
      <c r="AB421" s="1391"/>
      <c r="AC421" s="1391"/>
      <c r="AD421" s="1394"/>
      <c r="AE421" s="1394"/>
      <c r="AF421" s="1398"/>
      <c r="AG421" s="1398"/>
      <c r="AH421" s="1398"/>
      <c r="AI421" s="1398"/>
      <c r="AJ421" s="1398"/>
      <c r="AK421" s="1398"/>
      <c r="AL421" s="1398"/>
      <c r="AM421" s="1399"/>
      <c r="AN421" s="1399"/>
      <c r="AO421" s="1399"/>
      <c r="AP421" s="1399"/>
      <c r="AQ421" s="1399"/>
      <c r="AR421" s="1399"/>
      <c r="AS421" s="1399"/>
      <c r="AT421" s="1396"/>
      <c r="AU421" s="1400"/>
      <c r="AV421" s="1400"/>
      <c r="AW421" s="1319"/>
    </row>
    <row r="422">
      <c r="A422" s="1245"/>
      <c r="B422" s="1387"/>
      <c r="C422" s="1388"/>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391"/>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05"/>
    </row>
    <row r="423">
      <c r="A423" s="1288"/>
      <c r="B423" s="1392"/>
      <c r="C423" s="1393"/>
      <c r="D423" s="1394"/>
      <c r="E423" s="1394"/>
      <c r="F423" s="1394"/>
      <c r="G423" s="1394"/>
      <c r="H423" s="1395"/>
      <c r="I423" s="1395"/>
      <c r="J423" s="1396"/>
      <c r="K423" s="1396"/>
      <c r="L423" s="1396"/>
      <c r="M423" s="1396"/>
      <c r="N423" s="1396"/>
      <c r="O423" s="1396"/>
      <c r="P423" s="1396"/>
      <c r="Q423" s="1397"/>
      <c r="R423" s="1397"/>
      <c r="S423" s="1397"/>
      <c r="T423" s="1397"/>
      <c r="U423" s="1397"/>
      <c r="V423" s="1397"/>
      <c r="W423" s="1391"/>
      <c r="X423" s="1391"/>
      <c r="Y423" s="1391"/>
      <c r="Z423" s="1391"/>
      <c r="AA423" s="1387"/>
      <c r="AB423" s="1391"/>
      <c r="AC423" s="1391"/>
      <c r="AD423" s="1394"/>
      <c r="AE423" s="1394"/>
      <c r="AF423" s="1398"/>
      <c r="AG423" s="1398"/>
      <c r="AH423" s="1398"/>
      <c r="AI423" s="1398"/>
      <c r="AJ423" s="1398"/>
      <c r="AK423" s="1398"/>
      <c r="AL423" s="1398"/>
      <c r="AM423" s="1399"/>
      <c r="AN423" s="1399"/>
      <c r="AO423" s="1399"/>
      <c r="AP423" s="1399"/>
      <c r="AQ423" s="1399"/>
      <c r="AR423" s="1399"/>
      <c r="AS423" s="1399"/>
      <c r="AT423" s="1396"/>
      <c r="AU423" s="1400"/>
      <c r="AV423" s="1400"/>
      <c r="AW423" s="1319"/>
    </row>
    <row r="424">
      <c r="A424" s="1245"/>
      <c r="B424" s="1387"/>
      <c r="C424" s="1388"/>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391"/>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05"/>
    </row>
    <row r="425">
      <c r="A425" s="1288"/>
      <c r="B425" s="1392"/>
      <c r="C425" s="1393"/>
      <c r="D425" s="1394"/>
      <c r="E425" s="1394"/>
      <c r="F425" s="1394"/>
      <c r="G425" s="1394"/>
      <c r="H425" s="1395"/>
      <c r="I425" s="1395"/>
      <c r="J425" s="1396"/>
      <c r="K425" s="1396"/>
      <c r="L425" s="1396"/>
      <c r="M425" s="1396"/>
      <c r="N425" s="1396"/>
      <c r="O425" s="1396"/>
      <c r="P425" s="1396"/>
      <c r="Q425" s="1397"/>
      <c r="R425" s="1397"/>
      <c r="S425" s="1397"/>
      <c r="T425" s="1397"/>
      <c r="U425" s="1397"/>
      <c r="V425" s="1397"/>
      <c r="W425" s="1391"/>
      <c r="X425" s="1391"/>
      <c r="Y425" s="1391"/>
      <c r="Z425" s="1391"/>
      <c r="AA425" s="1387"/>
      <c r="AB425" s="1391"/>
      <c r="AC425" s="1391"/>
      <c r="AD425" s="1394"/>
      <c r="AE425" s="1394"/>
      <c r="AF425" s="1398"/>
      <c r="AG425" s="1398"/>
      <c r="AH425" s="1398"/>
      <c r="AI425" s="1398"/>
      <c r="AJ425" s="1398"/>
      <c r="AK425" s="1398"/>
      <c r="AL425" s="1398"/>
      <c r="AM425" s="1399"/>
      <c r="AN425" s="1399"/>
      <c r="AO425" s="1399"/>
      <c r="AP425" s="1399"/>
      <c r="AQ425" s="1399"/>
      <c r="AR425" s="1399"/>
      <c r="AS425" s="1399"/>
      <c r="AT425" s="1396"/>
      <c r="AU425" s="1400"/>
      <c r="AV425" s="1400"/>
      <c r="AW425" s="1319"/>
    </row>
    <row r="426">
      <c r="A426" s="1245"/>
      <c r="B426" s="1387"/>
      <c r="C426" s="1388"/>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391"/>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05"/>
    </row>
    <row r="427">
      <c r="A427" s="1288"/>
      <c r="B427" s="1392"/>
      <c r="C427" s="1393"/>
      <c r="D427" s="1394"/>
      <c r="E427" s="1394"/>
      <c r="F427" s="1394"/>
      <c r="G427" s="1394"/>
      <c r="H427" s="1395"/>
      <c r="I427" s="1395"/>
      <c r="J427" s="1396"/>
      <c r="K427" s="1396"/>
      <c r="L427" s="1396"/>
      <c r="M427" s="1396"/>
      <c r="N427" s="1396"/>
      <c r="O427" s="1396"/>
      <c r="P427" s="1396"/>
      <c r="Q427" s="1397"/>
      <c r="R427" s="1397"/>
      <c r="S427" s="1397"/>
      <c r="T427" s="1397"/>
      <c r="U427" s="1397"/>
      <c r="V427" s="1397"/>
      <c r="W427" s="1391"/>
      <c r="X427" s="1391"/>
      <c r="Y427" s="1391"/>
      <c r="Z427" s="1391"/>
      <c r="AA427" s="1387"/>
      <c r="AB427" s="1391"/>
      <c r="AC427" s="1391"/>
      <c r="AD427" s="1394"/>
      <c r="AE427" s="1394"/>
      <c r="AF427" s="1398"/>
      <c r="AG427" s="1398"/>
      <c r="AH427" s="1398"/>
      <c r="AI427" s="1398"/>
      <c r="AJ427" s="1398"/>
      <c r="AK427" s="1398"/>
      <c r="AL427" s="1398"/>
      <c r="AM427" s="1399"/>
      <c r="AN427" s="1399"/>
      <c r="AO427" s="1399"/>
      <c r="AP427" s="1399"/>
      <c r="AQ427" s="1399"/>
      <c r="AR427" s="1399"/>
      <c r="AS427" s="1399"/>
      <c r="AT427" s="1396"/>
      <c r="AU427" s="1400"/>
      <c r="AV427" s="1400"/>
      <c r="AW427" s="1319"/>
    </row>
    <row r="428">
      <c r="A428" s="1245"/>
      <c r="B428" s="1387"/>
      <c r="C428" s="1388"/>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391"/>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05"/>
    </row>
    <row r="429">
      <c r="A429" s="1288"/>
      <c r="B429" s="1392"/>
      <c r="C429" s="1393"/>
      <c r="D429" s="1394"/>
      <c r="E429" s="1394"/>
      <c r="F429" s="1394"/>
      <c r="G429" s="1394"/>
      <c r="H429" s="1395"/>
      <c r="I429" s="1395"/>
      <c r="J429" s="1396"/>
      <c r="K429" s="1396"/>
      <c r="L429" s="1396"/>
      <c r="M429" s="1396"/>
      <c r="N429" s="1396"/>
      <c r="O429" s="1396"/>
      <c r="P429" s="1396"/>
      <c r="Q429" s="1397"/>
      <c r="R429" s="1397"/>
      <c r="S429" s="1397"/>
      <c r="T429" s="1397"/>
      <c r="U429" s="1397"/>
      <c r="V429" s="1397"/>
      <c r="W429" s="1391"/>
      <c r="X429" s="1391"/>
      <c r="Y429" s="1391"/>
      <c r="Z429" s="1391"/>
      <c r="AA429" s="1387"/>
      <c r="AB429" s="1391"/>
      <c r="AC429" s="1391"/>
      <c r="AD429" s="1394"/>
      <c r="AE429" s="1394"/>
      <c r="AF429" s="1398"/>
      <c r="AG429" s="1398"/>
      <c r="AH429" s="1398"/>
      <c r="AI429" s="1398"/>
      <c r="AJ429" s="1398"/>
      <c r="AK429" s="1398"/>
      <c r="AL429" s="1398"/>
      <c r="AM429" s="1399"/>
      <c r="AN429" s="1399"/>
      <c r="AO429" s="1399"/>
      <c r="AP429" s="1399"/>
      <c r="AQ429" s="1399"/>
      <c r="AR429" s="1399"/>
      <c r="AS429" s="1399"/>
      <c r="AT429" s="1396"/>
      <c r="AU429" s="1400"/>
      <c r="AV429" s="1400"/>
      <c r="AW429" s="1319"/>
    </row>
    <row r="430">
      <c r="A430" s="1245"/>
      <c r="B430" s="1387"/>
      <c r="C430" s="1388"/>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391"/>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05"/>
    </row>
    <row r="431">
      <c r="A431" s="1288"/>
      <c r="B431" s="1392"/>
      <c r="C431" s="1393"/>
      <c r="D431" s="1394"/>
      <c r="E431" s="1394"/>
      <c r="F431" s="1394"/>
      <c r="G431" s="1394"/>
      <c r="H431" s="1395"/>
      <c r="I431" s="1395"/>
      <c r="J431" s="1396"/>
      <c r="K431" s="1396"/>
      <c r="L431" s="1396"/>
      <c r="M431" s="1396"/>
      <c r="N431" s="1396"/>
      <c r="O431" s="1396"/>
      <c r="P431" s="1396"/>
      <c r="Q431" s="1397"/>
      <c r="R431" s="1397"/>
      <c r="S431" s="1397"/>
      <c r="T431" s="1397"/>
      <c r="U431" s="1397"/>
      <c r="V431" s="1397"/>
      <c r="W431" s="1391"/>
      <c r="X431" s="1391"/>
      <c r="Y431" s="1391"/>
      <c r="Z431" s="1391"/>
      <c r="AA431" s="1387"/>
      <c r="AB431" s="1391"/>
      <c r="AC431" s="1391"/>
      <c r="AD431" s="1394"/>
      <c r="AE431" s="1394"/>
      <c r="AF431" s="1398"/>
      <c r="AG431" s="1398"/>
      <c r="AH431" s="1398"/>
      <c r="AI431" s="1398"/>
      <c r="AJ431" s="1398"/>
      <c r="AK431" s="1398"/>
      <c r="AL431" s="1398"/>
      <c r="AM431" s="1399"/>
      <c r="AN431" s="1399"/>
      <c r="AO431" s="1399"/>
      <c r="AP431" s="1399"/>
      <c r="AQ431" s="1399"/>
      <c r="AR431" s="1399"/>
      <c r="AS431" s="1399"/>
      <c r="AT431" s="1396"/>
      <c r="AU431" s="1400"/>
      <c r="AV431" s="1400"/>
      <c r="AW431" s="1319"/>
    </row>
    <row r="432">
      <c r="A432" s="1245"/>
      <c r="B432" s="1387"/>
      <c r="C432" s="1388"/>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391"/>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05"/>
    </row>
    <row r="433">
      <c r="A433" s="1288"/>
      <c r="B433" s="1392"/>
      <c r="C433" s="1393"/>
      <c r="D433" s="1394"/>
      <c r="E433" s="1394"/>
      <c r="F433" s="1394"/>
      <c r="G433" s="1394"/>
      <c r="H433" s="1395"/>
      <c r="I433" s="1395"/>
      <c r="J433" s="1396"/>
      <c r="K433" s="1396"/>
      <c r="L433" s="1396"/>
      <c r="M433" s="1396"/>
      <c r="N433" s="1396"/>
      <c r="O433" s="1396"/>
      <c r="P433" s="1396"/>
      <c r="Q433" s="1397"/>
      <c r="R433" s="1397"/>
      <c r="S433" s="1397"/>
      <c r="T433" s="1397"/>
      <c r="U433" s="1397"/>
      <c r="V433" s="1397"/>
      <c r="W433" s="1391"/>
      <c r="X433" s="1391"/>
      <c r="Y433" s="1391"/>
      <c r="Z433" s="1391"/>
      <c r="AA433" s="1387"/>
      <c r="AB433" s="1391"/>
      <c r="AC433" s="1391"/>
      <c r="AD433" s="1394"/>
      <c r="AE433" s="1394"/>
      <c r="AF433" s="1398"/>
      <c r="AG433" s="1398"/>
      <c r="AH433" s="1398"/>
      <c r="AI433" s="1398"/>
      <c r="AJ433" s="1398"/>
      <c r="AK433" s="1398"/>
      <c r="AL433" s="1398"/>
      <c r="AM433" s="1399"/>
      <c r="AN433" s="1399"/>
      <c r="AO433" s="1399"/>
      <c r="AP433" s="1399"/>
      <c r="AQ433" s="1399"/>
      <c r="AR433" s="1399"/>
      <c r="AS433" s="1399"/>
      <c r="AT433" s="1396"/>
      <c r="AU433" s="1400"/>
      <c r="AV433" s="1400"/>
      <c r="AW433" s="1319"/>
    </row>
    <row r="434">
      <c r="A434" s="1245"/>
      <c r="B434" s="1387"/>
      <c r="C434" s="1388"/>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391"/>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05"/>
    </row>
    <row r="435">
      <c r="A435" s="1288"/>
      <c r="B435" s="1392"/>
      <c r="C435" s="1393"/>
      <c r="D435" s="1394"/>
      <c r="E435" s="1394"/>
      <c r="F435" s="1394"/>
      <c r="G435" s="1394"/>
      <c r="H435" s="1395"/>
      <c r="I435" s="1395"/>
      <c r="J435" s="1396"/>
      <c r="K435" s="1396"/>
      <c r="L435" s="1396"/>
      <c r="M435" s="1396"/>
      <c r="N435" s="1396"/>
      <c r="O435" s="1396"/>
      <c r="P435" s="1396"/>
      <c r="Q435" s="1397"/>
      <c r="R435" s="1397"/>
      <c r="S435" s="1397"/>
      <c r="T435" s="1397"/>
      <c r="U435" s="1397"/>
      <c r="V435" s="1397"/>
      <c r="W435" s="1391"/>
      <c r="X435" s="1391"/>
      <c r="Y435" s="1391"/>
      <c r="Z435" s="1391"/>
      <c r="AA435" s="1387"/>
      <c r="AB435" s="1391"/>
      <c r="AC435" s="1391"/>
      <c r="AD435" s="1394"/>
      <c r="AE435" s="1394"/>
      <c r="AF435" s="1398"/>
      <c r="AG435" s="1398"/>
      <c r="AH435" s="1398"/>
      <c r="AI435" s="1398"/>
      <c r="AJ435" s="1398"/>
      <c r="AK435" s="1398"/>
      <c r="AL435" s="1398"/>
      <c r="AM435" s="1399"/>
      <c r="AN435" s="1399"/>
      <c r="AO435" s="1399"/>
      <c r="AP435" s="1399"/>
      <c r="AQ435" s="1399"/>
      <c r="AR435" s="1399"/>
      <c r="AS435" s="1399"/>
      <c r="AT435" s="1396"/>
      <c r="AU435" s="1400"/>
      <c r="AV435" s="1400"/>
      <c r="AW435" s="1319"/>
    </row>
    <row r="436">
      <c r="A436" s="1245"/>
      <c r="B436" s="1387"/>
      <c r="C436" s="1388"/>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391"/>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05"/>
    </row>
    <row r="437">
      <c r="A437" s="1288"/>
      <c r="B437" s="1392"/>
      <c r="C437" s="1393"/>
      <c r="D437" s="1394"/>
      <c r="E437" s="1394"/>
      <c r="F437" s="1394"/>
      <c r="G437" s="1394"/>
      <c r="H437" s="1395"/>
      <c r="I437" s="1395"/>
      <c r="J437" s="1396"/>
      <c r="K437" s="1396"/>
      <c r="L437" s="1396"/>
      <c r="M437" s="1396"/>
      <c r="N437" s="1396"/>
      <c r="O437" s="1396"/>
      <c r="P437" s="1396"/>
      <c r="Q437" s="1397"/>
      <c r="R437" s="1397"/>
      <c r="S437" s="1397"/>
      <c r="T437" s="1397"/>
      <c r="U437" s="1397"/>
      <c r="V437" s="1397"/>
      <c r="W437" s="1391"/>
      <c r="X437" s="1391"/>
      <c r="Y437" s="1391"/>
      <c r="Z437" s="1391"/>
      <c r="AA437" s="1387"/>
      <c r="AB437" s="1391"/>
      <c r="AC437" s="1391"/>
      <c r="AD437" s="1394"/>
      <c r="AE437" s="1394"/>
      <c r="AF437" s="1398"/>
      <c r="AG437" s="1398"/>
      <c r="AH437" s="1398"/>
      <c r="AI437" s="1398"/>
      <c r="AJ437" s="1398"/>
      <c r="AK437" s="1398"/>
      <c r="AL437" s="1398"/>
      <c r="AM437" s="1399"/>
      <c r="AN437" s="1399"/>
      <c r="AO437" s="1399"/>
      <c r="AP437" s="1399"/>
      <c r="AQ437" s="1399"/>
      <c r="AR437" s="1399"/>
      <c r="AS437" s="1399"/>
      <c r="AT437" s="1396"/>
      <c r="AU437" s="1400"/>
      <c r="AV437" s="1400"/>
      <c r="AW437" s="1319"/>
    </row>
    <row r="438">
      <c r="A438" s="1245"/>
      <c r="B438" s="1387"/>
      <c r="C438" s="1388"/>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391"/>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05"/>
    </row>
    <row r="439">
      <c r="A439" s="1288"/>
      <c r="B439" s="1392"/>
      <c r="C439" s="1393"/>
      <c r="D439" s="1394"/>
      <c r="E439" s="1394"/>
      <c r="F439" s="1394"/>
      <c r="G439" s="1394"/>
      <c r="H439" s="1395"/>
      <c r="I439" s="1395"/>
      <c r="J439" s="1396"/>
      <c r="K439" s="1396"/>
      <c r="L439" s="1396"/>
      <c r="M439" s="1396"/>
      <c r="N439" s="1396"/>
      <c r="O439" s="1396"/>
      <c r="P439" s="1396"/>
      <c r="Q439" s="1397"/>
      <c r="R439" s="1397"/>
      <c r="S439" s="1397"/>
      <c r="T439" s="1397"/>
      <c r="U439" s="1397"/>
      <c r="V439" s="1397"/>
      <c r="W439" s="1391"/>
      <c r="X439" s="1391"/>
      <c r="Y439" s="1391"/>
      <c r="Z439" s="1391"/>
      <c r="AA439" s="1387"/>
      <c r="AB439" s="1391"/>
      <c r="AC439" s="1391"/>
      <c r="AD439" s="1394"/>
      <c r="AE439" s="1394"/>
      <c r="AF439" s="1398"/>
      <c r="AG439" s="1398"/>
      <c r="AH439" s="1398"/>
      <c r="AI439" s="1398"/>
      <c r="AJ439" s="1398"/>
      <c r="AK439" s="1398"/>
      <c r="AL439" s="1398"/>
      <c r="AM439" s="1399"/>
      <c r="AN439" s="1399"/>
      <c r="AO439" s="1399"/>
      <c r="AP439" s="1399"/>
      <c r="AQ439" s="1399"/>
      <c r="AR439" s="1399"/>
      <c r="AS439" s="1399"/>
      <c r="AT439" s="1396"/>
      <c r="AU439" s="1400"/>
      <c r="AV439" s="1400"/>
      <c r="AW439" s="1319"/>
    </row>
    <row r="440">
      <c r="A440" s="1245"/>
      <c r="B440" s="1387"/>
      <c r="C440" s="1388"/>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391"/>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05"/>
    </row>
    <row r="441">
      <c r="A441" s="1288"/>
      <c r="B441" s="1392"/>
      <c r="C441" s="1393"/>
      <c r="D441" s="1394"/>
      <c r="E441" s="1394"/>
      <c r="F441" s="1394"/>
      <c r="G441" s="1394"/>
      <c r="H441" s="1395"/>
      <c r="I441" s="1395"/>
      <c r="J441" s="1396"/>
      <c r="K441" s="1396"/>
      <c r="L441" s="1396"/>
      <c r="M441" s="1396"/>
      <c r="N441" s="1396"/>
      <c r="O441" s="1396"/>
      <c r="P441" s="1396"/>
      <c r="Q441" s="1397"/>
      <c r="R441" s="1397"/>
      <c r="S441" s="1397"/>
      <c r="T441" s="1397"/>
      <c r="U441" s="1397"/>
      <c r="V441" s="1397"/>
      <c r="W441" s="1391"/>
      <c r="X441" s="1391"/>
      <c r="Y441" s="1391"/>
      <c r="Z441" s="1391"/>
      <c r="AA441" s="1387"/>
      <c r="AB441" s="1391"/>
      <c r="AC441" s="1391"/>
      <c r="AD441" s="1394"/>
      <c r="AE441" s="1394"/>
      <c r="AF441" s="1398"/>
      <c r="AG441" s="1398"/>
      <c r="AH441" s="1398"/>
      <c r="AI441" s="1398"/>
      <c r="AJ441" s="1398"/>
      <c r="AK441" s="1398"/>
      <c r="AL441" s="1398"/>
      <c r="AM441" s="1399"/>
      <c r="AN441" s="1399"/>
      <c r="AO441" s="1399"/>
      <c r="AP441" s="1399"/>
      <c r="AQ441" s="1399"/>
      <c r="AR441" s="1399"/>
      <c r="AS441" s="1399"/>
      <c r="AT441" s="1396"/>
      <c r="AU441" s="1400"/>
      <c r="AV441" s="1400"/>
      <c r="AW441" s="1319"/>
    </row>
    <row r="442">
      <c r="A442" s="1245"/>
      <c r="B442" s="1387"/>
      <c r="C442" s="1388"/>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391"/>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05"/>
    </row>
    <row r="443">
      <c r="A443" s="1288"/>
      <c r="B443" s="1392"/>
      <c r="C443" s="1393"/>
      <c r="D443" s="1394"/>
      <c r="E443" s="1394"/>
      <c r="F443" s="1394"/>
      <c r="G443" s="1394"/>
      <c r="H443" s="1395"/>
      <c r="I443" s="1395"/>
      <c r="J443" s="1396"/>
      <c r="K443" s="1396"/>
      <c r="L443" s="1396"/>
      <c r="M443" s="1396"/>
      <c r="N443" s="1396"/>
      <c r="O443" s="1396"/>
      <c r="P443" s="1396"/>
      <c r="Q443" s="1397"/>
      <c r="R443" s="1397"/>
      <c r="S443" s="1397"/>
      <c r="T443" s="1397"/>
      <c r="U443" s="1397"/>
      <c r="V443" s="1397"/>
      <c r="W443" s="1391"/>
      <c r="X443" s="1391"/>
      <c r="Y443" s="1391"/>
      <c r="Z443" s="1391"/>
      <c r="AA443" s="1387"/>
      <c r="AB443" s="1391"/>
      <c r="AC443" s="1391"/>
      <c r="AD443" s="1394"/>
      <c r="AE443" s="1394"/>
      <c r="AF443" s="1398"/>
      <c r="AG443" s="1398"/>
      <c r="AH443" s="1398"/>
      <c r="AI443" s="1398"/>
      <c r="AJ443" s="1398"/>
      <c r="AK443" s="1398"/>
      <c r="AL443" s="1398"/>
      <c r="AM443" s="1399"/>
      <c r="AN443" s="1399"/>
      <c r="AO443" s="1399"/>
      <c r="AP443" s="1399"/>
      <c r="AQ443" s="1399"/>
      <c r="AR443" s="1399"/>
      <c r="AS443" s="1399"/>
      <c r="AT443" s="1396"/>
      <c r="AU443" s="1400"/>
      <c r="AV443" s="1400"/>
      <c r="AW443" s="1319"/>
    </row>
    <row r="444">
      <c r="A444" s="1245"/>
      <c r="B444" s="1387"/>
      <c r="C444" s="1388"/>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391"/>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05"/>
    </row>
    <row r="445">
      <c r="A445" s="1288"/>
      <c r="B445" s="1392"/>
      <c r="C445" s="1393"/>
      <c r="D445" s="1394"/>
      <c r="E445" s="1394"/>
      <c r="F445" s="1394"/>
      <c r="G445" s="1394"/>
      <c r="H445" s="1395"/>
      <c r="I445" s="1395"/>
      <c r="J445" s="1396"/>
      <c r="K445" s="1396"/>
      <c r="L445" s="1396"/>
      <c r="M445" s="1396"/>
      <c r="N445" s="1396"/>
      <c r="O445" s="1396"/>
      <c r="P445" s="1396"/>
      <c r="Q445" s="1397"/>
      <c r="R445" s="1397"/>
      <c r="S445" s="1397"/>
      <c r="T445" s="1397"/>
      <c r="U445" s="1397"/>
      <c r="V445" s="1397"/>
      <c r="W445" s="1391"/>
      <c r="X445" s="1391"/>
      <c r="Y445" s="1391"/>
      <c r="Z445" s="1391"/>
      <c r="AA445" s="1387"/>
      <c r="AB445" s="1391"/>
      <c r="AC445" s="1391"/>
      <c r="AD445" s="1394"/>
      <c r="AE445" s="1394"/>
      <c r="AF445" s="1398"/>
      <c r="AG445" s="1398"/>
      <c r="AH445" s="1398"/>
      <c r="AI445" s="1398"/>
      <c r="AJ445" s="1398"/>
      <c r="AK445" s="1398"/>
      <c r="AL445" s="1398"/>
      <c r="AM445" s="1399"/>
      <c r="AN445" s="1399"/>
      <c r="AO445" s="1399"/>
      <c r="AP445" s="1399"/>
      <c r="AQ445" s="1399"/>
      <c r="AR445" s="1399"/>
      <c r="AS445" s="1399"/>
      <c r="AT445" s="1396"/>
      <c r="AU445" s="1400"/>
      <c r="AV445" s="1400"/>
      <c r="AW445" s="1319"/>
    </row>
    <row r="446">
      <c r="A446" s="1245"/>
      <c r="B446" s="1387"/>
      <c r="C446" s="1388"/>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391"/>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05"/>
    </row>
    <row r="447">
      <c r="A447" s="1288"/>
      <c r="B447" s="1392"/>
      <c r="C447" s="1393"/>
      <c r="D447" s="1394"/>
      <c r="E447" s="1394"/>
      <c r="F447" s="1394"/>
      <c r="G447" s="1394"/>
      <c r="H447" s="1395"/>
      <c r="I447" s="1395"/>
      <c r="J447" s="1396"/>
      <c r="K447" s="1396"/>
      <c r="L447" s="1396"/>
      <c r="M447" s="1396"/>
      <c r="N447" s="1396"/>
      <c r="O447" s="1396"/>
      <c r="P447" s="1396"/>
      <c r="Q447" s="1397"/>
      <c r="R447" s="1397"/>
      <c r="S447" s="1397"/>
      <c r="T447" s="1397"/>
      <c r="U447" s="1397"/>
      <c r="V447" s="1397"/>
      <c r="W447" s="1391"/>
      <c r="X447" s="1391"/>
      <c r="Y447" s="1391"/>
      <c r="Z447" s="1391"/>
      <c r="AA447" s="1387"/>
      <c r="AB447" s="1391"/>
      <c r="AC447" s="1391"/>
      <c r="AD447" s="1394"/>
      <c r="AE447" s="1394"/>
      <c r="AF447" s="1398"/>
      <c r="AG447" s="1398"/>
      <c r="AH447" s="1398"/>
      <c r="AI447" s="1398"/>
      <c r="AJ447" s="1398"/>
      <c r="AK447" s="1398"/>
      <c r="AL447" s="1398"/>
      <c r="AM447" s="1399"/>
      <c r="AN447" s="1399"/>
      <c r="AO447" s="1399"/>
      <c r="AP447" s="1399"/>
      <c r="AQ447" s="1399"/>
      <c r="AR447" s="1399"/>
      <c r="AS447" s="1399"/>
      <c r="AT447" s="1396"/>
      <c r="AU447" s="1400"/>
      <c r="AV447" s="1400"/>
      <c r="AW447" s="1319"/>
    </row>
    <row r="448">
      <c r="A448" s="1245"/>
      <c r="B448" s="1387"/>
      <c r="C448" s="1388"/>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391"/>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05"/>
    </row>
    <row r="449">
      <c r="A449" s="1288"/>
      <c r="B449" s="1392"/>
      <c r="C449" s="1393"/>
      <c r="D449" s="1394"/>
      <c r="E449" s="1394"/>
      <c r="F449" s="1394"/>
      <c r="G449" s="1394"/>
      <c r="H449" s="1395"/>
      <c r="I449" s="1395"/>
      <c r="J449" s="1396"/>
      <c r="K449" s="1396"/>
      <c r="L449" s="1396"/>
      <c r="M449" s="1396"/>
      <c r="N449" s="1396"/>
      <c r="O449" s="1396"/>
      <c r="P449" s="1396"/>
      <c r="Q449" s="1397"/>
      <c r="R449" s="1397"/>
      <c r="S449" s="1397"/>
      <c r="T449" s="1397"/>
      <c r="U449" s="1397"/>
      <c r="V449" s="1397"/>
      <c r="W449" s="1391"/>
      <c r="X449" s="1391"/>
      <c r="Y449" s="1391"/>
      <c r="Z449" s="1391"/>
      <c r="AA449" s="1387"/>
      <c r="AB449" s="1391"/>
      <c r="AC449" s="1391"/>
      <c r="AD449" s="1394"/>
      <c r="AE449" s="1394"/>
      <c r="AF449" s="1398"/>
      <c r="AG449" s="1398"/>
      <c r="AH449" s="1398"/>
      <c r="AI449" s="1398"/>
      <c r="AJ449" s="1398"/>
      <c r="AK449" s="1398"/>
      <c r="AL449" s="1398"/>
      <c r="AM449" s="1399"/>
      <c r="AN449" s="1399"/>
      <c r="AO449" s="1399"/>
      <c r="AP449" s="1399"/>
      <c r="AQ449" s="1399"/>
      <c r="AR449" s="1399"/>
      <c r="AS449" s="1399"/>
      <c r="AT449" s="1396"/>
      <c r="AU449" s="1400"/>
      <c r="AV449" s="1400"/>
      <c r="AW449" s="1319"/>
    </row>
    <row r="450">
      <c r="A450" s="1245"/>
      <c r="B450" s="1387"/>
      <c r="C450" s="1388"/>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391"/>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05"/>
    </row>
    <row r="451">
      <c r="A451" s="1288"/>
      <c r="B451" s="1392"/>
      <c r="C451" s="1393"/>
      <c r="D451" s="1394"/>
      <c r="E451" s="1394"/>
      <c r="F451" s="1394"/>
      <c r="G451" s="1394"/>
      <c r="H451" s="1395"/>
      <c r="I451" s="1395"/>
      <c r="J451" s="1396"/>
      <c r="K451" s="1396"/>
      <c r="L451" s="1396"/>
      <c r="M451" s="1396"/>
      <c r="N451" s="1396"/>
      <c r="O451" s="1396"/>
      <c r="P451" s="1396"/>
      <c r="Q451" s="1397"/>
      <c r="R451" s="1397"/>
      <c r="S451" s="1397"/>
      <c r="T451" s="1397"/>
      <c r="U451" s="1397"/>
      <c r="V451" s="1397"/>
      <c r="W451" s="1391"/>
      <c r="X451" s="1391"/>
      <c r="Y451" s="1391"/>
      <c r="Z451" s="1391"/>
      <c r="AA451" s="1387"/>
      <c r="AB451" s="1391"/>
      <c r="AC451" s="1391"/>
      <c r="AD451" s="1394"/>
      <c r="AE451" s="1394"/>
      <c r="AF451" s="1398"/>
      <c r="AG451" s="1398"/>
      <c r="AH451" s="1398"/>
      <c r="AI451" s="1398"/>
      <c r="AJ451" s="1398"/>
      <c r="AK451" s="1398"/>
      <c r="AL451" s="1398"/>
      <c r="AM451" s="1399"/>
      <c r="AN451" s="1399"/>
      <c r="AO451" s="1399"/>
      <c r="AP451" s="1399"/>
      <c r="AQ451" s="1399"/>
      <c r="AR451" s="1399"/>
      <c r="AS451" s="1399"/>
      <c r="AT451" s="1396"/>
      <c r="AU451" s="1400"/>
      <c r="AV451" s="1400"/>
      <c r="AW451" s="1319"/>
    </row>
    <row r="452">
      <c r="A452" s="1245"/>
      <c r="B452" s="1387"/>
      <c r="C452" s="1388"/>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391"/>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05"/>
    </row>
    <row r="453">
      <c r="A453" s="1288"/>
      <c r="B453" s="1392"/>
      <c r="C453" s="1393"/>
      <c r="D453" s="1394"/>
      <c r="E453" s="1394"/>
      <c r="F453" s="1394"/>
      <c r="G453" s="1394"/>
      <c r="H453" s="1395"/>
      <c r="I453" s="1395"/>
      <c r="J453" s="1396"/>
      <c r="K453" s="1396"/>
      <c r="L453" s="1396"/>
      <c r="M453" s="1396"/>
      <c r="N453" s="1396"/>
      <c r="O453" s="1396"/>
      <c r="P453" s="1396"/>
      <c r="Q453" s="1397"/>
      <c r="R453" s="1397"/>
      <c r="S453" s="1397"/>
      <c r="T453" s="1397"/>
      <c r="U453" s="1397"/>
      <c r="V453" s="1397"/>
      <c r="W453" s="1391"/>
      <c r="X453" s="1391"/>
      <c r="Y453" s="1391"/>
      <c r="Z453" s="1391"/>
      <c r="AA453" s="1387"/>
      <c r="AB453" s="1391"/>
      <c r="AC453" s="1391"/>
      <c r="AD453" s="1394"/>
      <c r="AE453" s="1394"/>
      <c r="AF453" s="1398"/>
      <c r="AG453" s="1398"/>
      <c r="AH453" s="1398"/>
      <c r="AI453" s="1398"/>
      <c r="AJ453" s="1398"/>
      <c r="AK453" s="1398"/>
      <c r="AL453" s="1398"/>
      <c r="AM453" s="1399"/>
      <c r="AN453" s="1399"/>
      <c r="AO453" s="1399"/>
      <c r="AP453" s="1399"/>
      <c r="AQ453" s="1399"/>
      <c r="AR453" s="1399"/>
      <c r="AS453" s="1399"/>
      <c r="AT453" s="1396"/>
      <c r="AU453" s="1400"/>
      <c r="AV453" s="1400"/>
      <c r="AW453" s="1319"/>
    </row>
    <row r="454">
      <c r="A454" s="1245"/>
      <c r="B454" s="1387"/>
      <c r="C454" s="1388"/>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391"/>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05"/>
    </row>
    <row r="455">
      <c r="A455" s="1288"/>
      <c r="B455" s="1392"/>
      <c r="C455" s="1393"/>
      <c r="D455" s="1394"/>
      <c r="E455" s="1394"/>
      <c r="F455" s="1394"/>
      <c r="G455" s="1394"/>
      <c r="H455" s="1395"/>
      <c r="I455" s="1395"/>
      <c r="J455" s="1396"/>
      <c r="K455" s="1396"/>
      <c r="L455" s="1396"/>
      <c r="M455" s="1396"/>
      <c r="N455" s="1396"/>
      <c r="O455" s="1396"/>
      <c r="P455" s="1396"/>
      <c r="Q455" s="1397"/>
      <c r="R455" s="1397"/>
      <c r="S455" s="1397"/>
      <c r="T455" s="1397"/>
      <c r="U455" s="1397"/>
      <c r="V455" s="1397"/>
      <c r="W455" s="1391"/>
      <c r="X455" s="1391"/>
      <c r="Y455" s="1391"/>
      <c r="Z455" s="1391"/>
      <c r="AA455" s="1387"/>
      <c r="AB455" s="1391"/>
      <c r="AC455" s="1391"/>
      <c r="AD455" s="1394"/>
      <c r="AE455" s="1394"/>
      <c r="AF455" s="1398"/>
      <c r="AG455" s="1398"/>
      <c r="AH455" s="1398"/>
      <c r="AI455" s="1398"/>
      <c r="AJ455" s="1398"/>
      <c r="AK455" s="1398"/>
      <c r="AL455" s="1398"/>
      <c r="AM455" s="1399"/>
      <c r="AN455" s="1399"/>
      <c r="AO455" s="1399"/>
      <c r="AP455" s="1399"/>
      <c r="AQ455" s="1399"/>
      <c r="AR455" s="1399"/>
      <c r="AS455" s="1399"/>
      <c r="AT455" s="1396"/>
      <c r="AU455" s="1400"/>
      <c r="AV455" s="1400"/>
      <c r="AW455" s="1319"/>
    </row>
    <row r="456">
      <c r="A456" s="1245"/>
      <c r="B456" s="1387"/>
      <c r="C456" s="1388"/>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391"/>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05"/>
    </row>
    <row r="457">
      <c r="A457" s="1288"/>
      <c r="B457" s="1392"/>
      <c r="C457" s="1393"/>
      <c r="D457" s="1394"/>
      <c r="E457" s="1394"/>
      <c r="F457" s="1394"/>
      <c r="G457" s="1394"/>
      <c r="H457" s="1395"/>
      <c r="I457" s="1395"/>
      <c r="J457" s="1396"/>
      <c r="K457" s="1396"/>
      <c r="L457" s="1396"/>
      <c r="M457" s="1396"/>
      <c r="N457" s="1396"/>
      <c r="O457" s="1396"/>
      <c r="P457" s="1396"/>
      <c r="Q457" s="1397"/>
      <c r="R457" s="1397"/>
      <c r="S457" s="1397"/>
      <c r="T457" s="1397"/>
      <c r="U457" s="1397"/>
      <c r="V457" s="1397"/>
      <c r="W457" s="1391"/>
      <c r="X457" s="1391"/>
      <c r="Y457" s="1391"/>
      <c r="Z457" s="1391"/>
      <c r="AA457" s="1387"/>
      <c r="AB457" s="1391"/>
      <c r="AC457" s="1391"/>
      <c r="AD457" s="1394"/>
      <c r="AE457" s="1394"/>
      <c r="AF457" s="1398"/>
      <c r="AG457" s="1398"/>
      <c r="AH457" s="1398"/>
      <c r="AI457" s="1398"/>
      <c r="AJ457" s="1398"/>
      <c r="AK457" s="1398"/>
      <c r="AL457" s="1398"/>
      <c r="AM457" s="1399"/>
      <c r="AN457" s="1399"/>
      <c r="AO457" s="1399"/>
      <c r="AP457" s="1399"/>
      <c r="AQ457" s="1399"/>
      <c r="AR457" s="1399"/>
      <c r="AS457" s="1399"/>
      <c r="AT457" s="1396"/>
      <c r="AU457" s="1400"/>
      <c r="AV457" s="1400"/>
      <c r="AW457" s="1319"/>
    </row>
    <row r="458">
      <c r="A458" s="1245"/>
      <c r="B458" s="1387"/>
      <c r="C458" s="1388"/>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391"/>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05"/>
    </row>
    <row r="459">
      <c r="A459" s="1288"/>
      <c r="B459" s="1392"/>
      <c r="C459" s="1393"/>
      <c r="D459" s="1394"/>
      <c r="E459" s="1394"/>
      <c r="F459" s="1394"/>
      <c r="G459" s="1394"/>
      <c r="H459" s="1395"/>
      <c r="I459" s="1395"/>
      <c r="J459" s="1396"/>
      <c r="K459" s="1396"/>
      <c r="L459" s="1396"/>
      <c r="M459" s="1396"/>
      <c r="N459" s="1396"/>
      <c r="O459" s="1396"/>
      <c r="P459" s="1396"/>
      <c r="Q459" s="1397"/>
      <c r="R459" s="1397"/>
      <c r="S459" s="1397"/>
      <c r="T459" s="1397"/>
      <c r="U459" s="1397"/>
      <c r="V459" s="1397"/>
      <c r="W459" s="1391"/>
      <c r="X459" s="1391"/>
      <c r="Y459" s="1391"/>
      <c r="Z459" s="1391"/>
      <c r="AA459" s="1387"/>
      <c r="AB459" s="1391"/>
      <c r="AC459" s="1391"/>
      <c r="AD459" s="1394"/>
      <c r="AE459" s="1394"/>
      <c r="AF459" s="1398"/>
      <c r="AG459" s="1398"/>
      <c r="AH459" s="1398"/>
      <c r="AI459" s="1398"/>
      <c r="AJ459" s="1398"/>
      <c r="AK459" s="1398"/>
      <c r="AL459" s="1398"/>
      <c r="AM459" s="1399"/>
      <c r="AN459" s="1399"/>
      <c r="AO459" s="1399"/>
      <c r="AP459" s="1399"/>
      <c r="AQ459" s="1399"/>
      <c r="AR459" s="1399"/>
      <c r="AS459" s="1399"/>
      <c r="AT459" s="1396"/>
      <c r="AU459" s="1400"/>
      <c r="AV459" s="1400"/>
      <c r="AW459" s="1319"/>
    </row>
    <row r="460">
      <c r="A460" s="1245"/>
      <c r="B460" s="1387"/>
      <c r="C460" s="1388"/>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391"/>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05"/>
    </row>
    <row r="461">
      <c r="A461" s="1288"/>
      <c r="B461" s="1392"/>
      <c r="C461" s="1393"/>
      <c r="D461" s="1394"/>
      <c r="E461" s="1394"/>
      <c r="F461" s="1394"/>
      <c r="G461" s="1394"/>
      <c r="H461" s="1395"/>
      <c r="I461" s="1395"/>
      <c r="J461" s="1396"/>
      <c r="K461" s="1396"/>
      <c r="L461" s="1396"/>
      <c r="M461" s="1396"/>
      <c r="N461" s="1396"/>
      <c r="O461" s="1396"/>
      <c r="P461" s="1396"/>
      <c r="Q461" s="1397"/>
      <c r="R461" s="1397"/>
      <c r="S461" s="1397"/>
      <c r="T461" s="1397"/>
      <c r="U461" s="1397"/>
      <c r="V461" s="1397"/>
      <c r="W461" s="1391"/>
      <c r="X461" s="1391"/>
      <c r="Y461" s="1391"/>
      <c r="Z461" s="1391"/>
      <c r="AA461" s="1387"/>
      <c r="AB461" s="1391"/>
      <c r="AC461" s="1391"/>
      <c r="AD461" s="1394"/>
      <c r="AE461" s="1394"/>
      <c r="AF461" s="1398"/>
      <c r="AG461" s="1398"/>
      <c r="AH461" s="1398"/>
      <c r="AI461" s="1398"/>
      <c r="AJ461" s="1398"/>
      <c r="AK461" s="1398"/>
      <c r="AL461" s="1398"/>
      <c r="AM461" s="1399"/>
      <c r="AN461" s="1399"/>
      <c r="AO461" s="1399"/>
      <c r="AP461" s="1399"/>
      <c r="AQ461" s="1399"/>
      <c r="AR461" s="1399"/>
      <c r="AS461" s="1399"/>
      <c r="AT461" s="1396"/>
      <c r="AU461" s="1400"/>
      <c r="AV461" s="1400"/>
      <c r="AW461" s="1319"/>
    </row>
    <row r="462">
      <c r="A462" s="1245"/>
      <c r="B462" s="1387"/>
      <c r="C462" s="1388"/>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391"/>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05"/>
    </row>
    <row r="463">
      <c r="A463" s="1288"/>
      <c r="B463" s="1392"/>
      <c r="C463" s="1393"/>
      <c r="D463" s="1394"/>
      <c r="E463" s="1394"/>
      <c r="F463" s="1394"/>
      <c r="G463" s="1394"/>
      <c r="H463" s="1395"/>
      <c r="I463" s="1395"/>
      <c r="J463" s="1396"/>
      <c r="K463" s="1396"/>
      <c r="L463" s="1396"/>
      <c r="M463" s="1396"/>
      <c r="N463" s="1396"/>
      <c r="O463" s="1396"/>
      <c r="P463" s="1396"/>
      <c r="Q463" s="1397"/>
      <c r="R463" s="1397"/>
      <c r="S463" s="1397"/>
      <c r="T463" s="1397"/>
      <c r="U463" s="1397"/>
      <c r="V463" s="1397"/>
      <c r="W463" s="1391"/>
      <c r="X463" s="1391"/>
      <c r="Y463" s="1391"/>
      <c r="Z463" s="1391"/>
      <c r="AA463" s="1387"/>
      <c r="AB463" s="1391"/>
      <c r="AC463" s="1391"/>
      <c r="AD463" s="1394"/>
      <c r="AE463" s="1394"/>
      <c r="AF463" s="1398"/>
      <c r="AG463" s="1398"/>
      <c r="AH463" s="1398"/>
      <c r="AI463" s="1398"/>
      <c r="AJ463" s="1398"/>
      <c r="AK463" s="1398"/>
      <c r="AL463" s="1398"/>
      <c r="AM463" s="1399"/>
      <c r="AN463" s="1399"/>
      <c r="AO463" s="1399"/>
      <c r="AP463" s="1399"/>
      <c r="AQ463" s="1399"/>
      <c r="AR463" s="1399"/>
      <c r="AS463" s="1399"/>
      <c r="AT463" s="1396"/>
      <c r="AU463" s="1400"/>
      <c r="AV463" s="1400"/>
      <c r="AW463" s="1319"/>
    </row>
    <row r="464">
      <c r="A464" s="1245"/>
      <c r="B464" s="1387"/>
      <c r="C464" s="1388"/>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391"/>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05"/>
    </row>
    <row r="465">
      <c r="A465" s="1288"/>
      <c r="B465" s="1392"/>
      <c r="C465" s="1393"/>
      <c r="D465" s="1394"/>
      <c r="E465" s="1394"/>
      <c r="F465" s="1394"/>
      <c r="G465" s="1394"/>
      <c r="H465" s="1395"/>
      <c r="I465" s="1395"/>
      <c r="J465" s="1396"/>
      <c r="K465" s="1396"/>
      <c r="L465" s="1396"/>
      <c r="M465" s="1396"/>
      <c r="N465" s="1396"/>
      <c r="O465" s="1396"/>
      <c r="P465" s="1396"/>
      <c r="Q465" s="1397"/>
      <c r="R465" s="1397"/>
      <c r="S465" s="1397"/>
      <c r="T465" s="1397"/>
      <c r="U465" s="1397"/>
      <c r="V465" s="1397"/>
      <c r="W465" s="1391"/>
      <c r="X465" s="1391"/>
      <c r="Y465" s="1391"/>
      <c r="Z465" s="1391"/>
      <c r="AA465" s="1387"/>
      <c r="AB465" s="1391"/>
      <c r="AC465" s="1391"/>
      <c r="AD465" s="1394"/>
      <c r="AE465" s="1394"/>
      <c r="AF465" s="1398"/>
      <c r="AG465" s="1398"/>
      <c r="AH465" s="1398"/>
      <c r="AI465" s="1398"/>
      <c r="AJ465" s="1398"/>
      <c r="AK465" s="1398"/>
      <c r="AL465" s="1398"/>
      <c r="AM465" s="1399"/>
      <c r="AN465" s="1399"/>
      <c r="AO465" s="1399"/>
      <c r="AP465" s="1399"/>
      <c r="AQ465" s="1399"/>
      <c r="AR465" s="1399"/>
      <c r="AS465" s="1399"/>
      <c r="AT465" s="1396"/>
      <c r="AU465" s="1400"/>
      <c r="AV465" s="1400"/>
      <c r="AW465" s="1319"/>
    </row>
    <row r="466">
      <c r="A466" s="1245"/>
      <c r="B466" s="1387"/>
      <c r="C466" s="1388"/>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391"/>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05"/>
    </row>
    <row r="467">
      <c r="A467" s="1288"/>
      <c r="B467" s="1392"/>
      <c r="C467" s="1393"/>
      <c r="D467" s="1394"/>
      <c r="E467" s="1394"/>
      <c r="F467" s="1394"/>
      <c r="G467" s="1394"/>
      <c r="H467" s="1395"/>
      <c r="I467" s="1395"/>
      <c r="J467" s="1396"/>
      <c r="K467" s="1396"/>
      <c r="L467" s="1396"/>
      <c r="M467" s="1396"/>
      <c r="N467" s="1396"/>
      <c r="O467" s="1396"/>
      <c r="P467" s="1396"/>
      <c r="Q467" s="1397"/>
      <c r="R467" s="1397"/>
      <c r="S467" s="1397"/>
      <c r="T467" s="1397"/>
      <c r="U467" s="1397"/>
      <c r="V467" s="1397"/>
      <c r="W467" s="1391"/>
      <c r="X467" s="1391"/>
      <c r="Y467" s="1391"/>
      <c r="Z467" s="1391"/>
      <c r="AA467" s="1387"/>
      <c r="AB467" s="1391"/>
      <c r="AC467" s="1391"/>
      <c r="AD467" s="1394"/>
      <c r="AE467" s="1394"/>
      <c r="AF467" s="1398"/>
      <c r="AG467" s="1398"/>
      <c r="AH467" s="1398"/>
      <c r="AI467" s="1398"/>
      <c r="AJ467" s="1398"/>
      <c r="AK467" s="1398"/>
      <c r="AL467" s="1398"/>
      <c r="AM467" s="1399"/>
      <c r="AN467" s="1399"/>
      <c r="AO467" s="1399"/>
      <c r="AP467" s="1399"/>
      <c r="AQ467" s="1399"/>
      <c r="AR467" s="1399"/>
      <c r="AS467" s="1399"/>
      <c r="AT467" s="1396"/>
      <c r="AU467" s="1400"/>
      <c r="AV467" s="1400"/>
      <c r="AW467" s="1319"/>
    </row>
    <row r="468">
      <c r="A468" s="1245"/>
      <c r="B468" s="1387"/>
      <c r="C468" s="1388"/>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391"/>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05"/>
    </row>
    <row r="469">
      <c r="A469" s="1288"/>
      <c r="B469" s="1392"/>
      <c r="C469" s="1393"/>
      <c r="D469" s="1394"/>
      <c r="E469" s="1394"/>
      <c r="F469" s="1394"/>
      <c r="G469" s="1394"/>
      <c r="H469" s="1395"/>
      <c r="I469" s="1395"/>
      <c r="J469" s="1396"/>
      <c r="K469" s="1396"/>
      <c r="L469" s="1396"/>
      <c r="M469" s="1396"/>
      <c r="N469" s="1396"/>
      <c r="O469" s="1396"/>
      <c r="P469" s="1396"/>
      <c r="Q469" s="1397"/>
      <c r="R469" s="1397"/>
      <c r="S469" s="1397"/>
      <c r="T469" s="1397"/>
      <c r="U469" s="1397"/>
      <c r="V469" s="1397"/>
      <c r="W469" s="1391"/>
      <c r="X469" s="1391"/>
      <c r="Y469" s="1391"/>
      <c r="Z469" s="1391"/>
      <c r="AA469" s="1387"/>
      <c r="AB469" s="1391"/>
      <c r="AC469" s="1391"/>
      <c r="AD469" s="1394"/>
      <c r="AE469" s="1394"/>
      <c r="AF469" s="1398"/>
      <c r="AG469" s="1398"/>
      <c r="AH469" s="1398"/>
      <c r="AI469" s="1398"/>
      <c r="AJ469" s="1398"/>
      <c r="AK469" s="1398"/>
      <c r="AL469" s="1398"/>
      <c r="AM469" s="1399"/>
      <c r="AN469" s="1399"/>
      <c r="AO469" s="1399"/>
      <c r="AP469" s="1399"/>
      <c r="AQ469" s="1399"/>
      <c r="AR469" s="1399"/>
      <c r="AS469" s="1399"/>
      <c r="AT469" s="1396"/>
      <c r="AU469" s="1400"/>
      <c r="AV469" s="1400"/>
      <c r="AW469" s="1319"/>
    </row>
    <row r="470">
      <c r="A470" s="1245"/>
      <c r="B470" s="1387"/>
      <c r="C470" s="1388"/>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391"/>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05"/>
    </row>
    <row r="471">
      <c r="A471" s="1288"/>
      <c r="B471" s="1392"/>
      <c r="C471" s="1393"/>
      <c r="D471" s="1394"/>
      <c r="E471" s="1394"/>
      <c r="F471" s="1394"/>
      <c r="G471" s="1394"/>
      <c r="H471" s="1395"/>
      <c r="I471" s="1395"/>
      <c r="J471" s="1396"/>
      <c r="K471" s="1396"/>
      <c r="L471" s="1396"/>
      <c r="M471" s="1396"/>
      <c r="N471" s="1396"/>
      <c r="O471" s="1396"/>
      <c r="P471" s="1396"/>
      <c r="Q471" s="1397"/>
      <c r="R471" s="1397"/>
      <c r="S471" s="1397"/>
      <c r="T471" s="1397"/>
      <c r="U471" s="1397"/>
      <c r="V471" s="1397"/>
      <c r="W471" s="1391"/>
      <c r="X471" s="1391"/>
      <c r="Y471" s="1391"/>
      <c r="Z471" s="1391"/>
      <c r="AA471" s="1387"/>
      <c r="AB471" s="1391"/>
      <c r="AC471" s="1391"/>
      <c r="AD471" s="1394"/>
      <c r="AE471" s="1394"/>
      <c r="AF471" s="1398"/>
      <c r="AG471" s="1398"/>
      <c r="AH471" s="1398"/>
      <c r="AI471" s="1398"/>
      <c r="AJ471" s="1398"/>
      <c r="AK471" s="1398"/>
      <c r="AL471" s="1398"/>
      <c r="AM471" s="1399"/>
      <c r="AN471" s="1399"/>
      <c r="AO471" s="1399"/>
      <c r="AP471" s="1399"/>
      <c r="AQ471" s="1399"/>
      <c r="AR471" s="1399"/>
      <c r="AS471" s="1399"/>
      <c r="AT471" s="1396"/>
      <c r="AU471" s="1400"/>
      <c r="AV471" s="1400"/>
      <c r="AW471" s="1319"/>
    </row>
    <row r="472">
      <c r="A472" s="1245"/>
      <c r="B472" s="1387"/>
      <c r="C472" s="1388"/>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391"/>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05"/>
    </row>
    <row r="473">
      <c r="A473" s="1288"/>
      <c r="B473" s="1392"/>
      <c r="C473" s="1393"/>
      <c r="D473" s="1394"/>
      <c r="E473" s="1394"/>
      <c r="F473" s="1394"/>
      <c r="G473" s="1394"/>
      <c r="H473" s="1395"/>
      <c r="I473" s="1395"/>
      <c r="J473" s="1396"/>
      <c r="K473" s="1396"/>
      <c r="L473" s="1396"/>
      <c r="M473" s="1396"/>
      <c r="N473" s="1396"/>
      <c r="O473" s="1396"/>
      <c r="P473" s="1396"/>
      <c r="Q473" s="1397"/>
      <c r="R473" s="1397"/>
      <c r="S473" s="1397"/>
      <c r="T473" s="1397"/>
      <c r="U473" s="1397"/>
      <c r="V473" s="1397"/>
      <c r="W473" s="1391"/>
      <c r="X473" s="1391"/>
      <c r="Y473" s="1391"/>
      <c r="Z473" s="1391"/>
      <c r="AA473" s="1387"/>
      <c r="AB473" s="1391"/>
      <c r="AC473" s="1391"/>
      <c r="AD473" s="1394"/>
      <c r="AE473" s="1394"/>
      <c r="AF473" s="1398"/>
      <c r="AG473" s="1398"/>
      <c r="AH473" s="1398"/>
      <c r="AI473" s="1398"/>
      <c r="AJ473" s="1398"/>
      <c r="AK473" s="1398"/>
      <c r="AL473" s="1398"/>
      <c r="AM473" s="1399"/>
      <c r="AN473" s="1399"/>
      <c r="AO473" s="1399"/>
      <c r="AP473" s="1399"/>
      <c r="AQ473" s="1399"/>
      <c r="AR473" s="1399"/>
      <c r="AS473" s="1399"/>
      <c r="AT473" s="1396"/>
      <c r="AU473" s="1400"/>
      <c r="AV473" s="1400"/>
      <c r="AW473" s="1319"/>
    </row>
    <row r="474">
      <c r="A474" s="1245"/>
      <c r="B474" s="1387"/>
      <c r="C474" s="1388"/>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391"/>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05"/>
    </row>
    <row r="475">
      <c r="A475" s="1288"/>
      <c r="B475" s="1392"/>
      <c r="C475" s="1393"/>
      <c r="D475" s="1394"/>
      <c r="E475" s="1394"/>
      <c r="F475" s="1394"/>
      <c r="G475" s="1394"/>
      <c r="H475" s="1395"/>
      <c r="I475" s="1395"/>
      <c r="J475" s="1396"/>
      <c r="K475" s="1396"/>
      <c r="L475" s="1396"/>
      <c r="M475" s="1396"/>
      <c r="N475" s="1396"/>
      <c r="O475" s="1396"/>
      <c r="P475" s="1396"/>
      <c r="Q475" s="1397"/>
      <c r="R475" s="1397"/>
      <c r="S475" s="1397"/>
      <c r="T475" s="1397"/>
      <c r="U475" s="1397"/>
      <c r="V475" s="1397"/>
      <c r="W475" s="1391"/>
      <c r="X475" s="1391"/>
      <c r="Y475" s="1391"/>
      <c r="Z475" s="1391"/>
      <c r="AA475" s="1387"/>
      <c r="AB475" s="1391"/>
      <c r="AC475" s="1391"/>
      <c r="AD475" s="1394"/>
      <c r="AE475" s="1394"/>
      <c r="AF475" s="1398"/>
      <c r="AG475" s="1398"/>
      <c r="AH475" s="1398"/>
      <c r="AI475" s="1398"/>
      <c r="AJ475" s="1398"/>
      <c r="AK475" s="1398"/>
      <c r="AL475" s="1398"/>
      <c r="AM475" s="1399"/>
      <c r="AN475" s="1399"/>
      <c r="AO475" s="1399"/>
      <c r="AP475" s="1399"/>
      <c r="AQ475" s="1399"/>
      <c r="AR475" s="1399"/>
      <c r="AS475" s="1399"/>
      <c r="AT475" s="1396"/>
      <c r="AU475" s="1400"/>
      <c r="AV475" s="1400"/>
      <c r="AW475" s="1319"/>
    </row>
    <row r="476">
      <c r="A476" s="1245"/>
      <c r="B476" s="1387"/>
      <c r="C476" s="1388"/>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391"/>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05"/>
    </row>
    <row r="477">
      <c r="A477" s="1288"/>
      <c r="B477" s="1392"/>
      <c r="C477" s="1393"/>
      <c r="D477" s="1394"/>
      <c r="E477" s="1394"/>
      <c r="F477" s="1394"/>
      <c r="G477" s="1394"/>
      <c r="H477" s="1395"/>
      <c r="I477" s="1395"/>
      <c r="J477" s="1396"/>
      <c r="K477" s="1396"/>
      <c r="L477" s="1396"/>
      <c r="M477" s="1396"/>
      <c r="N477" s="1396"/>
      <c r="O477" s="1396"/>
      <c r="P477" s="1396"/>
      <c r="Q477" s="1397"/>
      <c r="R477" s="1397"/>
      <c r="S477" s="1397"/>
      <c r="T477" s="1397"/>
      <c r="U477" s="1397"/>
      <c r="V477" s="1397"/>
      <c r="W477" s="1391"/>
      <c r="X477" s="1391"/>
      <c r="Y477" s="1391"/>
      <c r="Z477" s="1391"/>
      <c r="AA477" s="1387"/>
      <c r="AB477" s="1391"/>
      <c r="AC477" s="1391"/>
      <c r="AD477" s="1394"/>
      <c r="AE477" s="1394"/>
      <c r="AF477" s="1398"/>
      <c r="AG477" s="1398"/>
      <c r="AH477" s="1398"/>
      <c r="AI477" s="1398"/>
      <c r="AJ477" s="1398"/>
      <c r="AK477" s="1398"/>
      <c r="AL477" s="1398"/>
      <c r="AM477" s="1399"/>
      <c r="AN477" s="1399"/>
      <c r="AO477" s="1399"/>
      <c r="AP477" s="1399"/>
      <c r="AQ477" s="1399"/>
      <c r="AR477" s="1399"/>
      <c r="AS477" s="1399"/>
      <c r="AT477" s="1396"/>
      <c r="AU477" s="1400"/>
      <c r="AV477" s="1400"/>
      <c r="AW477" s="1319"/>
    </row>
    <row r="478">
      <c r="A478" s="1245"/>
      <c r="B478" s="1387"/>
      <c r="C478" s="1388"/>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391"/>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05"/>
    </row>
    <row r="479">
      <c r="A479" s="1288"/>
      <c r="B479" s="1392"/>
      <c r="C479" s="1393"/>
      <c r="D479" s="1394"/>
      <c r="E479" s="1394"/>
      <c r="F479" s="1394"/>
      <c r="G479" s="1394"/>
      <c r="H479" s="1395"/>
      <c r="I479" s="1395"/>
      <c r="J479" s="1396"/>
      <c r="K479" s="1396"/>
      <c r="L479" s="1396"/>
      <c r="M479" s="1396"/>
      <c r="N479" s="1396"/>
      <c r="O479" s="1396"/>
      <c r="P479" s="1396"/>
      <c r="Q479" s="1397"/>
      <c r="R479" s="1397"/>
      <c r="S479" s="1397"/>
      <c r="T479" s="1397"/>
      <c r="U479" s="1397"/>
      <c r="V479" s="1397"/>
      <c r="W479" s="1391"/>
      <c r="X479" s="1391"/>
      <c r="Y479" s="1391"/>
      <c r="Z479" s="1391"/>
      <c r="AA479" s="1387"/>
      <c r="AB479" s="1391"/>
      <c r="AC479" s="1391"/>
      <c r="AD479" s="1394"/>
      <c r="AE479" s="1394"/>
      <c r="AF479" s="1398"/>
      <c r="AG479" s="1398"/>
      <c r="AH479" s="1398"/>
      <c r="AI479" s="1398"/>
      <c r="AJ479" s="1398"/>
      <c r="AK479" s="1398"/>
      <c r="AL479" s="1398"/>
      <c r="AM479" s="1399"/>
      <c r="AN479" s="1399"/>
      <c r="AO479" s="1399"/>
      <c r="AP479" s="1399"/>
      <c r="AQ479" s="1399"/>
      <c r="AR479" s="1399"/>
      <c r="AS479" s="1399"/>
      <c r="AT479" s="1396"/>
      <c r="AU479" s="1400"/>
      <c r="AV479" s="1400"/>
      <c r="AW479" s="1319"/>
    </row>
    <row r="480">
      <c r="A480" s="1245"/>
      <c r="B480" s="1387"/>
      <c r="C480" s="1388"/>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391"/>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05"/>
    </row>
    <row r="481">
      <c r="A481" s="1288"/>
      <c r="B481" s="1392"/>
      <c r="C481" s="1393"/>
      <c r="D481" s="1394"/>
      <c r="E481" s="1394"/>
      <c r="F481" s="1394"/>
      <c r="G481" s="1394"/>
      <c r="H481" s="1395"/>
      <c r="I481" s="1395"/>
      <c r="J481" s="1396"/>
      <c r="K481" s="1396"/>
      <c r="L481" s="1396"/>
      <c r="M481" s="1396"/>
      <c r="N481" s="1396"/>
      <c r="O481" s="1396"/>
      <c r="P481" s="1396"/>
      <c r="Q481" s="1397"/>
      <c r="R481" s="1397"/>
      <c r="S481" s="1397"/>
      <c r="T481" s="1397"/>
      <c r="U481" s="1397"/>
      <c r="V481" s="1397"/>
      <c r="W481" s="1391"/>
      <c r="X481" s="1391"/>
      <c r="Y481" s="1391"/>
      <c r="Z481" s="1391"/>
      <c r="AA481" s="1387"/>
      <c r="AB481" s="1391"/>
      <c r="AC481" s="1391"/>
      <c r="AD481" s="1394"/>
      <c r="AE481" s="1394"/>
      <c r="AF481" s="1398"/>
      <c r="AG481" s="1398"/>
      <c r="AH481" s="1398"/>
      <c r="AI481" s="1398"/>
      <c r="AJ481" s="1398"/>
      <c r="AK481" s="1398"/>
      <c r="AL481" s="1398"/>
      <c r="AM481" s="1399"/>
      <c r="AN481" s="1399"/>
      <c r="AO481" s="1399"/>
      <c r="AP481" s="1399"/>
      <c r="AQ481" s="1399"/>
      <c r="AR481" s="1399"/>
      <c r="AS481" s="1399"/>
      <c r="AT481" s="1396"/>
      <c r="AU481" s="1400"/>
      <c r="AV481" s="1400"/>
      <c r="AW481" s="1319"/>
    </row>
    <row r="482">
      <c r="A482" s="1245"/>
      <c r="B482" s="1387"/>
      <c r="C482" s="1388"/>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391"/>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05"/>
    </row>
    <row r="483">
      <c r="A483" s="1288"/>
      <c r="B483" s="1392"/>
      <c r="C483" s="1393"/>
      <c r="D483" s="1394"/>
      <c r="E483" s="1394"/>
      <c r="F483" s="1394"/>
      <c r="G483" s="1394"/>
      <c r="H483" s="1395"/>
      <c r="I483" s="1395"/>
      <c r="J483" s="1396"/>
      <c r="K483" s="1396"/>
      <c r="L483" s="1396"/>
      <c r="M483" s="1396"/>
      <c r="N483" s="1396"/>
      <c r="O483" s="1396"/>
      <c r="P483" s="1396"/>
      <c r="Q483" s="1397"/>
      <c r="R483" s="1397"/>
      <c r="S483" s="1397"/>
      <c r="T483" s="1397"/>
      <c r="U483" s="1397"/>
      <c r="V483" s="1397"/>
      <c r="W483" s="1391"/>
      <c r="X483" s="1391"/>
      <c r="Y483" s="1391"/>
      <c r="Z483" s="1391"/>
      <c r="AA483" s="1387"/>
      <c r="AB483" s="1391"/>
      <c r="AC483" s="1391"/>
      <c r="AD483" s="1394"/>
      <c r="AE483" s="1394"/>
      <c r="AF483" s="1398"/>
      <c r="AG483" s="1398"/>
      <c r="AH483" s="1398"/>
      <c r="AI483" s="1398"/>
      <c r="AJ483" s="1398"/>
      <c r="AK483" s="1398"/>
      <c r="AL483" s="1398"/>
      <c r="AM483" s="1399"/>
      <c r="AN483" s="1399"/>
      <c r="AO483" s="1399"/>
      <c r="AP483" s="1399"/>
      <c r="AQ483" s="1399"/>
      <c r="AR483" s="1399"/>
      <c r="AS483" s="1399"/>
      <c r="AT483" s="1396"/>
      <c r="AU483" s="1400"/>
      <c r="AV483" s="1400"/>
      <c r="AW483" s="1319"/>
    </row>
    <row r="484">
      <c r="A484" s="1245"/>
      <c r="B484" s="1387"/>
      <c r="C484" s="1388"/>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391"/>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05"/>
    </row>
    <row r="485">
      <c r="A485" s="1288"/>
      <c r="B485" s="1392"/>
      <c r="C485" s="1393"/>
      <c r="D485" s="1394"/>
      <c r="E485" s="1394"/>
      <c r="F485" s="1394"/>
      <c r="G485" s="1394"/>
      <c r="H485" s="1395"/>
      <c r="I485" s="1395"/>
      <c r="J485" s="1396"/>
      <c r="K485" s="1396"/>
      <c r="L485" s="1396"/>
      <c r="M485" s="1396"/>
      <c r="N485" s="1396"/>
      <c r="O485" s="1396"/>
      <c r="P485" s="1396"/>
      <c r="Q485" s="1397"/>
      <c r="R485" s="1397"/>
      <c r="S485" s="1397"/>
      <c r="T485" s="1397"/>
      <c r="U485" s="1397"/>
      <c r="V485" s="1397"/>
      <c r="W485" s="1391"/>
      <c r="X485" s="1391"/>
      <c r="Y485" s="1391"/>
      <c r="Z485" s="1391"/>
      <c r="AA485" s="1387"/>
      <c r="AB485" s="1391"/>
      <c r="AC485" s="1391"/>
      <c r="AD485" s="1394"/>
      <c r="AE485" s="1394"/>
      <c r="AF485" s="1398"/>
      <c r="AG485" s="1398"/>
      <c r="AH485" s="1398"/>
      <c r="AI485" s="1398"/>
      <c r="AJ485" s="1398"/>
      <c r="AK485" s="1398"/>
      <c r="AL485" s="1398"/>
      <c r="AM485" s="1399"/>
      <c r="AN485" s="1399"/>
      <c r="AO485" s="1399"/>
      <c r="AP485" s="1399"/>
      <c r="AQ485" s="1399"/>
      <c r="AR485" s="1399"/>
      <c r="AS485" s="1399"/>
      <c r="AT485" s="1396"/>
      <c r="AU485" s="1400"/>
      <c r="AV485" s="1400"/>
      <c r="AW485" s="1319"/>
    </row>
    <row r="486">
      <c r="A486" s="1245"/>
      <c r="B486" s="1387"/>
      <c r="C486" s="1388"/>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391"/>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05"/>
    </row>
    <row r="487">
      <c r="A487" s="1288"/>
      <c r="B487" s="1392"/>
      <c r="C487" s="1393"/>
      <c r="D487" s="1394"/>
      <c r="E487" s="1394"/>
      <c r="F487" s="1394"/>
      <c r="G487" s="1394"/>
      <c r="H487" s="1395"/>
      <c r="I487" s="1395"/>
      <c r="J487" s="1396"/>
      <c r="K487" s="1396"/>
      <c r="L487" s="1396"/>
      <c r="M487" s="1396"/>
      <c r="N487" s="1396"/>
      <c r="O487" s="1396"/>
      <c r="P487" s="1396"/>
      <c r="Q487" s="1397"/>
      <c r="R487" s="1397"/>
      <c r="S487" s="1397"/>
      <c r="T487" s="1397"/>
      <c r="U487" s="1397"/>
      <c r="V487" s="1397"/>
      <c r="W487" s="1391"/>
      <c r="X487" s="1391"/>
      <c r="Y487" s="1391"/>
      <c r="Z487" s="1391"/>
      <c r="AA487" s="1387"/>
      <c r="AB487" s="1391"/>
      <c r="AC487" s="1391"/>
      <c r="AD487" s="1394"/>
      <c r="AE487" s="1394"/>
      <c r="AF487" s="1398"/>
      <c r="AG487" s="1398"/>
      <c r="AH487" s="1398"/>
      <c r="AI487" s="1398"/>
      <c r="AJ487" s="1398"/>
      <c r="AK487" s="1398"/>
      <c r="AL487" s="1398"/>
      <c r="AM487" s="1399"/>
      <c r="AN487" s="1399"/>
      <c r="AO487" s="1399"/>
      <c r="AP487" s="1399"/>
      <c r="AQ487" s="1399"/>
      <c r="AR487" s="1399"/>
      <c r="AS487" s="1399"/>
      <c r="AT487" s="1396"/>
      <c r="AU487" s="1400"/>
      <c r="AV487" s="1400"/>
      <c r="AW487" s="1319"/>
    </row>
    <row r="488">
      <c r="A488" s="1245"/>
      <c r="B488" s="1387"/>
      <c r="C488" s="1388"/>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391"/>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05"/>
    </row>
    <row r="489">
      <c r="A489" s="1288"/>
      <c r="B489" s="1392"/>
      <c r="C489" s="1393"/>
      <c r="D489" s="1394"/>
      <c r="E489" s="1394"/>
      <c r="F489" s="1394"/>
      <c r="G489" s="1394"/>
      <c r="H489" s="1395"/>
      <c r="I489" s="1395"/>
      <c r="J489" s="1396"/>
      <c r="K489" s="1396"/>
      <c r="L489" s="1396"/>
      <c r="M489" s="1396"/>
      <c r="N489" s="1396"/>
      <c r="O489" s="1396"/>
      <c r="P489" s="1396"/>
      <c r="Q489" s="1397"/>
      <c r="R489" s="1397"/>
      <c r="S489" s="1397"/>
      <c r="T489" s="1397"/>
      <c r="U489" s="1397"/>
      <c r="V489" s="1397"/>
      <c r="W489" s="1391"/>
      <c r="X489" s="1391"/>
      <c r="Y489" s="1391"/>
      <c r="Z489" s="1391"/>
      <c r="AA489" s="1387"/>
      <c r="AB489" s="1391"/>
      <c r="AC489" s="1391"/>
      <c r="AD489" s="1394"/>
      <c r="AE489" s="1394"/>
      <c r="AF489" s="1398"/>
      <c r="AG489" s="1398"/>
      <c r="AH489" s="1398"/>
      <c r="AI489" s="1398"/>
      <c r="AJ489" s="1398"/>
      <c r="AK489" s="1398"/>
      <c r="AL489" s="1398"/>
      <c r="AM489" s="1399"/>
      <c r="AN489" s="1399"/>
      <c r="AO489" s="1399"/>
      <c r="AP489" s="1399"/>
      <c r="AQ489" s="1399"/>
      <c r="AR489" s="1399"/>
      <c r="AS489" s="1399"/>
      <c r="AT489" s="1396"/>
      <c r="AU489" s="1400"/>
      <c r="AV489" s="1400"/>
      <c r="AW489" s="1319"/>
    </row>
    <row r="490">
      <c r="A490" s="1245"/>
      <c r="B490" s="1387"/>
      <c r="C490" s="1388"/>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391"/>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05"/>
    </row>
    <row r="491">
      <c r="A491" s="1288"/>
      <c r="B491" s="1392"/>
      <c r="C491" s="1393"/>
      <c r="D491" s="1394"/>
      <c r="E491" s="1394"/>
      <c r="F491" s="1394"/>
      <c r="G491" s="1394"/>
      <c r="H491" s="1395"/>
      <c r="I491" s="1395"/>
      <c r="J491" s="1396"/>
      <c r="K491" s="1396"/>
      <c r="L491" s="1396"/>
      <c r="M491" s="1396"/>
      <c r="N491" s="1396"/>
      <c r="O491" s="1396"/>
      <c r="P491" s="1396"/>
      <c r="Q491" s="1397"/>
      <c r="R491" s="1397"/>
      <c r="S491" s="1397"/>
      <c r="T491" s="1397"/>
      <c r="U491" s="1397"/>
      <c r="V491" s="1397"/>
      <c r="W491" s="1391"/>
      <c r="X491" s="1391"/>
      <c r="Y491" s="1391"/>
      <c r="Z491" s="1391"/>
      <c r="AA491" s="1387"/>
      <c r="AB491" s="1391"/>
      <c r="AC491" s="1391"/>
      <c r="AD491" s="1394"/>
      <c r="AE491" s="1394"/>
      <c r="AF491" s="1398"/>
      <c r="AG491" s="1398"/>
      <c r="AH491" s="1398"/>
      <c r="AI491" s="1398"/>
      <c r="AJ491" s="1398"/>
      <c r="AK491" s="1398"/>
      <c r="AL491" s="1398"/>
      <c r="AM491" s="1399"/>
      <c r="AN491" s="1399"/>
      <c r="AO491" s="1399"/>
      <c r="AP491" s="1399"/>
      <c r="AQ491" s="1399"/>
      <c r="AR491" s="1399"/>
      <c r="AS491" s="1399"/>
      <c r="AT491" s="1396"/>
      <c r="AU491" s="1400"/>
      <c r="AV491" s="1400"/>
      <c r="AW491" s="1319"/>
    </row>
    <row r="492">
      <c r="A492" s="1245"/>
      <c r="B492" s="1387"/>
      <c r="C492" s="1388"/>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391"/>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05"/>
    </row>
    <row r="493">
      <c r="A493" s="1288"/>
      <c r="B493" s="1392"/>
      <c r="C493" s="1393"/>
      <c r="D493" s="1394"/>
      <c r="E493" s="1394"/>
      <c r="F493" s="1394"/>
      <c r="G493" s="1394"/>
      <c r="H493" s="1395"/>
      <c r="I493" s="1395"/>
      <c r="J493" s="1396"/>
      <c r="K493" s="1396"/>
      <c r="L493" s="1396"/>
      <c r="M493" s="1396"/>
      <c r="N493" s="1396"/>
      <c r="O493" s="1396"/>
      <c r="P493" s="1396"/>
      <c r="Q493" s="1397"/>
      <c r="R493" s="1397"/>
      <c r="S493" s="1397"/>
      <c r="T493" s="1397"/>
      <c r="U493" s="1397"/>
      <c r="V493" s="1397"/>
      <c r="W493" s="1391"/>
      <c r="X493" s="1391"/>
      <c r="Y493" s="1391"/>
      <c r="Z493" s="1391"/>
      <c r="AA493" s="1387"/>
      <c r="AB493" s="1391"/>
      <c r="AC493" s="1391"/>
      <c r="AD493" s="1394"/>
      <c r="AE493" s="1394"/>
      <c r="AF493" s="1398"/>
      <c r="AG493" s="1398"/>
      <c r="AH493" s="1398"/>
      <c r="AI493" s="1398"/>
      <c r="AJ493" s="1398"/>
      <c r="AK493" s="1398"/>
      <c r="AL493" s="1398"/>
      <c r="AM493" s="1399"/>
      <c r="AN493" s="1399"/>
      <c r="AO493" s="1399"/>
      <c r="AP493" s="1399"/>
      <c r="AQ493" s="1399"/>
      <c r="AR493" s="1399"/>
      <c r="AS493" s="1399"/>
      <c r="AT493" s="1396"/>
      <c r="AU493" s="1400"/>
      <c r="AV493" s="1400"/>
      <c r="AW493" s="1319"/>
    </row>
    <row r="494">
      <c r="A494" s="1245"/>
      <c r="B494" s="1387"/>
      <c r="C494" s="1388"/>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391"/>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05"/>
    </row>
    <row r="495">
      <c r="A495" s="1288"/>
      <c r="B495" s="1392"/>
      <c r="C495" s="1393"/>
      <c r="D495" s="1394"/>
      <c r="E495" s="1394"/>
      <c r="F495" s="1394"/>
      <c r="G495" s="1394"/>
      <c r="H495" s="1395"/>
      <c r="I495" s="1395"/>
      <c r="J495" s="1396"/>
      <c r="K495" s="1396"/>
      <c r="L495" s="1396"/>
      <c r="M495" s="1396"/>
      <c r="N495" s="1396"/>
      <c r="O495" s="1396"/>
      <c r="P495" s="1396"/>
      <c r="Q495" s="1397"/>
      <c r="R495" s="1397"/>
      <c r="S495" s="1397"/>
      <c r="T495" s="1397"/>
      <c r="U495" s="1397"/>
      <c r="V495" s="1397"/>
      <c r="W495" s="1391"/>
      <c r="X495" s="1391"/>
      <c r="Y495" s="1391"/>
      <c r="Z495" s="1391"/>
      <c r="AA495" s="1387"/>
      <c r="AB495" s="1391"/>
      <c r="AC495" s="1391"/>
      <c r="AD495" s="1394"/>
      <c r="AE495" s="1394"/>
      <c r="AF495" s="1398"/>
      <c r="AG495" s="1398"/>
      <c r="AH495" s="1398"/>
      <c r="AI495" s="1398"/>
      <c r="AJ495" s="1398"/>
      <c r="AK495" s="1398"/>
      <c r="AL495" s="1398"/>
      <c r="AM495" s="1399"/>
      <c r="AN495" s="1399"/>
      <c r="AO495" s="1399"/>
      <c r="AP495" s="1399"/>
      <c r="AQ495" s="1399"/>
      <c r="AR495" s="1399"/>
      <c r="AS495" s="1399"/>
      <c r="AT495" s="1396"/>
      <c r="AU495" s="1400"/>
      <c r="AV495" s="1400"/>
      <c r="AW495" s="1319"/>
    </row>
    <row r="496">
      <c r="A496" s="1245"/>
      <c r="B496" s="1387"/>
      <c r="C496" s="1388"/>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391"/>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05"/>
    </row>
    <row r="497">
      <c r="A497" s="1288"/>
      <c r="B497" s="1392"/>
      <c r="C497" s="1393"/>
      <c r="D497" s="1394"/>
      <c r="E497" s="1394"/>
      <c r="F497" s="1394"/>
      <c r="G497" s="1394"/>
      <c r="H497" s="1395"/>
      <c r="I497" s="1395"/>
      <c r="J497" s="1396"/>
      <c r="K497" s="1396"/>
      <c r="L497" s="1396"/>
      <c r="M497" s="1396"/>
      <c r="N497" s="1396"/>
      <c r="O497" s="1396"/>
      <c r="P497" s="1396"/>
      <c r="Q497" s="1397"/>
      <c r="R497" s="1397"/>
      <c r="S497" s="1397"/>
      <c r="T497" s="1397"/>
      <c r="U497" s="1397"/>
      <c r="V497" s="1397"/>
      <c r="W497" s="1391"/>
      <c r="X497" s="1391"/>
      <c r="Y497" s="1391"/>
      <c r="Z497" s="1391"/>
      <c r="AA497" s="1387"/>
      <c r="AB497" s="1391"/>
      <c r="AC497" s="1391"/>
      <c r="AD497" s="1394"/>
      <c r="AE497" s="1394"/>
      <c r="AF497" s="1398"/>
      <c r="AG497" s="1398"/>
      <c r="AH497" s="1398"/>
      <c r="AI497" s="1398"/>
      <c r="AJ497" s="1398"/>
      <c r="AK497" s="1398"/>
      <c r="AL497" s="1398"/>
      <c r="AM497" s="1399"/>
      <c r="AN497" s="1399"/>
      <c r="AO497" s="1399"/>
      <c r="AP497" s="1399"/>
      <c r="AQ497" s="1399"/>
      <c r="AR497" s="1399"/>
      <c r="AS497" s="1399"/>
      <c r="AT497" s="1396"/>
      <c r="AU497" s="1400"/>
      <c r="AV497" s="1400"/>
      <c r="AW497" s="1319"/>
    </row>
    <row r="498">
      <c r="A498" s="1245"/>
      <c r="B498" s="1387"/>
      <c r="C498" s="1388"/>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391"/>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05"/>
    </row>
    <row r="499">
      <c r="A499" s="1288"/>
      <c r="B499" s="1392"/>
      <c r="C499" s="1393"/>
      <c r="D499" s="1394"/>
      <c r="E499" s="1394"/>
      <c r="F499" s="1394"/>
      <c r="G499" s="1394"/>
      <c r="H499" s="1395"/>
      <c r="I499" s="1395"/>
      <c r="J499" s="1396"/>
      <c r="K499" s="1396"/>
      <c r="L499" s="1396"/>
      <c r="M499" s="1396"/>
      <c r="N499" s="1396"/>
      <c r="O499" s="1396"/>
      <c r="P499" s="1396"/>
      <c r="Q499" s="1397"/>
      <c r="R499" s="1397"/>
      <c r="S499" s="1397"/>
      <c r="T499" s="1397"/>
      <c r="U499" s="1397"/>
      <c r="V499" s="1397"/>
      <c r="W499" s="1391"/>
      <c r="X499" s="1391"/>
      <c r="Y499" s="1391"/>
      <c r="Z499" s="1391"/>
      <c r="AA499" s="1387"/>
      <c r="AB499" s="1391"/>
      <c r="AC499" s="1391"/>
      <c r="AD499" s="1394"/>
      <c r="AE499" s="1394"/>
      <c r="AF499" s="1398"/>
      <c r="AG499" s="1398"/>
      <c r="AH499" s="1398"/>
      <c r="AI499" s="1398"/>
      <c r="AJ499" s="1398"/>
      <c r="AK499" s="1398"/>
      <c r="AL499" s="1398"/>
      <c r="AM499" s="1399"/>
      <c r="AN499" s="1399"/>
      <c r="AO499" s="1399"/>
      <c r="AP499" s="1399"/>
      <c r="AQ499" s="1399"/>
      <c r="AR499" s="1399"/>
      <c r="AS499" s="1399"/>
      <c r="AT499" s="1396"/>
      <c r="AU499" s="1400"/>
      <c r="AV499" s="1400"/>
      <c r="AW499" s="1319"/>
    </row>
    <row r="500">
      <c r="A500" s="1245"/>
      <c r="B500" s="1387"/>
      <c r="C500" s="1388"/>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391"/>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05"/>
    </row>
    <row r="501">
      <c r="A501" s="1288"/>
      <c r="B501" s="1392"/>
      <c r="C501" s="1393"/>
      <c r="D501" s="1394"/>
      <c r="E501" s="1394"/>
      <c r="F501" s="1394"/>
      <c r="G501" s="1394"/>
      <c r="H501" s="1395"/>
      <c r="I501" s="1395"/>
      <c r="J501" s="1396"/>
      <c r="K501" s="1396"/>
      <c r="L501" s="1396"/>
      <c r="M501" s="1396"/>
      <c r="N501" s="1396"/>
      <c r="O501" s="1396"/>
      <c r="P501" s="1396"/>
      <c r="Q501" s="1397"/>
      <c r="R501" s="1397"/>
      <c r="S501" s="1397"/>
      <c r="T501" s="1397"/>
      <c r="U501" s="1397"/>
      <c r="V501" s="1397"/>
      <c r="W501" s="1391"/>
      <c r="X501" s="1391"/>
      <c r="Y501" s="1391"/>
      <c r="Z501" s="1391"/>
      <c r="AA501" s="1387"/>
      <c r="AB501" s="1391"/>
      <c r="AC501" s="1391"/>
      <c r="AD501" s="1394"/>
      <c r="AE501" s="1394"/>
      <c r="AF501" s="1398"/>
      <c r="AG501" s="1398"/>
      <c r="AH501" s="1398"/>
      <c r="AI501" s="1398"/>
      <c r="AJ501" s="1398"/>
      <c r="AK501" s="1398"/>
      <c r="AL501" s="1398"/>
      <c r="AM501" s="1399"/>
      <c r="AN501" s="1399"/>
      <c r="AO501" s="1399"/>
      <c r="AP501" s="1399"/>
      <c r="AQ501" s="1399"/>
      <c r="AR501" s="1399"/>
      <c r="AS501" s="1399"/>
      <c r="AT501" s="1396"/>
      <c r="AU501" s="1400"/>
      <c r="AV501" s="1400"/>
      <c r="AW501" s="1319"/>
    </row>
    <row r="502">
      <c r="A502" s="1245"/>
      <c r="B502" s="1387"/>
      <c r="C502" s="1388"/>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391"/>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05"/>
    </row>
    <row r="503">
      <c r="A503" s="1288"/>
      <c r="B503" s="1392"/>
      <c r="C503" s="1393"/>
      <c r="D503" s="1394"/>
      <c r="E503" s="1394"/>
      <c r="F503" s="1394"/>
      <c r="G503" s="1394"/>
      <c r="H503" s="1395"/>
      <c r="I503" s="1395"/>
      <c r="J503" s="1396"/>
      <c r="K503" s="1396"/>
      <c r="L503" s="1396"/>
      <c r="M503" s="1396"/>
      <c r="N503" s="1396"/>
      <c r="O503" s="1396"/>
      <c r="P503" s="1396"/>
      <c r="Q503" s="1397"/>
      <c r="R503" s="1397"/>
      <c r="S503" s="1397"/>
      <c r="T503" s="1397"/>
      <c r="U503" s="1397"/>
      <c r="V503" s="1397"/>
      <c r="W503" s="1391"/>
      <c r="X503" s="1391"/>
      <c r="Y503" s="1391"/>
      <c r="Z503" s="1391"/>
      <c r="AA503" s="1387"/>
      <c r="AB503" s="1391"/>
      <c r="AC503" s="1391"/>
      <c r="AD503" s="1394"/>
      <c r="AE503" s="1394"/>
      <c r="AF503" s="1398"/>
      <c r="AG503" s="1398"/>
      <c r="AH503" s="1398"/>
      <c r="AI503" s="1398"/>
      <c r="AJ503" s="1398"/>
      <c r="AK503" s="1398"/>
      <c r="AL503" s="1398"/>
      <c r="AM503" s="1399"/>
      <c r="AN503" s="1399"/>
      <c r="AO503" s="1399"/>
      <c r="AP503" s="1399"/>
      <c r="AQ503" s="1399"/>
      <c r="AR503" s="1399"/>
      <c r="AS503" s="1399"/>
      <c r="AT503" s="1396"/>
      <c r="AU503" s="1400"/>
      <c r="AV503" s="1400"/>
      <c r="AW503" s="1319"/>
    </row>
    <row r="504">
      <c r="A504" s="1245"/>
      <c r="B504" s="1387"/>
      <c r="C504" s="1388"/>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391"/>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05"/>
    </row>
    <row r="505">
      <c r="A505" s="1288"/>
      <c r="B505" s="1392"/>
      <c r="C505" s="1393"/>
      <c r="D505" s="1394"/>
      <c r="E505" s="1394"/>
      <c r="F505" s="1394"/>
      <c r="G505" s="1394"/>
      <c r="H505" s="1395"/>
      <c r="I505" s="1395"/>
      <c r="J505" s="1396"/>
      <c r="K505" s="1396"/>
      <c r="L505" s="1396"/>
      <c r="M505" s="1396"/>
      <c r="N505" s="1396"/>
      <c r="O505" s="1396"/>
      <c r="P505" s="1396"/>
      <c r="Q505" s="1397"/>
      <c r="R505" s="1397"/>
      <c r="S505" s="1397"/>
      <c r="T505" s="1397"/>
      <c r="U505" s="1397"/>
      <c r="V505" s="1397"/>
      <c r="W505" s="1391"/>
      <c r="X505" s="1391"/>
      <c r="Y505" s="1391"/>
      <c r="Z505" s="1391"/>
      <c r="AA505" s="1387"/>
      <c r="AB505" s="1391"/>
      <c r="AC505" s="1391"/>
      <c r="AD505" s="1394"/>
      <c r="AE505" s="1394"/>
      <c r="AF505" s="1398"/>
      <c r="AG505" s="1398"/>
      <c r="AH505" s="1398"/>
      <c r="AI505" s="1398"/>
      <c r="AJ505" s="1398"/>
      <c r="AK505" s="1398"/>
      <c r="AL505" s="1398"/>
      <c r="AM505" s="1399"/>
      <c r="AN505" s="1399"/>
      <c r="AO505" s="1399"/>
      <c r="AP505" s="1399"/>
      <c r="AQ505" s="1399"/>
      <c r="AR505" s="1399"/>
      <c r="AS505" s="1399"/>
      <c r="AT505" s="1396"/>
      <c r="AU505" s="1400"/>
      <c r="AV505" s="1400"/>
      <c r="AW505" s="1319"/>
    </row>
    <row r="506">
      <c r="A506" s="1245"/>
      <c r="B506" s="1387"/>
      <c r="C506" s="1388"/>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391"/>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05"/>
    </row>
    <row r="507">
      <c r="A507" s="1288"/>
      <c r="B507" s="1392"/>
      <c r="C507" s="1393"/>
      <c r="D507" s="1394"/>
      <c r="E507" s="1394"/>
      <c r="F507" s="1394"/>
      <c r="G507" s="1394"/>
      <c r="H507" s="1395"/>
      <c r="I507" s="1395"/>
      <c r="J507" s="1396"/>
      <c r="K507" s="1396"/>
      <c r="L507" s="1396"/>
      <c r="M507" s="1396"/>
      <c r="N507" s="1396"/>
      <c r="O507" s="1396"/>
      <c r="P507" s="1396"/>
      <c r="Q507" s="1397"/>
      <c r="R507" s="1397"/>
      <c r="S507" s="1397"/>
      <c r="T507" s="1397"/>
      <c r="U507" s="1397"/>
      <c r="V507" s="1397"/>
      <c r="W507" s="1391"/>
      <c r="X507" s="1391"/>
      <c r="Y507" s="1391"/>
      <c r="Z507" s="1391"/>
      <c r="AA507" s="1387"/>
      <c r="AB507" s="1391"/>
      <c r="AC507" s="1391"/>
      <c r="AD507" s="1394"/>
      <c r="AE507" s="1394"/>
      <c r="AF507" s="1398"/>
      <c r="AG507" s="1398"/>
      <c r="AH507" s="1398"/>
      <c r="AI507" s="1398"/>
      <c r="AJ507" s="1398"/>
      <c r="AK507" s="1398"/>
      <c r="AL507" s="1398"/>
      <c r="AM507" s="1399"/>
      <c r="AN507" s="1399"/>
      <c r="AO507" s="1399"/>
      <c r="AP507" s="1399"/>
      <c r="AQ507" s="1399"/>
      <c r="AR507" s="1399"/>
      <c r="AS507" s="1399"/>
      <c r="AT507" s="1396"/>
      <c r="AU507" s="1400"/>
      <c r="AV507" s="1400"/>
      <c r="AW507" s="1319"/>
    </row>
    <row r="508">
      <c r="A508" s="1245"/>
      <c r="B508" s="1387"/>
      <c r="C508" s="1388"/>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391"/>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05"/>
    </row>
    <row r="509">
      <c r="A509" s="1288"/>
      <c r="B509" s="1392"/>
      <c r="C509" s="1393"/>
      <c r="D509" s="1394"/>
      <c r="E509" s="1394"/>
      <c r="F509" s="1394"/>
      <c r="G509" s="1394"/>
      <c r="H509" s="1395"/>
      <c r="I509" s="1395"/>
      <c r="J509" s="1396"/>
      <c r="K509" s="1396"/>
      <c r="L509" s="1396"/>
      <c r="M509" s="1396"/>
      <c r="N509" s="1396"/>
      <c r="O509" s="1396"/>
      <c r="P509" s="1396"/>
      <c r="Q509" s="1397"/>
      <c r="R509" s="1397"/>
      <c r="S509" s="1397"/>
      <c r="T509" s="1397"/>
      <c r="U509" s="1397"/>
      <c r="V509" s="1397"/>
      <c r="W509" s="1391"/>
      <c r="X509" s="1391"/>
      <c r="Y509" s="1391"/>
      <c r="Z509" s="1391"/>
      <c r="AA509" s="1387"/>
      <c r="AB509" s="1391"/>
      <c r="AC509" s="1391"/>
      <c r="AD509" s="1394"/>
      <c r="AE509" s="1394"/>
      <c r="AF509" s="1398"/>
      <c r="AG509" s="1398"/>
      <c r="AH509" s="1398"/>
      <c r="AI509" s="1398"/>
      <c r="AJ509" s="1398"/>
      <c r="AK509" s="1398"/>
      <c r="AL509" s="1398"/>
      <c r="AM509" s="1399"/>
      <c r="AN509" s="1399"/>
      <c r="AO509" s="1399"/>
      <c r="AP509" s="1399"/>
      <c r="AQ509" s="1399"/>
      <c r="AR509" s="1399"/>
      <c r="AS509" s="1399"/>
      <c r="AT509" s="1396"/>
      <c r="AU509" s="1400"/>
      <c r="AV509" s="1400"/>
      <c r="AW509" s="1319"/>
    </row>
    <row r="510">
      <c r="A510" s="1245"/>
      <c r="B510" s="1387"/>
      <c r="C510" s="1388"/>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391"/>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05"/>
    </row>
    <row r="511">
      <c r="A511" s="1288"/>
      <c r="B511" s="1392"/>
      <c r="C511" s="1393"/>
      <c r="D511" s="1394"/>
      <c r="E511" s="1394"/>
      <c r="F511" s="1394"/>
      <c r="G511" s="1394"/>
      <c r="H511" s="1395"/>
      <c r="I511" s="1395"/>
      <c r="J511" s="1396"/>
      <c r="K511" s="1396"/>
      <c r="L511" s="1396"/>
      <c r="M511" s="1396"/>
      <c r="N511" s="1396"/>
      <c r="O511" s="1396"/>
      <c r="P511" s="1396"/>
      <c r="Q511" s="1397"/>
      <c r="R511" s="1397"/>
      <c r="S511" s="1397"/>
      <c r="T511" s="1397"/>
      <c r="U511" s="1397"/>
      <c r="V511" s="1397"/>
      <c r="W511" s="1391"/>
      <c r="X511" s="1391"/>
      <c r="Y511" s="1391"/>
      <c r="Z511" s="1391"/>
      <c r="AA511" s="1387"/>
      <c r="AB511" s="1391"/>
      <c r="AC511" s="1391"/>
      <c r="AD511" s="1394"/>
      <c r="AE511" s="1394"/>
      <c r="AF511" s="1398"/>
      <c r="AG511" s="1398"/>
      <c r="AH511" s="1398"/>
      <c r="AI511" s="1398"/>
      <c r="AJ511" s="1398"/>
      <c r="AK511" s="1398"/>
      <c r="AL511" s="1398"/>
      <c r="AM511" s="1399"/>
      <c r="AN511" s="1399"/>
      <c r="AO511" s="1399"/>
      <c r="AP511" s="1399"/>
      <c r="AQ511" s="1399"/>
      <c r="AR511" s="1399"/>
      <c r="AS511" s="1399"/>
      <c r="AT511" s="1396"/>
      <c r="AU511" s="1400"/>
      <c r="AV511" s="1400"/>
      <c r="AW511" s="1319"/>
    </row>
    <row r="512">
      <c r="A512" s="1245"/>
      <c r="B512" s="1387"/>
      <c r="C512" s="1388"/>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391"/>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05"/>
    </row>
    <row r="513">
      <c r="A513" s="1288"/>
      <c r="B513" s="1392"/>
      <c r="C513" s="1393"/>
      <c r="D513" s="1394"/>
      <c r="E513" s="1394"/>
      <c r="F513" s="1394"/>
      <c r="G513" s="1394"/>
      <c r="H513" s="1395"/>
      <c r="I513" s="1395"/>
      <c r="J513" s="1396"/>
      <c r="K513" s="1396"/>
      <c r="L513" s="1396"/>
      <c r="M513" s="1396"/>
      <c r="N513" s="1396"/>
      <c r="O513" s="1396"/>
      <c r="P513" s="1396"/>
      <c r="Q513" s="1397"/>
      <c r="R513" s="1397"/>
      <c r="S513" s="1397"/>
      <c r="T513" s="1397"/>
      <c r="U513" s="1397"/>
      <c r="V513" s="1397"/>
      <c r="W513" s="1391"/>
      <c r="X513" s="1391"/>
      <c r="Y513" s="1391"/>
      <c r="Z513" s="1391"/>
      <c r="AA513" s="1387"/>
      <c r="AB513" s="1391"/>
      <c r="AC513" s="1391"/>
      <c r="AD513" s="1394"/>
      <c r="AE513" s="1394"/>
      <c r="AF513" s="1398"/>
      <c r="AG513" s="1398"/>
      <c r="AH513" s="1398"/>
      <c r="AI513" s="1398"/>
      <c r="AJ513" s="1398"/>
      <c r="AK513" s="1398"/>
      <c r="AL513" s="1398"/>
      <c r="AM513" s="1399"/>
      <c r="AN513" s="1399"/>
      <c r="AO513" s="1399"/>
      <c r="AP513" s="1399"/>
      <c r="AQ513" s="1399"/>
      <c r="AR513" s="1399"/>
      <c r="AS513" s="1399"/>
      <c r="AT513" s="1396"/>
      <c r="AU513" s="1400"/>
      <c r="AV513" s="1400"/>
      <c r="AW513" s="1319"/>
    </row>
    <row r="514">
      <c r="A514" s="1245"/>
      <c r="B514" s="1387"/>
      <c r="C514" s="1388"/>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391"/>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05"/>
    </row>
    <row r="515">
      <c r="A515" s="1288"/>
      <c r="B515" s="1392"/>
      <c r="C515" s="1393"/>
      <c r="D515" s="1394"/>
      <c r="E515" s="1394"/>
      <c r="F515" s="1394"/>
      <c r="G515" s="1394"/>
      <c r="H515" s="1395"/>
      <c r="I515" s="1395"/>
      <c r="J515" s="1396"/>
      <c r="K515" s="1396"/>
      <c r="L515" s="1396"/>
      <c r="M515" s="1396"/>
      <c r="N515" s="1396"/>
      <c r="O515" s="1396"/>
      <c r="P515" s="1396"/>
      <c r="Q515" s="1397"/>
      <c r="R515" s="1397"/>
      <c r="S515" s="1397"/>
      <c r="T515" s="1397"/>
      <c r="U515" s="1397"/>
      <c r="V515" s="1397"/>
      <c r="W515" s="1391"/>
      <c r="X515" s="1391"/>
      <c r="Y515" s="1391"/>
      <c r="Z515" s="1391"/>
      <c r="AA515" s="1387"/>
      <c r="AB515" s="1391"/>
      <c r="AC515" s="1391"/>
      <c r="AD515" s="1394"/>
      <c r="AE515" s="1394"/>
      <c r="AF515" s="1398"/>
      <c r="AG515" s="1398"/>
      <c r="AH515" s="1398"/>
      <c r="AI515" s="1398"/>
      <c r="AJ515" s="1398"/>
      <c r="AK515" s="1398"/>
      <c r="AL515" s="1398"/>
      <c r="AM515" s="1399"/>
      <c r="AN515" s="1399"/>
      <c r="AO515" s="1399"/>
      <c r="AP515" s="1399"/>
      <c r="AQ515" s="1399"/>
      <c r="AR515" s="1399"/>
      <c r="AS515" s="1399"/>
      <c r="AT515" s="1396"/>
      <c r="AU515" s="1400"/>
      <c r="AV515" s="1400"/>
      <c r="AW515" s="1319"/>
    </row>
    <row r="516">
      <c r="A516" s="1245"/>
      <c r="B516" s="1387"/>
      <c r="C516" s="1388"/>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391"/>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05"/>
    </row>
    <row r="517">
      <c r="A517" s="1288"/>
      <c r="B517" s="1392"/>
      <c r="C517" s="1393"/>
      <c r="D517" s="1394"/>
      <c r="E517" s="1394"/>
      <c r="F517" s="1394"/>
      <c r="G517" s="1394"/>
      <c r="H517" s="1395"/>
      <c r="I517" s="1395"/>
      <c r="J517" s="1396"/>
      <c r="K517" s="1396"/>
      <c r="L517" s="1396"/>
      <c r="M517" s="1396"/>
      <c r="N517" s="1396"/>
      <c r="O517" s="1396"/>
      <c r="P517" s="1396"/>
      <c r="Q517" s="1397"/>
      <c r="R517" s="1397"/>
      <c r="S517" s="1397"/>
      <c r="T517" s="1397"/>
      <c r="U517" s="1397"/>
      <c r="V517" s="1397"/>
      <c r="W517" s="1391"/>
      <c r="X517" s="1391"/>
      <c r="Y517" s="1391"/>
      <c r="Z517" s="1391"/>
      <c r="AA517" s="1387"/>
      <c r="AB517" s="1391"/>
      <c r="AC517" s="1391"/>
      <c r="AD517" s="1394"/>
      <c r="AE517" s="1394"/>
      <c r="AF517" s="1398"/>
      <c r="AG517" s="1398"/>
      <c r="AH517" s="1398"/>
      <c r="AI517" s="1398"/>
      <c r="AJ517" s="1398"/>
      <c r="AK517" s="1398"/>
      <c r="AL517" s="1398"/>
      <c r="AM517" s="1399"/>
      <c r="AN517" s="1399"/>
      <c r="AO517" s="1399"/>
      <c r="AP517" s="1399"/>
      <c r="AQ517" s="1399"/>
      <c r="AR517" s="1399"/>
      <c r="AS517" s="1399"/>
      <c r="AT517" s="1396"/>
      <c r="AU517" s="1400"/>
      <c r="AV517" s="1400"/>
      <c r="AW517" s="1319"/>
    </row>
    <row r="518">
      <c r="A518" s="1245"/>
      <c r="B518" s="1387"/>
      <c r="C518" s="1388"/>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391"/>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05"/>
    </row>
    <row r="519">
      <c r="A519" s="1288"/>
      <c r="B519" s="1392"/>
      <c r="C519" s="1393"/>
      <c r="D519" s="1394"/>
      <c r="E519" s="1394"/>
      <c r="F519" s="1394"/>
      <c r="G519" s="1394"/>
      <c r="H519" s="1395"/>
      <c r="I519" s="1395"/>
      <c r="J519" s="1396"/>
      <c r="K519" s="1396"/>
      <c r="L519" s="1396"/>
      <c r="M519" s="1396"/>
      <c r="N519" s="1396"/>
      <c r="O519" s="1396"/>
      <c r="P519" s="1396"/>
      <c r="Q519" s="1397"/>
      <c r="R519" s="1397"/>
      <c r="S519" s="1397"/>
      <c r="T519" s="1397"/>
      <c r="U519" s="1397"/>
      <c r="V519" s="1397"/>
      <c r="W519" s="1391"/>
      <c r="X519" s="1391"/>
      <c r="Y519" s="1391"/>
      <c r="Z519" s="1391"/>
      <c r="AA519" s="1387"/>
      <c r="AB519" s="1391"/>
      <c r="AC519" s="1391"/>
      <c r="AD519" s="1394"/>
      <c r="AE519" s="1394"/>
      <c r="AF519" s="1398"/>
      <c r="AG519" s="1398"/>
      <c r="AH519" s="1398"/>
      <c r="AI519" s="1398"/>
      <c r="AJ519" s="1398"/>
      <c r="AK519" s="1398"/>
      <c r="AL519" s="1398"/>
      <c r="AM519" s="1399"/>
      <c r="AN519" s="1399"/>
      <c r="AO519" s="1399"/>
      <c r="AP519" s="1399"/>
      <c r="AQ519" s="1399"/>
      <c r="AR519" s="1399"/>
      <c r="AS519" s="1399"/>
      <c r="AT519" s="1396"/>
      <c r="AU519" s="1400"/>
      <c r="AV519" s="1400"/>
      <c r="AW519" s="1319"/>
    </row>
    <row r="520">
      <c r="A520" s="1245"/>
      <c r="B520" s="1387"/>
      <c r="C520" s="1388"/>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391"/>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05"/>
    </row>
    <row r="521">
      <c r="A521" s="1288"/>
      <c r="B521" s="1392"/>
      <c r="C521" s="1393"/>
      <c r="D521" s="1394"/>
      <c r="E521" s="1394"/>
      <c r="F521" s="1394"/>
      <c r="G521" s="1394"/>
      <c r="H521" s="1395"/>
      <c r="I521" s="1395"/>
      <c r="J521" s="1396"/>
      <c r="K521" s="1396"/>
      <c r="L521" s="1396"/>
      <c r="M521" s="1396"/>
      <c r="N521" s="1396"/>
      <c r="O521" s="1396"/>
      <c r="P521" s="1396"/>
      <c r="Q521" s="1397"/>
      <c r="R521" s="1397"/>
      <c r="S521" s="1397"/>
      <c r="T521" s="1397"/>
      <c r="U521" s="1397"/>
      <c r="V521" s="1397"/>
      <c r="W521" s="1391"/>
      <c r="X521" s="1391"/>
      <c r="Y521" s="1391"/>
      <c r="Z521" s="1391"/>
      <c r="AA521" s="1387"/>
      <c r="AB521" s="1391"/>
      <c r="AC521" s="1391"/>
      <c r="AD521" s="1394"/>
      <c r="AE521" s="1394"/>
      <c r="AF521" s="1398"/>
      <c r="AG521" s="1398"/>
      <c r="AH521" s="1398"/>
      <c r="AI521" s="1398"/>
      <c r="AJ521" s="1398"/>
      <c r="AK521" s="1398"/>
      <c r="AL521" s="1398"/>
      <c r="AM521" s="1399"/>
      <c r="AN521" s="1399"/>
      <c r="AO521" s="1399"/>
      <c r="AP521" s="1399"/>
      <c r="AQ521" s="1399"/>
      <c r="AR521" s="1399"/>
      <c r="AS521" s="1399"/>
      <c r="AT521" s="1396"/>
      <c r="AU521" s="1400"/>
      <c r="AV521" s="1400"/>
      <c r="AW521" s="1319"/>
    </row>
    <row r="522">
      <c r="A522" s="1245"/>
      <c r="B522" s="1387"/>
      <c r="C522" s="1388"/>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391"/>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05"/>
    </row>
    <row r="523">
      <c r="A523" s="1288"/>
      <c r="B523" s="1392"/>
      <c r="C523" s="1393"/>
      <c r="D523" s="1394"/>
      <c r="E523" s="1394"/>
      <c r="F523" s="1394"/>
      <c r="G523" s="1394"/>
      <c r="H523" s="1395"/>
      <c r="I523" s="1395"/>
      <c r="J523" s="1396"/>
      <c r="K523" s="1396"/>
      <c r="L523" s="1396"/>
      <c r="M523" s="1396"/>
      <c r="N523" s="1396"/>
      <c r="O523" s="1396"/>
      <c r="P523" s="1396"/>
      <c r="Q523" s="1397"/>
      <c r="R523" s="1397"/>
      <c r="S523" s="1397"/>
      <c r="T523" s="1397"/>
      <c r="U523" s="1397"/>
      <c r="V523" s="1397"/>
      <c r="W523" s="1391"/>
      <c r="X523" s="1391"/>
      <c r="Y523" s="1391"/>
      <c r="Z523" s="1391"/>
      <c r="AA523" s="1387"/>
      <c r="AB523" s="1391"/>
      <c r="AC523" s="1391"/>
      <c r="AD523" s="1394"/>
      <c r="AE523" s="1394"/>
      <c r="AF523" s="1398"/>
      <c r="AG523" s="1398"/>
      <c r="AH523" s="1398"/>
      <c r="AI523" s="1398"/>
      <c r="AJ523" s="1398"/>
      <c r="AK523" s="1398"/>
      <c r="AL523" s="1398"/>
      <c r="AM523" s="1399"/>
      <c r="AN523" s="1399"/>
      <c r="AO523" s="1399"/>
      <c r="AP523" s="1399"/>
      <c r="AQ523" s="1399"/>
      <c r="AR523" s="1399"/>
      <c r="AS523" s="1399"/>
      <c r="AT523" s="1396"/>
      <c r="AU523" s="1400"/>
      <c r="AV523" s="1400"/>
      <c r="AW523" s="1319"/>
    </row>
    <row r="524">
      <c r="A524" s="1245"/>
      <c r="B524" s="1387"/>
      <c r="C524" s="1388"/>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391"/>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05"/>
    </row>
    <row r="525">
      <c r="A525" s="1288"/>
      <c r="B525" s="1392"/>
      <c r="C525" s="1393"/>
      <c r="D525" s="1394"/>
      <c r="E525" s="1394"/>
      <c r="F525" s="1394"/>
      <c r="G525" s="1394"/>
      <c r="H525" s="1395"/>
      <c r="I525" s="1395"/>
      <c r="J525" s="1396"/>
      <c r="K525" s="1396"/>
      <c r="L525" s="1396"/>
      <c r="M525" s="1396"/>
      <c r="N525" s="1396"/>
      <c r="O525" s="1396"/>
      <c r="P525" s="1396"/>
      <c r="Q525" s="1397"/>
      <c r="R525" s="1397"/>
      <c r="S525" s="1397"/>
      <c r="T525" s="1397"/>
      <c r="U525" s="1397"/>
      <c r="V525" s="1397"/>
      <c r="W525" s="1391"/>
      <c r="X525" s="1391"/>
      <c r="Y525" s="1391"/>
      <c r="Z525" s="1391"/>
      <c r="AA525" s="1387"/>
      <c r="AB525" s="1391"/>
      <c r="AC525" s="1391"/>
      <c r="AD525" s="1394"/>
      <c r="AE525" s="1394"/>
      <c r="AF525" s="1398"/>
      <c r="AG525" s="1398"/>
      <c r="AH525" s="1398"/>
      <c r="AI525" s="1398"/>
      <c r="AJ525" s="1398"/>
      <c r="AK525" s="1398"/>
      <c r="AL525" s="1398"/>
      <c r="AM525" s="1399"/>
      <c r="AN525" s="1399"/>
      <c r="AO525" s="1399"/>
      <c r="AP525" s="1399"/>
      <c r="AQ525" s="1399"/>
      <c r="AR525" s="1399"/>
      <c r="AS525" s="1399"/>
      <c r="AT525" s="1396"/>
      <c r="AU525" s="1400"/>
      <c r="AV525" s="1400"/>
      <c r="AW525" s="1319"/>
    </row>
    <row r="526">
      <c r="A526" s="1245"/>
      <c r="B526" s="1387"/>
      <c r="C526" s="1388"/>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391"/>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05"/>
    </row>
    <row r="527">
      <c r="A527" s="1288"/>
      <c r="B527" s="1392"/>
      <c r="C527" s="1393"/>
      <c r="D527" s="1394"/>
      <c r="E527" s="1394"/>
      <c r="F527" s="1394"/>
      <c r="G527" s="1394"/>
      <c r="H527" s="1395"/>
      <c r="I527" s="1395"/>
      <c r="J527" s="1396"/>
      <c r="K527" s="1396"/>
      <c r="L527" s="1396"/>
      <c r="M527" s="1396"/>
      <c r="N527" s="1396"/>
      <c r="O527" s="1396"/>
      <c r="P527" s="1396"/>
      <c r="Q527" s="1397"/>
      <c r="R527" s="1397"/>
      <c r="S527" s="1397"/>
      <c r="T527" s="1397"/>
      <c r="U527" s="1397"/>
      <c r="V527" s="1397"/>
      <c r="W527" s="1391"/>
      <c r="X527" s="1391"/>
      <c r="Y527" s="1391"/>
      <c r="Z527" s="1391"/>
      <c r="AA527" s="1387"/>
      <c r="AB527" s="1391"/>
      <c r="AC527" s="1391"/>
      <c r="AD527" s="1394"/>
      <c r="AE527" s="1394"/>
      <c r="AF527" s="1398"/>
      <c r="AG527" s="1398"/>
      <c r="AH527" s="1398"/>
      <c r="AI527" s="1398"/>
      <c r="AJ527" s="1398"/>
      <c r="AK527" s="1398"/>
      <c r="AL527" s="1398"/>
      <c r="AM527" s="1399"/>
      <c r="AN527" s="1399"/>
      <c r="AO527" s="1399"/>
      <c r="AP527" s="1399"/>
      <c r="AQ527" s="1399"/>
      <c r="AR527" s="1399"/>
      <c r="AS527" s="1399"/>
      <c r="AT527" s="1396"/>
      <c r="AU527" s="1400"/>
      <c r="AV527" s="1400"/>
      <c r="AW527" s="1319"/>
    </row>
    <row r="528">
      <c r="A528" s="1245"/>
      <c r="B528" s="1387"/>
      <c r="C528" s="1388"/>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391"/>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05"/>
    </row>
    <row r="529">
      <c r="A529" s="1288"/>
      <c r="B529" s="1392"/>
      <c r="C529" s="1393"/>
      <c r="D529" s="1394"/>
      <c r="E529" s="1394"/>
      <c r="F529" s="1394"/>
      <c r="G529" s="1394"/>
      <c r="H529" s="1395"/>
      <c r="I529" s="1395"/>
      <c r="J529" s="1396"/>
      <c r="K529" s="1396"/>
      <c r="L529" s="1396"/>
      <c r="M529" s="1396"/>
      <c r="N529" s="1396"/>
      <c r="O529" s="1396"/>
      <c r="P529" s="1396"/>
      <c r="Q529" s="1397"/>
      <c r="R529" s="1397"/>
      <c r="S529" s="1397"/>
      <c r="T529" s="1397"/>
      <c r="U529" s="1397"/>
      <c r="V529" s="1397"/>
      <c r="W529" s="1391"/>
      <c r="X529" s="1391"/>
      <c r="Y529" s="1391"/>
      <c r="Z529" s="1391"/>
      <c r="AA529" s="1387"/>
      <c r="AB529" s="1391"/>
      <c r="AC529" s="1391"/>
      <c r="AD529" s="1394"/>
      <c r="AE529" s="1394"/>
      <c r="AF529" s="1398"/>
      <c r="AG529" s="1398"/>
      <c r="AH529" s="1398"/>
      <c r="AI529" s="1398"/>
      <c r="AJ529" s="1398"/>
      <c r="AK529" s="1398"/>
      <c r="AL529" s="1398"/>
      <c r="AM529" s="1399"/>
      <c r="AN529" s="1399"/>
      <c r="AO529" s="1399"/>
      <c r="AP529" s="1399"/>
      <c r="AQ529" s="1399"/>
      <c r="AR529" s="1399"/>
      <c r="AS529" s="1399"/>
      <c r="AT529" s="1396"/>
      <c r="AU529" s="1400"/>
      <c r="AV529" s="1400"/>
      <c r="AW529" s="1319"/>
    </row>
    <row r="530">
      <c r="A530" s="1245"/>
      <c r="B530" s="1387"/>
      <c r="C530" s="1388"/>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391"/>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05"/>
    </row>
    <row r="531">
      <c r="A531" s="1288"/>
      <c r="B531" s="1392"/>
      <c r="C531" s="1393"/>
      <c r="D531" s="1394"/>
      <c r="E531" s="1394"/>
      <c r="F531" s="1394"/>
      <c r="G531" s="1394"/>
      <c r="H531" s="1395"/>
      <c r="I531" s="1395"/>
      <c r="J531" s="1396"/>
      <c r="K531" s="1396"/>
      <c r="L531" s="1396"/>
      <c r="M531" s="1396"/>
      <c r="N531" s="1396"/>
      <c r="O531" s="1396"/>
      <c r="P531" s="1396"/>
      <c r="Q531" s="1397"/>
      <c r="R531" s="1397"/>
      <c r="S531" s="1397"/>
      <c r="T531" s="1397"/>
      <c r="U531" s="1397"/>
      <c r="V531" s="1397"/>
      <c r="W531" s="1391"/>
      <c r="X531" s="1391"/>
      <c r="Y531" s="1391"/>
      <c r="Z531" s="1391"/>
      <c r="AA531" s="1387"/>
      <c r="AB531" s="1391"/>
      <c r="AC531" s="1391"/>
      <c r="AD531" s="1394"/>
      <c r="AE531" s="1394"/>
      <c r="AF531" s="1398"/>
      <c r="AG531" s="1398"/>
      <c r="AH531" s="1398"/>
      <c r="AI531" s="1398"/>
      <c r="AJ531" s="1398"/>
      <c r="AK531" s="1398"/>
      <c r="AL531" s="1398"/>
      <c r="AM531" s="1399"/>
      <c r="AN531" s="1399"/>
      <c r="AO531" s="1399"/>
      <c r="AP531" s="1399"/>
      <c r="AQ531" s="1399"/>
      <c r="AR531" s="1399"/>
      <c r="AS531" s="1399"/>
      <c r="AT531" s="1396"/>
      <c r="AU531" s="1400"/>
      <c r="AV531" s="1400"/>
      <c r="AW531" s="1319"/>
    </row>
    <row r="532">
      <c r="A532" s="1245"/>
      <c r="B532" s="1387"/>
      <c r="C532" s="1388"/>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391"/>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05"/>
    </row>
    <row r="533">
      <c r="A533" s="1288"/>
      <c r="B533" s="1392"/>
      <c r="C533" s="1393"/>
      <c r="D533" s="1394"/>
      <c r="E533" s="1394"/>
      <c r="F533" s="1394"/>
      <c r="G533" s="1394"/>
      <c r="H533" s="1395"/>
      <c r="I533" s="1395"/>
      <c r="J533" s="1396"/>
      <c r="K533" s="1396"/>
      <c r="L533" s="1396"/>
      <c r="M533" s="1396"/>
      <c r="N533" s="1396"/>
      <c r="O533" s="1396"/>
      <c r="P533" s="1396"/>
      <c r="Q533" s="1397"/>
      <c r="R533" s="1397"/>
      <c r="S533" s="1397"/>
      <c r="T533" s="1397"/>
      <c r="U533" s="1397"/>
      <c r="V533" s="1397"/>
      <c r="W533" s="1391"/>
      <c r="X533" s="1391"/>
      <c r="Y533" s="1391"/>
      <c r="Z533" s="1391"/>
      <c r="AA533" s="1387"/>
      <c r="AB533" s="1391"/>
      <c r="AC533" s="1391"/>
      <c r="AD533" s="1394"/>
      <c r="AE533" s="1394"/>
      <c r="AF533" s="1398"/>
      <c r="AG533" s="1398"/>
      <c r="AH533" s="1398"/>
      <c r="AI533" s="1398"/>
      <c r="AJ533" s="1398"/>
      <c r="AK533" s="1398"/>
      <c r="AL533" s="1398"/>
      <c r="AM533" s="1399"/>
      <c r="AN533" s="1399"/>
      <c r="AO533" s="1399"/>
      <c r="AP533" s="1399"/>
      <c r="AQ533" s="1399"/>
      <c r="AR533" s="1399"/>
      <c r="AS533" s="1399"/>
      <c r="AT533" s="1396"/>
      <c r="AU533" s="1400"/>
      <c r="AV533" s="1400"/>
      <c r="AW533" s="1319"/>
    </row>
    <row r="534">
      <c r="A534" s="1245"/>
      <c r="B534" s="1387"/>
      <c r="C534" s="1388"/>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391"/>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05"/>
    </row>
    <row r="535">
      <c r="A535" s="1288"/>
      <c r="B535" s="1392"/>
      <c r="C535" s="1393"/>
      <c r="D535" s="1394"/>
      <c r="E535" s="1394"/>
      <c r="F535" s="1394"/>
      <c r="G535" s="1394"/>
      <c r="H535" s="1395"/>
      <c r="I535" s="1395"/>
      <c r="J535" s="1396"/>
      <c r="K535" s="1396"/>
      <c r="L535" s="1396"/>
      <c r="M535" s="1396"/>
      <c r="N535" s="1396"/>
      <c r="O535" s="1396"/>
      <c r="P535" s="1396"/>
      <c r="Q535" s="1397"/>
      <c r="R535" s="1397"/>
      <c r="S535" s="1397"/>
      <c r="T535" s="1397"/>
      <c r="U535" s="1397"/>
      <c r="V535" s="1397"/>
      <c r="W535" s="1391"/>
      <c r="X535" s="1391"/>
      <c r="Y535" s="1391"/>
      <c r="Z535" s="1391"/>
      <c r="AA535" s="1387"/>
      <c r="AB535" s="1391"/>
      <c r="AC535" s="1391"/>
      <c r="AD535" s="1394"/>
      <c r="AE535" s="1394"/>
      <c r="AF535" s="1398"/>
      <c r="AG535" s="1398"/>
      <c r="AH535" s="1398"/>
      <c r="AI535" s="1398"/>
      <c r="AJ535" s="1398"/>
      <c r="AK535" s="1398"/>
      <c r="AL535" s="1398"/>
      <c r="AM535" s="1399"/>
      <c r="AN535" s="1399"/>
      <c r="AO535" s="1399"/>
      <c r="AP535" s="1399"/>
      <c r="AQ535" s="1399"/>
      <c r="AR535" s="1399"/>
      <c r="AS535" s="1399"/>
      <c r="AT535" s="1396"/>
      <c r="AU535" s="1400"/>
      <c r="AV535" s="1400"/>
      <c r="AW535" s="1319"/>
    </row>
    <row r="536">
      <c r="A536" s="1245"/>
      <c r="B536" s="1387"/>
      <c r="C536" s="1388"/>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391"/>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05"/>
    </row>
    <row r="537">
      <c r="A537" s="1288"/>
      <c r="B537" s="1392"/>
      <c r="C537" s="1393"/>
      <c r="D537" s="1394"/>
      <c r="E537" s="1394"/>
      <c r="F537" s="1394"/>
      <c r="G537" s="1394"/>
      <c r="H537" s="1395"/>
      <c r="I537" s="1395"/>
      <c r="J537" s="1396"/>
      <c r="K537" s="1396"/>
      <c r="L537" s="1396"/>
      <c r="M537" s="1396"/>
      <c r="N537" s="1396"/>
      <c r="O537" s="1396"/>
      <c r="P537" s="1396"/>
      <c r="Q537" s="1397"/>
      <c r="R537" s="1397"/>
      <c r="S537" s="1397"/>
      <c r="T537" s="1397"/>
      <c r="U537" s="1397"/>
      <c r="V537" s="1397"/>
      <c r="W537" s="1391"/>
      <c r="X537" s="1391"/>
      <c r="Y537" s="1391"/>
      <c r="Z537" s="1391"/>
      <c r="AA537" s="1387"/>
      <c r="AB537" s="1391"/>
      <c r="AC537" s="1391"/>
      <c r="AD537" s="1394"/>
      <c r="AE537" s="1394"/>
      <c r="AF537" s="1398"/>
      <c r="AG537" s="1398"/>
      <c r="AH537" s="1398"/>
      <c r="AI537" s="1398"/>
      <c r="AJ537" s="1398"/>
      <c r="AK537" s="1398"/>
      <c r="AL537" s="1398"/>
      <c r="AM537" s="1399"/>
      <c r="AN537" s="1399"/>
      <c r="AO537" s="1399"/>
      <c r="AP537" s="1399"/>
      <c r="AQ537" s="1399"/>
      <c r="AR537" s="1399"/>
      <c r="AS537" s="1399"/>
      <c r="AT537" s="1396"/>
      <c r="AU537" s="1400"/>
      <c r="AV537" s="1400"/>
      <c r="AW537" s="1319"/>
    </row>
    <row r="538">
      <c r="A538" s="1245"/>
      <c r="B538" s="1387"/>
      <c r="C538" s="1388"/>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391"/>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05"/>
    </row>
    <row r="539">
      <c r="A539" s="1288"/>
      <c r="B539" s="1392"/>
      <c r="C539" s="1393"/>
      <c r="D539" s="1394"/>
      <c r="E539" s="1394"/>
      <c r="F539" s="1394"/>
      <c r="G539" s="1394"/>
      <c r="H539" s="1395"/>
      <c r="I539" s="1395"/>
      <c r="J539" s="1396"/>
      <c r="K539" s="1396"/>
      <c r="L539" s="1396"/>
      <c r="M539" s="1396"/>
      <c r="N539" s="1396"/>
      <c r="O539" s="1396"/>
      <c r="P539" s="1396"/>
      <c r="Q539" s="1397"/>
      <c r="R539" s="1397"/>
      <c r="S539" s="1397"/>
      <c r="T539" s="1397"/>
      <c r="U539" s="1397"/>
      <c r="V539" s="1397"/>
      <c r="W539" s="1391"/>
      <c r="X539" s="1391"/>
      <c r="Y539" s="1391"/>
      <c r="Z539" s="1391"/>
      <c r="AA539" s="1387"/>
      <c r="AB539" s="1391"/>
      <c r="AC539" s="1391"/>
      <c r="AD539" s="1394"/>
      <c r="AE539" s="1394"/>
      <c r="AF539" s="1398"/>
      <c r="AG539" s="1398"/>
      <c r="AH539" s="1398"/>
      <c r="AI539" s="1398"/>
      <c r="AJ539" s="1398"/>
      <c r="AK539" s="1398"/>
      <c r="AL539" s="1398"/>
      <c r="AM539" s="1399"/>
      <c r="AN539" s="1399"/>
      <c r="AO539" s="1399"/>
      <c r="AP539" s="1399"/>
      <c r="AQ539" s="1399"/>
      <c r="AR539" s="1399"/>
      <c r="AS539" s="1399"/>
      <c r="AT539" s="1396"/>
      <c r="AU539" s="1400"/>
      <c r="AV539" s="1400"/>
      <c r="AW539" s="1319"/>
    </row>
    <row r="540">
      <c r="A540" s="1245"/>
      <c r="B540" s="1387"/>
      <c r="C540" s="1388"/>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391"/>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05"/>
    </row>
    <row r="541">
      <c r="A541" s="1288"/>
      <c r="B541" s="1392"/>
      <c r="C541" s="1393"/>
      <c r="D541" s="1394"/>
      <c r="E541" s="1394"/>
      <c r="F541" s="1394"/>
      <c r="G541" s="1394"/>
      <c r="H541" s="1395"/>
      <c r="I541" s="1395"/>
      <c r="J541" s="1396"/>
      <c r="K541" s="1396"/>
      <c r="L541" s="1396"/>
      <c r="M541" s="1396"/>
      <c r="N541" s="1396"/>
      <c r="O541" s="1396"/>
      <c r="P541" s="1396"/>
      <c r="Q541" s="1397"/>
      <c r="R541" s="1397"/>
      <c r="S541" s="1397"/>
      <c r="T541" s="1397"/>
      <c r="U541" s="1397"/>
      <c r="V541" s="1397"/>
      <c r="W541" s="1391"/>
      <c r="X541" s="1391"/>
      <c r="Y541" s="1391"/>
      <c r="Z541" s="1391"/>
      <c r="AA541" s="1387"/>
      <c r="AB541" s="1391"/>
      <c r="AC541" s="1391"/>
      <c r="AD541" s="1394"/>
      <c r="AE541" s="1394"/>
      <c r="AF541" s="1398"/>
      <c r="AG541" s="1398"/>
      <c r="AH541" s="1398"/>
      <c r="AI541" s="1398"/>
      <c r="AJ541" s="1398"/>
      <c r="AK541" s="1398"/>
      <c r="AL541" s="1398"/>
      <c r="AM541" s="1399"/>
      <c r="AN541" s="1399"/>
      <c r="AO541" s="1399"/>
      <c r="AP541" s="1399"/>
      <c r="AQ541" s="1399"/>
      <c r="AR541" s="1399"/>
      <c r="AS541" s="1399"/>
      <c r="AT541" s="1396"/>
      <c r="AU541" s="1400"/>
      <c r="AV541" s="1400"/>
      <c r="AW541" s="1319"/>
    </row>
    <row r="542">
      <c r="A542" s="1245"/>
      <c r="B542" s="1387"/>
      <c r="C542" s="1388"/>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391"/>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05"/>
    </row>
    <row r="543">
      <c r="A543" s="1288"/>
      <c r="B543" s="1392"/>
      <c r="C543" s="1393"/>
      <c r="D543" s="1394"/>
      <c r="E543" s="1394"/>
      <c r="F543" s="1394"/>
      <c r="G543" s="1394"/>
      <c r="H543" s="1395"/>
      <c r="I543" s="1395"/>
      <c r="J543" s="1396"/>
      <c r="K543" s="1396"/>
      <c r="L543" s="1396"/>
      <c r="M543" s="1396"/>
      <c r="N543" s="1396"/>
      <c r="O543" s="1396"/>
      <c r="P543" s="1396"/>
      <c r="Q543" s="1397"/>
      <c r="R543" s="1397"/>
      <c r="S543" s="1397"/>
      <c r="T543" s="1397"/>
      <c r="U543" s="1397"/>
      <c r="V543" s="1397"/>
      <c r="W543" s="1391"/>
      <c r="X543" s="1391"/>
      <c r="Y543" s="1391"/>
      <c r="Z543" s="1391"/>
      <c r="AA543" s="1387"/>
      <c r="AB543" s="1391"/>
      <c r="AC543" s="1391"/>
      <c r="AD543" s="1394"/>
      <c r="AE543" s="1394"/>
      <c r="AF543" s="1398"/>
      <c r="AG543" s="1398"/>
      <c r="AH543" s="1398"/>
      <c r="AI543" s="1398"/>
      <c r="AJ543" s="1398"/>
      <c r="AK543" s="1398"/>
      <c r="AL543" s="1398"/>
      <c r="AM543" s="1399"/>
      <c r="AN543" s="1399"/>
      <c r="AO543" s="1399"/>
      <c r="AP543" s="1399"/>
      <c r="AQ543" s="1399"/>
      <c r="AR543" s="1399"/>
      <c r="AS543" s="1399"/>
      <c r="AT543" s="1396"/>
      <c r="AU543" s="1400"/>
      <c r="AV543" s="1400"/>
      <c r="AW543" s="1319"/>
    </row>
    <row r="544">
      <c r="A544" s="1245"/>
      <c r="B544" s="1387"/>
      <c r="C544" s="1388"/>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391"/>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05"/>
    </row>
    <row r="545">
      <c r="A545" s="1288"/>
      <c r="B545" s="1392"/>
      <c r="C545" s="1393"/>
      <c r="D545" s="1394"/>
      <c r="E545" s="1394"/>
      <c r="F545" s="1394"/>
      <c r="G545" s="1394"/>
      <c r="H545" s="1395"/>
      <c r="I545" s="1395"/>
      <c r="J545" s="1396"/>
      <c r="K545" s="1396"/>
      <c r="L545" s="1396"/>
      <c r="M545" s="1396"/>
      <c r="N545" s="1396"/>
      <c r="O545" s="1396"/>
      <c r="P545" s="1396"/>
      <c r="Q545" s="1397"/>
      <c r="R545" s="1397"/>
      <c r="S545" s="1397"/>
      <c r="T545" s="1397"/>
      <c r="U545" s="1397"/>
      <c r="V545" s="1397"/>
      <c r="W545" s="1391"/>
      <c r="X545" s="1391"/>
      <c r="Y545" s="1391"/>
      <c r="Z545" s="1391"/>
      <c r="AA545" s="1387"/>
      <c r="AB545" s="1391"/>
      <c r="AC545" s="1391"/>
      <c r="AD545" s="1394"/>
      <c r="AE545" s="1394"/>
      <c r="AF545" s="1398"/>
      <c r="AG545" s="1398"/>
      <c r="AH545" s="1398"/>
      <c r="AI545" s="1398"/>
      <c r="AJ545" s="1398"/>
      <c r="AK545" s="1398"/>
      <c r="AL545" s="1398"/>
      <c r="AM545" s="1399"/>
      <c r="AN545" s="1399"/>
      <c r="AO545" s="1399"/>
      <c r="AP545" s="1399"/>
      <c r="AQ545" s="1399"/>
      <c r="AR545" s="1399"/>
      <c r="AS545" s="1399"/>
      <c r="AT545" s="1396"/>
      <c r="AU545" s="1400"/>
      <c r="AV545" s="1400"/>
      <c r="AW545" s="1319"/>
    </row>
    <row r="546">
      <c r="A546" s="1245"/>
      <c r="B546" s="1387"/>
      <c r="C546" s="1388"/>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391"/>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05"/>
    </row>
    <row r="547">
      <c r="A547" s="1288"/>
      <c r="B547" s="1392"/>
      <c r="C547" s="1393"/>
      <c r="D547" s="1394"/>
      <c r="E547" s="1394"/>
      <c r="F547" s="1394"/>
      <c r="G547" s="1394"/>
      <c r="H547" s="1395"/>
      <c r="I547" s="1395"/>
      <c r="J547" s="1396"/>
      <c r="K547" s="1396"/>
      <c r="L547" s="1396"/>
      <c r="M547" s="1396"/>
      <c r="N547" s="1396"/>
      <c r="O547" s="1396"/>
      <c r="P547" s="1396"/>
      <c r="Q547" s="1397"/>
      <c r="R547" s="1397"/>
      <c r="S547" s="1397"/>
      <c r="T547" s="1397"/>
      <c r="U547" s="1397"/>
      <c r="V547" s="1397"/>
      <c r="W547" s="1391"/>
      <c r="X547" s="1391"/>
      <c r="Y547" s="1391"/>
      <c r="Z547" s="1391"/>
      <c r="AA547" s="1387"/>
      <c r="AB547" s="1391"/>
      <c r="AC547" s="1391"/>
      <c r="AD547" s="1394"/>
      <c r="AE547" s="1394"/>
      <c r="AF547" s="1398"/>
      <c r="AG547" s="1398"/>
      <c r="AH547" s="1398"/>
      <c r="AI547" s="1398"/>
      <c r="AJ547" s="1398"/>
      <c r="AK547" s="1398"/>
      <c r="AL547" s="1398"/>
      <c r="AM547" s="1399"/>
      <c r="AN547" s="1399"/>
      <c r="AO547" s="1399"/>
      <c r="AP547" s="1399"/>
      <c r="AQ547" s="1399"/>
      <c r="AR547" s="1399"/>
      <c r="AS547" s="1399"/>
      <c r="AT547" s="1396"/>
      <c r="AU547" s="1400"/>
      <c r="AV547" s="1400"/>
      <c r="AW547" s="1319"/>
    </row>
    <row r="548">
      <c r="A548" s="1245"/>
      <c r="B548" s="1387"/>
      <c r="C548" s="1388"/>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391"/>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05"/>
    </row>
    <row r="549">
      <c r="A549" s="1288"/>
      <c r="B549" s="1392"/>
      <c r="C549" s="1393"/>
      <c r="D549" s="1394"/>
      <c r="E549" s="1394"/>
      <c r="F549" s="1394"/>
      <c r="G549" s="1394"/>
      <c r="H549" s="1395"/>
      <c r="I549" s="1395"/>
      <c r="J549" s="1396"/>
      <c r="K549" s="1396"/>
      <c r="L549" s="1396"/>
      <c r="M549" s="1396"/>
      <c r="N549" s="1396"/>
      <c r="O549" s="1396"/>
      <c r="P549" s="1396"/>
      <c r="Q549" s="1397"/>
      <c r="R549" s="1397"/>
      <c r="S549" s="1397"/>
      <c r="T549" s="1397"/>
      <c r="U549" s="1397"/>
      <c r="V549" s="1397"/>
      <c r="W549" s="1391"/>
      <c r="X549" s="1391"/>
      <c r="Y549" s="1391"/>
      <c r="Z549" s="1391"/>
      <c r="AA549" s="1387"/>
      <c r="AB549" s="1391"/>
      <c r="AC549" s="1391"/>
      <c r="AD549" s="1394"/>
      <c r="AE549" s="1394"/>
      <c r="AF549" s="1398"/>
      <c r="AG549" s="1398"/>
      <c r="AH549" s="1398"/>
      <c r="AI549" s="1398"/>
      <c r="AJ549" s="1398"/>
      <c r="AK549" s="1398"/>
      <c r="AL549" s="1398"/>
      <c r="AM549" s="1399"/>
      <c r="AN549" s="1399"/>
      <c r="AO549" s="1399"/>
      <c r="AP549" s="1399"/>
      <c r="AQ549" s="1399"/>
      <c r="AR549" s="1399"/>
      <c r="AS549" s="1399"/>
      <c r="AT549" s="1396"/>
      <c r="AU549" s="1400"/>
      <c r="AV549" s="1400"/>
      <c r="AW549" s="1319"/>
    </row>
    <row r="550">
      <c r="A550" s="1245"/>
      <c r="B550" s="1387"/>
      <c r="C550" s="1388"/>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391"/>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05"/>
    </row>
    <row r="551">
      <c r="A551" s="1288"/>
      <c r="B551" s="1392"/>
      <c r="C551" s="1393"/>
      <c r="D551" s="1394"/>
      <c r="E551" s="1394"/>
      <c r="F551" s="1394"/>
      <c r="G551" s="1394"/>
      <c r="H551" s="1395"/>
      <c r="I551" s="1395"/>
      <c r="J551" s="1396"/>
      <c r="K551" s="1396"/>
      <c r="L551" s="1396"/>
      <c r="M551" s="1396"/>
      <c r="N551" s="1396"/>
      <c r="O551" s="1396"/>
      <c r="P551" s="1396"/>
      <c r="Q551" s="1397"/>
      <c r="R551" s="1397"/>
      <c r="S551" s="1397"/>
      <c r="T551" s="1397"/>
      <c r="U551" s="1397"/>
      <c r="V551" s="1397"/>
      <c r="W551" s="1391"/>
      <c r="X551" s="1391"/>
      <c r="Y551" s="1391"/>
      <c r="Z551" s="1391"/>
      <c r="AA551" s="1387"/>
      <c r="AB551" s="1391"/>
      <c r="AC551" s="1391"/>
      <c r="AD551" s="1394"/>
      <c r="AE551" s="1394"/>
      <c r="AF551" s="1398"/>
      <c r="AG551" s="1398"/>
      <c r="AH551" s="1398"/>
      <c r="AI551" s="1398"/>
      <c r="AJ551" s="1398"/>
      <c r="AK551" s="1398"/>
      <c r="AL551" s="1398"/>
      <c r="AM551" s="1399"/>
      <c r="AN551" s="1399"/>
      <c r="AO551" s="1399"/>
      <c r="AP551" s="1399"/>
      <c r="AQ551" s="1399"/>
      <c r="AR551" s="1399"/>
      <c r="AS551" s="1399"/>
      <c r="AT551" s="1396"/>
      <c r="AU551" s="1400"/>
      <c r="AV551" s="1400"/>
      <c r="AW551" s="1319"/>
    </row>
    <row r="552">
      <c r="A552" s="1245"/>
      <c r="B552" s="1387"/>
      <c r="C552" s="1388"/>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391"/>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05"/>
    </row>
    <row r="553">
      <c r="A553" s="1288"/>
      <c r="B553" s="1392"/>
      <c r="C553" s="1393"/>
      <c r="D553" s="1394"/>
      <c r="E553" s="1394"/>
      <c r="F553" s="1394"/>
      <c r="G553" s="1394"/>
      <c r="H553" s="1395"/>
      <c r="I553" s="1395"/>
      <c r="J553" s="1396"/>
      <c r="K553" s="1396"/>
      <c r="L553" s="1396"/>
      <c r="M553" s="1396"/>
      <c r="N553" s="1396"/>
      <c r="O553" s="1396"/>
      <c r="P553" s="1396"/>
      <c r="Q553" s="1397"/>
      <c r="R553" s="1397"/>
      <c r="S553" s="1397"/>
      <c r="T553" s="1397"/>
      <c r="U553" s="1397"/>
      <c r="V553" s="1397"/>
      <c r="W553" s="1391"/>
      <c r="X553" s="1391"/>
      <c r="Y553" s="1391"/>
      <c r="Z553" s="1391"/>
      <c r="AA553" s="1387"/>
      <c r="AB553" s="1391"/>
      <c r="AC553" s="1391"/>
      <c r="AD553" s="1394"/>
      <c r="AE553" s="1394"/>
      <c r="AF553" s="1398"/>
      <c r="AG553" s="1398"/>
      <c r="AH553" s="1398"/>
      <c r="AI553" s="1398"/>
      <c r="AJ553" s="1398"/>
      <c r="AK553" s="1398"/>
      <c r="AL553" s="1398"/>
      <c r="AM553" s="1399"/>
      <c r="AN553" s="1399"/>
      <c r="AO553" s="1399"/>
      <c r="AP553" s="1399"/>
      <c r="AQ553" s="1399"/>
      <c r="AR553" s="1399"/>
      <c r="AS553" s="1399"/>
      <c r="AT553" s="1396"/>
      <c r="AU553" s="1400"/>
      <c r="AV553" s="1400"/>
      <c r="AW553" s="1319"/>
    </row>
    <row r="554">
      <c r="A554" s="1245"/>
      <c r="B554" s="1387"/>
      <c r="C554" s="1388"/>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391"/>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05"/>
    </row>
    <row r="555">
      <c r="A555" s="1288"/>
      <c r="B555" s="1392"/>
      <c r="C555" s="1393"/>
      <c r="D555" s="1394"/>
      <c r="E555" s="1394"/>
      <c r="F555" s="1394"/>
      <c r="G555" s="1394"/>
      <c r="H555" s="1395"/>
      <c r="I555" s="1395"/>
      <c r="J555" s="1396"/>
      <c r="K555" s="1396"/>
      <c r="L555" s="1396"/>
      <c r="M555" s="1396"/>
      <c r="N555" s="1396"/>
      <c r="O555" s="1396"/>
      <c r="P555" s="1396"/>
      <c r="Q555" s="1397"/>
      <c r="R555" s="1397"/>
      <c r="S555" s="1397"/>
      <c r="T555" s="1397"/>
      <c r="U555" s="1397"/>
      <c r="V555" s="1397"/>
      <c r="W555" s="1391"/>
      <c r="X555" s="1391"/>
      <c r="Y555" s="1391"/>
      <c r="Z555" s="1391"/>
      <c r="AA555" s="1387"/>
      <c r="AB555" s="1391"/>
      <c r="AC555" s="1391"/>
      <c r="AD555" s="1394"/>
      <c r="AE555" s="1394"/>
      <c r="AF555" s="1398"/>
      <c r="AG555" s="1398"/>
      <c r="AH555" s="1398"/>
      <c r="AI555" s="1398"/>
      <c r="AJ555" s="1398"/>
      <c r="AK555" s="1398"/>
      <c r="AL555" s="1398"/>
      <c r="AM555" s="1399"/>
      <c r="AN555" s="1399"/>
      <c r="AO555" s="1399"/>
      <c r="AP555" s="1399"/>
      <c r="AQ555" s="1399"/>
      <c r="AR555" s="1399"/>
      <c r="AS555" s="1399"/>
      <c r="AT555" s="1396"/>
      <c r="AU555" s="1400"/>
      <c r="AV555" s="1400"/>
      <c r="AW555" s="1319"/>
    </row>
    <row r="556">
      <c r="A556" s="1245"/>
      <c r="B556" s="1387"/>
      <c r="C556" s="1388"/>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391"/>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05"/>
    </row>
    <row r="557">
      <c r="A557" s="1288"/>
      <c r="B557" s="1392"/>
      <c r="C557" s="1393"/>
      <c r="D557" s="1394"/>
      <c r="E557" s="1394"/>
      <c r="F557" s="1394"/>
      <c r="G557" s="1394"/>
      <c r="H557" s="1395"/>
      <c r="I557" s="1395"/>
      <c r="J557" s="1396"/>
      <c r="K557" s="1396"/>
      <c r="L557" s="1396"/>
      <c r="M557" s="1396"/>
      <c r="N557" s="1396"/>
      <c r="O557" s="1396"/>
      <c r="P557" s="1396"/>
      <c r="Q557" s="1397"/>
      <c r="R557" s="1397"/>
      <c r="S557" s="1397"/>
      <c r="T557" s="1397"/>
      <c r="U557" s="1397"/>
      <c r="V557" s="1397"/>
      <c r="W557" s="1391"/>
      <c r="X557" s="1391"/>
      <c r="Y557" s="1391"/>
      <c r="Z557" s="1391"/>
      <c r="AA557" s="1387"/>
      <c r="AB557" s="1391"/>
      <c r="AC557" s="1391"/>
      <c r="AD557" s="1394"/>
      <c r="AE557" s="1394"/>
      <c r="AF557" s="1398"/>
      <c r="AG557" s="1398"/>
      <c r="AH557" s="1398"/>
      <c r="AI557" s="1398"/>
      <c r="AJ557" s="1398"/>
      <c r="AK557" s="1398"/>
      <c r="AL557" s="1398"/>
      <c r="AM557" s="1399"/>
      <c r="AN557" s="1399"/>
      <c r="AO557" s="1399"/>
      <c r="AP557" s="1399"/>
      <c r="AQ557" s="1399"/>
      <c r="AR557" s="1399"/>
      <c r="AS557" s="1399"/>
      <c r="AT557" s="1396"/>
      <c r="AU557" s="1400"/>
      <c r="AV557" s="1400"/>
      <c r="AW557" s="1319"/>
    </row>
    <row r="558">
      <c r="A558" s="1245"/>
      <c r="B558" s="1387"/>
      <c r="C558" s="1388"/>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391"/>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05"/>
    </row>
    <row r="559">
      <c r="A559" s="1288"/>
      <c r="B559" s="1392"/>
      <c r="C559" s="1393"/>
      <c r="D559" s="1394"/>
      <c r="E559" s="1394"/>
      <c r="F559" s="1394"/>
      <c r="G559" s="1394"/>
      <c r="H559" s="1395"/>
      <c r="I559" s="1395"/>
      <c r="J559" s="1396"/>
      <c r="K559" s="1396"/>
      <c r="L559" s="1396"/>
      <c r="M559" s="1396"/>
      <c r="N559" s="1396"/>
      <c r="O559" s="1396"/>
      <c r="P559" s="1396"/>
      <c r="Q559" s="1397"/>
      <c r="R559" s="1397"/>
      <c r="S559" s="1397"/>
      <c r="T559" s="1397"/>
      <c r="U559" s="1397"/>
      <c r="V559" s="1397"/>
      <c r="W559" s="1391"/>
      <c r="X559" s="1391"/>
      <c r="Y559" s="1391"/>
      <c r="Z559" s="1391"/>
      <c r="AA559" s="1387"/>
      <c r="AB559" s="1391"/>
      <c r="AC559" s="1391"/>
      <c r="AD559" s="1394"/>
      <c r="AE559" s="1394"/>
      <c r="AF559" s="1398"/>
      <c r="AG559" s="1398"/>
      <c r="AH559" s="1398"/>
      <c r="AI559" s="1398"/>
      <c r="AJ559" s="1398"/>
      <c r="AK559" s="1398"/>
      <c r="AL559" s="1398"/>
      <c r="AM559" s="1399"/>
      <c r="AN559" s="1399"/>
      <c r="AO559" s="1399"/>
      <c r="AP559" s="1399"/>
      <c r="AQ559" s="1399"/>
      <c r="AR559" s="1399"/>
      <c r="AS559" s="1399"/>
      <c r="AT559" s="1396"/>
      <c r="AU559" s="1400"/>
      <c r="AV559" s="1400"/>
      <c r="AW559" s="1319"/>
    </row>
    <row r="560">
      <c r="A560" s="1245"/>
      <c r="B560" s="1387"/>
      <c r="C560" s="1388"/>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391"/>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05"/>
    </row>
    <row r="561">
      <c r="A561" s="1288"/>
      <c r="B561" s="1392"/>
      <c r="C561" s="1393"/>
      <c r="D561" s="1394"/>
      <c r="E561" s="1394"/>
      <c r="F561" s="1394"/>
      <c r="G561" s="1394"/>
      <c r="H561" s="1395"/>
      <c r="I561" s="1395"/>
      <c r="J561" s="1396"/>
      <c r="K561" s="1396"/>
      <c r="L561" s="1396"/>
      <c r="M561" s="1396"/>
      <c r="N561" s="1396"/>
      <c r="O561" s="1396"/>
      <c r="P561" s="1396"/>
      <c r="Q561" s="1397"/>
      <c r="R561" s="1397"/>
      <c r="S561" s="1397"/>
      <c r="T561" s="1397"/>
      <c r="U561" s="1397"/>
      <c r="V561" s="1397"/>
      <c r="W561" s="1391"/>
      <c r="X561" s="1391"/>
      <c r="Y561" s="1391"/>
      <c r="Z561" s="1391"/>
      <c r="AA561" s="1387"/>
      <c r="AB561" s="1391"/>
      <c r="AC561" s="1391"/>
      <c r="AD561" s="1394"/>
      <c r="AE561" s="1394"/>
      <c r="AF561" s="1398"/>
      <c r="AG561" s="1398"/>
      <c r="AH561" s="1398"/>
      <c r="AI561" s="1398"/>
      <c r="AJ561" s="1398"/>
      <c r="AK561" s="1398"/>
      <c r="AL561" s="1398"/>
      <c r="AM561" s="1399"/>
      <c r="AN561" s="1399"/>
      <c r="AO561" s="1399"/>
      <c r="AP561" s="1399"/>
      <c r="AQ561" s="1399"/>
      <c r="AR561" s="1399"/>
      <c r="AS561" s="1399"/>
      <c r="AT561" s="1396"/>
      <c r="AU561" s="1400"/>
      <c r="AV561" s="1400"/>
      <c r="AW561" s="1319"/>
    </row>
    <row r="562">
      <c r="A562" s="1245"/>
      <c r="B562" s="1387"/>
      <c r="C562" s="1388"/>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391"/>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05"/>
    </row>
    <row r="563">
      <c r="A563" s="1288"/>
      <c r="B563" s="1392"/>
      <c r="C563" s="1393"/>
      <c r="D563" s="1394"/>
      <c r="E563" s="1394"/>
      <c r="F563" s="1394"/>
      <c r="G563" s="1394"/>
      <c r="H563" s="1395"/>
      <c r="I563" s="1395"/>
      <c r="J563" s="1396"/>
      <c r="K563" s="1396"/>
      <c r="L563" s="1396"/>
      <c r="M563" s="1396"/>
      <c r="N563" s="1396"/>
      <c r="O563" s="1396"/>
      <c r="P563" s="1396"/>
      <c r="Q563" s="1397"/>
      <c r="R563" s="1397"/>
      <c r="S563" s="1397"/>
      <c r="T563" s="1397"/>
      <c r="U563" s="1397"/>
      <c r="V563" s="1397"/>
      <c r="W563" s="1391"/>
      <c r="X563" s="1391"/>
      <c r="Y563" s="1391"/>
      <c r="Z563" s="1391"/>
      <c r="AA563" s="1387"/>
      <c r="AB563" s="1391"/>
      <c r="AC563" s="1391"/>
      <c r="AD563" s="1394"/>
      <c r="AE563" s="1394"/>
      <c r="AF563" s="1398"/>
      <c r="AG563" s="1398"/>
      <c r="AH563" s="1398"/>
      <c r="AI563" s="1398"/>
      <c r="AJ563" s="1398"/>
      <c r="AK563" s="1398"/>
      <c r="AL563" s="1398"/>
      <c r="AM563" s="1399"/>
      <c r="AN563" s="1399"/>
      <c r="AO563" s="1399"/>
      <c r="AP563" s="1399"/>
      <c r="AQ563" s="1399"/>
      <c r="AR563" s="1399"/>
      <c r="AS563" s="1399"/>
      <c r="AT563" s="1396"/>
      <c r="AU563" s="1400"/>
      <c r="AV563" s="1400"/>
      <c r="AW563" s="1319"/>
    </row>
    <row r="564">
      <c r="A564" s="1245"/>
      <c r="B564" s="1387"/>
      <c r="C564" s="1388"/>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391"/>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05"/>
    </row>
    <row r="565">
      <c r="A565" s="1288"/>
      <c r="B565" s="1392"/>
      <c r="C565" s="1393"/>
      <c r="D565" s="1394"/>
      <c r="E565" s="1394"/>
      <c r="F565" s="1394"/>
      <c r="G565" s="1394"/>
      <c r="H565" s="1395"/>
      <c r="I565" s="1395"/>
      <c r="J565" s="1396"/>
      <c r="K565" s="1396"/>
      <c r="L565" s="1396"/>
      <c r="M565" s="1396"/>
      <c r="N565" s="1396"/>
      <c r="O565" s="1396"/>
      <c r="P565" s="1396"/>
      <c r="Q565" s="1397"/>
      <c r="R565" s="1397"/>
      <c r="S565" s="1397"/>
      <c r="T565" s="1397"/>
      <c r="U565" s="1397"/>
      <c r="V565" s="1397"/>
      <c r="W565" s="1391"/>
      <c r="X565" s="1391"/>
      <c r="Y565" s="1391"/>
      <c r="Z565" s="1391"/>
      <c r="AA565" s="1387"/>
      <c r="AB565" s="1391"/>
      <c r="AC565" s="1391"/>
      <c r="AD565" s="1394"/>
      <c r="AE565" s="1394"/>
      <c r="AF565" s="1398"/>
      <c r="AG565" s="1398"/>
      <c r="AH565" s="1398"/>
      <c r="AI565" s="1398"/>
      <c r="AJ565" s="1398"/>
      <c r="AK565" s="1398"/>
      <c r="AL565" s="1398"/>
      <c r="AM565" s="1399"/>
      <c r="AN565" s="1399"/>
      <c r="AO565" s="1399"/>
      <c r="AP565" s="1399"/>
      <c r="AQ565" s="1399"/>
      <c r="AR565" s="1399"/>
      <c r="AS565" s="1399"/>
      <c r="AT565" s="1396"/>
      <c r="AU565" s="1400"/>
      <c r="AV565" s="1400"/>
      <c r="AW565" s="1319"/>
    </row>
    <row r="566">
      <c r="A566" s="1245"/>
      <c r="B566" s="1387"/>
      <c r="C566" s="1388"/>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391"/>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05"/>
    </row>
    <row r="567">
      <c r="A567" s="1288"/>
      <c r="B567" s="1392"/>
      <c r="C567" s="1393"/>
      <c r="D567" s="1394"/>
      <c r="E567" s="1394"/>
      <c r="F567" s="1394"/>
      <c r="G567" s="1394"/>
      <c r="H567" s="1395"/>
      <c r="I567" s="1395"/>
      <c r="J567" s="1396"/>
      <c r="K567" s="1396"/>
      <c r="L567" s="1396"/>
      <c r="M567" s="1396"/>
      <c r="N567" s="1396"/>
      <c r="O567" s="1396"/>
      <c r="P567" s="1396"/>
      <c r="Q567" s="1397"/>
      <c r="R567" s="1397"/>
      <c r="S567" s="1397"/>
      <c r="T567" s="1397"/>
      <c r="U567" s="1397"/>
      <c r="V567" s="1397"/>
      <c r="W567" s="1391"/>
      <c r="X567" s="1391"/>
      <c r="Y567" s="1391"/>
      <c r="Z567" s="1391"/>
      <c r="AA567" s="1387"/>
      <c r="AB567" s="1391"/>
      <c r="AC567" s="1391"/>
      <c r="AD567" s="1394"/>
      <c r="AE567" s="1394"/>
      <c r="AF567" s="1398"/>
      <c r="AG567" s="1398"/>
      <c r="AH567" s="1398"/>
      <c r="AI567" s="1398"/>
      <c r="AJ567" s="1398"/>
      <c r="AK567" s="1398"/>
      <c r="AL567" s="1398"/>
      <c r="AM567" s="1399"/>
      <c r="AN567" s="1399"/>
      <c r="AO567" s="1399"/>
      <c r="AP567" s="1399"/>
      <c r="AQ567" s="1399"/>
      <c r="AR567" s="1399"/>
      <c r="AS567" s="1399"/>
      <c r="AT567" s="1396"/>
      <c r="AU567" s="1400"/>
      <c r="AV567" s="1400"/>
      <c r="AW567" s="1319"/>
    </row>
    <row r="568">
      <c r="A568" s="1245"/>
      <c r="B568" s="1387"/>
      <c r="C568" s="1388"/>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391"/>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05"/>
    </row>
    <row r="569">
      <c r="A569" s="1288"/>
      <c r="B569" s="1392"/>
      <c r="C569" s="1393"/>
      <c r="D569" s="1394"/>
      <c r="E569" s="1394"/>
      <c r="F569" s="1394"/>
      <c r="G569" s="1394"/>
      <c r="H569" s="1395"/>
      <c r="I569" s="1395"/>
      <c r="J569" s="1396"/>
      <c r="K569" s="1396"/>
      <c r="L569" s="1396"/>
      <c r="M569" s="1396"/>
      <c r="N569" s="1396"/>
      <c r="O569" s="1396"/>
      <c r="P569" s="1396"/>
      <c r="Q569" s="1397"/>
      <c r="R569" s="1397"/>
      <c r="S569" s="1397"/>
      <c r="T569" s="1397"/>
      <c r="U569" s="1397"/>
      <c r="V569" s="1397"/>
      <c r="W569" s="1391"/>
      <c r="X569" s="1391"/>
      <c r="Y569" s="1391"/>
      <c r="Z569" s="1391"/>
      <c r="AA569" s="1387"/>
      <c r="AB569" s="1391"/>
      <c r="AC569" s="1391"/>
      <c r="AD569" s="1394"/>
      <c r="AE569" s="1394"/>
      <c r="AF569" s="1398"/>
      <c r="AG569" s="1398"/>
      <c r="AH569" s="1398"/>
      <c r="AI569" s="1398"/>
      <c r="AJ569" s="1398"/>
      <c r="AK569" s="1398"/>
      <c r="AL569" s="1398"/>
      <c r="AM569" s="1399"/>
      <c r="AN569" s="1399"/>
      <c r="AO569" s="1399"/>
      <c r="AP569" s="1399"/>
      <c r="AQ569" s="1399"/>
      <c r="AR569" s="1399"/>
      <c r="AS569" s="1399"/>
      <c r="AT569" s="1396"/>
      <c r="AU569" s="1400"/>
      <c r="AV569" s="1400"/>
      <c r="AW569" s="1319"/>
    </row>
    <row r="570">
      <c r="A570" s="1245"/>
      <c r="B570" s="1387"/>
      <c r="C570" s="1388"/>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391"/>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05"/>
    </row>
    <row r="571">
      <c r="A571" s="1288"/>
      <c r="B571" s="1392"/>
      <c r="C571" s="1393"/>
      <c r="D571" s="1394"/>
      <c r="E571" s="1394"/>
      <c r="F571" s="1394"/>
      <c r="G571" s="1394"/>
      <c r="H571" s="1395"/>
      <c r="I571" s="1395"/>
      <c r="J571" s="1396"/>
      <c r="K571" s="1396"/>
      <c r="L571" s="1396"/>
      <c r="M571" s="1396"/>
      <c r="N571" s="1396"/>
      <c r="O571" s="1396"/>
      <c r="P571" s="1396"/>
      <c r="Q571" s="1397"/>
      <c r="R571" s="1397"/>
      <c r="S571" s="1397"/>
      <c r="T571" s="1397"/>
      <c r="U571" s="1397"/>
      <c r="V571" s="1397"/>
      <c r="W571" s="1391"/>
      <c r="X571" s="1391"/>
      <c r="Y571" s="1391"/>
      <c r="Z571" s="1391"/>
      <c r="AA571" s="1387"/>
      <c r="AB571" s="1391"/>
      <c r="AC571" s="1391"/>
      <c r="AD571" s="1394"/>
      <c r="AE571" s="1394"/>
      <c r="AF571" s="1398"/>
      <c r="AG571" s="1398"/>
      <c r="AH571" s="1398"/>
      <c r="AI571" s="1398"/>
      <c r="AJ571" s="1398"/>
      <c r="AK571" s="1398"/>
      <c r="AL571" s="1398"/>
      <c r="AM571" s="1399"/>
      <c r="AN571" s="1399"/>
      <c r="AO571" s="1399"/>
      <c r="AP571" s="1399"/>
      <c r="AQ571" s="1399"/>
      <c r="AR571" s="1399"/>
      <c r="AS571" s="1399"/>
      <c r="AT571" s="1396"/>
      <c r="AU571" s="1400"/>
      <c r="AV571" s="1400"/>
      <c r="AW571" s="1319"/>
    </row>
    <row r="572">
      <c r="A572" s="1245"/>
      <c r="B572" s="1387"/>
      <c r="C572" s="1388"/>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391"/>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05"/>
    </row>
    <row r="573">
      <c r="A573" s="1288"/>
      <c r="B573" s="1392"/>
      <c r="C573" s="1393"/>
      <c r="D573" s="1394"/>
      <c r="E573" s="1394"/>
      <c r="F573" s="1394"/>
      <c r="G573" s="1394"/>
      <c r="H573" s="1395"/>
      <c r="I573" s="1395"/>
      <c r="J573" s="1396"/>
      <c r="K573" s="1396"/>
      <c r="L573" s="1396"/>
      <c r="M573" s="1396"/>
      <c r="N573" s="1396"/>
      <c r="O573" s="1396"/>
      <c r="P573" s="1396"/>
      <c r="Q573" s="1397"/>
      <c r="R573" s="1397"/>
      <c r="S573" s="1397"/>
      <c r="T573" s="1397"/>
      <c r="U573" s="1397"/>
      <c r="V573" s="1397"/>
      <c r="W573" s="1391"/>
      <c r="X573" s="1391"/>
      <c r="Y573" s="1391"/>
      <c r="Z573" s="1391"/>
      <c r="AA573" s="1387"/>
      <c r="AB573" s="1391"/>
      <c r="AC573" s="1391"/>
      <c r="AD573" s="1394"/>
      <c r="AE573" s="1394"/>
      <c r="AF573" s="1398"/>
      <c r="AG573" s="1398"/>
      <c r="AH573" s="1398"/>
      <c r="AI573" s="1398"/>
      <c r="AJ573" s="1398"/>
      <c r="AK573" s="1398"/>
      <c r="AL573" s="1398"/>
      <c r="AM573" s="1399"/>
      <c r="AN573" s="1399"/>
      <c r="AO573" s="1399"/>
      <c r="AP573" s="1399"/>
      <c r="AQ573" s="1399"/>
      <c r="AR573" s="1399"/>
      <c r="AS573" s="1399"/>
      <c r="AT573" s="1396"/>
      <c r="AU573" s="1400"/>
      <c r="AV573" s="1400"/>
      <c r="AW573" s="1319"/>
    </row>
    <row r="574">
      <c r="A574" s="1245"/>
      <c r="B574" s="1387"/>
      <c r="C574" s="1388"/>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391"/>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05"/>
    </row>
    <row r="575">
      <c r="A575" s="1288"/>
      <c r="B575" s="1392"/>
      <c r="C575" s="1393"/>
      <c r="D575" s="1394"/>
      <c r="E575" s="1394"/>
      <c r="F575" s="1394"/>
      <c r="G575" s="1394"/>
      <c r="H575" s="1395"/>
      <c r="I575" s="1395"/>
      <c r="J575" s="1396"/>
      <c r="K575" s="1396"/>
      <c r="L575" s="1396"/>
      <c r="M575" s="1396"/>
      <c r="N575" s="1396"/>
      <c r="O575" s="1396"/>
      <c r="P575" s="1396"/>
      <c r="Q575" s="1397"/>
      <c r="R575" s="1397"/>
      <c r="S575" s="1397"/>
      <c r="T575" s="1397"/>
      <c r="U575" s="1397"/>
      <c r="V575" s="1397"/>
      <c r="W575" s="1391"/>
      <c r="X575" s="1391"/>
      <c r="Y575" s="1391"/>
      <c r="Z575" s="1391"/>
      <c r="AA575" s="1387"/>
      <c r="AB575" s="1391"/>
      <c r="AC575" s="1391"/>
      <c r="AD575" s="1394"/>
      <c r="AE575" s="1394"/>
      <c r="AF575" s="1398"/>
      <c r="AG575" s="1398"/>
      <c r="AH575" s="1398"/>
      <c r="AI575" s="1398"/>
      <c r="AJ575" s="1398"/>
      <c r="AK575" s="1398"/>
      <c r="AL575" s="1398"/>
      <c r="AM575" s="1399"/>
      <c r="AN575" s="1399"/>
      <c r="AO575" s="1399"/>
      <c r="AP575" s="1399"/>
      <c r="AQ575" s="1399"/>
      <c r="AR575" s="1399"/>
      <c r="AS575" s="1399"/>
      <c r="AT575" s="1396"/>
      <c r="AU575" s="1400"/>
      <c r="AV575" s="1400"/>
      <c r="AW575" s="1319"/>
    </row>
    <row r="576">
      <c r="A576" s="1245"/>
      <c r="B576" s="1387"/>
      <c r="C576" s="1388"/>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391"/>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05"/>
    </row>
    <row r="577">
      <c r="A577" s="1288"/>
      <c r="B577" s="1392"/>
      <c r="C577" s="1393"/>
      <c r="D577" s="1394"/>
      <c r="E577" s="1394"/>
      <c r="F577" s="1394"/>
      <c r="G577" s="1394"/>
      <c r="H577" s="1395"/>
      <c r="I577" s="1395"/>
      <c r="J577" s="1396"/>
      <c r="K577" s="1396"/>
      <c r="L577" s="1396"/>
      <c r="M577" s="1396"/>
      <c r="N577" s="1396"/>
      <c r="O577" s="1396"/>
      <c r="P577" s="1396"/>
      <c r="Q577" s="1397"/>
      <c r="R577" s="1397"/>
      <c r="S577" s="1397"/>
      <c r="T577" s="1397"/>
      <c r="U577" s="1397"/>
      <c r="V577" s="1397"/>
      <c r="W577" s="1391"/>
      <c r="X577" s="1391"/>
      <c r="Y577" s="1391"/>
      <c r="Z577" s="1391"/>
      <c r="AA577" s="1387"/>
      <c r="AB577" s="1391"/>
      <c r="AC577" s="1391"/>
      <c r="AD577" s="1394"/>
      <c r="AE577" s="1394"/>
      <c r="AF577" s="1398"/>
      <c r="AG577" s="1398"/>
      <c r="AH577" s="1398"/>
      <c r="AI577" s="1398"/>
      <c r="AJ577" s="1398"/>
      <c r="AK577" s="1398"/>
      <c r="AL577" s="1398"/>
      <c r="AM577" s="1399"/>
      <c r="AN577" s="1399"/>
      <c r="AO577" s="1399"/>
      <c r="AP577" s="1399"/>
      <c r="AQ577" s="1399"/>
      <c r="AR577" s="1399"/>
      <c r="AS577" s="1399"/>
      <c r="AT577" s="1396"/>
      <c r="AU577" s="1400"/>
      <c r="AV577" s="1400"/>
      <c r="AW577" s="1319"/>
    </row>
    <row r="578">
      <c r="A578" s="1245"/>
      <c r="B578" s="1387"/>
      <c r="C578" s="1388"/>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391"/>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05"/>
    </row>
    <row r="579">
      <c r="A579" s="1288"/>
      <c r="B579" s="1392"/>
      <c r="C579" s="1393"/>
      <c r="D579" s="1394"/>
      <c r="E579" s="1394"/>
      <c r="F579" s="1394"/>
      <c r="G579" s="1394"/>
      <c r="H579" s="1395"/>
      <c r="I579" s="1395"/>
      <c r="J579" s="1396"/>
      <c r="K579" s="1396"/>
      <c r="L579" s="1396"/>
      <c r="M579" s="1396"/>
      <c r="N579" s="1396"/>
      <c r="O579" s="1396"/>
      <c r="P579" s="1396"/>
      <c r="Q579" s="1397"/>
      <c r="R579" s="1397"/>
      <c r="S579" s="1397"/>
      <c r="T579" s="1397"/>
      <c r="U579" s="1397"/>
      <c r="V579" s="1397"/>
      <c r="W579" s="1391"/>
      <c r="X579" s="1391"/>
      <c r="Y579" s="1391"/>
      <c r="Z579" s="1391"/>
      <c r="AA579" s="1387"/>
      <c r="AB579" s="1391"/>
      <c r="AC579" s="1391"/>
      <c r="AD579" s="1394"/>
      <c r="AE579" s="1394"/>
      <c r="AF579" s="1398"/>
      <c r="AG579" s="1398"/>
      <c r="AH579" s="1398"/>
      <c r="AI579" s="1398"/>
      <c r="AJ579" s="1398"/>
      <c r="AK579" s="1398"/>
      <c r="AL579" s="1398"/>
      <c r="AM579" s="1399"/>
      <c r="AN579" s="1399"/>
      <c r="AO579" s="1399"/>
      <c r="AP579" s="1399"/>
      <c r="AQ579" s="1399"/>
      <c r="AR579" s="1399"/>
      <c r="AS579" s="1399"/>
      <c r="AT579" s="1396"/>
      <c r="AU579" s="1400"/>
      <c r="AV579" s="1400"/>
      <c r="AW579" s="1319"/>
    </row>
    <row r="580">
      <c r="A580" s="1245"/>
      <c r="B580" s="1387"/>
      <c r="C580" s="1388"/>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391"/>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05"/>
    </row>
    <row r="581">
      <c r="A581" s="1288"/>
      <c r="B581" s="1392"/>
      <c r="C581" s="1393"/>
      <c r="D581" s="1394"/>
      <c r="E581" s="1394"/>
      <c r="F581" s="1394"/>
      <c r="G581" s="1394"/>
      <c r="H581" s="1395"/>
      <c r="I581" s="1395"/>
      <c r="J581" s="1396"/>
      <c r="K581" s="1396"/>
      <c r="L581" s="1396"/>
      <c r="M581" s="1396"/>
      <c r="N581" s="1396"/>
      <c r="O581" s="1396"/>
      <c r="P581" s="1396"/>
      <c r="Q581" s="1397"/>
      <c r="R581" s="1397"/>
      <c r="S581" s="1397"/>
      <c r="T581" s="1397"/>
      <c r="U581" s="1397"/>
      <c r="V581" s="1397"/>
      <c r="W581" s="1391"/>
      <c r="X581" s="1391"/>
      <c r="Y581" s="1391"/>
      <c r="Z581" s="1391"/>
      <c r="AA581" s="1387"/>
      <c r="AB581" s="1391"/>
      <c r="AC581" s="1391"/>
      <c r="AD581" s="1394"/>
      <c r="AE581" s="1394"/>
      <c r="AF581" s="1398"/>
      <c r="AG581" s="1398"/>
      <c r="AH581" s="1398"/>
      <c r="AI581" s="1398"/>
      <c r="AJ581" s="1398"/>
      <c r="AK581" s="1398"/>
      <c r="AL581" s="1398"/>
      <c r="AM581" s="1399"/>
      <c r="AN581" s="1399"/>
      <c r="AO581" s="1399"/>
      <c r="AP581" s="1399"/>
      <c r="AQ581" s="1399"/>
      <c r="AR581" s="1399"/>
      <c r="AS581" s="1399"/>
      <c r="AT581" s="1396"/>
      <c r="AU581" s="1400"/>
      <c r="AV581" s="1400"/>
      <c r="AW581" s="1319"/>
    </row>
    <row r="582">
      <c r="A582" s="1245"/>
      <c r="B582" s="1387"/>
      <c r="C582" s="1388"/>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391"/>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05"/>
    </row>
    <row r="583">
      <c r="A583" s="1288"/>
      <c r="B583" s="1392"/>
      <c r="C583" s="1393"/>
      <c r="D583" s="1394"/>
      <c r="E583" s="1394"/>
      <c r="F583" s="1394"/>
      <c r="G583" s="1394"/>
      <c r="H583" s="1395"/>
      <c r="I583" s="1395"/>
      <c r="J583" s="1396"/>
      <c r="K583" s="1396"/>
      <c r="L583" s="1396"/>
      <c r="M583" s="1396"/>
      <c r="N583" s="1396"/>
      <c r="O583" s="1396"/>
      <c r="P583" s="1396"/>
      <c r="Q583" s="1397"/>
      <c r="R583" s="1397"/>
      <c r="S583" s="1397"/>
      <c r="T583" s="1397"/>
      <c r="U583" s="1397"/>
      <c r="V583" s="1397"/>
      <c r="W583" s="1391"/>
      <c r="X583" s="1391"/>
      <c r="Y583" s="1391"/>
      <c r="Z583" s="1391"/>
      <c r="AA583" s="1387"/>
      <c r="AB583" s="1391"/>
      <c r="AC583" s="1391"/>
      <c r="AD583" s="1394"/>
      <c r="AE583" s="1394"/>
      <c r="AF583" s="1398"/>
      <c r="AG583" s="1398"/>
      <c r="AH583" s="1398"/>
      <c r="AI583" s="1398"/>
      <c r="AJ583" s="1398"/>
      <c r="AK583" s="1398"/>
      <c r="AL583" s="1398"/>
      <c r="AM583" s="1399"/>
      <c r="AN583" s="1399"/>
      <c r="AO583" s="1399"/>
      <c r="AP583" s="1399"/>
      <c r="AQ583" s="1399"/>
      <c r="AR583" s="1399"/>
      <c r="AS583" s="1399"/>
      <c r="AT583" s="1396"/>
      <c r="AU583" s="1400"/>
      <c r="AV583" s="1400"/>
      <c r="AW583" s="1319"/>
    </row>
    <row r="584">
      <c r="A584" s="1245"/>
      <c r="B584" s="1387"/>
      <c r="C584" s="1388"/>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391"/>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05"/>
    </row>
    <row r="585">
      <c r="A585" s="1288"/>
      <c r="B585" s="1392"/>
      <c r="C585" s="1393"/>
      <c r="D585" s="1394"/>
      <c r="E585" s="1394"/>
      <c r="F585" s="1394"/>
      <c r="G585" s="1394"/>
      <c r="H585" s="1395"/>
      <c r="I585" s="1395"/>
      <c r="J585" s="1396"/>
      <c r="K585" s="1396"/>
      <c r="L585" s="1396"/>
      <c r="M585" s="1396"/>
      <c r="N585" s="1396"/>
      <c r="O585" s="1396"/>
      <c r="P585" s="1396"/>
      <c r="Q585" s="1397"/>
      <c r="R585" s="1397"/>
      <c r="S585" s="1397"/>
      <c r="T585" s="1397"/>
      <c r="U585" s="1397"/>
      <c r="V585" s="1397"/>
      <c r="W585" s="1391"/>
      <c r="X585" s="1391"/>
      <c r="Y585" s="1391"/>
      <c r="Z585" s="1391"/>
      <c r="AA585" s="1387"/>
      <c r="AB585" s="1391"/>
      <c r="AC585" s="1391"/>
      <c r="AD585" s="1394"/>
      <c r="AE585" s="1394"/>
      <c r="AF585" s="1398"/>
      <c r="AG585" s="1398"/>
      <c r="AH585" s="1398"/>
      <c r="AI585" s="1398"/>
      <c r="AJ585" s="1398"/>
      <c r="AK585" s="1398"/>
      <c r="AL585" s="1398"/>
      <c r="AM585" s="1399"/>
      <c r="AN585" s="1399"/>
      <c r="AO585" s="1399"/>
      <c r="AP585" s="1399"/>
      <c r="AQ585" s="1399"/>
      <c r="AR585" s="1399"/>
      <c r="AS585" s="1399"/>
      <c r="AT585" s="1396"/>
      <c r="AU585" s="1400"/>
      <c r="AV585" s="1400"/>
      <c r="AW585" s="1319"/>
    </row>
    <row r="586">
      <c r="A586" s="1245"/>
      <c r="B586" s="1387"/>
      <c r="C586" s="1388"/>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391"/>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05"/>
    </row>
    <row r="587">
      <c r="A587" s="1288"/>
      <c r="B587" s="1392"/>
      <c r="C587" s="1393"/>
      <c r="D587" s="1394"/>
      <c r="E587" s="1394"/>
      <c r="F587" s="1394"/>
      <c r="G587" s="1394"/>
      <c r="H587" s="1395"/>
      <c r="I587" s="1395"/>
      <c r="J587" s="1396"/>
      <c r="K587" s="1396"/>
      <c r="L587" s="1396"/>
      <c r="M587" s="1396"/>
      <c r="N587" s="1396"/>
      <c r="O587" s="1396"/>
      <c r="P587" s="1396"/>
      <c r="Q587" s="1397"/>
      <c r="R587" s="1397"/>
      <c r="S587" s="1397"/>
      <c r="T587" s="1397"/>
      <c r="U587" s="1397"/>
      <c r="V587" s="1397"/>
      <c r="W587" s="1391"/>
      <c r="X587" s="1391"/>
      <c r="Y587" s="1391"/>
      <c r="Z587" s="1391"/>
      <c r="AA587" s="1387"/>
      <c r="AB587" s="1391"/>
      <c r="AC587" s="1391"/>
      <c r="AD587" s="1394"/>
      <c r="AE587" s="1394"/>
      <c r="AF587" s="1398"/>
      <c r="AG587" s="1398"/>
      <c r="AH587" s="1398"/>
      <c r="AI587" s="1398"/>
      <c r="AJ587" s="1398"/>
      <c r="AK587" s="1398"/>
      <c r="AL587" s="1398"/>
      <c r="AM587" s="1399"/>
      <c r="AN587" s="1399"/>
      <c r="AO587" s="1399"/>
      <c r="AP587" s="1399"/>
      <c r="AQ587" s="1399"/>
      <c r="AR587" s="1399"/>
      <c r="AS587" s="1399"/>
      <c r="AT587" s="1396"/>
      <c r="AU587" s="1400"/>
      <c r="AV587" s="1400"/>
      <c r="AW587" s="1319"/>
    </row>
    <row r="588">
      <c r="A588" s="1245"/>
      <c r="B588" s="1387"/>
      <c r="C588" s="1388"/>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391"/>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05"/>
    </row>
    <row r="589">
      <c r="A589" s="1288"/>
      <c r="B589" s="1392"/>
      <c r="C589" s="1393"/>
      <c r="D589" s="1394"/>
      <c r="E589" s="1394"/>
      <c r="F589" s="1394"/>
      <c r="G589" s="1394"/>
      <c r="H589" s="1395"/>
      <c r="I589" s="1395"/>
      <c r="J589" s="1396"/>
      <c r="K589" s="1396"/>
      <c r="L589" s="1396"/>
      <c r="M589" s="1396"/>
      <c r="N589" s="1396"/>
      <c r="O589" s="1396"/>
      <c r="P589" s="1396"/>
      <c r="Q589" s="1397"/>
      <c r="R589" s="1397"/>
      <c r="S589" s="1397"/>
      <c r="T589" s="1397"/>
      <c r="U589" s="1397"/>
      <c r="V589" s="1397"/>
      <c r="W589" s="1391"/>
      <c r="X589" s="1391"/>
      <c r="Y589" s="1391"/>
      <c r="Z589" s="1391"/>
      <c r="AA589" s="1387"/>
      <c r="AB589" s="1391"/>
      <c r="AC589" s="1391"/>
      <c r="AD589" s="1394"/>
      <c r="AE589" s="1394"/>
      <c r="AF589" s="1398"/>
      <c r="AG589" s="1398"/>
      <c r="AH589" s="1398"/>
      <c r="AI589" s="1398"/>
      <c r="AJ589" s="1398"/>
      <c r="AK589" s="1398"/>
      <c r="AL589" s="1398"/>
      <c r="AM589" s="1399"/>
      <c r="AN589" s="1399"/>
      <c r="AO589" s="1399"/>
      <c r="AP589" s="1399"/>
      <c r="AQ589" s="1399"/>
      <c r="AR589" s="1399"/>
      <c r="AS589" s="1399"/>
      <c r="AT589" s="1396"/>
      <c r="AU589" s="1400"/>
      <c r="AV589" s="1400"/>
      <c r="AW589" s="1319"/>
    </row>
    <row r="590">
      <c r="A590" s="1245"/>
      <c r="B590" s="1387"/>
      <c r="C590" s="1388"/>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391"/>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05"/>
    </row>
    <row r="591">
      <c r="A591" s="1288"/>
      <c r="B591" s="1392"/>
      <c r="C591" s="1393"/>
      <c r="D591" s="1394"/>
      <c r="E591" s="1394"/>
      <c r="F591" s="1394"/>
      <c r="G591" s="1394"/>
      <c r="H591" s="1395"/>
      <c r="I591" s="1395"/>
      <c r="J591" s="1396"/>
      <c r="K591" s="1396"/>
      <c r="L591" s="1396"/>
      <c r="M591" s="1396"/>
      <c r="N591" s="1396"/>
      <c r="O591" s="1396"/>
      <c r="P591" s="1396"/>
      <c r="Q591" s="1397"/>
      <c r="R591" s="1397"/>
      <c r="S591" s="1397"/>
      <c r="T591" s="1397"/>
      <c r="U591" s="1397"/>
      <c r="V591" s="1397"/>
      <c r="W591" s="1391"/>
      <c r="X591" s="1391"/>
      <c r="Y591" s="1391"/>
      <c r="Z591" s="1391"/>
      <c r="AA591" s="1387"/>
      <c r="AB591" s="1391"/>
      <c r="AC591" s="1391"/>
      <c r="AD591" s="1394"/>
      <c r="AE591" s="1394"/>
      <c r="AF591" s="1398"/>
      <c r="AG591" s="1398"/>
      <c r="AH591" s="1398"/>
      <c r="AI591" s="1398"/>
      <c r="AJ591" s="1398"/>
      <c r="AK591" s="1398"/>
      <c r="AL591" s="1398"/>
      <c r="AM591" s="1399"/>
      <c r="AN591" s="1399"/>
      <c r="AO591" s="1399"/>
      <c r="AP591" s="1399"/>
      <c r="AQ591" s="1399"/>
      <c r="AR591" s="1399"/>
      <c r="AS591" s="1399"/>
      <c r="AT591" s="1396"/>
      <c r="AU591" s="1400"/>
      <c r="AV591" s="1400"/>
      <c r="AW591" s="1319"/>
    </row>
    <row r="592">
      <c r="A592" s="1245"/>
      <c r="B592" s="1387"/>
      <c r="C592" s="1388"/>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391"/>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05"/>
    </row>
    <row r="593">
      <c r="A593" s="1288"/>
      <c r="B593" s="1392"/>
      <c r="C593" s="1393"/>
      <c r="D593" s="1394"/>
      <c r="E593" s="1394"/>
      <c r="F593" s="1394"/>
      <c r="G593" s="1394"/>
      <c r="H593" s="1395"/>
      <c r="I593" s="1395"/>
      <c r="J593" s="1396"/>
      <c r="K593" s="1396"/>
      <c r="L593" s="1396"/>
      <c r="M593" s="1396"/>
      <c r="N593" s="1396"/>
      <c r="O593" s="1396"/>
      <c r="P593" s="1396"/>
      <c r="Q593" s="1397"/>
      <c r="R593" s="1397"/>
      <c r="S593" s="1397"/>
      <c r="T593" s="1397"/>
      <c r="U593" s="1397"/>
      <c r="V593" s="1397"/>
      <c r="W593" s="1391"/>
      <c r="X593" s="1391"/>
      <c r="Y593" s="1391"/>
      <c r="Z593" s="1391"/>
      <c r="AA593" s="1387"/>
      <c r="AB593" s="1391"/>
      <c r="AC593" s="1391"/>
      <c r="AD593" s="1394"/>
      <c r="AE593" s="1394"/>
      <c r="AF593" s="1398"/>
      <c r="AG593" s="1398"/>
      <c r="AH593" s="1398"/>
      <c r="AI593" s="1398"/>
      <c r="AJ593" s="1398"/>
      <c r="AK593" s="1398"/>
      <c r="AL593" s="1398"/>
      <c r="AM593" s="1399"/>
      <c r="AN593" s="1399"/>
      <c r="AO593" s="1399"/>
      <c r="AP593" s="1399"/>
      <c r="AQ593" s="1399"/>
      <c r="AR593" s="1399"/>
      <c r="AS593" s="1399"/>
      <c r="AT593" s="1396"/>
      <c r="AU593" s="1400"/>
      <c r="AV593" s="1400"/>
      <c r="AW593" s="1319"/>
    </row>
    <row r="594">
      <c r="A594" s="1245"/>
      <c r="B594" s="1387"/>
      <c r="C594" s="1388"/>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391"/>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05"/>
    </row>
    <row r="595">
      <c r="A595" s="1288"/>
      <c r="B595" s="1392"/>
      <c r="C595" s="1393"/>
      <c r="D595" s="1394"/>
      <c r="E595" s="1394"/>
      <c r="F595" s="1394"/>
      <c r="G595" s="1394"/>
      <c r="H595" s="1395"/>
      <c r="I595" s="1395"/>
      <c r="J595" s="1396"/>
      <c r="K595" s="1396"/>
      <c r="L595" s="1396"/>
      <c r="M595" s="1396"/>
      <c r="N595" s="1396"/>
      <c r="O595" s="1396"/>
      <c r="P595" s="1396"/>
      <c r="Q595" s="1397"/>
      <c r="R595" s="1397"/>
      <c r="S595" s="1397"/>
      <c r="T595" s="1397"/>
      <c r="U595" s="1397"/>
      <c r="V595" s="1397"/>
      <c r="W595" s="1391"/>
      <c r="X595" s="1391"/>
      <c r="Y595" s="1391"/>
      <c r="Z595" s="1391"/>
      <c r="AA595" s="1387"/>
      <c r="AB595" s="1391"/>
      <c r="AC595" s="1391"/>
      <c r="AD595" s="1394"/>
      <c r="AE595" s="1394"/>
      <c r="AF595" s="1398"/>
      <c r="AG595" s="1398"/>
      <c r="AH595" s="1398"/>
      <c r="AI595" s="1398"/>
      <c r="AJ595" s="1398"/>
      <c r="AK595" s="1398"/>
      <c r="AL595" s="1398"/>
      <c r="AM595" s="1399"/>
      <c r="AN595" s="1399"/>
      <c r="AO595" s="1399"/>
      <c r="AP595" s="1399"/>
      <c r="AQ595" s="1399"/>
      <c r="AR595" s="1399"/>
      <c r="AS595" s="1399"/>
      <c r="AT595" s="1396"/>
      <c r="AU595" s="1400"/>
      <c r="AV595" s="1400"/>
      <c r="AW595" s="1319"/>
    </row>
    <row r="596">
      <c r="A596" s="1245"/>
      <c r="B596" s="1387"/>
      <c r="C596" s="1388"/>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391"/>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05"/>
    </row>
    <row r="597">
      <c r="A597" s="1288"/>
      <c r="B597" s="1392"/>
      <c r="C597" s="1393"/>
      <c r="D597" s="1394"/>
      <c r="E597" s="1394"/>
      <c r="F597" s="1394"/>
      <c r="G597" s="1394"/>
      <c r="H597" s="1395"/>
      <c r="I597" s="1395"/>
      <c r="J597" s="1396"/>
      <c r="K597" s="1396"/>
      <c r="L597" s="1396"/>
      <c r="M597" s="1396"/>
      <c r="N597" s="1396"/>
      <c r="O597" s="1396"/>
      <c r="P597" s="1396"/>
      <c r="Q597" s="1397"/>
      <c r="R597" s="1397"/>
      <c r="S597" s="1397"/>
      <c r="T597" s="1397"/>
      <c r="U597" s="1397"/>
      <c r="V597" s="1397"/>
      <c r="W597" s="1391"/>
      <c r="X597" s="1391"/>
      <c r="Y597" s="1391"/>
      <c r="Z597" s="1391"/>
      <c r="AA597" s="1387"/>
      <c r="AB597" s="1391"/>
      <c r="AC597" s="1391"/>
      <c r="AD597" s="1394"/>
      <c r="AE597" s="1394"/>
      <c r="AF597" s="1398"/>
      <c r="AG597" s="1398"/>
      <c r="AH597" s="1398"/>
      <c r="AI597" s="1398"/>
      <c r="AJ597" s="1398"/>
      <c r="AK597" s="1398"/>
      <c r="AL597" s="1398"/>
      <c r="AM597" s="1399"/>
      <c r="AN597" s="1399"/>
      <c r="AO597" s="1399"/>
      <c r="AP597" s="1399"/>
      <c r="AQ597" s="1399"/>
      <c r="AR597" s="1399"/>
      <c r="AS597" s="1399"/>
      <c r="AT597" s="1396"/>
      <c r="AU597" s="1400"/>
      <c r="AV597" s="1400"/>
      <c r="AW597" s="1319"/>
    </row>
    <row r="598">
      <c r="A598" s="1245"/>
      <c r="B598" s="1387"/>
      <c r="C598" s="1388"/>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391"/>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05"/>
    </row>
    <row r="599">
      <c r="A599" s="1288"/>
      <c r="B599" s="1392"/>
      <c r="C599" s="1393"/>
      <c r="D599" s="1394"/>
      <c r="E599" s="1394"/>
      <c r="F599" s="1394"/>
      <c r="G599" s="1394"/>
      <c r="H599" s="1395"/>
      <c r="I599" s="1395"/>
      <c r="J599" s="1396"/>
      <c r="K599" s="1396"/>
      <c r="L599" s="1396"/>
      <c r="M599" s="1396"/>
      <c r="N599" s="1396"/>
      <c r="O599" s="1396"/>
      <c r="P599" s="1396"/>
      <c r="Q599" s="1397"/>
      <c r="R599" s="1397"/>
      <c r="S599" s="1397"/>
      <c r="T599" s="1397"/>
      <c r="U599" s="1397"/>
      <c r="V599" s="1397"/>
      <c r="W599" s="1391"/>
      <c r="X599" s="1391"/>
      <c r="Y599" s="1391"/>
      <c r="Z599" s="1391"/>
      <c r="AA599" s="1387"/>
      <c r="AB599" s="1391"/>
      <c r="AC599" s="1391"/>
      <c r="AD599" s="1394"/>
      <c r="AE599" s="1394"/>
      <c r="AF599" s="1398"/>
      <c r="AG599" s="1398"/>
      <c r="AH599" s="1398"/>
      <c r="AI599" s="1398"/>
      <c r="AJ599" s="1398"/>
      <c r="AK599" s="1398"/>
      <c r="AL599" s="1398"/>
      <c r="AM599" s="1399"/>
      <c r="AN599" s="1399"/>
      <c r="AO599" s="1399"/>
      <c r="AP599" s="1399"/>
      <c r="AQ599" s="1399"/>
      <c r="AR599" s="1399"/>
      <c r="AS599" s="1399"/>
      <c r="AT599" s="1396"/>
      <c r="AU599" s="1400"/>
      <c r="AV599" s="1400"/>
      <c r="AW599" s="1319"/>
    </row>
    <row r="600">
      <c r="A600" s="1245"/>
      <c r="B600" s="1387"/>
      <c r="C600" s="1388"/>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391"/>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05"/>
    </row>
    <row r="601">
      <c r="A601" s="1288"/>
      <c r="B601" s="1392"/>
      <c r="C601" s="1393"/>
      <c r="D601" s="1394"/>
      <c r="E601" s="1394"/>
      <c r="F601" s="1394"/>
      <c r="G601" s="1394"/>
      <c r="H601" s="1395"/>
      <c r="I601" s="1395"/>
      <c r="J601" s="1396"/>
      <c r="K601" s="1396"/>
      <c r="L601" s="1396"/>
      <c r="M601" s="1396"/>
      <c r="N601" s="1396"/>
      <c r="O601" s="1396"/>
      <c r="P601" s="1396"/>
      <c r="Q601" s="1397"/>
      <c r="R601" s="1397"/>
      <c r="S601" s="1397"/>
      <c r="T601" s="1397"/>
      <c r="U601" s="1397"/>
      <c r="V601" s="1397"/>
      <c r="W601" s="1391"/>
      <c r="X601" s="1391"/>
      <c r="Y601" s="1391"/>
      <c r="Z601" s="1391"/>
      <c r="AA601" s="1387"/>
      <c r="AB601" s="1391"/>
      <c r="AC601" s="1391"/>
      <c r="AD601" s="1394"/>
      <c r="AE601" s="1394"/>
      <c r="AF601" s="1398"/>
      <c r="AG601" s="1398"/>
      <c r="AH601" s="1398"/>
      <c r="AI601" s="1398"/>
      <c r="AJ601" s="1398"/>
      <c r="AK601" s="1398"/>
      <c r="AL601" s="1398"/>
      <c r="AM601" s="1399"/>
      <c r="AN601" s="1399"/>
      <c r="AO601" s="1399"/>
      <c r="AP601" s="1399"/>
      <c r="AQ601" s="1399"/>
      <c r="AR601" s="1399"/>
      <c r="AS601" s="1399"/>
      <c r="AT601" s="1396"/>
      <c r="AU601" s="1400"/>
      <c r="AV601" s="1400"/>
      <c r="AW601" s="1319"/>
    </row>
    <row r="602">
      <c r="A602" s="1245"/>
      <c r="B602" s="1387"/>
      <c r="C602" s="1388"/>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391"/>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05"/>
    </row>
    <row r="603">
      <c r="A603" s="1288"/>
      <c r="B603" s="1392"/>
      <c r="C603" s="1393"/>
      <c r="D603" s="1394"/>
      <c r="E603" s="1394"/>
      <c r="F603" s="1394"/>
      <c r="G603" s="1394"/>
      <c r="H603" s="1395"/>
      <c r="I603" s="1395"/>
      <c r="J603" s="1396"/>
      <c r="K603" s="1396"/>
      <c r="L603" s="1396"/>
      <c r="M603" s="1396"/>
      <c r="N603" s="1396"/>
      <c r="O603" s="1396"/>
      <c r="P603" s="1396"/>
      <c r="Q603" s="1397"/>
      <c r="R603" s="1397"/>
      <c r="S603" s="1397"/>
      <c r="T603" s="1397"/>
      <c r="U603" s="1397"/>
      <c r="V603" s="1397"/>
      <c r="W603" s="1391"/>
      <c r="X603" s="1391"/>
      <c r="Y603" s="1391"/>
      <c r="Z603" s="1391"/>
      <c r="AA603" s="1387"/>
      <c r="AB603" s="1391"/>
      <c r="AC603" s="1391"/>
      <c r="AD603" s="1394"/>
      <c r="AE603" s="1394"/>
      <c r="AF603" s="1398"/>
      <c r="AG603" s="1398"/>
      <c r="AH603" s="1398"/>
      <c r="AI603" s="1398"/>
      <c r="AJ603" s="1398"/>
      <c r="AK603" s="1398"/>
      <c r="AL603" s="1398"/>
      <c r="AM603" s="1399"/>
      <c r="AN603" s="1399"/>
      <c r="AO603" s="1399"/>
      <c r="AP603" s="1399"/>
      <c r="AQ603" s="1399"/>
      <c r="AR603" s="1399"/>
      <c r="AS603" s="1399"/>
      <c r="AT603" s="1396"/>
      <c r="AU603" s="1400"/>
      <c r="AV603" s="1400"/>
      <c r="AW603" s="1319"/>
    </row>
    <row r="604">
      <c r="A604" s="1245"/>
      <c r="B604" s="1387"/>
      <c r="C604" s="1388"/>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391"/>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05"/>
    </row>
    <row r="605">
      <c r="A605" s="1288"/>
      <c r="B605" s="1392"/>
      <c r="C605" s="1393"/>
      <c r="D605" s="1394"/>
      <c r="E605" s="1394"/>
      <c r="F605" s="1394"/>
      <c r="G605" s="1394"/>
      <c r="H605" s="1395"/>
      <c r="I605" s="1395"/>
      <c r="J605" s="1396"/>
      <c r="K605" s="1396"/>
      <c r="L605" s="1396"/>
      <c r="M605" s="1396"/>
      <c r="N605" s="1396"/>
      <c r="O605" s="1396"/>
      <c r="P605" s="1396"/>
      <c r="Q605" s="1397"/>
      <c r="R605" s="1397"/>
      <c r="S605" s="1397"/>
      <c r="T605" s="1397"/>
      <c r="U605" s="1397"/>
      <c r="V605" s="1397"/>
      <c r="W605" s="1391"/>
      <c r="X605" s="1391"/>
      <c r="Y605" s="1391"/>
      <c r="Z605" s="1391"/>
      <c r="AA605" s="1387"/>
      <c r="AB605" s="1391"/>
      <c r="AC605" s="1391"/>
      <c r="AD605" s="1394"/>
      <c r="AE605" s="1394"/>
      <c r="AF605" s="1398"/>
      <c r="AG605" s="1398"/>
      <c r="AH605" s="1398"/>
      <c r="AI605" s="1398"/>
      <c r="AJ605" s="1398"/>
      <c r="AK605" s="1398"/>
      <c r="AL605" s="1398"/>
      <c r="AM605" s="1399"/>
      <c r="AN605" s="1399"/>
      <c r="AO605" s="1399"/>
      <c r="AP605" s="1399"/>
      <c r="AQ605" s="1399"/>
      <c r="AR605" s="1399"/>
      <c r="AS605" s="1399"/>
      <c r="AT605" s="1396"/>
      <c r="AU605" s="1400"/>
      <c r="AV605" s="1400"/>
      <c r="AW605" s="1319"/>
    </row>
    <row r="606">
      <c r="A606" s="1245"/>
      <c r="B606" s="1387"/>
      <c r="C606" s="1388"/>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391"/>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05"/>
    </row>
    <row r="607">
      <c r="A607" s="1288"/>
      <c r="B607" s="1392"/>
      <c r="C607" s="1393"/>
      <c r="D607" s="1394"/>
      <c r="E607" s="1394"/>
      <c r="F607" s="1394"/>
      <c r="G607" s="1394"/>
      <c r="H607" s="1395"/>
      <c r="I607" s="1395"/>
      <c r="J607" s="1396"/>
      <c r="K607" s="1396"/>
      <c r="L607" s="1396"/>
      <c r="M607" s="1396"/>
      <c r="N607" s="1396"/>
      <c r="O607" s="1396"/>
      <c r="P607" s="1396"/>
      <c r="Q607" s="1397"/>
      <c r="R607" s="1397"/>
      <c r="S607" s="1397"/>
      <c r="T607" s="1397"/>
      <c r="U607" s="1397"/>
      <c r="V607" s="1397"/>
      <c r="W607" s="1391"/>
      <c r="X607" s="1391"/>
      <c r="Y607" s="1391"/>
      <c r="Z607" s="1391"/>
      <c r="AA607" s="1387"/>
      <c r="AB607" s="1391"/>
      <c r="AC607" s="1391"/>
      <c r="AD607" s="1394"/>
      <c r="AE607" s="1394"/>
      <c r="AF607" s="1398"/>
      <c r="AG607" s="1398"/>
      <c r="AH607" s="1398"/>
      <c r="AI607" s="1398"/>
      <c r="AJ607" s="1398"/>
      <c r="AK607" s="1398"/>
      <c r="AL607" s="1398"/>
      <c r="AM607" s="1399"/>
      <c r="AN607" s="1399"/>
      <c r="AO607" s="1399"/>
      <c r="AP607" s="1399"/>
      <c r="AQ607" s="1399"/>
      <c r="AR607" s="1399"/>
      <c r="AS607" s="1399"/>
      <c r="AT607" s="1396"/>
      <c r="AU607" s="1400"/>
      <c r="AV607" s="1400"/>
      <c r="AW607" s="1319"/>
    </row>
    <row r="608">
      <c r="A608" s="1245"/>
      <c r="B608" s="1387"/>
      <c r="C608" s="1388"/>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391"/>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05"/>
    </row>
    <row r="609">
      <c r="A609" s="1288"/>
      <c r="B609" s="1392"/>
      <c r="C609" s="1393"/>
      <c r="D609" s="1394"/>
      <c r="E609" s="1394"/>
      <c r="F609" s="1394"/>
      <c r="G609" s="1394"/>
      <c r="H609" s="1395"/>
      <c r="I609" s="1395"/>
      <c r="J609" s="1396"/>
      <c r="K609" s="1396"/>
      <c r="L609" s="1396"/>
      <c r="M609" s="1396"/>
      <c r="N609" s="1396"/>
      <c r="O609" s="1396"/>
      <c r="P609" s="1396"/>
      <c r="Q609" s="1397"/>
      <c r="R609" s="1397"/>
      <c r="S609" s="1397"/>
      <c r="T609" s="1397"/>
      <c r="U609" s="1397"/>
      <c r="V609" s="1397"/>
      <c r="W609" s="1391"/>
      <c r="X609" s="1391"/>
      <c r="Y609" s="1391"/>
      <c r="Z609" s="1391"/>
      <c r="AA609" s="1387"/>
      <c r="AB609" s="1391"/>
      <c r="AC609" s="1391"/>
      <c r="AD609" s="1394"/>
      <c r="AE609" s="1394"/>
      <c r="AF609" s="1398"/>
      <c r="AG609" s="1398"/>
      <c r="AH609" s="1398"/>
      <c r="AI609" s="1398"/>
      <c r="AJ609" s="1398"/>
      <c r="AK609" s="1398"/>
      <c r="AL609" s="1398"/>
      <c r="AM609" s="1399"/>
      <c r="AN609" s="1399"/>
      <c r="AO609" s="1399"/>
      <c r="AP609" s="1399"/>
      <c r="AQ609" s="1399"/>
      <c r="AR609" s="1399"/>
      <c r="AS609" s="1399"/>
      <c r="AT609" s="1396"/>
      <c r="AU609" s="1400"/>
      <c r="AV609" s="1400"/>
      <c r="AW609" s="1319"/>
    </row>
    <row r="610">
      <c r="A610" s="1245"/>
      <c r="B610" s="1387"/>
      <c r="C610" s="1388"/>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391"/>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05"/>
    </row>
    <row r="611">
      <c r="A611" s="1288"/>
      <c r="B611" s="1392"/>
      <c r="C611" s="1393"/>
      <c r="D611" s="1394"/>
      <c r="E611" s="1394"/>
      <c r="F611" s="1394"/>
      <c r="G611" s="1394"/>
      <c r="H611" s="1395"/>
      <c r="I611" s="1395"/>
      <c r="J611" s="1396"/>
      <c r="K611" s="1396"/>
      <c r="L611" s="1396"/>
      <c r="M611" s="1396"/>
      <c r="N611" s="1396"/>
      <c r="O611" s="1396"/>
      <c r="P611" s="1396"/>
      <c r="Q611" s="1397"/>
      <c r="R611" s="1397"/>
      <c r="S611" s="1397"/>
      <c r="T611" s="1397"/>
      <c r="U611" s="1397"/>
      <c r="V611" s="1397"/>
      <c r="W611" s="1391"/>
      <c r="X611" s="1391"/>
      <c r="Y611" s="1391"/>
      <c r="Z611" s="1391"/>
      <c r="AA611" s="1387"/>
      <c r="AB611" s="1391"/>
      <c r="AC611" s="1391"/>
      <c r="AD611" s="1394"/>
      <c r="AE611" s="1394"/>
      <c r="AF611" s="1398"/>
      <c r="AG611" s="1398"/>
      <c r="AH611" s="1398"/>
      <c r="AI611" s="1398"/>
      <c r="AJ611" s="1398"/>
      <c r="AK611" s="1398"/>
      <c r="AL611" s="1398"/>
      <c r="AM611" s="1399"/>
      <c r="AN611" s="1399"/>
      <c r="AO611" s="1399"/>
      <c r="AP611" s="1399"/>
      <c r="AQ611" s="1399"/>
      <c r="AR611" s="1399"/>
      <c r="AS611" s="1399"/>
      <c r="AT611" s="1396"/>
      <c r="AU611" s="1400"/>
      <c r="AV611" s="1400"/>
      <c r="AW611" s="1319"/>
    </row>
    <row r="612">
      <c r="A612" s="1245"/>
      <c r="B612" s="1387"/>
      <c r="C612" s="1388"/>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391"/>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05"/>
    </row>
    <row r="613">
      <c r="A613" s="1288"/>
      <c r="B613" s="1392"/>
      <c r="C613" s="1393"/>
      <c r="D613" s="1394"/>
      <c r="E613" s="1394"/>
      <c r="F613" s="1394"/>
      <c r="G613" s="1394"/>
      <c r="H613" s="1395"/>
      <c r="I613" s="1395"/>
      <c r="J613" s="1396"/>
      <c r="K613" s="1396"/>
      <c r="L613" s="1396"/>
      <c r="M613" s="1396"/>
      <c r="N613" s="1396"/>
      <c r="O613" s="1396"/>
      <c r="P613" s="1396"/>
      <c r="Q613" s="1397"/>
      <c r="R613" s="1397"/>
      <c r="S613" s="1397"/>
      <c r="T613" s="1397"/>
      <c r="U613" s="1397"/>
      <c r="V613" s="1397"/>
      <c r="W613" s="1391"/>
      <c r="X613" s="1391"/>
      <c r="Y613" s="1391"/>
      <c r="Z613" s="1391"/>
      <c r="AA613" s="1387"/>
      <c r="AB613" s="1391"/>
      <c r="AC613" s="1391"/>
      <c r="AD613" s="1394"/>
      <c r="AE613" s="1394"/>
      <c r="AF613" s="1398"/>
      <c r="AG613" s="1398"/>
      <c r="AH613" s="1398"/>
      <c r="AI613" s="1398"/>
      <c r="AJ613" s="1398"/>
      <c r="AK613" s="1398"/>
      <c r="AL613" s="1398"/>
      <c r="AM613" s="1399"/>
      <c r="AN613" s="1399"/>
      <c r="AO613" s="1399"/>
      <c r="AP613" s="1399"/>
      <c r="AQ613" s="1399"/>
      <c r="AR613" s="1399"/>
      <c r="AS613" s="1399"/>
      <c r="AT613" s="1396"/>
      <c r="AU613" s="1400"/>
      <c r="AV613" s="1400"/>
      <c r="AW613" s="1319"/>
    </row>
    <row r="614">
      <c r="A614" s="1245"/>
      <c r="B614" s="1387"/>
      <c r="C614" s="1388"/>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391"/>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05"/>
    </row>
    <row r="615">
      <c r="A615" s="1288"/>
      <c r="B615" s="1392"/>
      <c r="C615" s="1393"/>
      <c r="D615" s="1394"/>
      <c r="E615" s="1394"/>
      <c r="F615" s="1394"/>
      <c r="G615" s="1394"/>
      <c r="H615" s="1395"/>
      <c r="I615" s="1395"/>
      <c r="J615" s="1396"/>
      <c r="K615" s="1396"/>
      <c r="L615" s="1396"/>
      <c r="M615" s="1396"/>
      <c r="N615" s="1396"/>
      <c r="O615" s="1396"/>
      <c r="P615" s="1396"/>
      <c r="Q615" s="1397"/>
      <c r="R615" s="1397"/>
      <c r="S615" s="1397"/>
      <c r="T615" s="1397"/>
      <c r="U615" s="1397"/>
      <c r="V615" s="1397"/>
      <c r="W615" s="1391"/>
      <c r="X615" s="1391"/>
      <c r="Y615" s="1391"/>
      <c r="Z615" s="1391"/>
      <c r="AA615" s="1387"/>
      <c r="AB615" s="1391"/>
      <c r="AC615" s="1391"/>
      <c r="AD615" s="1394"/>
      <c r="AE615" s="1394"/>
      <c r="AF615" s="1398"/>
      <c r="AG615" s="1398"/>
      <c r="AH615" s="1398"/>
      <c r="AI615" s="1398"/>
      <c r="AJ615" s="1398"/>
      <c r="AK615" s="1398"/>
      <c r="AL615" s="1398"/>
      <c r="AM615" s="1399"/>
      <c r="AN615" s="1399"/>
      <c r="AO615" s="1399"/>
      <c r="AP615" s="1399"/>
      <c r="AQ615" s="1399"/>
      <c r="AR615" s="1399"/>
      <c r="AS615" s="1399"/>
      <c r="AT615" s="1396"/>
      <c r="AU615" s="1400"/>
      <c r="AV615" s="1400"/>
      <c r="AW615" s="1319"/>
    </row>
    <row r="616">
      <c r="A616" s="1245"/>
      <c r="B616" s="1387"/>
      <c r="C616" s="1388"/>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391"/>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05"/>
    </row>
    <row r="617">
      <c r="A617" s="1288"/>
      <c r="B617" s="1392"/>
      <c r="C617" s="1393"/>
      <c r="D617" s="1394"/>
      <c r="E617" s="1394"/>
      <c r="F617" s="1394"/>
      <c r="G617" s="1394"/>
      <c r="H617" s="1395"/>
      <c r="I617" s="1395"/>
      <c r="J617" s="1396"/>
      <c r="K617" s="1396"/>
      <c r="L617" s="1396"/>
      <c r="M617" s="1396"/>
      <c r="N617" s="1396"/>
      <c r="O617" s="1396"/>
      <c r="P617" s="1396"/>
      <c r="Q617" s="1397"/>
      <c r="R617" s="1397"/>
      <c r="S617" s="1397"/>
      <c r="T617" s="1397"/>
      <c r="U617" s="1397"/>
      <c r="V617" s="1397"/>
      <c r="W617" s="1391"/>
      <c r="X617" s="1391"/>
      <c r="Y617" s="1391"/>
      <c r="Z617" s="1391"/>
      <c r="AA617" s="1387"/>
      <c r="AB617" s="1391"/>
      <c r="AC617" s="1391"/>
      <c r="AD617" s="1394"/>
      <c r="AE617" s="1394"/>
      <c r="AF617" s="1398"/>
      <c r="AG617" s="1398"/>
      <c r="AH617" s="1398"/>
      <c r="AI617" s="1398"/>
      <c r="AJ617" s="1398"/>
      <c r="AK617" s="1398"/>
      <c r="AL617" s="1398"/>
      <c r="AM617" s="1399"/>
      <c r="AN617" s="1399"/>
      <c r="AO617" s="1399"/>
      <c r="AP617" s="1399"/>
      <c r="AQ617" s="1399"/>
      <c r="AR617" s="1399"/>
      <c r="AS617" s="1399"/>
      <c r="AT617" s="1396"/>
      <c r="AU617" s="1400"/>
      <c r="AV617" s="1400"/>
      <c r="AW617" s="1319"/>
    </row>
    <row r="618">
      <c r="A618" s="1245"/>
      <c r="B618" s="1387"/>
      <c r="C618" s="1388"/>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391"/>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05"/>
    </row>
    <row r="619">
      <c r="A619" s="1288"/>
      <c r="B619" s="1392"/>
      <c r="C619" s="1393"/>
      <c r="D619" s="1394"/>
      <c r="E619" s="1394"/>
      <c r="F619" s="1394"/>
      <c r="G619" s="1394"/>
      <c r="H619" s="1395"/>
      <c r="I619" s="1395"/>
      <c r="J619" s="1396"/>
      <c r="K619" s="1396"/>
      <c r="L619" s="1396"/>
      <c r="M619" s="1396"/>
      <c r="N619" s="1396"/>
      <c r="O619" s="1396"/>
      <c r="P619" s="1396"/>
      <c r="Q619" s="1397"/>
      <c r="R619" s="1397"/>
      <c r="S619" s="1397"/>
      <c r="T619" s="1397"/>
      <c r="U619" s="1397"/>
      <c r="V619" s="1397"/>
      <c r="W619" s="1391"/>
      <c r="X619" s="1391"/>
      <c r="Y619" s="1391"/>
      <c r="Z619" s="1391"/>
      <c r="AA619" s="1387"/>
      <c r="AB619" s="1391"/>
      <c r="AC619" s="1391"/>
      <c r="AD619" s="1394"/>
      <c r="AE619" s="1394"/>
      <c r="AF619" s="1398"/>
      <c r="AG619" s="1398"/>
      <c r="AH619" s="1398"/>
      <c r="AI619" s="1398"/>
      <c r="AJ619" s="1398"/>
      <c r="AK619" s="1398"/>
      <c r="AL619" s="1398"/>
      <c r="AM619" s="1399"/>
      <c r="AN619" s="1399"/>
      <c r="AO619" s="1399"/>
      <c r="AP619" s="1399"/>
      <c r="AQ619" s="1399"/>
      <c r="AR619" s="1399"/>
      <c r="AS619" s="1399"/>
      <c r="AT619" s="1396"/>
      <c r="AU619" s="1400"/>
      <c r="AV619" s="1400"/>
      <c r="AW619" s="1319"/>
    </row>
    <row r="620">
      <c r="A620" s="1245"/>
      <c r="B620" s="1387"/>
      <c r="C620" s="1388"/>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391"/>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05"/>
    </row>
    <row r="621">
      <c r="A621" s="1288"/>
      <c r="B621" s="1392"/>
      <c r="C621" s="1393"/>
      <c r="D621" s="1394"/>
      <c r="E621" s="1394"/>
      <c r="F621" s="1394"/>
      <c r="G621" s="1394"/>
      <c r="H621" s="1395"/>
      <c r="I621" s="1395"/>
      <c r="J621" s="1396"/>
      <c r="K621" s="1396"/>
      <c r="L621" s="1396"/>
      <c r="M621" s="1396"/>
      <c r="N621" s="1396"/>
      <c r="O621" s="1396"/>
      <c r="P621" s="1396"/>
      <c r="Q621" s="1397"/>
      <c r="R621" s="1397"/>
      <c r="S621" s="1397"/>
      <c r="T621" s="1397"/>
      <c r="U621" s="1397"/>
      <c r="V621" s="1397"/>
      <c r="W621" s="1391"/>
      <c r="X621" s="1391"/>
      <c r="Y621" s="1391"/>
      <c r="Z621" s="1391"/>
      <c r="AA621" s="1387"/>
      <c r="AB621" s="1391"/>
      <c r="AC621" s="1391"/>
      <c r="AD621" s="1394"/>
      <c r="AE621" s="1394"/>
      <c r="AF621" s="1398"/>
      <c r="AG621" s="1398"/>
      <c r="AH621" s="1398"/>
      <c r="AI621" s="1398"/>
      <c r="AJ621" s="1398"/>
      <c r="AK621" s="1398"/>
      <c r="AL621" s="1398"/>
      <c r="AM621" s="1399"/>
      <c r="AN621" s="1399"/>
      <c r="AO621" s="1399"/>
      <c r="AP621" s="1399"/>
      <c r="AQ621" s="1399"/>
      <c r="AR621" s="1399"/>
      <c r="AS621" s="1399"/>
      <c r="AT621" s="1396"/>
      <c r="AU621" s="1400"/>
      <c r="AV621" s="1400"/>
      <c r="AW621" s="1319"/>
    </row>
    <row r="622">
      <c r="A622" s="1245"/>
      <c r="B622" s="1387"/>
      <c r="C622" s="1388"/>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391"/>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05"/>
    </row>
    <row r="623">
      <c r="A623" s="1288"/>
      <c r="B623" s="1392"/>
      <c r="C623" s="1393"/>
      <c r="D623" s="1394"/>
      <c r="E623" s="1394"/>
      <c r="F623" s="1394"/>
      <c r="G623" s="1394"/>
      <c r="H623" s="1395"/>
      <c r="I623" s="1395"/>
      <c r="J623" s="1396"/>
      <c r="K623" s="1396"/>
      <c r="L623" s="1396"/>
      <c r="M623" s="1396"/>
      <c r="N623" s="1396"/>
      <c r="O623" s="1396"/>
      <c r="P623" s="1396"/>
      <c r="Q623" s="1397"/>
      <c r="R623" s="1397"/>
      <c r="S623" s="1397"/>
      <c r="T623" s="1397"/>
      <c r="U623" s="1397"/>
      <c r="V623" s="1397"/>
      <c r="W623" s="1391"/>
      <c r="X623" s="1391"/>
      <c r="Y623" s="1391"/>
      <c r="Z623" s="1391"/>
      <c r="AA623" s="1387"/>
      <c r="AB623" s="1391"/>
      <c r="AC623" s="1391"/>
      <c r="AD623" s="1394"/>
      <c r="AE623" s="1394"/>
      <c r="AF623" s="1398"/>
      <c r="AG623" s="1398"/>
      <c r="AH623" s="1398"/>
      <c r="AI623" s="1398"/>
      <c r="AJ623" s="1398"/>
      <c r="AK623" s="1398"/>
      <c r="AL623" s="1398"/>
      <c r="AM623" s="1399"/>
      <c r="AN623" s="1399"/>
      <c r="AO623" s="1399"/>
      <c r="AP623" s="1399"/>
      <c r="AQ623" s="1399"/>
      <c r="AR623" s="1399"/>
      <c r="AS623" s="1399"/>
      <c r="AT623" s="1396"/>
      <c r="AU623" s="1400"/>
      <c r="AV623" s="1400"/>
      <c r="AW623" s="1319"/>
    </row>
    <row r="624">
      <c r="A624" s="1245"/>
      <c r="B624" s="1387"/>
      <c r="C624" s="1388"/>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391"/>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05"/>
    </row>
    <row r="625">
      <c r="A625" s="1288"/>
      <c r="B625" s="1392"/>
      <c r="C625" s="1393"/>
      <c r="D625" s="1394"/>
      <c r="E625" s="1394"/>
      <c r="F625" s="1394"/>
      <c r="G625" s="1394"/>
      <c r="H625" s="1395"/>
      <c r="I625" s="1395"/>
      <c r="J625" s="1396"/>
      <c r="K625" s="1396"/>
      <c r="L625" s="1396"/>
      <c r="M625" s="1396"/>
      <c r="N625" s="1396"/>
      <c r="O625" s="1396"/>
      <c r="P625" s="1396"/>
      <c r="Q625" s="1397"/>
      <c r="R625" s="1397"/>
      <c r="S625" s="1397"/>
      <c r="T625" s="1397"/>
      <c r="U625" s="1397"/>
      <c r="V625" s="1397"/>
      <c r="W625" s="1391"/>
      <c r="X625" s="1391"/>
      <c r="Y625" s="1391"/>
      <c r="Z625" s="1391"/>
      <c r="AA625" s="1387"/>
      <c r="AB625" s="1391"/>
      <c r="AC625" s="1391"/>
      <c r="AD625" s="1394"/>
      <c r="AE625" s="1394"/>
      <c r="AF625" s="1398"/>
      <c r="AG625" s="1398"/>
      <c r="AH625" s="1398"/>
      <c r="AI625" s="1398"/>
      <c r="AJ625" s="1398"/>
      <c r="AK625" s="1398"/>
      <c r="AL625" s="1398"/>
      <c r="AM625" s="1399"/>
      <c r="AN625" s="1399"/>
      <c r="AO625" s="1399"/>
      <c r="AP625" s="1399"/>
      <c r="AQ625" s="1399"/>
      <c r="AR625" s="1399"/>
      <c r="AS625" s="1399"/>
      <c r="AT625" s="1396"/>
      <c r="AU625" s="1400"/>
      <c r="AV625" s="1400"/>
      <c r="AW625" s="1319"/>
    </row>
    <row r="626">
      <c r="A626" s="1245"/>
      <c r="B626" s="1387"/>
      <c r="C626" s="1388"/>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391"/>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05"/>
    </row>
    <row r="627">
      <c r="A627" s="1288"/>
      <c r="B627" s="1392"/>
      <c r="C627" s="1393"/>
      <c r="D627" s="1394"/>
      <c r="E627" s="1394"/>
      <c r="F627" s="1394"/>
      <c r="G627" s="1394"/>
      <c r="H627" s="1395"/>
      <c r="I627" s="1395"/>
      <c r="J627" s="1396"/>
      <c r="K627" s="1396"/>
      <c r="L627" s="1396"/>
      <c r="M627" s="1396"/>
      <c r="N627" s="1396"/>
      <c r="O627" s="1396"/>
      <c r="P627" s="1396"/>
      <c r="Q627" s="1397"/>
      <c r="R627" s="1397"/>
      <c r="S627" s="1397"/>
      <c r="T627" s="1397"/>
      <c r="U627" s="1397"/>
      <c r="V627" s="1397"/>
      <c r="W627" s="1391"/>
      <c r="X627" s="1391"/>
      <c r="Y627" s="1391"/>
      <c r="Z627" s="1391"/>
      <c r="AA627" s="1387"/>
      <c r="AB627" s="1391"/>
      <c r="AC627" s="1391"/>
      <c r="AD627" s="1394"/>
      <c r="AE627" s="1394"/>
      <c r="AF627" s="1398"/>
      <c r="AG627" s="1398"/>
      <c r="AH627" s="1398"/>
      <c r="AI627" s="1398"/>
      <c r="AJ627" s="1398"/>
      <c r="AK627" s="1398"/>
      <c r="AL627" s="1398"/>
      <c r="AM627" s="1399"/>
      <c r="AN627" s="1399"/>
      <c r="AO627" s="1399"/>
      <c r="AP627" s="1399"/>
      <c r="AQ627" s="1399"/>
      <c r="AR627" s="1399"/>
      <c r="AS627" s="1399"/>
      <c r="AT627" s="1396"/>
      <c r="AU627" s="1400"/>
      <c r="AV627" s="1400"/>
      <c r="AW627" s="1319"/>
    </row>
    <row r="628">
      <c r="A628" s="1245"/>
      <c r="B628" s="1387"/>
      <c r="C628" s="1388"/>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391"/>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05"/>
    </row>
    <row r="629">
      <c r="A629" s="1288"/>
      <c r="B629" s="1392"/>
      <c r="C629" s="1393"/>
      <c r="D629" s="1394"/>
      <c r="E629" s="1394"/>
      <c r="F629" s="1394"/>
      <c r="G629" s="1394"/>
      <c r="H629" s="1395"/>
      <c r="I629" s="1395"/>
      <c r="J629" s="1396"/>
      <c r="K629" s="1396"/>
      <c r="L629" s="1396"/>
      <c r="M629" s="1396"/>
      <c r="N629" s="1396"/>
      <c r="O629" s="1396"/>
      <c r="P629" s="1396"/>
      <c r="Q629" s="1397"/>
      <c r="R629" s="1397"/>
      <c r="S629" s="1397"/>
      <c r="T629" s="1397"/>
      <c r="U629" s="1397"/>
      <c r="V629" s="1397"/>
      <c r="W629" s="1391"/>
      <c r="X629" s="1391"/>
      <c r="Y629" s="1391"/>
      <c r="Z629" s="1391"/>
      <c r="AA629" s="1387"/>
      <c r="AB629" s="1391"/>
      <c r="AC629" s="1391"/>
      <c r="AD629" s="1394"/>
      <c r="AE629" s="1394"/>
      <c r="AF629" s="1398"/>
      <c r="AG629" s="1398"/>
      <c r="AH629" s="1398"/>
      <c r="AI629" s="1398"/>
      <c r="AJ629" s="1398"/>
      <c r="AK629" s="1398"/>
      <c r="AL629" s="1398"/>
      <c r="AM629" s="1399"/>
      <c r="AN629" s="1399"/>
      <c r="AO629" s="1399"/>
      <c r="AP629" s="1399"/>
      <c r="AQ629" s="1399"/>
      <c r="AR629" s="1399"/>
      <c r="AS629" s="1399"/>
      <c r="AT629" s="1396"/>
      <c r="AU629" s="1400"/>
      <c r="AV629" s="1400"/>
      <c r="AW629" s="1319"/>
    </row>
    <row r="630">
      <c r="A630" s="1245"/>
      <c r="B630" s="1387"/>
      <c r="C630" s="1388"/>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391"/>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05"/>
    </row>
    <row r="631">
      <c r="A631" s="1288"/>
      <c r="B631" s="1392"/>
      <c r="C631" s="1393"/>
      <c r="D631" s="1394"/>
      <c r="E631" s="1394"/>
      <c r="F631" s="1394"/>
      <c r="G631" s="1394"/>
      <c r="H631" s="1395"/>
      <c r="I631" s="1395"/>
      <c r="J631" s="1396"/>
      <c r="K631" s="1396"/>
      <c r="L631" s="1396"/>
      <c r="M631" s="1396"/>
      <c r="N631" s="1396"/>
      <c r="O631" s="1396"/>
      <c r="P631" s="1396"/>
      <c r="Q631" s="1397"/>
      <c r="R631" s="1397"/>
      <c r="S631" s="1397"/>
      <c r="T631" s="1397"/>
      <c r="U631" s="1397"/>
      <c r="V631" s="1397"/>
      <c r="W631" s="1391"/>
      <c r="X631" s="1391"/>
      <c r="Y631" s="1391"/>
      <c r="Z631" s="1391"/>
      <c r="AA631" s="1387"/>
      <c r="AB631" s="1391"/>
      <c r="AC631" s="1391"/>
      <c r="AD631" s="1394"/>
      <c r="AE631" s="1394"/>
      <c r="AF631" s="1398"/>
      <c r="AG631" s="1398"/>
      <c r="AH631" s="1398"/>
      <c r="AI631" s="1398"/>
      <c r="AJ631" s="1398"/>
      <c r="AK631" s="1398"/>
      <c r="AL631" s="1398"/>
      <c r="AM631" s="1399"/>
      <c r="AN631" s="1399"/>
      <c r="AO631" s="1399"/>
      <c r="AP631" s="1399"/>
      <c r="AQ631" s="1399"/>
      <c r="AR631" s="1399"/>
      <c r="AS631" s="1399"/>
      <c r="AT631" s="1396"/>
      <c r="AU631" s="1400"/>
      <c r="AV631" s="1400"/>
      <c r="AW631" s="1319"/>
    </row>
    <row r="632">
      <c r="A632" s="1245"/>
      <c r="B632" s="1387"/>
      <c r="C632" s="1388"/>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391"/>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05"/>
    </row>
    <row r="633">
      <c r="A633" s="1288"/>
      <c r="B633" s="1392"/>
      <c r="C633" s="1393"/>
      <c r="D633" s="1394"/>
      <c r="E633" s="1394"/>
      <c r="F633" s="1394"/>
      <c r="G633" s="1394"/>
      <c r="H633" s="1395"/>
      <c r="I633" s="1395"/>
      <c r="J633" s="1396"/>
      <c r="K633" s="1396"/>
      <c r="L633" s="1396"/>
      <c r="M633" s="1396"/>
      <c r="N633" s="1396"/>
      <c r="O633" s="1396"/>
      <c r="P633" s="1396"/>
      <c r="Q633" s="1397"/>
      <c r="R633" s="1397"/>
      <c r="S633" s="1397"/>
      <c r="T633" s="1397"/>
      <c r="U633" s="1397"/>
      <c r="V633" s="1397"/>
      <c r="W633" s="1391"/>
      <c r="X633" s="1391"/>
      <c r="Y633" s="1391"/>
      <c r="Z633" s="1391"/>
      <c r="AA633" s="1387"/>
      <c r="AB633" s="1391"/>
      <c r="AC633" s="1391"/>
      <c r="AD633" s="1394"/>
      <c r="AE633" s="1394"/>
      <c r="AF633" s="1398"/>
      <c r="AG633" s="1398"/>
      <c r="AH633" s="1398"/>
      <c r="AI633" s="1398"/>
      <c r="AJ633" s="1398"/>
      <c r="AK633" s="1398"/>
      <c r="AL633" s="1398"/>
      <c r="AM633" s="1399"/>
      <c r="AN633" s="1399"/>
      <c r="AO633" s="1399"/>
      <c r="AP633" s="1399"/>
      <c r="AQ633" s="1399"/>
      <c r="AR633" s="1399"/>
      <c r="AS633" s="1399"/>
      <c r="AT633" s="1396"/>
      <c r="AU633" s="1400"/>
      <c r="AV633" s="1400"/>
      <c r="AW633" s="1319"/>
    </row>
    <row r="634">
      <c r="A634" s="1245"/>
      <c r="B634" s="1387"/>
      <c r="C634" s="1388"/>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391"/>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05"/>
    </row>
    <row r="635">
      <c r="A635" s="1288"/>
      <c r="B635" s="1392"/>
      <c r="C635" s="1393"/>
      <c r="D635" s="1394"/>
      <c r="E635" s="1394"/>
      <c r="F635" s="1394"/>
      <c r="G635" s="1394"/>
      <c r="H635" s="1395"/>
      <c r="I635" s="1395"/>
      <c r="J635" s="1396"/>
      <c r="K635" s="1396"/>
      <c r="L635" s="1396"/>
      <c r="M635" s="1396"/>
      <c r="N635" s="1396"/>
      <c r="O635" s="1396"/>
      <c r="P635" s="1396"/>
      <c r="Q635" s="1397"/>
      <c r="R635" s="1397"/>
      <c r="S635" s="1397"/>
      <c r="T635" s="1397"/>
      <c r="U635" s="1397"/>
      <c r="V635" s="1397"/>
      <c r="W635" s="1391"/>
      <c r="X635" s="1391"/>
      <c r="Y635" s="1391"/>
      <c r="Z635" s="1391"/>
      <c r="AA635" s="1387"/>
      <c r="AB635" s="1391"/>
      <c r="AC635" s="1391"/>
      <c r="AD635" s="1394"/>
      <c r="AE635" s="1394"/>
      <c r="AF635" s="1398"/>
      <c r="AG635" s="1398"/>
      <c r="AH635" s="1398"/>
      <c r="AI635" s="1398"/>
      <c r="AJ635" s="1398"/>
      <c r="AK635" s="1398"/>
      <c r="AL635" s="1398"/>
      <c r="AM635" s="1399"/>
      <c r="AN635" s="1399"/>
      <c r="AO635" s="1399"/>
      <c r="AP635" s="1399"/>
      <c r="AQ635" s="1399"/>
      <c r="AR635" s="1399"/>
      <c r="AS635" s="1399"/>
      <c r="AT635" s="1396"/>
      <c r="AU635" s="1400"/>
      <c r="AV635" s="1400"/>
      <c r="AW635" s="1319"/>
    </row>
    <row r="636">
      <c r="A636" s="1245"/>
      <c r="B636" s="1387"/>
      <c r="C636" s="1388"/>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391"/>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05"/>
    </row>
    <row r="637">
      <c r="A637" s="1288"/>
      <c r="B637" s="1392"/>
      <c r="C637" s="1393"/>
      <c r="D637" s="1394"/>
      <c r="E637" s="1394"/>
      <c r="F637" s="1394"/>
      <c r="G637" s="1394"/>
      <c r="H637" s="1395"/>
      <c r="I637" s="1395"/>
      <c r="J637" s="1396"/>
      <c r="K637" s="1396"/>
      <c r="L637" s="1396"/>
      <c r="M637" s="1396"/>
      <c r="N637" s="1396"/>
      <c r="O637" s="1396"/>
      <c r="P637" s="1396"/>
      <c r="Q637" s="1397"/>
      <c r="R637" s="1397"/>
      <c r="S637" s="1397"/>
      <c r="T637" s="1397"/>
      <c r="U637" s="1397"/>
      <c r="V637" s="1397"/>
      <c r="W637" s="1391"/>
      <c r="X637" s="1391"/>
      <c r="Y637" s="1391"/>
      <c r="Z637" s="1391"/>
      <c r="AA637" s="1387"/>
      <c r="AB637" s="1391"/>
      <c r="AC637" s="1391"/>
      <c r="AD637" s="1394"/>
      <c r="AE637" s="1394"/>
      <c r="AF637" s="1398"/>
      <c r="AG637" s="1398"/>
      <c r="AH637" s="1398"/>
      <c r="AI637" s="1398"/>
      <c r="AJ637" s="1398"/>
      <c r="AK637" s="1398"/>
      <c r="AL637" s="1398"/>
      <c r="AM637" s="1399"/>
      <c r="AN637" s="1399"/>
      <c r="AO637" s="1399"/>
      <c r="AP637" s="1399"/>
      <c r="AQ637" s="1399"/>
      <c r="AR637" s="1399"/>
      <c r="AS637" s="1399"/>
      <c r="AT637" s="1396"/>
      <c r="AU637" s="1400"/>
      <c r="AV637" s="1400"/>
      <c r="AW637" s="1319"/>
    </row>
    <row r="638">
      <c r="A638" s="1245"/>
      <c r="B638" s="1387"/>
      <c r="C638" s="1388"/>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391"/>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05"/>
    </row>
    <row r="639">
      <c r="A639" s="1288"/>
      <c r="B639" s="1392"/>
      <c r="C639" s="1393"/>
      <c r="D639" s="1394"/>
      <c r="E639" s="1394"/>
      <c r="F639" s="1394"/>
      <c r="G639" s="1394"/>
      <c r="H639" s="1395"/>
      <c r="I639" s="1395"/>
      <c r="J639" s="1396"/>
      <c r="K639" s="1396"/>
      <c r="L639" s="1396"/>
      <c r="M639" s="1396"/>
      <c r="N639" s="1396"/>
      <c r="O639" s="1396"/>
      <c r="P639" s="1396"/>
      <c r="Q639" s="1397"/>
      <c r="R639" s="1397"/>
      <c r="S639" s="1397"/>
      <c r="T639" s="1397"/>
      <c r="U639" s="1397"/>
      <c r="V639" s="1397"/>
      <c r="W639" s="1391"/>
      <c r="X639" s="1391"/>
      <c r="Y639" s="1391"/>
      <c r="Z639" s="1391"/>
      <c r="AA639" s="1387"/>
      <c r="AB639" s="1391"/>
      <c r="AC639" s="1391"/>
      <c r="AD639" s="1394"/>
      <c r="AE639" s="1394"/>
      <c r="AF639" s="1398"/>
      <c r="AG639" s="1398"/>
      <c r="AH639" s="1398"/>
      <c r="AI639" s="1398"/>
      <c r="AJ639" s="1398"/>
      <c r="AK639" s="1398"/>
      <c r="AL639" s="1398"/>
      <c r="AM639" s="1399"/>
      <c r="AN639" s="1399"/>
      <c r="AO639" s="1399"/>
      <c r="AP639" s="1399"/>
      <c r="AQ639" s="1399"/>
      <c r="AR639" s="1399"/>
      <c r="AS639" s="1399"/>
      <c r="AT639" s="1396"/>
      <c r="AU639" s="1400"/>
      <c r="AV639" s="1400"/>
      <c r="AW639" s="1319"/>
    </row>
    <row r="640">
      <c r="A640" s="1245"/>
      <c r="B640" s="1387"/>
      <c r="C640" s="1388"/>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391"/>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05"/>
    </row>
    <row r="641">
      <c r="A641" s="1288"/>
      <c r="B641" s="1392"/>
      <c r="C641" s="1393"/>
      <c r="D641" s="1394"/>
      <c r="E641" s="1394"/>
      <c r="F641" s="1394"/>
      <c r="G641" s="1394"/>
      <c r="H641" s="1395"/>
      <c r="I641" s="1395"/>
      <c r="J641" s="1396"/>
      <c r="K641" s="1396"/>
      <c r="L641" s="1396"/>
      <c r="M641" s="1396"/>
      <c r="N641" s="1396"/>
      <c r="O641" s="1396"/>
      <c r="P641" s="1396"/>
      <c r="Q641" s="1397"/>
      <c r="R641" s="1397"/>
      <c r="S641" s="1397"/>
      <c r="T641" s="1397"/>
      <c r="U641" s="1397"/>
      <c r="V641" s="1397"/>
      <c r="W641" s="1391"/>
      <c r="X641" s="1391"/>
      <c r="Y641" s="1391"/>
      <c r="Z641" s="1391"/>
      <c r="AA641" s="1387"/>
      <c r="AB641" s="1391"/>
      <c r="AC641" s="1391"/>
      <c r="AD641" s="1394"/>
      <c r="AE641" s="1394"/>
      <c r="AF641" s="1398"/>
      <c r="AG641" s="1398"/>
      <c r="AH641" s="1398"/>
      <c r="AI641" s="1398"/>
      <c r="AJ641" s="1398"/>
      <c r="AK641" s="1398"/>
      <c r="AL641" s="1398"/>
      <c r="AM641" s="1399"/>
      <c r="AN641" s="1399"/>
      <c r="AO641" s="1399"/>
      <c r="AP641" s="1399"/>
      <c r="AQ641" s="1399"/>
      <c r="AR641" s="1399"/>
      <c r="AS641" s="1399"/>
      <c r="AT641" s="1396"/>
      <c r="AU641" s="1400"/>
      <c r="AV641" s="1400"/>
      <c r="AW641" s="1319"/>
    </row>
    <row r="642">
      <c r="A642" s="1245"/>
      <c r="B642" s="1387"/>
      <c r="C642" s="1388"/>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391"/>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05"/>
    </row>
    <row r="643">
      <c r="A643" s="1288"/>
      <c r="B643" s="1392"/>
      <c r="C643" s="1393"/>
      <c r="D643" s="1394"/>
      <c r="E643" s="1394"/>
      <c r="F643" s="1394"/>
      <c r="G643" s="1394"/>
      <c r="H643" s="1395"/>
      <c r="I643" s="1395"/>
      <c r="J643" s="1396"/>
      <c r="K643" s="1396"/>
      <c r="L643" s="1396"/>
      <c r="M643" s="1396"/>
      <c r="N643" s="1396"/>
      <c r="O643" s="1396"/>
      <c r="P643" s="1396"/>
      <c r="Q643" s="1397"/>
      <c r="R643" s="1397"/>
      <c r="S643" s="1397"/>
      <c r="T643" s="1397"/>
      <c r="U643" s="1397"/>
      <c r="V643" s="1397"/>
      <c r="W643" s="1391"/>
      <c r="X643" s="1391"/>
      <c r="Y643" s="1391"/>
      <c r="Z643" s="1391"/>
      <c r="AA643" s="1387"/>
      <c r="AB643" s="1391"/>
      <c r="AC643" s="1391"/>
      <c r="AD643" s="1394"/>
      <c r="AE643" s="1394"/>
      <c r="AF643" s="1398"/>
      <c r="AG643" s="1398"/>
      <c r="AH643" s="1398"/>
      <c r="AI643" s="1398"/>
      <c r="AJ643" s="1398"/>
      <c r="AK643" s="1398"/>
      <c r="AL643" s="1398"/>
      <c r="AM643" s="1399"/>
      <c r="AN643" s="1399"/>
      <c r="AO643" s="1399"/>
      <c r="AP643" s="1399"/>
      <c r="AQ643" s="1399"/>
      <c r="AR643" s="1399"/>
      <c r="AS643" s="1399"/>
      <c r="AT643" s="1396"/>
      <c r="AU643" s="1400"/>
      <c r="AV643" s="1400"/>
      <c r="AW643" s="1319"/>
    </row>
    <row r="644">
      <c r="A644" s="1245"/>
      <c r="B644" s="1387"/>
      <c r="C644" s="1388"/>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391"/>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05"/>
    </row>
    <row r="645">
      <c r="A645" s="1288"/>
      <c r="B645" s="1392"/>
      <c r="C645" s="1393"/>
      <c r="D645" s="1394"/>
      <c r="E645" s="1394"/>
      <c r="F645" s="1394"/>
      <c r="G645" s="1394"/>
      <c r="H645" s="1395"/>
      <c r="I645" s="1395"/>
      <c r="J645" s="1396"/>
      <c r="K645" s="1396"/>
      <c r="L645" s="1396"/>
      <c r="M645" s="1396"/>
      <c r="N645" s="1396"/>
      <c r="O645" s="1396"/>
      <c r="P645" s="1396"/>
      <c r="Q645" s="1397"/>
      <c r="R645" s="1397"/>
      <c r="S645" s="1397"/>
      <c r="T645" s="1397"/>
      <c r="U645" s="1397"/>
      <c r="V645" s="1397"/>
      <c r="W645" s="1391"/>
      <c r="X645" s="1391"/>
      <c r="Y645" s="1391"/>
      <c r="Z645" s="1391"/>
      <c r="AA645" s="1387"/>
      <c r="AB645" s="1391"/>
      <c r="AC645" s="1391"/>
      <c r="AD645" s="1394"/>
      <c r="AE645" s="1394"/>
      <c r="AF645" s="1398"/>
      <c r="AG645" s="1398"/>
      <c r="AH645" s="1398"/>
      <c r="AI645" s="1398"/>
      <c r="AJ645" s="1398"/>
      <c r="AK645" s="1398"/>
      <c r="AL645" s="1398"/>
      <c r="AM645" s="1399"/>
      <c r="AN645" s="1399"/>
      <c r="AO645" s="1399"/>
      <c r="AP645" s="1399"/>
      <c r="AQ645" s="1399"/>
      <c r="AR645" s="1399"/>
      <c r="AS645" s="1399"/>
      <c r="AT645" s="1396"/>
      <c r="AU645" s="1400"/>
      <c r="AV645" s="1400"/>
      <c r="AW645" s="1319"/>
    </row>
    <row r="646">
      <c r="A646" s="1245"/>
      <c r="B646" s="1387"/>
      <c r="C646" s="1388"/>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391"/>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05"/>
    </row>
    <row r="647">
      <c r="A647" s="1288"/>
      <c r="B647" s="1392"/>
      <c r="C647" s="1393"/>
      <c r="D647" s="1394"/>
      <c r="E647" s="1394"/>
      <c r="F647" s="1394"/>
      <c r="G647" s="1394"/>
      <c r="H647" s="1395"/>
      <c r="I647" s="1395"/>
      <c r="J647" s="1396"/>
      <c r="K647" s="1396"/>
      <c r="L647" s="1396"/>
      <c r="M647" s="1396"/>
      <c r="N647" s="1396"/>
      <c r="O647" s="1396"/>
      <c r="P647" s="1396"/>
      <c r="Q647" s="1397"/>
      <c r="R647" s="1397"/>
      <c r="S647" s="1397"/>
      <c r="T647" s="1397"/>
      <c r="U647" s="1397"/>
      <c r="V647" s="1397"/>
      <c r="W647" s="1391"/>
      <c r="X647" s="1391"/>
      <c r="Y647" s="1391"/>
      <c r="Z647" s="1391"/>
      <c r="AA647" s="1387"/>
      <c r="AB647" s="1391"/>
      <c r="AC647" s="1391"/>
      <c r="AD647" s="1394"/>
      <c r="AE647" s="1394"/>
      <c r="AF647" s="1398"/>
      <c r="AG647" s="1398"/>
      <c r="AH647" s="1398"/>
      <c r="AI647" s="1398"/>
      <c r="AJ647" s="1398"/>
      <c r="AK647" s="1398"/>
      <c r="AL647" s="1398"/>
      <c r="AM647" s="1399"/>
      <c r="AN647" s="1399"/>
      <c r="AO647" s="1399"/>
      <c r="AP647" s="1399"/>
      <c r="AQ647" s="1399"/>
      <c r="AR647" s="1399"/>
      <c r="AS647" s="1399"/>
      <c r="AT647" s="1396"/>
      <c r="AU647" s="1400"/>
      <c r="AV647" s="1400"/>
      <c r="AW647" s="1319"/>
    </row>
    <row r="648">
      <c r="A648" s="1245"/>
      <c r="B648" s="1387"/>
      <c r="C648" s="1388"/>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391"/>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05"/>
    </row>
    <row r="649">
      <c r="A649" s="1288"/>
      <c r="B649" s="1392"/>
      <c r="C649" s="1393"/>
      <c r="D649" s="1394"/>
      <c r="E649" s="1394"/>
      <c r="F649" s="1394"/>
      <c r="G649" s="1394"/>
      <c r="H649" s="1395"/>
      <c r="I649" s="1395"/>
      <c r="J649" s="1396"/>
      <c r="K649" s="1396"/>
      <c r="L649" s="1396"/>
      <c r="M649" s="1396"/>
      <c r="N649" s="1396"/>
      <c r="O649" s="1396"/>
      <c r="P649" s="1396"/>
      <c r="Q649" s="1397"/>
      <c r="R649" s="1397"/>
      <c r="S649" s="1397"/>
      <c r="T649" s="1397"/>
      <c r="U649" s="1397"/>
      <c r="V649" s="1397"/>
      <c r="W649" s="1391"/>
      <c r="X649" s="1391"/>
      <c r="Y649" s="1391"/>
      <c r="Z649" s="1391"/>
      <c r="AA649" s="1387"/>
      <c r="AB649" s="1391"/>
      <c r="AC649" s="1391"/>
      <c r="AD649" s="1394"/>
      <c r="AE649" s="1394"/>
      <c r="AF649" s="1398"/>
      <c r="AG649" s="1398"/>
      <c r="AH649" s="1398"/>
      <c r="AI649" s="1398"/>
      <c r="AJ649" s="1398"/>
      <c r="AK649" s="1398"/>
      <c r="AL649" s="1398"/>
      <c r="AM649" s="1399"/>
      <c r="AN649" s="1399"/>
      <c r="AO649" s="1399"/>
      <c r="AP649" s="1399"/>
      <c r="AQ649" s="1399"/>
      <c r="AR649" s="1399"/>
      <c r="AS649" s="1399"/>
      <c r="AT649" s="1396"/>
      <c r="AU649" s="1400"/>
      <c r="AV649" s="1400"/>
      <c r="AW649" s="1319"/>
    </row>
    <row r="650">
      <c r="A650" s="1245"/>
      <c r="B650" s="1387"/>
      <c r="C650" s="1388"/>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391"/>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05"/>
    </row>
    <row r="651">
      <c r="A651" s="1288"/>
      <c r="B651" s="1392"/>
      <c r="C651" s="1393"/>
      <c r="D651" s="1394"/>
      <c r="E651" s="1394"/>
      <c r="F651" s="1394"/>
      <c r="G651" s="1394"/>
      <c r="H651" s="1395"/>
      <c r="I651" s="1395"/>
      <c r="J651" s="1396"/>
      <c r="K651" s="1396"/>
      <c r="L651" s="1396"/>
      <c r="M651" s="1396"/>
      <c r="N651" s="1396"/>
      <c r="O651" s="1396"/>
      <c r="P651" s="1396"/>
      <c r="Q651" s="1397"/>
      <c r="R651" s="1397"/>
      <c r="S651" s="1397"/>
      <c r="T651" s="1397"/>
      <c r="U651" s="1397"/>
      <c r="V651" s="1397"/>
      <c r="W651" s="1391"/>
      <c r="X651" s="1391"/>
      <c r="Y651" s="1391"/>
      <c r="Z651" s="1391"/>
      <c r="AA651" s="1387"/>
      <c r="AB651" s="1391"/>
      <c r="AC651" s="1391"/>
      <c r="AD651" s="1394"/>
      <c r="AE651" s="1394"/>
      <c r="AF651" s="1398"/>
      <c r="AG651" s="1398"/>
      <c r="AH651" s="1398"/>
      <c r="AI651" s="1398"/>
      <c r="AJ651" s="1398"/>
      <c r="AK651" s="1398"/>
      <c r="AL651" s="1398"/>
      <c r="AM651" s="1399"/>
      <c r="AN651" s="1399"/>
      <c r="AO651" s="1399"/>
      <c r="AP651" s="1399"/>
      <c r="AQ651" s="1399"/>
      <c r="AR651" s="1399"/>
      <c r="AS651" s="1399"/>
      <c r="AT651" s="1396"/>
      <c r="AU651" s="1400"/>
      <c r="AV651" s="1400"/>
      <c r="AW651" s="1319"/>
    </row>
    <row r="652">
      <c r="A652" s="1245"/>
      <c r="B652" s="1387"/>
      <c r="C652" s="1388"/>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391"/>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05"/>
    </row>
    <row r="653">
      <c r="A653" s="1288"/>
      <c r="B653" s="1392"/>
      <c r="C653" s="1393"/>
      <c r="D653" s="1394"/>
      <c r="E653" s="1394"/>
      <c r="F653" s="1394"/>
      <c r="G653" s="1394"/>
      <c r="H653" s="1395"/>
      <c r="I653" s="1395"/>
      <c r="J653" s="1396"/>
      <c r="K653" s="1396"/>
      <c r="L653" s="1396"/>
      <c r="M653" s="1396"/>
      <c r="N653" s="1396"/>
      <c r="O653" s="1396"/>
      <c r="P653" s="1396"/>
      <c r="Q653" s="1397"/>
      <c r="R653" s="1397"/>
      <c r="S653" s="1397"/>
      <c r="T653" s="1397"/>
      <c r="U653" s="1397"/>
      <c r="V653" s="1397"/>
      <c r="W653" s="1391"/>
      <c r="X653" s="1391"/>
      <c r="Y653" s="1391"/>
      <c r="Z653" s="1391"/>
      <c r="AA653" s="1387"/>
      <c r="AB653" s="1391"/>
      <c r="AC653" s="1391"/>
      <c r="AD653" s="1394"/>
      <c r="AE653" s="1394"/>
      <c r="AF653" s="1398"/>
      <c r="AG653" s="1398"/>
      <c r="AH653" s="1398"/>
      <c r="AI653" s="1398"/>
      <c r="AJ653" s="1398"/>
      <c r="AK653" s="1398"/>
      <c r="AL653" s="1398"/>
      <c r="AM653" s="1399"/>
      <c r="AN653" s="1399"/>
      <c r="AO653" s="1399"/>
      <c r="AP653" s="1399"/>
      <c r="AQ653" s="1399"/>
      <c r="AR653" s="1399"/>
      <c r="AS653" s="1399"/>
      <c r="AT653" s="1396"/>
      <c r="AU653" s="1400"/>
      <c r="AV653" s="1400"/>
      <c r="AW653" s="1319"/>
    </row>
    <row r="654">
      <c r="A654" s="1245"/>
      <c r="B654" s="1387"/>
      <c r="C654" s="1388"/>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391"/>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05"/>
    </row>
    <row r="655">
      <c r="A655" s="1288"/>
      <c r="B655" s="1392"/>
      <c r="C655" s="1393"/>
      <c r="D655" s="1394"/>
      <c r="E655" s="1394"/>
      <c r="F655" s="1394"/>
      <c r="G655" s="1394"/>
      <c r="H655" s="1395"/>
      <c r="I655" s="1395"/>
      <c r="J655" s="1396"/>
      <c r="K655" s="1396"/>
      <c r="L655" s="1396"/>
      <c r="M655" s="1396"/>
      <c r="N655" s="1396"/>
      <c r="O655" s="1396"/>
      <c r="P655" s="1396"/>
      <c r="Q655" s="1397"/>
      <c r="R655" s="1397"/>
      <c r="S655" s="1397"/>
      <c r="T655" s="1397"/>
      <c r="U655" s="1397"/>
      <c r="V655" s="1397"/>
      <c r="W655" s="1391"/>
      <c r="X655" s="1391"/>
      <c r="Y655" s="1391"/>
      <c r="Z655" s="1391"/>
      <c r="AA655" s="1387"/>
      <c r="AB655" s="1391"/>
      <c r="AC655" s="1391"/>
      <c r="AD655" s="1394"/>
      <c r="AE655" s="1394"/>
      <c r="AF655" s="1398"/>
      <c r="AG655" s="1398"/>
      <c r="AH655" s="1398"/>
      <c r="AI655" s="1398"/>
      <c r="AJ655" s="1398"/>
      <c r="AK655" s="1398"/>
      <c r="AL655" s="1398"/>
      <c r="AM655" s="1399"/>
      <c r="AN655" s="1399"/>
      <c r="AO655" s="1399"/>
      <c r="AP655" s="1399"/>
      <c r="AQ655" s="1399"/>
      <c r="AR655" s="1399"/>
      <c r="AS655" s="1399"/>
      <c r="AT655" s="1396"/>
      <c r="AU655" s="1400"/>
      <c r="AV655" s="1400"/>
      <c r="AW655" s="1319"/>
    </row>
    <row r="656">
      <c r="A656" s="1245"/>
      <c r="B656" s="1387"/>
      <c r="C656" s="1388"/>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391"/>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05"/>
    </row>
    <row r="657">
      <c r="A657" s="1288"/>
      <c r="B657" s="1392"/>
      <c r="C657" s="1393"/>
      <c r="D657" s="1394"/>
      <c r="E657" s="1394"/>
      <c r="F657" s="1394"/>
      <c r="G657" s="1394"/>
      <c r="H657" s="1395"/>
      <c r="I657" s="1395"/>
      <c r="J657" s="1396"/>
      <c r="K657" s="1396"/>
      <c r="L657" s="1396"/>
      <c r="M657" s="1396"/>
      <c r="N657" s="1396"/>
      <c r="O657" s="1396"/>
      <c r="P657" s="1396"/>
      <c r="Q657" s="1397"/>
      <c r="R657" s="1397"/>
      <c r="S657" s="1397"/>
      <c r="T657" s="1397"/>
      <c r="U657" s="1397"/>
      <c r="V657" s="1397"/>
      <c r="W657" s="1391"/>
      <c r="X657" s="1391"/>
      <c r="Y657" s="1391"/>
      <c r="Z657" s="1391"/>
      <c r="AA657" s="1387"/>
      <c r="AB657" s="1391"/>
      <c r="AC657" s="1391"/>
      <c r="AD657" s="1394"/>
      <c r="AE657" s="1394"/>
      <c r="AF657" s="1398"/>
      <c r="AG657" s="1398"/>
      <c r="AH657" s="1398"/>
      <c r="AI657" s="1398"/>
      <c r="AJ657" s="1398"/>
      <c r="AK657" s="1398"/>
      <c r="AL657" s="1398"/>
      <c r="AM657" s="1399"/>
      <c r="AN657" s="1399"/>
      <c r="AO657" s="1399"/>
      <c r="AP657" s="1399"/>
      <c r="AQ657" s="1399"/>
      <c r="AR657" s="1399"/>
      <c r="AS657" s="1399"/>
      <c r="AT657" s="1396"/>
      <c r="AU657" s="1400"/>
      <c r="AV657" s="1400"/>
      <c r="AW657" s="1319"/>
    </row>
    <row r="658">
      <c r="A658" s="1245"/>
      <c r="B658" s="1387"/>
      <c r="C658" s="1388"/>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391"/>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05"/>
    </row>
    <row r="659">
      <c r="A659" s="1288"/>
      <c r="B659" s="1392"/>
      <c r="C659" s="1393"/>
      <c r="D659" s="1394"/>
      <c r="E659" s="1394"/>
      <c r="F659" s="1394"/>
      <c r="G659" s="1394"/>
      <c r="H659" s="1395"/>
      <c r="I659" s="1395"/>
      <c r="J659" s="1396"/>
      <c r="K659" s="1396"/>
      <c r="L659" s="1396"/>
      <c r="M659" s="1396"/>
      <c r="N659" s="1396"/>
      <c r="O659" s="1396"/>
      <c r="P659" s="1396"/>
      <c r="Q659" s="1397"/>
      <c r="R659" s="1397"/>
      <c r="S659" s="1397"/>
      <c r="T659" s="1397"/>
      <c r="U659" s="1397"/>
      <c r="V659" s="1397"/>
      <c r="W659" s="1391"/>
      <c r="X659" s="1391"/>
      <c r="Y659" s="1391"/>
      <c r="Z659" s="1391"/>
      <c r="AA659" s="1387"/>
      <c r="AB659" s="1391"/>
      <c r="AC659" s="1391"/>
      <c r="AD659" s="1394"/>
      <c r="AE659" s="1394"/>
      <c r="AF659" s="1398"/>
      <c r="AG659" s="1398"/>
      <c r="AH659" s="1398"/>
      <c r="AI659" s="1398"/>
      <c r="AJ659" s="1398"/>
      <c r="AK659" s="1398"/>
      <c r="AL659" s="1398"/>
      <c r="AM659" s="1399"/>
      <c r="AN659" s="1399"/>
      <c r="AO659" s="1399"/>
      <c r="AP659" s="1399"/>
      <c r="AQ659" s="1399"/>
      <c r="AR659" s="1399"/>
      <c r="AS659" s="1399"/>
      <c r="AT659" s="1396"/>
      <c r="AU659" s="1400"/>
      <c r="AV659" s="1400"/>
      <c r="AW659" s="1319"/>
    </row>
    <row r="660">
      <c r="A660" s="1245"/>
      <c r="B660" s="1387"/>
      <c r="C660" s="1388"/>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391"/>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05"/>
    </row>
    <row r="661">
      <c r="A661" s="1288"/>
      <c r="B661" s="1392"/>
      <c r="C661" s="1393"/>
      <c r="D661" s="1394"/>
      <c r="E661" s="1394"/>
      <c r="F661" s="1394"/>
      <c r="G661" s="1394"/>
      <c r="H661" s="1395"/>
      <c r="I661" s="1395"/>
      <c r="J661" s="1396"/>
      <c r="K661" s="1396"/>
      <c r="L661" s="1396"/>
      <c r="M661" s="1396"/>
      <c r="N661" s="1396"/>
      <c r="O661" s="1396"/>
      <c r="P661" s="1396"/>
      <c r="Q661" s="1397"/>
      <c r="R661" s="1397"/>
      <c r="S661" s="1397"/>
      <c r="T661" s="1397"/>
      <c r="U661" s="1397"/>
      <c r="V661" s="1397"/>
      <c r="W661" s="1391"/>
      <c r="X661" s="1391"/>
      <c r="Y661" s="1391"/>
      <c r="Z661" s="1391"/>
      <c r="AA661" s="1387"/>
      <c r="AB661" s="1391"/>
      <c r="AC661" s="1391"/>
      <c r="AD661" s="1394"/>
      <c r="AE661" s="1394"/>
      <c r="AF661" s="1398"/>
      <c r="AG661" s="1398"/>
      <c r="AH661" s="1398"/>
      <c r="AI661" s="1398"/>
      <c r="AJ661" s="1398"/>
      <c r="AK661" s="1398"/>
      <c r="AL661" s="1398"/>
      <c r="AM661" s="1399"/>
      <c r="AN661" s="1399"/>
      <c r="AO661" s="1399"/>
      <c r="AP661" s="1399"/>
      <c r="AQ661" s="1399"/>
      <c r="AR661" s="1399"/>
      <c r="AS661" s="1399"/>
      <c r="AT661" s="1396"/>
      <c r="AU661" s="1400"/>
      <c r="AV661" s="1400"/>
      <c r="AW661" s="1319"/>
    </row>
    <row r="662">
      <c r="A662" s="1245"/>
      <c r="B662" s="1387"/>
      <c r="C662" s="1388"/>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391"/>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05"/>
    </row>
    <row r="663">
      <c r="A663" s="1288"/>
      <c r="B663" s="1392"/>
      <c r="C663" s="1393"/>
      <c r="D663" s="1394"/>
      <c r="E663" s="1394"/>
      <c r="F663" s="1394"/>
      <c r="G663" s="1394"/>
      <c r="H663" s="1395"/>
      <c r="I663" s="1395"/>
      <c r="J663" s="1396"/>
      <c r="K663" s="1396"/>
      <c r="L663" s="1396"/>
      <c r="M663" s="1396"/>
      <c r="N663" s="1396"/>
      <c r="O663" s="1396"/>
      <c r="P663" s="1396"/>
      <c r="Q663" s="1397"/>
      <c r="R663" s="1397"/>
      <c r="S663" s="1397"/>
      <c r="T663" s="1397"/>
      <c r="U663" s="1397"/>
      <c r="V663" s="1397"/>
      <c r="W663" s="1391"/>
      <c r="X663" s="1391"/>
      <c r="Y663" s="1391"/>
      <c r="Z663" s="1391"/>
      <c r="AA663" s="1387"/>
      <c r="AB663" s="1391"/>
      <c r="AC663" s="1391"/>
      <c r="AD663" s="1394"/>
      <c r="AE663" s="1394"/>
      <c r="AF663" s="1398"/>
      <c r="AG663" s="1398"/>
      <c r="AH663" s="1398"/>
      <c r="AI663" s="1398"/>
      <c r="AJ663" s="1398"/>
      <c r="AK663" s="1398"/>
      <c r="AL663" s="1398"/>
      <c r="AM663" s="1399"/>
      <c r="AN663" s="1399"/>
      <c r="AO663" s="1399"/>
      <c r="AP663" s="1399"/>
      <c r="AQ663" s="1399"/>
      <c r="AR663" s="1399"/>
      <c r="AS663" s="1399"/>
      <c r="AT663" s="1396"/>
      <c r="AU663" s="1400"/>
      <c r="AV663" s="1400"/>
      <c r="AW663" s="1319"/>
    </row>
    <row r="664">
      <c r="A664" s="1245"/>
      <c r="B664" s="1387"/>
      <c r="C664" s="1388"/>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391"/>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05"/>
    </row>
    <row r="665">
      <c r="A665" s="1288"/>
      <c r="B665" s="1392"/>
      <c r="C665" s="1393"/>
      <c r="D665" s="1394"/>
      <c r="E665" s="1394"/>
      <c r="F665" s="1394"/>
      <c r="G665" s="1394"/>
      <c r="H665" s="1395"/>
      <c r="I665" s="1395"/>
      <c r="J665" s="1396"/>
      <c r="K665" s="1396"/>
      <c r="L665" s="1396"/>
      <c r="M665" s="1396"/>
      <c r="N665" s="1396"/>
      <c r="O665" s="1396"/>
      <c r="P665" s="1396"/>
      <c r="Q665" s="1397"/>
      <c r="R665" s="1397"/>
      <c r="S665" s="1397"/>
      <c r="T665" s="1397"/>
      <c r="U665" s="1397"/>
      <c r="V665" s="1397"/>
      <c r="W665" s="1391"/>
      <c r="X665" s="1391"/>
      <c r="Y665" s="1391"/>
      <c r="Z665" s="1391"/>
      <c r="AA665" s="1387"/>
      <c r="AB665" s="1391"/>
      <c r="AC665" s="1391"/>
      <c r="AD665" s="1394"/>
      <c r="AE665" s="1394"/>
      <c r="AF665" s="1398"/>
      <c r="AG665" s="1398"/>
      <c r="AH665" s="1398"/>
      <c r="AI665" s="1398"/>
      <c r="AJ665" s="1398"/>
      <c r="AK665" s="1398"/>
      <c r="AL665" s="1398"/>
      <c r="AM665" s="1399"/>
      <c r="AN665" s="1399"/>
      <c r="AO665" s="1399"/>
      <c r="AP665" s="1399"/>
      <c r="AQ665" s="1399"/>
      <c r="AR665" s="1399"/>
      <c r="AS665" s="1399"/>
      <c r="AT665" s="1396"/>
      <c r="AU665" s="1400"/>
      <c r="AV665" s="1400"/>
      <c r="AW665" s="1319"/>
    </row>
    <row r="666">
      <c r="A666" s="1245"/>
      <c r="B666" s="1387"/>
      <c r="C666" s="1388"/>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391"/>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05"/>
    </row>
    <row r="667">
      <c r="A667" s="1288"/>
      <c r="B667" s="1392"/>
      <c r="C667" s="1393"/>
      <c r="D667" s="1394"/>
      <c r="E667" s="1394"/>
      <c r="F667" s="1394"/>
      <c r="G667" s="1394"/>
      <c r="H667" s="1395"/>
      <c r="I667" s="1395"/>
      <c r="J667" s="1396"/>
      <c r="K667" s="1396"/>
      <c r="L667" s="1396"/>
      <c r="M667" s="1396"/>
      <c r="N667" s="1396"/>
      <c r="O667" s="1396"/>
      <c r="P667" s="1396"/>
      <c r="Q667" s="1397"/>
      <c r="R667" s="1397"/>
      <c r="S667" s="1397"/>
      <c r="T667" s="1397"/>
      <c r="U667" s="1397"/>
      <c r="V667" s="1397"/>
      <c r="W667" s="1391"/>
      <c r="X667" s="1391"/>
      <c r="Y667" s="1391"/>
      <c r="Z667" s="1391"/>
      <c r="AA667" s="1387"/>
      <c r="AB667" s="1391"/>
      <c r="AC667" s="1391"/>
      <c r="AD667" s="1394"/>
      <c r="AE667" s="1394"/>
      <c r="AF667" s="1398"/>
      <c r="AG667" s="1398"/>
      <c r="AH667" s="1398"/>
      <c r="AI667" s="1398"/>
      <c r="AJ667" s="1398"/>
      <c r="AK667" s="1398"/>
      <c r="AL667" s="1398"/>
      <c r="AM667" s="1399"/>
      <c r="AN667" s="1399"/>
      <c r="AO667" s="1399"/>
      <c r="AP667" s="1399"/>
      <c r="AQ667" s="1399"/>
      <c r="AR667" s="1399"/>
      <c r="AS667" s="1399"/>
      <c r="AT667" s="1396"/>
      <c r="AU667" s="1400"/>
      <c r="AV667" s="1400"/>
      <c r="AW667" s="1319"/>
    </row>
    <row r="668">
      <c r="A668" s="1245"/>
      <c r="B668" s="1387"/>
      <c r="C668" s="1388"/>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391"/>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05"/>
    </row>
    <row r="669">
      <c r="A669" s="1288"/>
      <c r="B669" s="1392"/>
      <c r="C669" s="1393"/>
      <c r="D669" s="1394"/>
      <c r="E669" s="1394"/>
      <c r="F669" s="1394"/>
      <c r="G669" s="1394"/>
      <c r="H669" s="1395"/>
      <c r="I669" s="1395"/>
      <c r="J669" s="1396"/>
      <c r="K669" s="1396"/>
      <c r="L669" s="1396"/>
      <c r="M669" s="1396"/>
      <c r="N669" s="1396"/>
      <c r="O669" s="1396"/>
      <c r="P669" s="1396"/>
      <c r="Q669" s="1397"/>
      <c r="R669" s="1397"/>
      <c r="S669" s="1397"/>
      <c r="T669" s="1397"/>
      <c r="U669" s="1397"/>
      <c r="V669" s="1397"/>
      <c r="W669" s="1391"/>
      <c r="X669" s="1391"/>
      <c r="Y669" s="1391"/>
      <c r="Z669" s="1391"/>
      <c r="AA669" s="1387"/>
      <c r="AB669" s="1391"/>
      <c r="AC669" s="1391"/>
      <c r="AD669" s="1394"/>
      <c r="AE669" s="1394"/>
      <c r="AF669" s="1398"/>
      <c r="AG669" s="1398"/>
      <c r="AH669" s="1398"/>
      <c r="AI669" s="1398"/>
      <c r="AJ669" s="1398"/>
      <c r="AK669" s="1398"/>
      <c r="AL669" s="1398"/>
      <c r="AM669" s="1399"/>
      <c r="AN669" s="1399"/>
      <c r="AO669" s="1399"/>
      <c r="AP669" s="1399"/>
      <c r="AQ669" s="1399"/>
      <c r="AR669" s="1399"/>
      <c r="AS669" s="1399"/>
      <c r="AT669" s="1396"/>
      <c r="AU669" s="1400"/>
      <c r="AV669" s="1400"/>
      <c r="AW669" s="1319"/>
    </row>
    <row r="670">
      <c r="A670" s="1245"/>
      <c r="B670" s="1387"/>
      <c r="C670" s="1388"/>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391"/>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05"/>
    </row>
    <row r="671">
      <c r="A671" s="1288"/>
      <c r="B671" s="1392"/>
      <c r="C671" s="1393"/>
      <c r="D671" s="1394"/>
      <c r="E671" s="1394"/>
      <c r="F671" s="1394"/>
      <c r="G671" s="1394"/>
      <c r="H671" s="1395"/>
      <c r="I671" s="1395"/>
      <c r="J671" s="1396"/>
      <c r="K671" s="1396"/>
      <c r="L671" s="1396"/>
      <c r="M671" s="1396"/>
      <c r="N671" s="1396"/>
      <c r="O671" s="1396"/>
      <c r="P671" s="1396"/>
      <c r="Q671" s="1397"/>
      <c r="R671" s="1397"/>
      <c r="S671" s="1397"/>
      <c r="T671" s="1397"/>
      <c r="U671" s="1397"/>
      <c r="V671" s="1397"/>
      <c r="W671" s="1391"/>
      <c r="X671" s="1391"/>
      <c r="Y671" s="1391"/>
      <c r="Z671" s="1391"/>
      <c r="AA671" s="1387"/>
      <c r="AB671" s="1391"/>
      <c r="AC671" s="1391"/>
      <c r="AD671" s="1394"/>
      <c r="AE671" s="1394"/>
      <c r="AF671" s="1398"/>
      <c r="AG671" s="1398"/>
      <c r="AH671" s="1398"/>
      <c r="AI671" s="1398"/>
      <c r="AJ671" s="1398"/>
      <c r="AK671" s="1398"/>
      <c r="AL671" s="1398"/>
      <c r="AM671" s="1399"/>
      <c r="AN671" s="1399"/>
      <c r="AO671" s="1399"/>
      <c r="AP671" s="1399"/>
      <c r="AQ671" s="1399"/>
      <c r="AR671" s="1399"/>
      <c r="AS671" s="1399"/>
      <c r="AT671" s="1396"/>
      <c r="AU671" s="1400"/>
      <c r="AV671" s="1400"/>
      <c r="AW671" s="1319"/>
    </row>
    <row r="672">
      <c r="A672" s="1245"/>
      <c r="B672" s="1387"/>
      <c r="C672" s="1388"/>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391"/>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05"/>
    </row>
    <row r="673">
      <c r="A673" s="1288"/>
      <c r="B673" s="1392"/>
      <c r="C673" s="1393"/>
      <c r="D673" s="1394"/>
      <c r="E673" s="1394"/>
      <c r="F673" s="1394"/>
      <c r="G673" s="1394"/>
      <c r="H673" s="1395"/>
      <c r="I673" s="1395"/>
      <c r="J673" s="1396"/>
      <c r="K673" s="1396"/>
      <c r="L673" s="1396"/>
      <c r="M673" s="1396"/>
      <c r="N673" s="1396"/>
      <c r="O673" s="1396"/>
      <c r="P673" s="1396"/>
      <c r="Q673" s="1397"/>
      <c r="R673" s="1397"/>
      <c r="S673" s="1397"/>
      <c r="T673" s="1397"/>
      <c r="U673" s="1397"/>
      <c r="V673" s="1397"/>
      <c r="W673" s="1391"/>
      <c r="X673" s="1391"/>
      <c r="Y673" s="1391"/>
      <c r="Z673" s="1391"/>
      <c r="AA673" s="1387"/>
      <c r="AB673" s="1391"/>
      <c r="AC673" s="1391"/>
      <c r="AD673" s="1394"/>
      <c r="AE673" s="1394"/>
      <c r="AF673" s="1398"/>
      <c r="AG673" s="1398"/>
      <c r="AH673" s="1398"/>
      <c r="AI673" s="1398"/>
      <c r="AJ673" s="1398"/>
      <c r="AK673" s="1398"/>
      <c r="AL673" s="1398"/>
      <c r="AM673" s="1399"/>
      <c r="AN673" s="1399"/>
      <c r="AO673" s="1399"/>
      <c r="AP673" s="1399"/>
      <c r="AQ673" s="1399"/>
      <c r="AR673" s="1399"/>
      <c r="AS673" s="1399"/>
      <c r="AT673" s="1396"/>
      <c r="AU673" s="1400"/>
      <c r="AV673" s="1400"/>
      <c r="AW673" s="1319"/>
    </row>
    <row r="674">
      <c r="A674" s="1245"/>
      <c r="B674" s="1387"/>
      <c r="C674" s="1388"/>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391"/>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05"/>
    </row>
    <row r="675">
      <c r="A675" s="1288"/>
      <c r="B675" s="1392"/>
      <c r="C675" s="1393"/>
      <c r="D675" s="1394"/>
      <c r="E675" s="1394"/>
      <c r="F675" s="1394"/>
      <c r="G675" s="1394"/>
      <c r="H675" s="1395"/>
      <c r="I675" s="1395"/>
      <c r="J675" s="1396"/>
      <c r="K675" s="1396"/>
      <c r="L675" s="1396"/>
      <c r="M675" s="1396"/>
      <c r="N675" s="1396"/>
      <c r="O675" s="1396"/>
      <c r="P675" s="1396"/>
      <c r="Q675" s="1397"/>
      <c r="R675" s="1397"/>
      <c r="S675" s="1397"/>
      <c r="T675" s="1397"/>
      <c r="U675" s="1397"/>
      <c r="V675" s="1397"/>
      <c r="W675" s="1391"/>
      <c r="X675" s="1391"/>
      <c r="Y675" s="1391"/>
      <c r="Z675" s="1391"/>
      <c r="AA675" s="1387"/>
      <c r="AB675" s="1391"/>
      <c r="AC675" s="1391"/>
      <c r="AD675" s="1394"/>
      <c r="AE675" s="1394"/>
      <c r="AF675" s="1398"/>
      <c r="AG675" s="1398"/>
      <c r="AH675" s="1398"/>
      <c r="AI675" s="1398"/>
      <c r="AJ675" s="1398"/>
      <c r="AK675" s="1398"/>
      <c r="AL675" s="1398"/>
      <c r="AM675" s="1399"/>
      <c r="AN675" s="1399"/>
      <c r="AO675" s="1399"/>
      <c r="AP675" s="1399"/>
      <c r="AQ675" s="1399"/>
      <c r="AR675" s="1399"/>
      <c r="AS675" s="1399"/>
      <c r="AT675" s="1396"/>
      <c r="AU675" s="1400"/>
      <c r="AV675" s="1400"/>
      <c r="AW675" s="1319"/>
    </row>
    <row r="676">
      <c r="A676" s="1245"/>
      <c r="B676" s="1387"/>
      <c r="C676" s="1388"/>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391"/>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05"/>
    </row>
    <row r="677">
      <c r="A677" s="1288"/>
      <c r="B677" s="1392"/>
      <c r="C677" s="1393"/>
      <c r="D677" s="1394"/>
      <c r="E677" s="1394"/>
      <c r="F677" s="1394"/>
      <c r="G677" s="1394"/>
      <c r="H677" s="1395"/>
      <c r="I677" s="1395"/>
      <c r="J677" s="1396"/>
      <c r="K677" s="1396"/>
      <c r="L677" s="1396"/>
      <c r="M677" s="1396"/>
      <c r="N677" s="1396"/>
      <c r="O677" s="1396"/>
      <c r="P677" s="1396"/>
      <c r="Q677" s="1397"/>
      <c r="R677" s="1397"/>
      <c r="S677" s="1397"/>
      <c r="T677" s="1397"/>
      <c r="U677" s="1397"/>
      <c r="V677" s="1397"/>
      <c r="W677" s="1391"/>
      <c r="X677" s="1391"/>
      <c r="Y677" s="1391"/>
      <c r="Z677" s="1391"/>
      <c r="AA677" s="1387"/>
      <c r="AB677" s="1391"/>
      <c r="AC677" s="1391"/>
      <c r="AD677" s="1394"/>
      <c r="AE677" s="1394"/>
      <c r="AF677" s="1398"/>
      <c r="AG677" s="1398"/>
      <c r="AH677" s="1398"/>
      <c r="AI677" s="1398"/>
      <c r="AJ677" s="1398"/>
      <c r="AK677" s="1398"/>
      <c r="AL677" s="1398"/>
      <c r="AM677" s="1399"/>
      <c r="AN677" s="1399"/>
      <c r="AO677" s="1399"/>
      <c r="AP677" s="1399"/>
      <c r="AQ677" s="1399"/>
      <c r="AR677" s="1399"/>
      <c r="AS677" s="1399"/>
      <c r="AT677" s="1396"/>
      <c r="AU677" s="1400"/>
      <c r="AV677" s="1400"/>
      <c r="AW677" s="1319"/>
    </row>
    <row r="678">
      <c r="A678" s="1245"/>
      <c r="B678" s="1387"/>
      <c r="C678" s="1388"/>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391"/>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05"/>
    </row>
    <row r="679">
      <c r="A679" s="1288"/>
      <c r="B679" s="1392"/>
      <c r="C679" s="1393"/>
      <c r="D679" s="1394"/>
      <c r="E679" s="1394"/>
      <c r="F679" s="1394"/>
      <c r="G679" s="1394"/>
      <c r="H679" s="1395"/>
      <c r="I679" s="1395"/>
      <c r="J679" s="1396"/>
      <c r="K679" s="1396"/>
      <c r="L679" s="1396"/>
      <c r="M679" s="1396"/>
      <c r="N679" s="1396"/>
      <c r="O679" s="1396"/>
      <c r="P679" s="1396"/>
      <c r="Q679" s="1397"/>
      <c r="R679" s="1397"/>
      <c r="S679" s="1397"/>
      <c r="T679" s="1397"/>
      <c r="U679" s="1397"/>
      <c r="V679" s="1397"/>
      <c r="W679" s="1391"/>
      <c r="X679" s="1391"/>
      <c r="Y679" s="1391"/>
      <c r="Z679" s="1391"/>
      <c r="AA679" s="1387"/>
      <c r="AB679" s="1391"/>
      <c r="AC679" s="1391"/>
      <c r="AD679" s="1394"/>
      <c r="AE679" s="1394"/>
      <c r="AF679" s="1398"/>
      <c r="AG679" s="1398"/>
      <c r="AH679" s="1398"/>
      <c r="AI679" s="1398"/>
      <c r="AJ679" s="1398"/>
      <c r="AK679" s="1398"/>
      <c r="AL679" s="1398"/>
      <c r="AM679" s="1399"/>
      <c r="AN679" s="1399"/>
      <c r="AO679" s="1399"/>
      <c r="AP679" s="1399"/>
      <c r="AQ679" s="1399"/>
      <c r="AR679" s="1399"/>
      <c r="AS679" s="1399"/>
      <c r="AT679" s="1396"/>
      <c r="AU679" s="1400"/>
      <c r="AV679" s="1400"/>
      <c r="AW679" s="1319"/>
    </row>
    <row r="680">
      <c r="A680" s="1245"/>
      <c r="B680" s="1387"/>
      <c r="C680" s="1388"/>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391"/>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05"/>
    </row>
    <row r="681">
      <c r="A681" s="1288"/>
      <c r="B681" s="1392"/>
      <c r="C681" s="1393"/>
      <c r="D681" s="1394"/>
      <c r="E681" s="1394"/>
      <c r="F681" s="1394"/>
      <c r="G681" s="1394"/>
      <c r="H681" s="1395"/>
      <c r="I681" s="1395"/>
      <c r="J681" s="1396"/>
      <c r="K681" s="1396"/>
      <c r="L681" s="1396"/>
      <c r="M681" s="1396"/>
      <c r="N681" s="1396"/>
      <c r="O681" s="1396"/>
      <c r="P681" s="1396"/>
      <c r="Q681" s="1397"/>
      <c r="R681" s="1397"/>
      <c r="S681" s="1397"/>
      <c r="T681" s="1397"/>
      <c r="U681" s="1397"/>
      <c r="V681" s="1397"/>
      <c r="W681" s="1391"/>
      <c r="X681" s="1391"/>
      <c r="Y681" s="1391"/>
      <c r="Z681" s="1391"/>
      <c r="AA681" s="1387"/>
      <c r="AB681" s="1391"/>
      <c r="AC681" s="1391"/>
      <c r="AD681" s="1394"/>
      <c r="AE681" s="1394"/>
      <c r="AF681" s="1398"/>
      <c r="AG681" s="1398"/>
      <c r="AH681" s="1398"/>
      <c r="AI681" s="1398"/>
      <c r="AJ681" s="1398"/>
      <c r="AK681" s="1398"/>
      <c r="AL681" s="1398"/>
      <c r="AM681" s="1399"/>
      <c r="AN681" s="1399"/>
      <c r="AO681" s="1399"/>
      <c r="AP681" s="1399"/>
      <c r="AQ681" s="1399"/>
      <c r="AR681" s="1399"/>
      <c r="AS681" s="1399"/>
      <c r="AT681" s="1396"/>
      <c r="AU681" s="1400"/>
      <c r="AV681" s="1400"/>
      <c r="AW681" s="1319"/>
    </row>
    <row r="682">
      <c r="A682" s="1245"/>
      <c r="B682" s="1387"/>
      <c r="C682" s="1388"/>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391"/>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05"/>
    </row>
    <row r="683">
      <c r="A683" s="1288"/>
      <c r="B683" s="1392"/>
      <c r="C683" s="1393"/>
      <c r="D683" s="1394"/>
      <c r="E683" s="1394"/>
      <c r="F683" s="1394"/>
      <c r="G683" s="1394"/>
      <c r="H683" s="1395"/>
      <c r="I683" s="1395"/>
      <c r="J683" s="1396"/>
      <c r="K683" s="1396"/>
      <c r="L683" s="1396"/>
      <c r="M683" s="1396"/>
      <c r="N683" s="1396"/>
      <c r="O683" s="1396"/>
      <c r="P683" s="1396"/>
      <c r="Q683" s="1397"/>
      <c r="R683" s="1397"/>
      <c r="S683" s="1397"/>
      <c r="T683" s="1397"/>
      <c r="U683" s="1397"/>
      <c r="V683" s="1397"/>
      <c r="W683" s="1391"/>
      <c r="X683" s="1391"/>
      <c r="Y683" s="1391"/>
      <c r="Z683" s="1391"/>
      <c r="AA683" s="1387"/>
      <c r="AB683" s="1391"/>
      <c r="AC683" s="1391"/>
      <c r="AD683" s="1394"/>
      <c r="AE683" s="1394"/>
      <c r="AF683" s="1398"/>
      <c r="AG683" s="1398"/>
      <c r="AH683" s="1398"/>
      <c r="AI683" s="1398"/>
      <c r="AJ683" s="1398"/>
      <c r="AK683" s="1398"/>
      <c r="AL683" s="1398"/>
      <c r="AM683" s="1399"/>
      <c r="AN683" s="1399"/>
      <c r="AO683" s="1399"/>
      <c r="AP683" s="1399"/>
      <c r="AQ683" s="1399"/>
      <c r="AR683" s="1399"/>
      <c r="AS683" s="1399"/>
      <c r="AT683" s="1396"/>
      <c r="AU683" s="1400"/>
      <c r="AV683" s="1400"/>
      <c r="AW683" s="1319"/>
    </row>
    <row r="684">
      <c r="A684" s="1245"/>
      <c r="B684" s="1387"/>
      <c r="C684" s="1388"/>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391"/>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05"/>
    </row>
    <row r="685">
      <c r="A685" s="1288"/>
      <c r="B685" s="1392"/>
      <c r="C685" s="1393"/>
      <c r="D685" s="1394"/>
      <c r="E685" s="1394"/>
      <c r="F685" s="1394"/>
      <c r="G685" s="1394"/>
      <c r="H685" s="1395"/>
      <c r="I685" s="1395"/>
      <c r="J685" s="1396"/>
      <c r="K685" s="1396"/>
      <c r="L685" s="1396"/>
      <c r="M685" s="1396"/>
      <c r="N685" s="1396"/>
      <c r="O685" s="1396"/>
      <c r="P685" s="1396"/>
      <c r="Q685" s="1397"/>
      <c r="R685" s="1397"/>
      <c r="S685" s="1397"/>
      <c r="T685" s="1397"/>
      <c r="U685" s="1397"/>
      <c r="V685" s="1397"/>
      <c r="W685" s="1391"/>
      <c r="X685" s="1391"/>
      <c r="Y685" s="1391"/>
      <c r="Z685" s="1391"/>
      <c r="AA685" s="1387"/>
      <c r="AB685" s="1391"/>
      <c r="AC685" s="1391"/>
      <c r="AD685" s="1394"/>
      <c r="AE685" s="1394"/>
      <c r="AF685" s="1398"/>
      <c r="AG685" s="1398"/>
      <c r="AH685" s="1398"/>
      <c r="AI685" s="1398"/>
      <c r="AJ685" s="1398"/>
      <c r="AK685" s="1398"/>
      <c r="AL685" s="1398"/>
      <c r="AM685" s="1399"/>
      <c r="AN685" s="1399"/>
      <c r="AO685" s="1399"/>
      <c r="AP685" s="1399"/>
      <c r="AQ685" s="1399"/>
      <c r="AR685" s="1399"/>
      <c r="AS685" s="1399"/>
      <c r="AT685" s="1396"/>
      <c r="AU685" s="1400"/>
      <c r="AV685" s="1400"/>
      <c r="AW685" s="1319"/>
    </row>
    <row r="686">
      <c r="A686" s="1245"/>
      <c r="B686" s="1387"/>
      <c r="C686" s="1388"/>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391"/>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05"/>
    </row>
    <row r="687">
      <c r="A687" s="1288"/>
      <c r="B687" s="1392"/>
      <c r="C687" s="1393"/>
      <c r="D687" s="1394"/>
      <c r="E687" s="1394"/>
      <c r="F687" s="1394"/>
      <c r="G687" s="1394"/>
      <c r="H687" s="1395"/>
      <c r="I687" s="1395"/>
      <c r="J687" s="1396"/>
      <c r="K687" s="1396"/>
      <c r="L687" s="1396"/>
      <c r="M687" s="1396"/>
      <c r="N687" s="1396"/>
      <c r="O687" s="1396"/>
      <c r="P687" s="1396"/>
      <c r="Q687" s="1397"/>
      <c r="R687" s="1397"/>
      <c r="S687" s="1397"/>
      <c r="T687" s="1397"/>
      <c r="U687" s="1397"/>
      <c r="V687" s="1397"/>
      <c r="W687" s="1391"/>
      <c r="X687" s="1391"/>
      <c r="Y687" s="1391"/>
      <c r="Z687" s="1391"/>
      <c r="AA687" s="1387"/>
      <c r="AB687" s="1391"/>
      <c r="AC687" s="1391"/>
      <c r="AD687" s="1394"/>
      <c r="AE687" s="1394"/>
      <c r="AF687" s="1398"/>
      <c r="AG687" s="1398"/>
      <c r="AH687" s="1398"/>
      <c r="AI687" s="1398"/>
      <c r="AJ687" s="1398"/>
      <c r="AK687" s="1398"/>
      <c r="AL687" s="1398"/>
      <c r="AM687" s="1399"/>
      <c r="AN687" s="1399"/>
      <c r="AO687" s="1399"/>
      <c r="AP687" s="1399"/>
      <c r="AQ687" s="1399"/>
      <c r="AR687" s="1399"/>
      <c r="AS687" s="1399"/>
      <c r="AT687" s="1396"/>
      <c r="AU687" s="1400"/>
      <c r="AV687" s="1400"/>
      <c r="AW687" s="1319"/>
    </row>
    <row r="688">
      <c r="A688" s="1245"/>
      <c r="B688" s="1387"/>
      <c r="C688" s="1388"/>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391"/>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05"/>
    </row>
    <row r="689">
      <c r="A689" s="1288"/>
      <c r="B689" s="1392"/>
      <c r="C689" s="1393"/>
      <c r="D689" s="1394"/>
      <c r="E689" s="1394"/>
      <c r="F689" s="1394"/>
      <c r="G689" s="1394"/>
      <c r="H689" s="1395"/>
      <c r="I689" s="1395"/>
      <c r="J689" s="1396"/>
      <c r="K689" s="1396"/>
      <c r="L689" s="1396"/>
      <c r="M689" s="1396"/>
      <c r="N689" s="1396"/>
      <c r="O689" s="1396"/>
      <c r="P689" s="1396"/>
      <c r="Q689" s="1397"/>
      <c r="R689" s="1397"/>
      <c r="S689" s="1397"/>
      <c r="T689" s="1397"/>
      <c r="U689" s="1397"/>
      <c r="V689" s="1397"/>
      <c r="W689" s="1391"/>
      <c r="X689" s="1391"/>
      <c r="Y689" s="1391"/>
      <c r="Z689" s="1391"/>
      <c r="AA689" s="1387"/>
      <c r="AB689" s="1391"/>
      <c r="AC689" s="1391"/>
      <c r="AD689" s="1394"/>
      <c r="AE689" s="1394"/>
      <c r="AF689" s="1398"/>
      <c r="AG689" s="1398"/>
      <c r="AH689" s="1398"/>
      <c r="AI689" s="1398"/>
      <c r="AJ689" s="1398"/>
      <c r="AK689" s="1398"/>
      <c r="AL689" s="1398"/>
      <c r="AM689" s="1399"/>
      <c r="AN689" s="1399"/>
      <c r="AO689" s="1399"/>
      <c r="AP689" s="1399"/>
      <c r="AQ689" s="1399"/>
      <c r="AR689" s="1399"/>
      <c r="AS689" s="1399"/>
      <c r="AT689" s="1396"/>
      <c r="AU689" s="1400"/>
      <c r="AV689" s="1400"/>
      <c r="AW689" s="1319"/>
    </row>
    <row r="690">
      <c r="A690" s="1245"/>
      <c r="B690" s="1387"/>
      <c r="C690" s="1388"/>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391"/>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05"/>
    </row>
    <row r="691">
      <c r="A691" s="1288"/>
      <c r="B691" s="1392"/>
      <c r="C691" s="1393"/>
      <c r="D691" s="1394"/>
      <c r="E691" s="1394"/>
      <c r="F691" s="1394"/>
      <c r="G691" s="1394"/>
      <c r="H691" s="1395"/>
      <c r="I691" s="1395"/>
      <c r="J691" s="1396"/>
      <c r="K691" s="1396"/>
      <c r="L691" s="1396"/>
      <c r="M691" s="1396"/>
      <c r="N691" s="1396"/>
      <c r="O691" s="1396"/>
      <c r="P691" s="1396"/>
      <c r="Q691" s="1397"/>
      <c r="R691" s="1397"/>
      <c r="S691" s="1397"/>
      <c r="T691" s="1397"/>
      <c r="U691" s="1397"/>
      <c r="V691" s="1397"/>
      <c r="W691" s="1391"/>
      <c r="X691" s="1391"/>
      <c r="Y691" s="1391"/>
      <c r="Z691" s="1391"/>
      <c r="AA691" s="1387"/>
      <c r="AB691" s="1391"/>
      <c r="AC691" s="1391"/>
      <c r="AD691" s="1394"/>
      <c r="AE691" s="1394"/>
      <c r="AF691" s="1398"/>
      <c r="AG691" s="1398"/>
      <c r="AH691" s="1398"/>
      <c r="AI691" s="1398"/>
      <c r="AJ691" s="1398"/>
      <c r="AK691" s="1398"/>
      <c r="AL691" s="1398"/>
      <c r="AM691" s="1399"/>
      <c r="AN691" s="1399"/>
      <c r="AO691" s="1399"/>
      <c r="AP691" s="1399"/>
      <c r="AQ691" s="1399"/>
      <c r="AR691" s="1399"/>
      <c r="AS691" s="1399"/>
      <c r="AT691" s="1396"/>
      <c r="AU691" s="1400"/>
      <c r="AV691" s="1400"/>
      <c r="AW691" s="1319"/>
    </row>
    <row r="692">
      <c r="A692" s="1245"/>
      <c r="B692" s="1387"/>
      <c r="C692" s="1388"/>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391"/>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05"/>
    </row>
    <row r="693">
      <c r="A693" s="1288"/>
      <c r="B693" s="1392"/>
      <c r="C693" s="1393"/>
      <c r="D693" s="1394"/>
      <c r="E693" s="1394"/>
      <c r="F693" s="1394"/>
      <c r="G693" s="1394"/>
      <c r="H693" s="1395"/>
      <c r="I693" s="1395"/>
      <c r="J693" s="1396"/>
      <c r="K693" s="1396"/>
      <c r="L693" s="1396"/>
      <c r="M693" s="1396"/>
      <c r="N693" s="1396"/>
      <c r="O693" s="1396"/>
      <c r="P693" s="1396"/>
      <c r="Q693" s="1397"/>
      <c r="R693" s="1397"/>
      <c r="S693" s="1397"/>
      <c r="T693" s="1397"/>
      <c r="U693" s="1397"/>
      <c r="V693" s="1397"/>
      <c r="W693" s="1391"/>
      <c r="X693" s="1391"/>
      <c r="Y693" s="1391"/>
      <c r="Z693" s="1391"/>
      <c r="AA693" s="1387"/>
      <c r="AB693" s="1391"/>
      <c r="AC693" s="1391"/>
      <c r="AD693" s="1394"/>
      <c r="AE693" s="1394"/>
      <c r="AF693" s="1398"/>
      <c r="AG693" s="1398"/>
      <c r="AH693" s="1398"/>
      <c r="AI693" s="1398"/>
      <c r="AJ693" s="1398"/>
      <c r="AK693" s="1398"/>
      <c r="AL693" s="1398"/>
      <c r="AM693" s="1399"/>
      <c r="AN693" s="1399"/>
      <c r="AO693" s="1399"/>
      <c r="AP693" s="1399"/>
      <c r="AQ693" s="1399"/>
      <c r="AR693" s="1399"/>
      <c r="AS693" s="1399"/>
      <c r="AT693" s="1396"/>
      <c r="AU693" s="1400"/>
      <c r="AV693" s="1400"/>
      <c r="AW693" s="1319"/>
    </row>
    <row r="694">
      <c r="A694" s="1245"/>
      <c r="B694" s="1387"/>
      <c r="C694" s="1388"/>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391"/>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05"/>
    </row>
    <row r="695">
      <c r="A695" s="1288"/>
      <c r="B695" s="1392"/>
      <c r="C695" s="1393"/>
      <c r="D695" s="1394"/>
      <c r="E695" s="1394"/>
      <c r="F695" s="1394"/>
      <c r="G695" s="1394"/>
      <c r="H695" s="1395"/>
      <c r="I695" s="1395"/>
      <c r="J695" s="1396"/>
      <c r="K695" s="1396"/>
      <c r="L695" s="1396"/>
      <c r="M695" s="1396"/>
      <c r="N695" s="1396"/>
      <c r="O695" s="1396"/>
      <c r="P695" s="1396"/>
      <c r="Q695" s="1397"/>
      <c r="R695" s="1397"/>
      <c r="S695" s="1397"/>
      <c r="T695" s="1397"/>
      <c r="U695" s="1397"/>
      <c r="V695" s="1397"/>
      <c r="W695" s="1391"/>
      <c r="X695" s="1391"/>
      <c r="Y695" s="1391"/>
      <c r="Z695" s="1391"/>
      <c r="AA695" s="1387"/>
      <c r="AB695" s="1391"/>
      <c r="AC695" s="1391"/>
      <c r="AD695" s="1394"/>
      <c r="AE695" s="1394"/>
      <c r="AF695" s="1398"/>
      <c r="AG695" s="1398"/>
      <c r="AH695" s="1398"/>
      <c r="AI695" s="1398"/>
      <c r="AJ695" s="1398"/>
      <c r="AK695" s="1398"/>
      <c r="AL695" s="1398"/>
      <c r="AM695" s="1399"/>
      <c r="AN695" s="1399"/>
      <c r="AO695" s="1399"/>
      <c r="AP695" s="1399"/>
      <c r="AQ695" s="1399"/>
      <c r="AR695" s="1399"/>
      <c r="AS695" s="1399"/>
      <c r="AT695" s="1396"/>
      <c r="AU695" s="1400"/>
      <c r="AV695" s="1400"/>
      <c r="AW695" s="1319"/>
    </row>
    <row r="696">
      <c r="A696" s="1245"/>
      <c r="B696" s="1387"/>
      <c r="C696" s="1388"/>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391"/>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05"/>
    </row>
    <row r="697">
      <c r="A697" s="1288"/>
      <c r="B697" s="1392"/>
      <c r="C697" s="1393"/>
      <c r="D697" s="1394"/>
      <c r="E697" s="1394"/>
      <c r="F697" s="1394"/>
      <c r="G697" s="1394"/>
      <c r="H697" s="1395"/>
      <c r="I697" s="1395"/>
      <c r="J697" s="1396"/>
      <c r="K697" s="1396"/>
      <c r="L697" s="1396"/>
      <c r="M697" s="1396"/>
      <c r="N697" s="1396"/>
      <c r="O697" s="1396"/>
      <c r="P697" s="1396"/>
      <c r="Q697" s="1397"/>
      <c r="R697" s="1397"/>
      <c r="S697" s="1397"/>
      <c r="T697" s="1397"/>
      <c r="U697" s="1397"/>
      <c r="V697" s="1397"/>
      <c r="W697" s="1391"/>
      <c r="X697" s="1391"/>
      <c r="Y697" s="1391"/>
      <c r="Z697" s="1391"/>
      <c r="AA697" s="1387"/>
      <c r="AB697" s="1391"/>
      <c r="AC697" s="1391"/>
      <c r="AD697" s="1394"/>
      <c r="AE697" s="1394"/>
      <c r="AF697" s="1398"/>
      <c r="AG697" s="1398"/>
      <c r="AH697" s="1398"/>
      <c r="AI697" s="1398"/>
      <c r="AJ697" s="1398"/>
      <c r="AK697" s="1398"/>
      <c r="AL697" s="1398"/>
      <c r="AM697" s="1399"/>
      <c r="AN697" s="1399"/>
      <c r="AO697" s="1399"/>
      <c r="AP697" s="1399"/>
      <c r="AQ697" s="1399"/>
      <c r="AR697" s="1399"/>
      <c r="AS697" s="1399"/>
      <c r="AT697" s="1396"/>
      <c r="AU697" s="1400"/>
      <c r="AV697" s="1400"/>
      <c r="AW697" s="1319"/>
    </row>
    <row r="698">
      <c r="A698" s="1245"/>
      <c r="B698" s="1387"/>
      <c r="C698" s="1388"/>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391"/>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05"/>
    </row>
    <row r="699">
      <c r="A699" s="1288"/>
      <c r="B699" s="1392"/>
      <c r="C699" s="1393"/>
      <c r="D699" s="1394"/>
      <c r="E699" s="1394"/>
      <c r="F699" s="1394"/>
      <c r="G699" s="1394"/>
      <c r="H699" s="1395"/>
      <c r="I699" s="1395"/>
      <c r="J699" s="1396"/>
      <c r="K699" s="1396"/>
      <c r="L699" s="1396"/>
      <c r="M699" s="1396"/>
      <c r="N699" s="1396"/>
      <c r="O699" s="1396"/>
      <c r="P699" s="1396"/>
      <c r="Q699" s="1397"/>
      <c r="R699" s="1397"/>
      <c r="S699" s="1397"/>
      <c r="T699" s="1397"/>
      <c r="U699" s="1397"/>
      <c r="V699" s="1397"/>
      <c r="W699" s="1391"/>
      <c r="X699" s="1391"/>
      <c r="Y699" s="1391"/>
      <c r="Z699" s="1391"/>
      <c r="AA699" s="1387"/>
      <c r="AB699" s="1391"/>
      <c r="AC699" s="1391"/>
      <c r="AD699" s="1394"/>
      <c r="AE699" s="1394"/>
      <c r="AF699" s="1398"/>
      <c r="AG699" s="1398"/>
      <c r="AH699" s="1398"/>
      <c r="AI699" s="1398"/>
      <c r="AJ699" s="1398"/>
      <c r="AK699" s="1398"/>
      <c r="AL699" s="1398"/>
      <c r="AM699" s="1399"/>
      <c r="AN699" s="1399"/>
      <c r="AO699" s="1399"/>
      <c r="AP699" s="1399"/>
      <c r="AQ699" s="1399"/>
      <c r="AR699" s="1399"/>
      <c r="AS699" s="1399"/>
      <c r="AT699" s="1396"/>
      <c r="AU699" s="1400"/>
      <c r="AV699" s="1400"/>
      <c r="AW699" s="1319"/>
    </row>
    <row r="700">
      <c r="A700" s="1245"/>
      <c r="B700" s="1387"/>
      <c r="C700" s="1388"/>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391"/>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05"/>
    </row>
    <row r="701">
      <c r="A701" s="1288"/>
      <c r="B701" s="1392"/>
      <c r="C701" s="1393"/>
      <c r="D701" s="1394"/>
      <c r="E701" s="1394"/>
      <c r="F701" s="1394"/>
      <c r="G701" s="1394"/>
      <c r="H701" s="1395"/>
      <c r="I701" s="1395"/>
      <c r="J701" s="1396"/>
      <c r="K701" s="1396"/>
      <c r="L701" s="1396"/>
      <c r="M701" s="1396"/>
      <c r="N701" s="1396"/>
      <c r="O701" s="1396"/>
      <c r="P701" s="1396"/>
      <c r="Q701" s="1397"/>
      <c r="R701" s="1397"/>
      <c r="S701" s="1397"/>
      <c r="T701" s="1397"/>
      <c r="U701" s="1397"/>
      <c r="V701" s="1397"/>
      <c r="W701" s="1391"/>
      <c r="X701" s="1391"/>
      <c r="Y701" s="1391"/>
      <c r="Z701" s="1391"/>
      <c r="AA701" s="1387"/>
      <c r="AB701" s="1391"/>
      <c r="AC701" s="1391"/>
      <c r="AD701" s="1394"/>
      <c r="AE701" s="1394"/>
      <c r="AF701" s="1398"/>
      <c r="AG701" s="1398"/>
      <c r="AH701" s="1398"/>
      <c r="AI701" s="1398"/>
      <c r="AJ701" s="1398"/>
      <c r="AK701" s="1398"/>
      <c r="AL701" s="1398"/>
      <c r="AM701" s="1399"/>
      <c r="AN701" s="1399"/>
      <c r="AO701" s="1399"/>
      <c r="AP701" s="1399"/>
      <c r="AQ701" s="1399"/>
      <c r="AR701" s="1399"/>
      <c r="AS701" s="1399"/>
      <c r="AT701" s="1396"/>
      <c r="AU701" s="1400"/>
      <c r="AV701" s="1400"/>
      <c r="AW701" s="1319"/>
    </row>
    <row r="702">
      <c r="A702" s="1245"/>
      <c r="B702" s="1387"/>
      <c r="C702" s="1388"/>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391"/>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05"/>
    </row>
    <row r="703">
      <c r="A703" s="1288"/>
      <c r="B703" s="1392"/>
      <c r="C703" s="1393"/>
      <c r="D703" s="1394"/>
      <c r="E703" s="1394"/>
      <c r="F703" s="1394"/>
      <c r="G703" s="1394"/>
      <c r="H703" s="1395"/>
      <c r="I703" s="1395"/>
      <c r="J703" s="1396"/>
      <c r="K703" s="1396"/>
      <c r="L703" s="1396"/>
      <c r="M703" s="1396"/>
      <c r="N703" s="1396"/>
      <c r="O703" s="1396"/>
      <c r="P703" s="1396"/>
      <c r="Q703" s="1397"/>
      <c r="R703" s="1397"/>
      <c r="S703" s="1397"/>
      <c r="T703" s="1397"/>
      <c r="U703" s="1397"/>
      <c r="V703" s="1397"/>
      <c r="W703" s="1391"/>
      <c r="X703" s="1391"/>
      <c r="Y703" s="1391"/>
      <c r="Z703" s="1391"/>
      <c r="AA703" s="1387"/>
      <c r="AB703" s="1391"/>
      <c r="AC703" s="1391"/>
      <c r="AD703" s="1394"/>
      <c r="AE703" s="1394"/>
      <c r="AF703" s="1398"/>
      <c r="AG703" s="1398"/>
      <c r="AH703" s="1398"/>
      <c r="AI703" s="1398"/>
      <c r="AJ703" s="1398"/>
      <c r="AK703" s="1398"/>
      <c r="AL703" s="1398"/>
      <c r="AM703" s="1399"/>
      <c r="AN703" s="1399"/>
      <c r="AO703" s="1399"/>
      <c r="AP703" s="1399"/>
      <c r="AQ703" s="1399"/>
      <c r="AR703" s="1399"/>
      <c r="AS703" s="1399"/>
      <c r="AT703" s="1396"/>
      <c r="AU703" s="1400"/>
      <c r="AV703" s="1400"/>
      <c r="AW703" s="1319"/>
    </row>
    <row r="704">
      <c r="A704" s="1245"/>
      <c r="B704" s="1387"/>
      <c r="C704" s="1388"/>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391"/>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05"/>
    </row>
    <row r="705">
      <c r="A705" s="1288"/>
      <c r="B705" s="1392"/>
      <c r="C705" s="1393"/>
      <c r="D705" s="1394"/>
      <c r="E705" s="1394"/>
      <c r="F705" s="1394"/>
      <c r="G705" s="1394"/>
      <c r="H705" s="1395"/>
      <c r="I705" s="1395"/>
      <c r="J705" s="1396"/>
      <c r="K705" s="1396"/>
      <c r="L705" s="1396"/>
      <c r="M705" s="1396"/>
      <c r="N705" s="1396"/>
      <c r="O705" s="1396"/>
      <c r="P705" s="1396"/>
      <c r="Q705" s="1397"/>
      <c r="R705" s="1397"/>
      <c r="S705" s="1397"/>
      <c r="T705" s="1397"/>
      <c r="U705" s="1397"/>
      <c r="V705" s="1397"/>
      <c r="W705" s="1391"/>
      <c r="X705" s="1391"/>
      <c r="Y705" s="1391"/>
      <c r="Z705" s="1391"/>
      <c r="AA705" s="1387"/>
      <c r="AB705" s="1391"/>
      <c r="AC705" s="1391"/>
      <c r="AD705" s="1394"/>
      <c r="AE705" s="1394"/>
      <c r="AF705" s="1398"/>
      <c r="AG705" s="1398"/>
      <c r="AH705" s="1398"/>
      <c r="AI705" s="1398"/>
      <c r="AJ705" s="1398"/>
      <c r="AK705" s="1398"/>
      <c r="AL705" s="1398"/>
      <c r="AM705" s="1399"/>
      <c r="AN705" s="1399"/>
      <c r="AO705" s="1399"/>
      <c r="AP705" s="1399"/>
      <c r="AQ705" s="1399"/>
      <c r="AR705" s="1399"/>
      <c r="AS705" s="1399"/>
      <c r="AT705" s="1396"/>
      <c r="AU705" s="1400"/>
      <c r="AV705" s="1400"/>
      <c r="AW705" s="1319"/>
    </row>
    <row r="706">
      <c r="A706" s="1245"/>
      <c r="B706" s="1387"/>
      <c r="C706" s="1388"/>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391"/>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05"/>
    </row>
    <row r="707">
      <c r="A707" s="1288"/>
      <c r="B707" s="1392"/>
      <c r="C707" s="1393"/>
      <c r="D707" s="1394"/>
      <c r="E707" s="1394"/>
      <c r="F707" s="1394"/>
      <c r="G707" s="1394"/>
      <c r="H707" s="1395"/>
      <c r="I707" s="1395"/>
      <c r="J707" s="1396"/>
      <c r="K707" s="1396"/>
      <c r="L707" s="1396"/>
      <c r="M707" s="1396"/>
      <c r="N707" s="1396"/>
      <c r="O707" s="1396"/>
      <c r="P707" s="1396"/>
      <c r="Q707" s="1397"/>
      <c r="R707" s="1397"/>
      <c r="S707" s="1397"/>
      <c r="T707" s="1397"/>
      <c r="U707" s="1397"/>
      <c r="V707" s="1397"/>
      <c r="W707" s="1391"/>
      <c r="X707" s="1391"/>
      <c r="Y707" s="1391"/>
      <c r="Z707" s="1391"/>
      <c r="AA707" s="1387"/>
      <c r="AB707" s="1391"/>
      <c r="AC707" s="1391"/>
      <c r="AD707" s="1394"/>
      <c r="AE707" s="1394"/>
      <c r="AF707" s="1398"/>
      <c r="AG707" s="1398"/>
      <c r="AH707" s="1398"/>
      <c r="AI707" s="1398"/>
      <c r="AJ707" s="1398"/>
      <c r="AK707" s="1398"/>
      <c r="AL707" s="1398"/>
      <c r="AM707" s="1399"/>
      <c r="AN707" s="1399"/>
      <c r="AO707" s="1399"/>
      <c r="AP707" s="1399"/>
      <c r="AQ707" s="1399"/>
      <c r="AR707" s="1399"/>
      <c r="AS707" s="1399"/>
      <c r="AT707" s="1396"/>
      <c r="AU707" s="1400"/>
      <c r="AV707" s="1400"/>
      <c r="AW707" s="1319"/>
    </row>
    <row r="708">
      <c r="A708" s="1245"/>
      <c r="B708" s="1387"/>
      <c r="C708" s="1388"/>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391"/>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05"/>
    </row>
    <row r="709">
      <c r="A709" s="1288"/>
      <c r="B709" s="1392"/>
      <c r="C709" s="1393"/>
      <c r="D709" s="1394"/>
      <c r="E709" s="1394"/>
      <c r="F709" s="1394"/>
      <c r="G709" s="1394"/>
      <c r="H709" s="1395"/>
      <c r="I709" s="1395"/>
      <c r="J709" s="1396"/>
      <c r="K709" s="1396"/>
      <c r="L709" s="1396"/>
      <c r="M709" s="1396"/>
      <c r="N709" s="1396"/>
      <c r="O709" s="1396"/>
      <c r="P709" s="1396"/>
      <c r="Q709" s="1397"/>
      <c r="R709" s="1397"/>
      <c r="S709" s="1397"/>
      <c r="T709" s="1397"/>
      <c r="U709" s="1397"/>
      <c r="V709" s="1397"/>
      <c r="W709" s="1391"/>
      <c r="X709" s="1391"/>
      <c r="Y709" s="1391"/>
      <c r="Z709" s="1391"/>
      <c r="AA709" s="1387"/>
      <c r="AB709" s="1391"/>
      <c r="AC709" s="1391"/>
      <c r="AD709" s="1394"/>
      <c r="AE709" s="1394"/>
      <c r="AF709" s="1398"/>
      <c r="AG709" s="1398"/>
      <c r="AH709" s="1398"/>
      <c r="AI709" s="1398"/>
      <c r="AJ709" s="1398"/>
      <c r="AK709" s="1398"/>
      <c r="AL709" s="1398"/>
      <c r="AM709" s="1399"/>
      <c r="AN709" s="1399"/>
      <c r="AO709" s="1399"/>
      <c r="AP709" s="1399"/>
      <c r="AQ709" s="1399"/>
      <c r="AR709" s="1399"/>
      <c r="AS709" s="1399"/>
      <c r="AT709" s="1396"/>
      <c r="AU709" s="1400"/>
      <c r="AV709" s="1400"/>
      <c r="AW709" s="1319"/>
    </row>
    <row r="710">
      <c r="A710" s="1245"/>
      <c r="B710" s="1387"/>
      <c r="C710" s="1388"/>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391"/>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05"/>
    </row>
    <row r="711">
      <c r="A711" s="1288"/>
      <c r="B711" s="1392"/>
      <c r="C711" s="1393"/>
      <c r="D711" s="1394"/>
      <c r="E711" s="1394"/>
      <c r="F711" s="1394"/>
      <c r="G711" s="1394"/>
      <c r="H711" s="1395"/>
      <c r="I711" s="1395"/>
      <c r="J711" s="1396"/>
      <c r="K711" s="1396"/>
      <c r="L711" s="1396"/>
      <c r="M711" s="1396"/>
      <c r="N711" s="1396"/>
      <c r="O711" s="1396"/>
      <c r="P711" s="1396"/>
      <c r="Q711" s="1397"/>
      <c r="R711" s="1397"/>
      <c r="S711" s="1397"/>
      <c r="T711" s="1397"/>
      <c r="U711" s="1397"/>
      <c r="V711" s="1397"/>
      <c r="W711" s="1391"/>
      <c r="X711" s="1391"/>
      <c r="Y711" s="1391"/>
      <c r="Z711" s="1391"/>
      <c r="AA711" s="1387"/>
      <c r="AB711" s="1391"/>
      <c r="AC711" s="1391"/>
      <c r="AD711" s="1394"/>
      <c r="AE711" s="1394"/>
      <c r="AF711" s="1398"/>
      <c r="AG711" s="1398"/>
      <c r="AH711" s="1398"/>
      <c r="AI711" s="1398"/>
      <c r="AJ711" s="1398"/>
      <c r="AK711" s="1398"/>
      <c r="AL711" s="1398"/>
      <c r="AM711" s="1399"/>
      <c r="AN711" s="1399"/>
      <c r="AO711" s="1399"/>
      <c r="AP711" s="1399"/>
      <c r="AQ711" s="1399"/>
      <c r="AR711" s="1399"/>
      <c r="AS711" s="1399"/>
      <c r="AT711" s="1396"/>
      <c r="AU711" s="1400"/>
      <c r="AV711" s="1400"/>
      <c r="AW711" s="1319"/>
    </row>
    <row r="712">
      <c r="A712" s="1245"/>
      <c r="B712" s="1387"/>
      <c r="C712" s="1388"/>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391"/>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05"/>
    </row>
    <row r="713">
      <c r="A713" s="1288"/>
      <c r="B713" s="1392"/>
      <c r="C713" s="1393"/>
      <c r="D713" s="1394"/>
      <c r="E713" s="1394"/>
      <c r="F713" s="1394"/>
      <c r="G713" s="1394"/>
      <c r="H713" s="1395"/>
      <c r="I713" s="1395"/>
      <c r="J713" s="1396"/>
      <c r="K713" s="1396"/>
      <c r="L713" s="1396"/>
      <c r="M713" s="1396"/>
      <c r="N713" s="1396"/>
      <c r="O713" s="1396"/>
      <c r="P713" s="1396"/>
      <c r="Q713" s="1397"/>
      <c r="R713" s="1397"/>
      <c r="S713" s="1397"/>
      <c r="T713" s="1397"/>
      <c r="U713" s="1397"/>
      <c r="V713" s="1397"/>
      <c r="W713" s="1391"/>
      <c r="X713" s="1391"/>
      <c r="Y713" s="1391"/>
      <c r="Z713" s="1391"/>
      <c r="AA713" s="1387"/>
      <c r="AB713" s="1391"/>
      <c r="AC713" s="1391"/>
      <c r="AD713" s="1394"/>
      <c r="AE713" s="1394"/>
      <c r="AF713" s="1398"/>
      <c r="AG713" s="1398"/>
      <c r="AH713" s="1398"/>
      <c r="AI713" s="1398"/>
      <c r="AJ713" s="1398"/>
      <c r="AK713" s="1398"/>
      <c r="AL713" s="1398"/>
      <c r="AM713" s="1399"/>
      <c r="AN713" s="1399"/>
      <c r="AO713" s="1399"/>
      <c r="AP713" s="1399"/>
      <c r="AQ713" s="1399"/>
      <c r="AR713" s="1399"/>
      <c r="AS713" s="1399"/>
      <c r="AT713" s="1396"/>
      <c r="AU713" s="1400"/>
      <c r="AV713" s="1400"/>
      <c r="AW713" s="1319"/>
    </row>
    <row r="714">
      <c r="A714" s="1245"/>
      <c r="B714" s="1387"/>
      <c r="C714" s="1388"/>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391"/>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05"/>
    </row>
    <row r="715">
      <c r="A715" s="1288"/>
      <c r="B715" s="1392"/>
      <c r="C715" s="1393"/>
      <c r="D715" s="1394"/>
      <c r="E715" s="1394"/>
      <c r="F715" s="1394"/>
      <c r="G715" s="1394"/>
      <c r="H715" s="1395"/>
      <c r="I715" s="1395"/>
      <c r="J715" s="1396"/>
      <c r="K715" s="1396"/>
      <c r="L715" s="1396"/>
      <c r="M715" s="1396"/>
      <c r="N715" s="1396"/>
      <c r="O715" s="1396"/>
      <c r="P715" s="1396"/>
      <c r="Q715" s="1397"/>
      <c r="R715" s="1397"/>
      <c r="S715" s="1397"/>
      <c r="T715" s="1397"/>
      <c r="U715" s="1397"/>
      <c r="V715" s="1397"/>
      <c r="W715" s="1391"/>
      <c r="X715" s="1391"/>
      <c r="Y715" s="1391"/>
      <c r="Z715" s="1391"/>
      <c r="AA715" s="1387"/>
      <c r="AB715" s="1391"/>
      <c r="AC715" s="1391"/>
      <c r="AD715" s="1394"/>
      <c r="AE715" s="1394"/>
      <c r="AF715" s="1398"/>
      <c r="AG715" s="1398"/>
      <c r="AH715" s="1398"/>
      <c r="AI715" s="1398"/>
      <c r="AJ715" s="1398"/>
      <c r="AK715" s="1398"/>
      <c r="AL715" s="1398"/>
      <c r="AM715" s="1399"/>
      <c r="AN715" s="1399"/>
      <c r="AO715" s="1399"/>
      <c r="AP715" s="1399"/>
      <c r="AQ715" s="1399"/>
      <c r="AR715" s="1399"/>
      <c r="AS715" s="1399"/>
      <c r="AT715" s="1396"/>
      <c r="AU715" s="1400"/>
      <c r="AV715" s="1400"/>
      <c r="AW715" s="1319"/>
    </row>
    <row r="716">
      <c r="A716" s="1245"/>
      <c r="B716" s="1387"/>
      <c r="C716" s="1388"/>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391"/>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05"/>
    </row>
    <row r="717">
      <c r="A717" s="1288"/>
      <c r="B717" s="1392"/>
      <c r="C717" s="1393"/>
      <c r="D717" s="1394"/>
      <c r="E717" s="1394"/>
      <c r="F717" s="1394"/>
      <c r="G717" s="1394"/>
      <c r="H717" s="1395"/>
      <c r="I717" s="1395"/>
      <c r="J717" s="1396"/>
      <c r="K717" s="1396"/>
      <c r="L717" s="1396"/>
      <c r="M717" s="1396"/>
      <c r="N717" s="1396"/>
      <c r="O717" s="1396"/>
      <c r="P717" s="1396"/>
      <c r="Q717" s="1397"/>
      <c r="R717" s="1397"/>
      <c r="S717" s="1397"/>
      <c r="T717" s="1397"/>
      <c r="U717" s="1397"/>
      <c r="V717" s="1397"/>
      <c r="W717" s="1391"/>
      <c r="X717" s="1391"/>
      <c r="Y717" s="1391"/>
      <c r="Z717" s="1391"/>
      <c r="AA717" s="1387"/>
      <c r="AB717" s="1391"/>
      <c r="AC717" s="1391"/>
      <c r="AD717" s="1394"/>
      <c r="AE717" s="1394"/>
      <c r="AF717" s="1398"/>
      <c r="AG717" s="1398"/>
      <c r="AH717" s="1398"/>
      <c r="AI717" s="1398"/>
      <c r="AJ717" s="1398"/>
      <c r="AK717" s="1398"/>
      <c r="AL717" s="1398"/>
      <c r="AM717" s="1399"/>
      <c r="AN717" s="1399"/>
      <c r="AO717" s="1399"/>
      <c r="AP717" s="1399"/>
      <c r="AQ717" s="1399"/>
      <c r="AR717" s="1399"/>
      <c r="AS717" s="1399"/>
      <c r="AT717" s="1396"/>
      <c r="AU717" s="1400"/>
      <c r="AV717" s="1400"/>
      <c r="AW717" s="1319"/>
    </row>
    <row r="718">
      <c r="A718" s="1245"/>
      <c r="B718" s="1387"/>
      <c r="C718" s="1388"/>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391"/>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05"/>
    </row>
    <row r="719">
      <c r="A719" s="1288"/>
      <c r="B719" s="1392"/>
      <c r="C719" s="1393"/>
      <c r="D719" s="1394"/>
      <c r="E719" s="1394"/>
      <c r="F719" s="1394"/>
      <c r="G719" s="1394"/>
      <c r="H719" s="1395"/>
      <c r="I719" s="1395"/>
      <c r="J719" s="1396"/>
      <c r="K719" s="1396"/>
      <c r="L719" s="1396"/>
      <c r="M719" s="1396"/>
      <c r="N719" s="1396"/>
      <c r="O719" s="1396"/>
      <c r="P719" s="1396"/>
      <c r="Q719" s="1397"/>
      <c r="R719" s="1397"/>
      <c r="S719" s="1397"/>
      <c r="T719" s="1397"/>
      <c r="U719" s="1397"/>
      <c r="V719" s="1397"/>
      <c r="W719" s="1391"/>
      <c r="X719" s="1391"/>
      <c r="Y719" s="1391"/>
      <c r="Z719" s="1391"/>
      <c r="AA719" s="1387"/>
      <c r="AB719" s="1391"/>
      <c r="AC719" s="1391"/>
      <c r="AD719" s="1394"/>
      <c r="AE719" s="1394"/>
      <c r="AF719" s="1398"/>
      <c r="AG719" s="1398"/>
      <c r="AH719" s="1398"/>
      <c r="AI719" s="1398"/>
      <c r="AJ719" s="1398"/>
      <c r="AK719" s="1398"/>
      <c r="AL719" s="1398"/>
      <c r="AM719" s="1399"/>
      <c r="AN719" s="1399"/>
      <c r="AO719" s="1399"/>
      <c r="AP719" s="1399"/>
      <c r="AQ719" s="1399"/>
      <c r="AR719" s="1399"/>
      <c r="AS719" s="1399"/>
      <c r="AT719" s="1396"/>
      <c r="AU719" s="1400"/>
      <c r="AV719" s="1400"/>
      <c r="AW719" s="1319"/>
    </row>
    <row r="720">
      <c r="A720" s="1245"/>
      <c r="B720" s="1387"/>
      <c r="C720" s="1388"/>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391"/>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05"/>
    </row>
    <row r="721">
      <c r="A721" s="1288"/>
      <c r="B721" s="1392"/>
      <c r="C721" s="1393"/>
      <c r="D721" s="1394"/>
      <c r="E721" s="1394"/>
      <c r="F721" s="1394"/>
      <c r="G721" s="1394"/>
      <c r="H721" s="1395"/>
      <c r="I721" s="1395"/>
      <c r="J721" s="1396"/>
      <c r="K721" s="1396"/>
      <c r="L721" s="1396"/>
      <c r="M721" s="1396"/>
      <c r="N721" s="1396"/>
      <c r="O721" s="1396"/>
      <c r="P721" s="1396"/>
      <c r="Q721" s="1397"/>
      <c r="R721" s="1397"/>
      <c r="S721" s="1397"/>
      <c r="T721" s="1397"/>
      <c r="U721" s="1397"/>
      <c r="V721" s="1397"/>
      <c r="W721" s="1391"/>
      <c r="X721" s="1391"/>
      <c r="Y721" s="1391"/>
      <c r="Z721" s="1391"/>
      <c r="AA721" s="1387"/>
      <c r="AB721" s="1391"/>
      <c r="AC721" s="1391"/>
      <c r="AD721" s="1394"/>
      <c r="AE721" s="1394"/>
      <c r="AF721" s="1398"/>
      <c r="AG721" s="1398"/>
      <c r="AH721" s="1398"/>
      <c r="AI721" s="1398"/>
      <c r="AJ721" s="1398"/>
      <c r="AK721" s="1398"/>
      <c r="AL721" s="1398"/>
      <c r="AM721" s="1399"/>
      <c r="AN721" s="1399"/>
      <c r="AO721" s="1399"/>
      <c r="AP721" s="1399"/>
      <c r="AQ721" s="1399"/>
      <c r="AR721" s="1399"/>
      <c r="AS721" s="1399"/>
      <c r="AT721" s="1396"/>
      <c r="AU721" s="1400"/>
      <c r="AV721" s="1400"/>
      <c r="AW721" s="1319"/>
    </row>
    <row r="722">
      <c r="A722" s="1245"/>
      <c r="B722" s="1387"/>
      <c r="C722" s="1388"/>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391"/>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05"/>
    </row>
    <row r="723">
      <c r="A723" s="1288"/>
      <c r="B723" s="1392"/>
      <c r="C723" s="1393"/>
      <c r="D723" s="1394"/>
      <c r="E723" s="1394"/>
      <c r="F723" s="1394"/>
      <c r="G723" s="1394"/>
      <c r="H723" s="1395"/>
      <c r="I723" s="1395"/>
      <c r="J723" s="1396"/>
      <c r="K723" s="1396"/>
      <c r="L723" s="1396"/>
      <c r="M723" s="1396"/>
      <c r="N723" s="1396"/>
      <c r="O723" s="1396"/>
      <c r="P723" s="1396"/>
      <c r="Q723" s="1397"/>
      <c r="R723" s="1397"/>
      <c r="S723" s="1397"/>
      <c r="T723" s="1397"/>
      <c r="U723" s="1397"/>
      <c r="V723" s="1397"/>
      <c r="W723" s="1391"/>
      <c r="X723" s="1391"/>
      <c r="Y723" s="1391"/>
      <c r="Z723" s="1391"/>
      <c r="AA723" s="1387"/>
      <c r="AB723" s="1391"/>
      <c r="AC723" s="1391"/>
      <c r="AD723" s="1394"/>
      <c r="AE723" s="1394"/>
      <c r="AF723" s="1398"/>
      <c r="AG723" s="1398"/>
      <c r="AH723" s="1398"/>
      <c r="AI723" s="1398"/>
      <c r="AJ723" s="1398"/>
      <c r="AK723" s="1398"/>
      <c r="AL723" s="1398"/>
      <c r="AM723" s="1399"/>
      <c r="AN723" s="1399"/>
      <c r="AO723" s="1399"/>
      <c r="AP723" s="1399"/>
      <c r="AQ723" s="1399"/>
      <c r="AR723" s="1399"/>
      <c r="AS723" s="1399"/>
      <c r="AT723" s="1396"/>
      <c r="AU723" s="1400"/>
      <c r="AV723" s="1400"/>
      <c r="AW723" s="1319"/>
    </row>
    <row r="724">
      <c r="A724" s="1245"/>
      <c r="B724" s="1387"/>
      <c r="C724" s="1388"/>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391"/>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05"/>
    </row>
    <row r="725">
      <c r="A725" s="1288"/>
      <c r="B725" s="1392"/>
      <c r="C725" s="1393"/>
      <c r="D725" s="1394"/>
      <c r="E725" s="1394"/>
      <c r="F725" s="1394"/>
      <c r="G725" s="1394"/>
      <c r="H725" s="1395"/>
      <c r="I725" s="1395"/>
      <c r="J725" s="1396"/>
      <c r="K725" s="1396"/>
      <c r="L725" s="1396"/>
      <c r="M725" s="1396"/>
      <c r="N725" s="1396"/>
      <c r="O725" s="1396"/>
      <c r="P725" s="1396"/>
      <c r="Q725" s="1397"/>
      <c r="R725" s="1397"/>
      <c r="S725" s="1397"/>
      <c r="T725" s="1397"/>
      <c r="U725" s="1397"/>
      <c r="V725" s="1397"/>
      <c r="W725" s="1391"/>
      <c r="X725" s="1391"/>
      <c r="Y725" s="1391"/>
      <c r="Z725" s="1391"/>
      <c r="AA725" s="1387"/>
      <c r="AB725" s="1391"/>
      <c r="AC725" s="1391"/>
      <c r="AD725" s="1394"/>
      <c r="AE725" s="1394"/>
      <c r="AF725" s="1398"/>
      <c r="AG725" s="1398"/>
      <c r="AH725" s="1398"/>
      <c r="AI725" s="1398"/>
      <c r="AJ725" s="1398"/>
      <c r="AK725" s="1398"/>
      <c r="AL725" s="1398"/>
      <c r="AM725" s="1399"/>
      <c r="AN725" s="1399"/>
      <c r="AO725" s="1399"/>
      <c r="AP725" s="1399"/>
      <c r="AQ725" s="1399"/>
      <c r="AR725" s="1399"/>
      <c r="AS725" s="1399"/>
      <c r="AT725" s="1396"/>
      <c r="AU725" s="1400"/>
      <c r="AV725" s="1400"/>
      <c r="AW725" s="1319"/>
    </row>
    <row r="726">
      <c r="A726" s="1245"/>
      <c r="B726" s="1387"/>
      <c r="C726" s="1388"/>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391"/>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05"/>
    </row>
    <row r="727">
      <c r="A727" s="1288"/>
      <c r="B727" s="1392"/>
      <c r="C727" s="1393"/>
      <c r="D727" s="1394"/>
      <c r="E727" s="1394"/>
      <c r="F727" s="1394"/>
      <c r="G727" s="1394"/>
      <c r="H727" s="1395"/>
      <c r="I727" s="1395"/>
      <c r="J727" s="1396"/>
      <c r="K727" s="1396"/>
      <c r="L727" s="1396"/>
      <c r="M727" s="1396"/>
      <c r="N727" s="1396"/>
      <c r="O727" s="1396"/>
      <c r="P727" s="1396"/>
      <c r="Q727" s="1397"/>
      <c r="R727" s="1397"/>
      <c r="S727" s="1397"/>
      <c r="T727" s="1397"/>
      <c r="U727" s="1397"/>
      <c r="V727" s="1397"/>
      <c r="W727" s="1391"/>
      <c r="X727" s="1391"/>
      <c r="Y727" s="1391"/>
      <c r="Z727" s="1391"/>
      <c r="AA727" s="1387"/>
      <c r="AB727" s="1391"/>
      <c r="AC727" s="1391"/>
      <c r="AD727" s="1394"/>
      <c r="AE727" s="1394"/>
      <c r="AF727" s="1398"/>
      <c r="AG727" s="1398"/>
      <c r="AH727" s="1398"/>
      <c r="AI727" s="1398"/>
      <c r="AJ727" s="1398"/>
      <c r="AK727" s="1398"/>
      <c r="AL727" s="1398"/>
      <c r="AM727" s="1399"/>
      <c r="AN727" s="1399"/>
      <c r="AO727" s="1399"/>
      <c r="AP727" s="1399"/>
      <c r="AQ727" s="1399"/>
      <c r="AR727" s="1399"/>
      <c r="AS727" s="1399"/>
      <c r="AT727" s="1396"/>
      <c r="AU727" s="1400"/>
      <c r="AV727" s="1400"/>
      <c r="AW727" s="1319"/>
    </row>
    <row r="728">
      <c r="A728" s="1245"/>
      <c r="B728" s="1387"/>
      <c r="C728" s="1388"/>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391"/>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05"/>
    </row>
    <row r="729">
      <c r="A729" s="1288"/>
      <c r="B729" s="1392"/>
      <c r="C729" s="1393"/>
      <c r="D729" s="1394"/>
      <c r="E729" s="1394"/>
      <c r="F729" s="1394"/>
      <c r="G729" s="1394"/>
      <c r="H729" s="1395"/>
      <c r="I729" s="1395"/>
      <c r="J729" s="1396"/>
      <c r="K729" s="1396"/>
      <c r="L729" s="1396"/>
      <c r="M729" s="1396"/>
      <c r="N729" s="1396"/>
      <c r="O729" s="1396"/>
      <c r="P729" s="1396"/>
      <c r="Q729" s="1397"/>
      <c r="R729" s="1397"/>
      <c r="S729" s="1397"/>
      <c r="T729" s="1397"/>
      <c r="U729" s="1397"/>
      <c r="V729" s="1397"/>
      <c r="W729" s="1391"/>
      <c r="X729" s="1391"/>
      <c r="Y729" s="1391"/>
      <c r="Z729" s="1391"/>
      <c r="AA729" s="1387"/>
      <c r="AB729" s="1391"/>
      <c r="AC729" s="1391"/>
      <c r="AD729" s="1394"/>
      <c r="AE729" s="1394"/>
      <c r="AF729" s="1398"/>
      <c r="AG729" s="1398"/>
      <c r="AH729" s="1398"/>
      <c r="AI729" s="1398"/>
      <c r="AJ729" s="1398"/>
      <c r="AK729" s="1398"/>
      <c r="AL729" s="1398"/>
      <c r="AM729" s="1399"/>
      <c r="AN729" s="1399"/>
      <c r="AO729" s="1399"/>
      <c r="AP729" s="1399"/>
      <c r="AQ729" s="1399"/>
      <c r="AR729" s="1399"/>
      <c r="AS729" s="1399"/>
      <c r="AT729" s="1396"/>
      <c r="AU729" s="1400"/>
      <c r="AV729" s="1400"/>
      <c r="AW729" s="1319"/>
    </row>
    <row r="730">
      <c r="A730" s="1245"/>
      <c r="B730" s="1387"/>
      <c r="C730" s="1388"/>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391"/>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05"/>
    </row>
    <row r="731">
      <c r="A731" s="1288"/>
      <c r="B731" s="1392"/>
      <c r="C731" s="1393"/>
      <c r="D731" s="1394"/>
      <c r="E731" s="1394"/>
      <c r="F731" s="1394"/>
      <c r="G731" s="1394"/>
      <c r="H731" s="1395"/>
      <c r="I731" s="1395"/>
      <c r="J731" s="1396"/>
      <c r="K731" s="1396"/>
      <c r="L731" s="1396"/>
      <c r="M731" s="1396"/>
      <c r="N731" s="1396"/>
      <c r="O731" s="1396"/>
      <c r="P731" s="1396"/>
      <c r="Q731" s="1397"/>
      <c r="R731" s="1397"/>
      <c r="S731" s="1397"/>
      <c r="T731" s="1397"/>
      <c r="U731" s="1397"/>
      <c r="V731" s="1397"/>
      <c r="W731" s="1391"/>
      <c r="X731" s="1391"/>
      <c r="Y731" s="1391"/>
      <c r="Z731" s="1391"/>
      <c r="AA731" s="1387"/>
      <c r="AB731" s="1391"/>
      <c r="AC731" s="1391"/>
      <c r="AD731" s="1394"/>
      <c r="AE731" s="1394"/>
      <c r="AF731" s="1398"/>
      <c r="AG731" s="1398"/>
      <c r="AH731" s="1398"/>
      <c r="AI731" s="1398"/>
      <c r="AJ731" s="1398"/>
      <c r="AK731" s="1398"/>
      <c r="AL731" s="1398"/>
      <c r="AM731" s="1399"/>
      <c r="AN731" s="1399"/>
      <c r="AO731" s="1399"/>
      <c r="AP731" s="1399"/>
      <c r="AQ731" s="1399"/>
      <c r="AR731" s="1399"/>
      <c r="AS731" s="1399"/>
      <c r="AT731" s="1396"/>
      <c r="AU731" s="1400"/>
      <c r="AV731" s="1400"/>
      <c r="AW731" s="1319"/>
    </row>
    <row r="732">
      <c r="A732" s="1245"/>
      <c r="B732" s="1387"/>
      <c r="C732" s="1388"/>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391"/>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05"/>
    </row>
    <row r="733">
      <c r="A733" s="1288"/>
      <c r="B733" s="1392"/>
      <c r="C733" s="1393"/>
      <c r="D733" s="1394"/>
      <c r="E733" s="1394"/>
      <c r="F733" s="1394"/>
      <c r="G733" s="1394"/>
      <c r="H733" s="1395"/>
      <c r="I733" s="1395"/>
      <c r="J733" s="1396"/>
      <c r="K733" s="1396"/>
      <c r="L733" s="1396"/>
      <c r="M733" s="1396"/>
      <c r="N733" s="1396"/>
      <c r="O733" s="1396"/>
      <c r="P733" s="1396"/>
      <c r="Q733" s="1397"/>
      <c r="R733" s="1397"/>
      <c r="S733" s="1397"/>
      <c r="T733" s="1397"/>
      <c r="U733" s="1397"/>
      <c r="V733" s="1397"/>
      <c r="W733" s="1391"/>
      <c r="X733" s="1391"/>
      <c r="Y733" s="1391"/>
      <c r="Z733" s="1391"/>
      <c r="AA733" s="1387"/>
      <c r="AB733" s="1391"/>
      <c r="AC733" s="1391"/>
      <c r="AD733" s="1394"/>
      <c r="AE733" s="1394"/>
      <c r="AF733" s="1398"/>
      <c r="AG733" s="1398"/>
      <c r="AH733" s="1398"/>
      <c r="AI733" s="1398"/>
      <c r="AJ733" s="1398"/>
      <c r="AK733" s="1398"/>
      <c r="AL733" s="1398"/>
      <c r="AM733" s="1399"/>
      <c r="AN733" s="1399"/>
      <c r="AO733" s="1399"/>
      <c r="AP733" s="1399"/>
      <c r="AQ733" s="1399"/>
      <c r="AR733" s="1399"/>
      <c r="AS733" s="1399"/>
      <c r="AT733" s="1396"/>
      <c r="AU733" s="1400"/>
      <c r="AV733" s="1400"/>
      <c r="AW733" s="1319"/>
    </row>
    <row r="734">
      <c r="A734" s="1245"/>
      <c r="B734" s="1387"/>
      <c r="C734" s="1388"/>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391"/>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05"/>
    </row>
    <row r="735">
      <c r="A735" s="1288"/>
      <c r="B735" s="1392"/>
      <c r="C735" s="1393"/>
      <c r="D735" s="1394"/>
      <c r="E735" s="1394"/>
      <c r="F735" s="1394"/>
      <c r="G735" s="1394"/>
      <c r="H735" s="1395"/>
      <c r="I735" s="1395"/>
      <c r="J735" s="1396"/>
      <c r="K735" s="1396"/>
      <c r="L735" s="1396"/>
      <c r="M735" s="1396"/>
      <c r="N735" s="1396"/>
      <c r="O735" s="1396"/>
      <c r="P735" s="1396"/>
      <c r="Q735" s="1397"/>
      <c r="R735" s="1397"/>
      <c r="S735" s="1397"/>
      <c r="T735" s="1397"/>
      <c r="U735" s="1397"/>
      <c r="V735" s="1397"/>
      <c r="W735" s="1391"/>
      <c r="X735" s="1391"/>
      <c r="Y735" s="1391"/>
      <c r="Z735" s="1391"/>
      <c r="AA735" s="1387"/>
      <c r="AB735" s="1391"/>
      <c r="AC735" s="1391"/>
      <c r="AD735" s="1394"/>
      <c r="AE735" s="1394"/>
      <c r="AF735" s="1398"/>
      <c r="AG735" s="1398"/>
      <c r="AH735" s="1398"/>
      <c r="AI735" s="1398"/>
      <c r="AJ735" s="1398"/>
      <c r="AK735" s="1398"/>
      <c r="AL735" s="1398"/>
      <c r="AM735" s="1399"/>
      <c r="AN735" s="1399"/>
      <c r="AO735" s="1399"/>
      <c r="AP735" s="1399"/>
      <c r="AQ735" s="1399"/>
      <c r="AR735" s="1399"/>
      <c r="AS735" s="1399"/>
      <c r="AT735" s="1396"/>
      <c r="AU735" s="1400"/>
      <c r="AV735" s="1400"/>
      <c r="AW735" s="1319"/>
    </row>
    <row r="736">
      <c r="A736" s="1245"/>
      <c r="B736" s="1387"/>
      <c r="C736" s="1388"/>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391"/>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05"/>
    </row>
    <row r="737">
      <c r="A737" s="1288"/>
      <c r="B737" s="1392"/>
      <c r="C737" s="1393"/>
      <c r="D737" s="1394"/>
      <c r="E737" s="1394"/>
      <c r="F737" s="1394"/>
      <c r="G737" s="1394"/>
      <c r="H737" s="1395"/>
      <c r="I737" s="1395"/>
      <c r="J737" s="1396"/>
      <c r="K737" s="1396"/>
      <c r="L737" s="1396"/>
      <c r="M737" s="1396"/>
      <c r="N737" s="1396"/>
      <c r="O737" s="1396"/>
      <c r="P737" s="1396"/>
      <c r="Q737" s="1397"/>
      <c r="R737" s="1397"/>
      <c r="S737" s="1397"/>
      <c r="T737" s="1397"/>
      <c r="U737" s="1397"/>
      <c r="V737" s="1397"/>
      <c r="W737" s="1391"/>
      <c r="X737" s="1391"/>
      <c r="Y737" s="1391"/>
      <c r="Z737" s="1391"/>
      <c r="AA737" s="1387"/>
      <c r="AB737" s="1391"/>
      <c r="AC737" s="1391"/>
      <c r="AD737" s="1394"/>
      <c r="AE737" s="1394"/>
      <c r="AF737" s="1398"/>
      <c r="AG737" s="1398"/>
      <c r="AH737" s="1398"/>
      <c r="AI737" s="1398"/>
      <c r="AJ737" s="1398"/>
      <c r="AK737" s="1398"/>
      <c r="AL737" s="1398"/>
      <c r="AM737" s="1399"/>
      <c r="AN737" s="1399"/>
      <c r="AO737" s="1399"/>
      <c r="AP737" s="1399"/>
      <c r="AQ737" s="1399"/>
      <c r="AR737" s="1399"/>
      <c r="AS737" s="1399"/>
      <c r="AT737" s="1396"/>
      <c r="AU737" s="1400"/>
      <c r="AV737" s="1400"/>
      <c r="AW737" s="1319"/>
    </row>
    <row r="738">
      <c r="A738" s="1245"/>
      <c r="B738" s="1387"/>
      <c r="C738" s="1388"/>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391"/>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05"/>
    </row>
    <row r="739">
      <c r="A739" s="1288"/>
      <c r="B739" s="1392"/>
      <c r="C739" s="1393"/>
      <c r="D739" s="1394"/>
      <c r="E739" s="1394"/>
      <c r="F739" s="1394"/>
      <c r="G739" s="1394"/>
      <c r="H739" s="1395"/>
      <c r="I739" s="1395"/>
      <c r="J739" s="1396"/>
      <c r="K739" s="1396"/>
      <c r="L739" s="1396"/>
      <c r="M739" s="1396"/>
      <c r="N739" s="1396"/>
      <c r="O739" s="1396"/>
      <c r="P739" s="1396"/>
      <c r="Q739" s="1397"/>
      <c r="R739" s="1397"/>
      <c r="S739" s="1397"/>
      <c r="T739" s="1397"/>
      <c r="U739" s="1397"/>
      <c r="V739" s="1397"/>
      <c r="W739" s="1391"/>
      <c r="X739" s="1391"/>
      <c r="Y739" s="1391"/>
      <c r="Z739" s="1391"/>
      <c r="AA739" s="1387"/>
      <c r="AB739" s="1391"/>
      <c r="AC739" s="1391"/>
      <c r="AD739" s="1394"/>
      <c r="AE739" s="1394"/>
      <c r="AF739" s="1398"/>
      <c r="AG739" s="1398"/>
      <c r="AH739" s="1398"/>
      <c r="AI739" s="1398"/>
      <c r="AJ739" s="1398"/>
      <c r="AK739" s="1398"/>
      <c r="AL739" s="1398"/>
      <c r="AM739" s="1399"/>
      <c r="AN739" s="1399"/>
      <c r="AO739" s="1399"/>
      <c r="AP739" s="1399"/>
      <c r="AQ739" s="1399"/>
      <c r="AR739" s="1399"/>
      <c r="AS739" s="1399"/>
      <c r="AT739" s="1396"/>
      <c r="AU739" s="1400"/>
      <c r="AV739" s="1400"/>
      <c r="AW739" s="1319"/>
    </row>
    <row r="740">
      <c r="A740" s="1245"/>
      <c r="B740" s="1387"/>
      <c r="C740" s="1388"/>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391"/>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05"/>
    </row>
    <row r="741">
      <c r="A741" s="1288"/>
      <c r="B741" s="1392"/>
      <c r="C741" s="1393"/>
      <c r="D741" s="1394"/>
      <c r="E741" s="1394"/>
      <c r="F741" s="1394"/>
      <c r="G741" s="1394"/>
      <c r="H741" s="1395"/>
      <c r="I741" s="1395"/>
      <c r="J741" s="1396"/>
      <c r="K741" s="1396"/>
      <c r="L741" s="1396"/>
      <c r="M741" s="1396"/>
      <c r="N741" s="1396"/>
      <c r="O741" s="1396"/>
      <c r="P741" s="1396"/>
      <c r="Q741" s="1397"/>
      <c r="R741" s="1397"/>
      <c r="S741" s="1397"/>
      <c r="T741" s="1397"/>
      <c r="U741" s="1397"/>
      <c r="V741" s="1397"/>
      <c r="W741" s="1391"/>
      <c r="X741" s="1391"/>
      <c r="Y741" s="1391"/>
      <c r="Z741" s="1391"/>
      <c r="AA741" s="1387"/>
      <c r="AB741" s="1391"/>
      <c r="AC741" s="1391"/>
      <c r="AD741" s="1394"/>
      <c r="AE741" s="1394"/>
      <c r="AF741" s="1398"/>
      <c r="AG741" s="1398"/>
      <c r="AH741" s="1398"/>
      <c r="AI741" s="1398"/>
      <c r="AJ741" s="1398"/>
      <c r="AK741" s="1398"/>
      <c r="AL741" s="1398"/>
      <c r="AM741" s="1399"/>
      <c r="AN741" s="1399"/>
      <c r="AO741" s="1399"/>
      <c r="AP741" s="1399"/>
      <c r="AQ741" s="1399"/>
      <c r="AR741" s="1399"/>
      <c r="AS741" s="1399"/>
      <c r="AT741" s="1396"/>
      <c r="AU741" s="1400"/>
      <c r="AV741" s="1400"/>
      <c r="AW741" s="1319"/>
    </row>
    <row r="742">
      <c r="A742" s="1245"/>
      <c r="B742" s="1387"/>
      <c r="C742" s="1388"/>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391"/>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05"/>
    </row>
    <row r="743">
      <c r="A743" s="1288"/>
      <c r="B743" s="1392"/>
      <c r="C743" s="1393"/>
      <c r="D743" s="1394"/>
      <c r="E743" s="1394"/>
      <c r="F743" s="1394"/>
      <c r="G743" s="1394"/>
      <c r="H743" s="1395"/>
      <c r="I743" s="1395"/>
      <c r="J743" s="1396"/>
      <c r="K743" s="1396"/>
      <c r="L743" s="1396"/>
      <c r="M743" s="1396"/>
      <c r="N743" s="1396"/>
      <c r="O743" s="1396"/>
      <c r="P743" s="1396"/>
      <c r="Q743" s="1397"/>
      <c r="R743" s="1397"/>
      <c r="S743" s="1397"/>
      <c r="T743" s="1397"/>
      <c r="U743" s="1397"/>
      <c r="V743" s="1397"/>
      <c r="W743" s="1391"/>
      <c r="X743" s="1391"/>
      <c r="Y743" s="1391"/>
      <c r="Z743" s="1391"/>
      <c r="AA743" s="1387"/>
      <c r="AB743" s="1391"/>
      <c r="AC743" s="1391"/>
      <c r="AD743" s="1394"/>
      <c r="AE743" s="1394"/>
      <c r="AF743" s="1398"/>
      <c r="AG743" s="1398"/>
      <c r="AH743" s="1398"/>
      <c r="AI743" s="1398"/>
      <c r="AJ743" s="1398"/>
      <c r="AK743" s="1398"/>
      <c r="AL743" s="1398"/>
      <c r="AM743" s="1399"/>
      <c r="AN743" s="1399"/>
      <c r="AO743" s="1399"/>
      <c r="AP743" s="1399"/>
      <c r="AQ743" s="1399"/>
      <c r="AR743" s="1399"/>
      <c r="AS743" s="1399"/>
      <c r="AT743" s="1396"/>
      <c r="AU743" s="1400"/>
      <c r="AV743" s="1400"/>
      <c r="AW743" s="1319"/>
    </row>
    <row r="744">
      <c r="A744" s="1245"/>
      <c r="B744" s="1387"/>
      <c r="C744" s="1388"/>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391"/>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05"/>
    </row>
    <row r="745">
      <c r="A745" s="1288"/>
      <c r="B745" s="1392"/>
      <c r="C745" s="1393"/>
      <c r="D745" s="1394"/>
      <c r="E745" s="1394"/>
      <c r="F745" s="1394"/>
      <c r="G745" s="1394"/>
      <c r="H745" s="1395"/>
      <c r="I745" s="1395"/>
      <c r="J745" s="1396"/>
      <c r="K745" s="1396"/>
      <c r="L745" s="1396"/>
      <c r="M745" s="1396"/>
      <c r="N745" s="1396"/>
      <c r="O745" s="1396"/>
      <c r="P745" s="1396"/>
      <c r="Q745" s="1397"/>
      <c r="R745" s="1397"/>
      <c r="S745" s="1397"/>
      <c r="T745" s="1397"/>
      <c r="U745" s="1397"/>
      <c r="V745" s="1397"/>
      <c r="W745" s="1391"/>
      <c r="X745" s="1391"/>
      <c r="Y745" s="1391"/>
      <c r="Z745" s="1391"/>
      <c r="AA745" s="1387"/>
      <c r="AB745" s="1391"/>
      <c r="AC745" s="1391"/>
      <c r="AD745" s="1394"/>
      <c r="AE745" s="1394"/>
      <c r="AF745" s="1398"/>
      <c r="AG745" s="1398"/>
      <c r="AH745" s="1398"/>
      <c r="AI745" s="1398"/>
      <c r="AJ745" s="1398"/>
      <c r="AK745" s="1398"/>
      <c r="AL745" s="1398"/>
      <c r="AM745" s="1399"/>
      <c r="AN745" s="1399"/>
      <c r="AO745" s="1399"/>
      <c r="AP745" s="1399"/>
      <c r="AQ745" s="1399"/>
      <c r="AR745" s="1399"/>
      <c r="AS745" s="1399"/>
      <c r="AT745" s="1396"/>
      <c r="AU745" s="1400"/>
      <c r="AV745" s="1400"/>
      <c r="AW745" s="1319"/>
    </row>
    <row r="746">
      <c r="A746" s="1245"/>
      <c r="B746" s="1387"/>
      <c r="C746" s="1388"/>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391"/>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05"/>
    </row>
    <row r="747">
      <c r="A747" s="1288"/>
      <c r="B747" s="1392"/>
      <c r="C747" s="1393"/>
      <c r="D747" s="1394"/>
      <c r="E747" s="1394"/>
      <c r="F747" s="1394"/>
      <c r="G747" s="1394"/>
      <c r="H747" s="1395"/>
      <c r="I747" s="1395"/>
      <c r="J747" s="1396"/>
      <c r="K747" s="1396"/>
      <c r="L747" s="1396"/>
      <c r="M747" s="1396"/>
      <c r="N747" s="1396"/>
      <c r="O747" s="1396"/>
      <c r="P747" s="1396"/>
      <c r="Q747" s="1397"/>
      <c r="R747" s="1397"/>
      <c r="S747" s="1397"/>
      <c r="T747" s="1397"/>
      <c r="U747" s="1397"/>
      <c r="V747" s="1397"/>
      <c r="W747" s="1391"/>
      <c r="X747" s="1391"/>
      <c r="Y747" s="1391"/>
      <c r="Z747" s="1391"/>
      <c r="AA747" s="1387"/>
      <c r="AB747" s="1391"/>
      <c r="AC747" s="1391"/>
      <c r="AD747" s="1394"/>
      <c r="AE747" s="1394"/>
      <c r="AF747" s="1398"/>
      <c r="AG747" s="1398"/>
      <c r="AH747" s="1398"/>
      <c r="AI747" s="1398"/>
      <c r="AJ747" s="1398"/>
      <c r="AK747" s="1398"/>
      <c r="AL747" s="1398"/>
      <c r="AM747" s="1399"/>
      <c r="AN747" s="1399"/>
      <c r="AO747" s="1399"/>
      <c r="AP747" s="1399"/>
      <c r="AQ747" s="1399"/>
      <c r="AR747" s="1399"/>
      <c r="AS747" s="1399"/>
      <c r="AT747" s="1396"/>
      <c r="AU747" s="1400"/>
      <c r="AV747" s="1400"/>
      <c r="AW747" s="1319"/>
    </row>
    <row r="748">
      <c r="A748" s="1245"/>
      <c r="B748" s="1387"/>
      <c r="C748" s="1388"/>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391"/>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05"/>
    </row>
    <row r="749">
      <c r="A749" s="1288"/>
      <c r="B749" s="1392"/>
      <c r="C749" s="1393"/>
      <c r="D749" s="1394"/>
      <c r="E749" s="1394"/>
      <c r="F749" s="1394"/>
      <c r="G749" s="1394"/>
      <c r="H749" s="1395"/>
      <c r="I749" s="1395"/>
      <c r="J749" s="1396"/>
      <c r="K749" s="1396"/>
      <c r="L749" s="1396"/>
      <c r="M749" s="1396"/>
      <c r="N749" s="1396"/>
      <c r="O749" s="1396"/>
      <c r="P749" s="1396"/>
      <c r="Q749" s="1397"/>
      <c r="R749" s="1397"/>
      <c r="S749" s="1397"/>
      <c r="T749" s="1397"/>
      <c r="U749" s="1397"/>
      <c r="V749" s="1397"/>
      <c r="W749" s="1391"/>
      <c r="X749" s="1391"/>
      <c r="Y749" s="1391"/>
      <c r="Z749" s="1391"/>
      <c r="AA749" s="1387"/>
      <c r="AB749" s="1391"/>
      <c r="AC749" s="1391"/>
      <c r="AD749" s="1394"/>
      <c r="AE749" s="1394"/>
      <c r="AF749" s="1398"/>
      <c r="AG749" s="1398"/>
      <c r="AH749" s="1398"/>
      <c r="AI749" s="1398"/>
      <c r="AJ749" s="1398"/>
      <c r="AK749" s="1398"/>
      <c r="AL749" s="1398"/>
      <c r="AM749" s="1399"/>
      <c r="AN749" s="1399"/>
      <c r="AO749" s="1399"/>
      <c r="AP749" s="1399"/>
      <c r="AQ749" s="1399"/>
      <c r="AR749" s="1399"/>
      <c r="AS749" s="1399"/>
      <c r="AT749" s="1396"/>
      <c r="AU749" s="1400"/>
      <c r="AV749" s="1400"/>
      <c r="AW749" s="1319"/>
    </row>
    <row r="750">
      <c r="A750" s="1245"/>
      <c r="B750" s="1387"/>
      <c r="C750" s="1388"/>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391"/>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05"/>
    </row>
    <row r="751">
      <c r="A751" s="1288"/>
      <c r="B751" s="1392"/>
      <c r="C751" s="1393"/>
      <c r="D751" s="1394"/>
      <c r="E751" s="1394"/>
      <c r="F751" s="1394"/>
      <c r="G751" s="1394"/>
      <c r="H751" s="1395"/>
      <c r="I751" s="1395"/>
      <c r="J751" s="1396"/>
      <c r="K751" s="1396"/>
      <c r="L751" s="1396"/>
      <c r="M751" s="1396"/>
      <c r="N751" s="1396"/>
      <c r="O751" s="1396"/>
      <c r="P751" s="1396"/>
      <c r="Q751" s="1397"/>
      <c r="R751" s="1397"/>
      <c r="S751" s="1397"/>
      <c r="T751" s="1397"/>
      <c r="U751" s="1397"/>
      <c r="V751" s="1397"/>
      <c r="W751" s="1391"/>
      <c r="X751" s="1391"/>
      <c r="Y751" s="1391"/>
      <c r="Z751" s="1391"/>
      <c r="AA751" s="1387"/>
      <c r="AB751" s="1391"/>
      <c r="AC751" s="1391"/>
      <c r="AD751" s="1394"/>
      <c r="AE751" s="1394"/>
      <c r="AF751" s="1398"/>
      <c r="AG751" s="1398"/>
      <c r="AH751" s="1398"/>
      <c r="AI751" s="1398"/>
      <c r="AJ751" s="1398"/>
      <c r="AK751" s="1398"/>
      <c r="AL751" s="1398"/>
      <c r="AM751" s="1399"/>
      <c r="AN751" s="1399"/>
      <c r="AO751" s="1399"/>
      <c r="AP751" s="1399"/>
      <c r="AQ751" s="1399"/>
      <c r="AR751" s="1399"/>
      <c r="AS751" s="1399"/>
      <c r="AT751" s="1396"/>
      <c r="AU751" s="1400"/>
      <c r="AV751" s="1400"/>
      <c r="AW751" s="1319"/>
    </row>
    <row r="752">
      <c r="A752" s="1245"/>
      <c r="B752" s="1387"/>
      <c r="C752" s="1388"/>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391"/>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05"/>
    </row>
    <row r="753">
      <c r="A753" s="1288"/>
      <c r="B753" s="1392"/>
      <c r="C753" s="1393"/>
      <c r="D753" s="1394"/>
      <c r="E753" s="1394"/>
      <c r="F753" s="1394"/>
      <c r="G753" s="1394"/>
      <c r="H753" s="1395"/>
      <c r="I753" s="1395"/>
      <c r="J753" s="1396"/>
      <c r="K753" s="1396"/>
      <c r="L753" s="1396"/>
      <c r="M753" s="1396"/>
      <c r="N753" s="1396"/>
      <c r="O753" s="1396"/>
      <c r="P753" s="1396"/>
      <c r="Q753" s="1397"/>
      <c r="R753" s="1397"/>
      <c r="S753" s="1397"/>
      <c r="T753" s="1397"/>
      <c r="U753" s="1397"/>
      <c r="V753" s="1397"/>
      <c r="W753" s="1391"/>
      <c r="X753" s="1391"/>
      <c r="Y753" s="1391"/>
      <c r="Z753" s="1391"/>
      <c r="AA753" s="1387"/>
      <c r="AB753" s="1391"/>
      <c r="AC753" s="1391"/>
      <c r="AD753" s="1394"/>
      <c r="AE753" s="1394"/>
      <c r="AF753" s="1398"/>
      <c r="AG753" s="1398"/>
      <c r="AH753" s="1398"/>
      <c r="AI753" s="1398"/>
      <c r="AJ753" s="1398"/>
      <c r="AK753" s="1398"/>
      <c r="AL753" s="1398"/>
      <c r="AM753" s="1399"/>
      <c r="AN753" s="1399"/>
      <c r="AO753" s="1399"/>
      <c r="AP753" s="1399"/>
      <c r="AQ753" s="1399"/>
      <c r="AR753" s="1399"/>
      <c r="AS753" s="1399"/>
      <c r="AT753" s="1396"/>
      <c r="AU753" s="1400"/>
      <c r="AV753" s="1400"/>
      <c r="AW753" s="1319"/>
    </row>
    <row r="754">
      <c r="A754" s="1245"/>
      <c r="B754" s="1387"/>
      <c r="C754" s="1388"/>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391"/>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05"/>
    </row>
    <row r="755">
      <c r="A755" s="1288"/>
      <c r="B755" s="1392"/>
      <c r="C755" s="1393"/>
      <c r="D755" s="1394"/>
      <c r="E755" s="1394"/>
      <c r="F755" s="1394"/>
      <c r="G755" s="1394"/>
      <c r="H755" s="1395"/>
      <c r="I755" s="1395"/>
      <c r="J755" s="1396"/>
      <c r="K755" s="1396"/>
      <c r="L755" s="1396"/>
      <c r="M755" s="1396"/>
      <c r="N755" s="1396"/>
      <c r="O755" s="1396"/>
      <c r="P755" s="1396"/>
      <c r="Q755" s="1397"/>
      <c r="R755" s="1397"/>
      <c r="S755" s="1397"/>
      <c r="T755" s="1397"/>
      <c r="U755" s="1397"/>
      <c r="V755" s="1397"/>
      <c r="W755" s="1391"/>
      <c r="X755" s="1391"/>
      <c r="Y755" s="1391"/>
      <c r="Z755" s="1391"/>
      <c r="AA755" s="1387"/>
      <c r="AB755" s="1391"/>
      <c r="AC755" s="1391"/>
      <c r="AD755" s="1394"/>
      <c r="AE755" s="1394"/>
      <c r="AF755" s="1398"/>
      <c r="AG755" s="1398"/>
      <c r="AH755" s="1398"/>
      <c r="AI755" s="1398"/>
      <c r="AJ755" s="1398"/>
      <c r="AK755" s="1398"/>
      <c r="AL755" s="1398"/>
      <c r="AM755" s="1399"/>
      <c r="AN755" s="1399"/>
      <c r="AO755" s="1399"/>
      <c r="AP755" s="1399"/>
      <c r="AQ755" s="1399"/>
      <c r="AR755" s="1399"/>
      <c r="AS755" s="1399"/>
      <c r="AT755" s="1396"/>
      <c r="AU755" s="1400"/>
      <c r="AV755" s="1400"/>
      <c r="AW755" s="1319"/>
    </row>
    <row r="756">
      <c r="A756" s="1245"/>
      <c r="B756" s="1387"/>
      <c r="C756" s="1388"/>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391"/>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05"/>
    </row>
    <row r="757">
      <c r="A757" s="1288"/>
      <c r="B757" s="1392"/>
      <c r="C757" s="1393"/>
      <c r="D757" s="1394"/>
      <c r="E757" s="1394"/>
      <c r="F757" s="1394"/>
      <c r="G757" s="1394"/>
      <c r="H757" s="1395"/>
      <c r="I757" s="1395"/>
      <c r="J757" s="1396"/>
      <c r="K757" s="1396"/>
      <c r="L757" s="1396"/>
      <c r="M757" s="1396"/>
      <c r="N757" s="1396"/>
      <c r="O757" s="1396"/>
      <c r="P757" s="1396"/>
      <c r="Q757" s="1397"/>
      <c r="R757" s="1397"/>
      <c r="S757" s="1397"/>
      <c r="T757" s="1397"/>
      <c r="U757" s="1397"/>
      <c r="V757" s="1397"/>
      <c r="W757" s="1391"/>
      <c r="X757" s="1391"/>
      <c r="Y757" s="1391"/>
      <c r="Z757" s="1391"/>
      <c r="AA757" s="1387"/>
      <c r="AB757" s="1391"/>
      <c r="AC757" s="1391"/>
      <c r="AD757" s="1394"/>
      <c r="AE757" s="1394"/>
      <c r="AF757" s="1398"/>
      <c r="AG757" s="1398"/>
      <c r="AH757" s="1398"/>
      <c r="AI757" s="1398"/>
      <c r="AJ757" s="1398"/>
      <c r="AK757" s="1398"/>
      <c r="AL757" s="1398"/>
      <c r="AM757" s="1399"/>
      <c r="AN757" s="1399"/>
      <c r="AO757" s="1399"/>
      <c r="AP757" s="1399"/>
      <c r="AQ757" s="1399"/>
      <c r="AR757" s="1399"/>
      <c r="AS757" s="1399"/>
      <c r="AT757" s="1396"/>
      <c r="AU757" s="1400"/>
      <c r="AV757" s="1400"/>
      <c r="AW757" s="1319"/>
    </row>
    <row r="758">
      <c r="A758" s="1245"/>
      <c r="B758" s="1387"/>
      <c r="C758" s="1388"/>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391"/>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05"/>
    </row>
    <row r="759">
      <c r="A759" s="1288"/>
      <c r="B759" s="1392"/>
      <c r="C759" s="1393"/>
      <c r="D759" s="1394"/>
      <c r="E759" s="1394"/>
      <c r="F759" s="1394"/>
      <c r="G759" s="1394"/>
      <c r="H759" s="1395"/>
      <c r="I759" s="1395"/>
      <c r="J759" s="1396"/>
      <c r="K759" s="1396"/>
      <c r="L759" s="1396"/>
      <c r="M759" s="1396"/>
      <c r="N759" s="1396"/>
      <c r="O759" s="1396"/>
      <c r="P759" s="1396"/>
      <c r="Q759" s="1397"/>
      <c r="R759" s="1397"/>
      <c r="S759" s="1397"/>
      <c r="T759" s="1397"/>
      <c r="U759" s="1397"/>
      <c r="V759" s="1397"/>
      <c r="W759" s="1391"/>
      <c r="X759" s="1391"/>
      <c r="Y759" s="1391"/>
      <c r="Z759" s="1391"/>
      <c r="AA759" s="1387"/>
      <c r="AB759" s="1391"/>
      <c r="AC759" s="1391"/>
      <c r="AD759" s="1394"/>
      <c r="AE759" s="1394"/>
      <c r="AF759" s="1398"/>
      <c r="AG759" s="1398"/>
      <c r="AH759" s="1398"/>
      <c r="AI759" s="1398"/>
      <c r="AJ759" s="1398"/>
      <c r="AK759" s="1398"/>
      <c r="AL759" s="1398"/>
      <c r="AM759" s="1399"/>
      <c r="AN759" s="1399"/>
      <c r="AO759" s="1399"/>
      <c r="AP759" s="1399"/>
      <c r="AQ759" s="1399"/>
      <c r="AR759" s="1399"/>
      <c r="AS759" s="1399"/>
      <c r="AT759" s="1396"/>
      <c r="AU759" s="1400"/>
      <c r="AV759" s="1400"/>
      <c r="AW759" s="1319"/>
    </row>
    <row r="760">
      <c r="A760" s="1245"/>
      <c r="B760" s="1387"/>
      <c r="C760" s="1388"/>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391"/>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05"/>
    </row>
    <row r="761">
      <c r="A761" s="1288"/>
      <c r="B761" s="1392"/>
      <c r="C761" s="1393"/>
      <c r="D761" s="1394"/>
      <c r="E761" s="1394"/>
      <c r="F761" s="1394"/>
      <c r="G761" s="1394"/>
      <c r="H761" s="1395"/>
      <c r="I761" s="1395"/>
      <c r="J761" s="1396"/>
      <c r="K761" s="1396"/>
      <c r="L761" s="1396"/>
      <c r="M761" s="1396"/>
      <c r="N761" s="1396"/>
      <c r="O761" s="1396"/>
      <c r="P761" s="1396"/>
      <c r="Q761" s="1397"/>
      <c r="R761" s="1397"/>
      <c r="S761" s="1397"/>
      <c r="T761" s="1397"/>
      <c r="U761" s="1397"/>
      <c r="V761" s="1397"/>
      <c r="W761" s="1391"/>
      <c r="X761" s="1391"/>
      <c r="Y761" s="1391"/>
      <c r="Z761" s="1391"/>
      <c r="AA761" s="1387"/>
      <c r="AB761" s="1391"/>
      <c r="AC761" s="1391"/>
      <c r="AD761" s="1394"/>
      <c r="AE761" s="1394"/>
      <c r="AF761" s="1398"/>
      <c r="AG761" s="1398"/>
      <c r="AH761" s="1398"/>
      <c r="AI761" s="1398"/>
      <c r="AJ761" s="1398"/>
      <c r="AK761" s="1398"/>
      <c r="AL761" s="1398"/>
      <c r="AM761" s="1399"/>
      <c r="AN761" s="1399"/>
      <c r="AO761" s="1399"/>
      <c r="AP761" s="1399"/>
      <c r="AQ761" s="1399"/>
      <c r="AR761" s="1399"/>
      <c r="AS761" s="1399"/>
      <c r="AT761" s="1396"/>
      <c r="AU761" s="1400"/>
      <c r="AV761" s="1400"/>
      <c r="AW761" s="1319"/>
    </row>
    <row r="762">
      <c r="A762" s="1245"/>
      <c r="B762" s="1387"/>
      <c r="C762" s="1388"/>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391"/>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05"/>
    </row>
    <row r="763">
      <c r="A763" s="1288"/>
      <c r="B763" s="1392"/>
      <c r="C763" s="1393"/>
      <c r="D763" s="1394"/>
      <c r="E763" s="1394"/>
      <c r="F763" s="1394"/>
      <c r="G763" s="1394"/>
      <c r="H763" s="1395"/>
      <c r="I763" s="1395"/>
      <c r="J763" s="1396"/>
      <c r="K763" s="1396"/>
      <c r="L763" s="1396"/>
      <c r="M763" s="1396"/>
      <c r="N763" s="1396"/>
      <c r="O763" s="1396"/>
      <c r="P763" s="1396"/>
      <c r="Q763" s="1397"/>
      <c r="R763" s="1397"/>
      <c r="S763" s="1397"/>
      <c r="T763" s="1397"/>
      <c r="U763" s="1397"/>
      <c r="V763" s="1397"/>
      <c r="W763" s="1391"/>
      <c r="X763" s="1391"/>
      <c r="Y763" s="1391"/>
      <c r="Z763" s="1391"/>
      <c r="AA763" s="1387"/>
      <c r="AB763" s="1391"/>
      <c r="AC763" s="1391"/>
      <c r="AD763" s="1394"/>
      <c r="AE763" s="1394"/>
      <c r="AF763" s="1398"/>
      <c r="AG763" s="1398"/>
      <c r="AH763" s="1398"/>
      <c r="AI763" s="1398"/>
      <c r="AJ763" s="1398"/>
      <c r="AK763" s="1398"/>
      <c r="AL763" s="1398"/>
      <c r="AM763" s="1399"/>
      <c r="AN763" s="1399"/>
      <c r="AO763" s="1399"/>
      <c r="AP763" s="1399"/>
      <c r="AQ763" s="1399"/>
      <c r="AR763" s="1399"/>
      <c r="AS763" s="1399"/>
      <c r="AT763" s="1396"/>
      <c r="AU763" s="1400"/>
      <c r="AV763" s="1400"/>
      <c r="AW763" s="1319"/>
    </row>
    <row r="764">
      <c r="A764" s="1245"/>
      <c r="B764" s="1387"/>
      <c r="C764" s="1388"/>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391"/>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05"/>
    </row>
    <row r="765">
      <c r="A765" s="1288"/>
      <c r="B765" s="1392"/>
      <c r="C765" s="1393"/>
      <c r="D765" s="1394"/>
      <c r="E765" s="1394"/>
      <c r="F765" s="1394"/>
      <c r="G765" s="1394"/>
      <c r="H765" s="1395"/>
      <c r="I765" s="1395"/>
      <c r="J765" s="1396"/>
      <c r="K765" s="1396"/>
      <c r="L765" s="1396"/>
      <c r="M765" s="1396"/>
      <c r="N765" s="1396"/>
      <c r="O765" s="1396"/>
      <c r="P765" s="1396"/>
      <c r="Q765" s="1397"/>
      <c r="R765" s="1397"/>
      <c r="S765" s="1397"/>
      <c r="T765" s="1397"/>
      <c r="U765" s="1397"/>
      <c r="V765" s="1397"/>
      <c r="W765" s="1391"/>
      <c r="X765" s="1391"/>
      <c r="Y765" s="1391"/>
      <c r="Z765" s="1391"/>
      <c r="AA765" s="1387"/>
      <c r="AB765" s="1391"/>
      <c r="AC765" s="1391"/>
      <c r="AD765" s="1394"/>
      <c r="AE765" s="1394"/>
      <c r="AF765" s="1398"/>
      <c r="AG765" s="1398"/>
      <c r="AH765" s="1398"/>
      <c r="AI765" s="1398"/>
      <c r="AJ765" s="1398"/>
      <c r="AK765" s="1398"/>
      <c r="AL765" s="1398"/>
      <c r="AM765" s="1399"/>
      <c r="AN765" s="1399"/>
      <c r="AO765" s="1399"/>
      <c r="AP765" s="1399"/>
      <c r="AQ765" s="1399"/>
      <c r="AR765" s="1399"/>
      <c r="AS765" s="1399"/>
      <c r="AT765" s="1396"/>
      <c r="AU765" s="1400"/>
      <c r="AV765" s="1400"/>
      <c r="AW765" s="1319"/>
    </row>
    <row r="766">
      <c r="A766" s="1245"/>
      <c r="B766" s="1387"/>
      <c r="C766" s="1388"/>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391"/>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05"/>
    </row>
    <row r="767">
      <c r="A767" s="1288"/>
      <c r="B767" s="1392"/>
      <c r="C767" s="1393"/>
      <c r="D767" s="1394"/>
      <c r="E767" s="1394"/>
      <c r="F767" s="1394"/>
      <c r="G767" s="1394"/>
      <c r="H767" s="1395"/>
      <c r="I767" s="1395"/>
      <c r="J767" s="1396"/>
      <c r="K767" s="1396"/>
      <c r="L767" s="1396"/>
      <c r="M767" s="1396"/>
      <c r="N767" s="1396"/>
      <c r="O767" s="1396"/>
      <c r="P767" s="1396"/>
      <c r="Q767" s="1397"/>
      <c r="R767" s="1397"/>
      <c r="S767" s="1397"/>
      <c r="T767" s="1397"/>
      <c r="U767" s="1397"/>
      <c r="V767" s="1397"/>
      <c r="W767" s="1391"/>
      <c r="X767" s="1391"/>
      <c r="Y767" s="1391"/>
      <c r="Z767" s="1391"/>
      <c r="AA767" s="1387"/>
      <c r="AB767" s="1391"/>
      <c r="AC767" s="1391"/>
      <c r="AD767" s="1394"/>
      <c r="AE767" s="1394"/>
      <c r="AF767" s="1398"/>
      <c r="AG767" s="1398"/>
      <c r="AH767" s="1398"/>
      <c r="AI767" s="1398"/>
      <c r="AJ767" s="1398"/>
      <c r="AK767" s="1398"/>
      <c r="AL767" s="1398"/>
      <c r="AM767" s="1399"/>
      <c r="AN767" s="1399"/>
      <c r="AO767" s="1399"/>
      <c r="AP767" s="1399"/>
      <c r="AQ767" s="1399"/>
      <c r="AR767" s="1399"/>
      <c r="AS767" s="1399"/>
      <c r="AT767" s="1396"/>
      <c r="AU767" s="1400"/>
      <c r="AV767" s="1400"/>
      <c r="AW767" s="1319"/>
    </row>
    <row r="768">
      <c r="A768" s="1245"/>
      <c r="B768" s="1387"/>
      <c r="C768" s="1388"/>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391"/>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05"/>
    </row>
    <row r="769">
      <c r="A769" s="1288"/>
      <c r="B769" s="1392"/>
      <c r="C769" s="1393"/>
      <c r="D769" s="1394"/>
      <c r="E769" s="1394"/>
      <c r="F769" s="1394"/>
      <c r="G769" s="1394"/>
      <c r="H769" s="1395"/>
      <c r="I769" s="1395"/>
      <c r="J769" s="1396"/>
      <c r="K769" s="1396"/>
      <c r="L769" s="1396"/>
      <c r="M769" s="1396"/>
      <c r="N769" s="1396"/>
      <c r="O769" s="1396"/>
      <c r="P769" s="1396"/>
      <c r="Q769" s="1397"/>
      <c r="R769" s="1397"/>
      <c r="S769" s="1397"/>
      <c r="T769" s="1397"/>
      <c r="U769" s="1397"/>
      <c r="V769" s="1397"/>
      <c r="W769" s="1391"/>
      <c r="X769" s="1391"/>
      <c r="Y769" s="1391"/>
      <c r="Z769" s="1391"/>
      <c r="AA769" s="1387"/>
      <c r="AB769" s="1391"/>
      <c r="AC769" s="1391"/>
      <c r="AD769" s="1394"/>
      <c r="AE769" s="1394"/>
      <c r="AF769" s="1398"/>
      <c r="AG769" s="1398"/>
      <c r="AH769" s="1398"/>
      <c r="AI769" s="1398"/>
      <c r="AJ769" s="1398"/>
      <c r="AK769" s="1398"/>
      <c r="AL769" s="1398"/>
      <c r="AM769" s="1399"/>
      <c r="AN769" s="1399"/>
      <c r="AO769" s="1399"/>
      <c r="AP769" s="1399"/>
      <c r="AQ769" s="1399"/>
      <c r="AR769" s="1399"/>
      <c r="AS769" s="1399"/>
      <c r="AT769" s="1396"/>
      <c r="AU769" s="1400"/>
      <c r="AV769" s="1400"/>
      <c r="AW769" s="1319"/>
    </row>
    <row r="770">
      <c r="A770" s="1245"/>
      <c r="B770" s="1387"/>
      <c r="C770" s="1388"/>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391"/>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05"/>
    </row>
    <row r="771">
      <c r="A771" s="1288"/>
      <c r="B771" s="1392"/>
      <c r="C771" s="1393"/>
      <c r="D771" s="1394"/>
      <c r="E771" s="1394"/>
      <c r="F771" s="1394"/>
      <c r="G771" s="1394"/>
      <c r="H771" s="1395"/>
      <c r="I771" s="1395"/>
      <c r="J771" s="1396"/>
      <c r="K771" s="1396"/>
      <c r="L771" s="1396"/>
      <c r="M771" s="1396"/>
      <c r="N771" s="1396"/>
      <c r="O771" s="1396"/>
      <c r="P771" s="1396"/>
      <c r="Q771" s="1397"/>
      <c r="R771" s="1397"/>
      <c r="S771" s="1397"/>
      <c r="T771" s="1397"/>
      <c r="U771" s="1397"/>
      <c r="V771" s="1397"/>
      <c r="W771" s="1391"/>
      <c r="X771" s="1391"/>
      <c r="Y771" s="1391"/>
      <c r="Z771" s="1391"/>
      <c r="AA771" s="1387"/>
      <c r="AB771" s="1391"/>
      <c r="AC771" s="1391"/>
      <c r="AD771" s="1394"/>
      <c r="AE771" s="1394"/>
      <c r="AF771" s="1398"/>
      <c r="AG771" s="1398"/>
      <c r="AH771" s="1398"/>
      <c r="AI771" s="1398"/>
      <c r="AJ771" s="1398"/>
      <c r="AK771" s="1398"/>
      <c r="AL771" s="1398"/>
      <c r="AM771" s="1399"/>
      <c r="AN771" s="1399"/>
      <c r="AO771" s="1399"/>
      <c r="AP771" s="1399"/>
      <c r="AQ771" s="1399"/>
      <c r="AR771" s="1399"/>
      <c r="AS771" s="1399"/>
      <c r="AT771" s="1396"/>
      <c r="AU771" s="1400"/>
      <c r="AV771" s="1400"/>
      <c r="AW771" s="1319"/>
    </row>
    <row r="772">
      <c r="A772" s="1245"/>
      <c r="B772" s="1387"/>
      <c r="C772" s="1388"/>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391"/>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05"/>
    </row>
    <row r="773">
      <c r="A773" s="1288"/>
      <c r="B773" s="1392"/>
      <c r="C773" s="1393"/>
      <c r="D773" s="1394"/>
      <c r="E773" s="1394"/>
      <c r="F773" s="1394"/>
      <c r="G773" s="1394"/>
      <c r="H773" s="1395"/>
      <c r="I773" s="1395"/>
      <c r="J773" s="1396"/>
      <c r="K773" s="1396"/>
      <c r="L773" s="1396"/>
      <c r="M773" s="1396"/>
      <c r="N773" s="1396"/>
      <c r="O773" s="1396"/>
      <c r="P773" s="1396"/>
      <c r="Q773" s="1397"/>
      <c r="R773" s="1397"/>
      <c r="S773" s="1397"/>
      <c r="T773" s="1397"/>
      <c r="U773" s="1397"/>
      <c r="V773" s="1397"/>
      <c r="W773" s="1391"/>
      <c r="X773" s="1391"/>
      <c r="Y773" s="1391"/>
      <c r="Z773" s="1391"/>
      <c r="AA773" s="1387"/>
      <c r="AB773" s="1391"/>
      <c r="AC773" s="1391"/>
      <c r="AD773" s="1394"/>
      <c r="AE773" s="1394"/>
      <c r="AF773" s="1398"/>
      <c r="AG773" s="1398"/>
      <c r="AH773" s="1398"/>
      <c r="AI773" s="1398"/>
      <c r="AJ773" s="1398"/>
      <c r="AK773" s="1398"/>
      <c r="AL773" s="1398"/>
      <c r="AM773" s="1399"/>
      <c r="AN773" s="1399"/>
      <c r="AO773" s="1399"/>
      <c r="AP773" s="1399"/>
      <c r="AQ773" s="1399"/>
      <c r="AR773" s="1399"/>
      <c r="AS773" s="1399"/>
      <c r="AT773" s="1396"/>
      <c r="AU773" s="1400"/>
      <c r="AV773" s="1400"/>
      <c r="AW773" s="1319"/>
    </row>
    <row r="774">
      <c r="A774" s="1245"/>
      <c r="B774" s="1387"/>
      <c r="C774" s="1388"/>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391"/>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05"/>
    </row>
    <row r="775">
      <c r="A775" s="1288"/>
      <c r="B775" s="1392"/>
      <c r="C775" s="1393"/>
      <c r="D775" s="1394"/>
      <c r="E775" s="1394"/>
      <c r="F775" s="1394"/>
      <c r="G775" s="1394"/>
      <c r="H775" s="1395"/>
      <c r="I775" s="1395"/>
      <c r="J775" s="1396"/>
      <c r="K775" s="1396"/>
      <c r="L775" s="1396"/>
      <c r="M775" s="1396"/>
      <c r="N775" s="1396"/>
      <c r="O775" s="1396"/>
      <c r="P775" s="1396"/>
      <c r="Q775" s="1397"/>
      <c r="R775" s="1397"/>
      <c r="S775" s="1397"/>
      <c r="T775" s="1397"/>
      <c r="U775" s="1397"/>
      <c r="V775" s="1397"/>
      <c r="W775" s="1391"/>
      <c r="X775" s="1391"/>
      <c r="Y775" s="1391"/>
      <c r="Z775" s="1391"/>
      <c r="AA775" s="1387"/>
      <c r="AB775" s="1391"/>
      <c r="AC775" s="1391"/>
      <c r="AD775" s="1394"/>
      <c r="AE775" s="1394"/>
      <c r="AF775" s="1398"/>
      <c r="AG775" s="1398"/>
      <c r="AH775" s="1398"/>
      <c r="AI775" s="1398"/>
      <c r="AJ775" s="1398"/>
      <c r="AK775" s="1398"/>
      <c r="AL775" s="1398"/>
      <c r="AM775" s="1399"/>
      <c r="AN775" s="1399"/>
      <c r="AO775" s="1399"/>
      <c r="AP775" s="1399"/>
      <c r="AQ775" s="1399"/>
      <c r="AR775" s="1399"/>
      <c r="AS775" s="1399"/>
      <c r="AT775" s="1396"/>
      <c r="AU775" s="1400"/>
      <c r="AV775" s="1400"/>
      <c r="AW775" s="1319"/>
    </row>
    <row r="776">
      <c r="A776" s="1245"/>
      <c r="B776" s="1387"/>
      <c r="C776" s="1388"/>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391"/>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05"/>
    </row>
    <row r="777">
      <c r="A777" s="1288"/>
      <c r="B777" s="1392"/>
      <c r="C777" s="1393"/>
      <c r="D777" s="1394"/>
      <c r="E777" s="1394"/>
      <c r="F777" s="1394"/>
      <c r="G777" s="1394"/>
      <c r="H777" s="1395"/>
      <c r="I777" s="1395"/>
      <c r="J777" s="1396"/>
      <c r="K777" s="1396"/>
      <c r="L777" s="1396"/>
      <c r="M777" s="1396"/>
      <c r="N777" s="1396"/>
      <c r="O777" s="1396"/>
      <c r="P777" s="1396"/>
      <c r="Q777" s="1397"/>
      <c r="R777" s="1397"/>
      <c r="S777" s="1397"/>
      <c r="T777" s="1397"/>
      <c r="U777" s="1397"/>
      <c r="V777" s="1397"/>
      <c r="W777" s="1391"/>
      <c r="X777" s="1391"/>
      <c r="Y777" s="1391"/>
      <c r="Z777" s="1391"/>
      <c r="AA777" s="1387"/>
      <c r="AB777" s="1391"/>
      <c r="AC777" s="1391"/>
      <c r="AD777" s="1394"/>
      <c r="AE777" s="1394"/>
      <c r="AF777" s="1398"/>
      <c r="AG777" s="1398"/>
      <c r="AH777" s="1398"/>
      <c r="AI777" s="1398"/>
      <c r="AJ777" s="1398"/>
      <c r="AK777" s="1398"/>
      <c r="AL777" s="1398"/>
      <c r="AM777" s="1399"/>
      <c r="AN777" s="1399"/>
      <c r="AO777" s="1399"/>
      <c r="AP777" s="1399"/>
      <c r="AQ777" s="1399"/>
      <c r="AR777" s="1399"/>
      <c r="AS777" s="1399"/>
      <c r="AT777" s="1396"/>
      <c r="AU777" s="1400"/>
      <c r="AV777" s="1400"/>
      <c r="AW777" s="1319"/>
    </row>
    <row r="778">
      <c r="A778" s="1245"/>
      <c r="B778" s="1387"/>
      <c r="C778" s="1388"/>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391"/>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05"/>
    </row>
    <row r="779">
      <c r="A779" s="1288"/>
      <c r="B779" s="1392"/>
      <c r="C779" s="1393"/>
      <c r="D779" s="1394"/>
      <c r="E779" s="1394"/>
      <c r="F779" s="1394"/>
      <c r="G779" s="1394"/>
      <c r="H779" s="1395"/>
      <c r="I779" s="1395"/>
      <c r="J779" s="1396"/>
      <c r="K779" s="1396"/>
      <c r="L779" s="1396"/>
      <c r="M779" s="1396"/>
      <c r="N779" s="1396"/>
      <c r="O779" s="1396"/>
      <c r="P779" s="1396"/>
      <c r="Q779" s="1397"/>
      <c r="R779" s="1397"/>
      <c r="S779" s="1397"/>
      <c r="T779" s="1397"/>
      <c r="U779" s="1397"/>
      <c r="V779" s="1397"/>
      <c r="W779" s="1391"/>
      <c r="X779" s="1391"/>
      <c r="Y779" s="1391"/>
      <c r="Z779" s="1391"/>
      <c r="AA779" s="1387"/>
      <c r="AB779" s="1391"/>
      <c r="AC779" s="1391"/>
      <c r="AD779" s="1394"/>
      <c r="AE779" s="1394"/>
      <c r="AF779" s="1398"/>
      <c r="AG779" s="1398"/>
      <c r="AH779" s="1398"/>
      <c r="AI779" s="1398"/>
      <c r="AJ779" s="1398"/>
      <c r="AK779" s="1398"/>
      <c r="AL779" s="1398"/>
      <c r="AM779" s="1399"/>
      <c r="AN779" s="1399"/>
      <c r="AO779" s="1399"/>
      <c r="AP779" s="1399"/>
      <c r="AQ779" s="1399"/>
      <c r="AR779" s="1399"/>
      <c r="AS779" s="1399"/>
      <c r="AT779" s="1396"/>
      <c r="AU779" s="1400"/>
      <c r="AV779" s="1400"/>
      <c r="AW779" s="1319"/>
    </row>
    <row r="780">
      <c r="A780" s="1245"/>
      <c r="B780" s="1387"/>
      <c r="C780" s="1388"/>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391"/>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05"/>
    </row>
    <row r="781">
      <c r="A781" s="1288"/>
      <c r="B781" s="1392"/>
      <c r="C781" s="1393"/>
      <c r="D781" s="1394"/>
      <c r="E781" s="1394"/>
      <c r="F781" s="1394"/>
      <c r="G781" s="1394"/>
      <c r="H781" s="1395"/>
      <c r="I781" s="1395"/>
      <c r="J781" s="1396"/>
      <c r="K781" s="1396"/>
      <c r="L781" s="1396"/>
      <c r="M781" s="1396"/>
      <c r="N781" s="1396"/>
      <c r="O781" s="1396"/>
      <c r="P781" s="1396"/>
      <c r="Q781" s="1397"/>
      <c r="R781" s="1397"/>
      <c r="S781" s="1397"/>
      <c r="T781" s="1397"/>
      <c r="U781" s="1397"/>
      <c r="V781" s="1397"/>
      <c r="W781" s="1391"/>
      <c r="X781" s="1391"/>
      <c r="Y781" s="1391"/>
      <c r="Z781" s="1391"/>
      <c r="AA781" s="1387"/>
      <c r="AB781" s="1391"/>
      <c r="AC781" s="1391"/>
      <c r="AD781" s="1394"/>
      <c r="AE781" s="1394"/>
      <c r="AF781" s="1398"/>
      <c r="AG781" s="1398"/>
      <c r="AH781" s="1398"/>
      <c r="AI781" s="1398"/>
      <c r="AJ781" s="1398"/>
      <c r="AK781" s="1398"/>
      <c r="AL781" s="1398"/>
      <c r="AM781" s="1399"/>
      <c r="AN781" s="1399"/>
      <c r="AO781" s="1399"/>
      <c r="AP781" s="1399"/>
      <c r="AQ781" s="1399"/>
      <c r="AR781" s="1399"/>
      <c r="AS781" s="1399"/>
      <c r="AT781" s="1396"/>
      <c r="AU781" s="1400"/>
      <c r="AV781" s="1400"/>
      <c r="AW781" s="1319"/>
    </row>
    <row r="782">
      <c r="A782" s="1245"/>
      <c r="B782" s="1387"/>
      <c r="C782" s="1388"/>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391"/>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05"/>
    </row>
    <row r="783">
      <c r="A783" s="1288"/>
      <c r="B783" s="1392"/>
      <c r="C783" s="1393"/>
      <c r="D783" s="1394"/>
      <c r="E783" s="1394"/>
      <c r="F783" s="1394"/>
      <c r="G783" s="1394"/>
      <c r="H783" s="1395"/>
      <c r="I783" s="1395"/>
      <c r="J783" s="1396"/>
      <c r="K783" s="1396"/>
      <c r="L783" s="1396"/>
      <c r="M783" s="1396"/>
      <c r="N783" s="1396"/>
      <c r="O783" s="1396"/>
      <c r="P783" s="1396"/>
      <c r="Q783" s="1397"/>
      <c r="R783" s="1397"/>
      <c r="S783" s="1397"/>
      <c r="T783" s="1397"/>
      <c r="U783" s="1397"/>
      <c r="V783" s="1397"/>
      <c r="W783" s="1391"/>
      <c r="X783" s="1391"/>
      <c r="Y783" s="1391"/>
      <c r="Z783" s="1391"/>
      <c r="AA783" s="1387"/>
      <c r="AB783" s="1391"/>
      <c r="AC783" s="1391"/>
      <c r="AD783" s="1394"/>
      <c r="AE783" s="1394"/>
      <c r="AF783" s="1398"/>
      <c r="AG783" s="1398"/>
      <c r="AH783" s="1398"/>
      <c r="AI783" s="1398"/>
      <c r="AJ783" s="1398"/>
      <c r="AK783" s="1398"/>
      <c r="AL783" s="1398"/>
      <c r="AM783" s="1399"/>
      <c r="AN783" s="1399"/>
      <c r="AO783" s="1399"/>
      <c r="AP783" s="1399"/>
      <c r="AQ783" s="1399"/>
      <c r="AR783" s="1399"/>
      <c r="AS783" s="1399"/>
      <c r="AT783" s="1396"/>
      <c r="AU783" s="1400"/>
      <c r="AV783" s="1400"/>
      <c r="AW783" s="1319"/>
    </row>
    <row r="784">
      <c r="A784" s="1245"/>
      <c r="B784" s="1387"/>
      <c r="C784" s="1388"/>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391"/>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05"/>
    </row>
    <row r="785">
      <c r="A785" s="1288"/>
      <c r="B785" s="1392"/>
      <c r="C785" s="1393"/>
      <c r="D785" s="1394"/>
      <c r="E785" s="1394"/>
      <c r="F785" s="1394"/>
      <c r="G785" s="1394"/>
      <c r="H785" s="1395"/>
      <c r="I785" s="1395"/>
      <c r="J785" s="1396"/>
      <c r="K785" s="1396"/>
      <c r="L785" s="1396"/>
      <c r="M785" s="1396"/>
      <c r="N785" s="1396"/>
      <c r="O785" s="1396"/>
      <c r="P785" s="1396"/>
      <c r="Q785" s="1397"/>
      <c r="R785" s="1397"/>
      <c r="S785" s="1397"/>
      <c r="T785" s="1397"/>
      <c r="U785" s="1397"/>
      <c r="V785" s="1397"/>
      <c r="W785" s="1391"/>
      <c r="X785" s="1391"/>
      <c r="Y785" s="1391"/>
      <c r="Z785" s="1391"/>
      <c r="AA785" s="1387"/>
      <c r="AB785" s="1391"/>
      <c r="AC785" s="1391"/>
      <c r="AD785" s="1394"/>
      <c r="AE785" s="1394"/>
      <c r="AF785" s="1398"/>
      <c r="AG785" s="1398"/>
      <c r="AH785" s="1398"/>
      <c r="AI785" s="1398"/>
      <c r="AJ785" s="1398"/>
      <c r="AK785" s="1398"/>
      <c r="AL785" s="1398"/>
      <c r="AM785" s="1399"/>
      <c r="AN785" s="1399"/>
      <c r="AO785" s="1399"/>
      <c r="AP785" s="1399"/>
      <c r="AQ785" s="1399"/>
      <c r="AR785" s="1399"/>
      <c r="AS785" s="1399"/>
      <c r="AT785" s="1396"/>
      <c r="AU785" s="1400"/>
      <c r="AV785" s="1400"/>
      <c r="AW785" s="1319"/>
    </row>
    <row r="786">
      <c r="A786" s="1245"/>
      <c r="B786" s="1387"/>
      <c r="C786" s="1388"/>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391"/>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05"/>
    </row>
    <row r="787">
      <c r="A787" s="1288"/>
      <c r="B787" s="1392"/>
      <c r="C787" s="1393"/>
      <c r="D787" s="1394"/>
      <c r="E787" s="1394"/>
      <c r="F787" s="1394"/>
      <c r="G787" s="1394"/>
      <c r="H787" s="1395"/>
      <c r="I787" s="1395"/>
      <c r="J787" s="1396"/>
      <c r="K787" s="1396"/>
      <c r="L787" s="1396"/>
      <c r="M787" s="1396"/>
      <c r="N787" s="1396"/>
      <c r="O787" s="1396"/>
      <c r="P787" s="1396"/>
      <c r="Q787" s="1397"/>
      <c r="R787" s="1397"/>
      <c r="S787" s="1397"/>
      <c r="T787" s="1397"/>
      <c r="U787" s="1397"/>
      <c r="V787" s="1397"/>
      <c r="W787" s="1391"/>
      <c r="X787" s="1391"/>
      <c r="Y787" s="1391"/>
      <c r="Z787" s="1391"/>
      <c r="AA787" s="1387"/>
      <c r="AB787" s="1391"/>
      <c r="AC787" s="1391"/>
      <c r="AD787" s="1394"/>
      <c r="AE787" s="1394"/>
      <c r="AF787" s="1398"/>
      <c r="AG787" s="1398"/>
      <c r="AH787" s="1398"/>
      <c r="AI787" s="1398"/>
      <c r="AJ787" s="1398"/>
      <c r="AK787" s="1398"/>
      <c r="AL787" s="1398"/>
      <c r="AM787" s="1399"/>
      <c r="AN787" s="1399"/>
      <c r="AO787" s="1399"/>
      <c r="AP787" s="1399"/>
      <c r="AQ787" s="1399"/>
      <c r="AR787" s="1399"/>
      <c r="AS787" s="1399"/>
      <c r="AT787" s="1396"/>
      <c r="AU787" s="1400"/>
      <c r="AV787" s="1400"/>
      <c r="AW787" s="1319"/>
    </row>
    <row r="788">
      <c r="A788" s="1245"/>
      <c r="B788" s="1387"/>
      <c r="C788" s="1388"/>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391"/>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05"/>
    </row>
    <row r="789">
      <c r="A789" s="1288"/>
      <c r="B789" s="1392"/>
      <c r="C789" s="1393"/>
      <c r="D789" s="1394"/>
      <c r="E789" s="1394"/>
      <c r="F789" s="1394"/>
      <c r="G789" s="1394"/>
      <c r="H789" s="1395"/>
      <c r="I789" s="1395"/>
      <c r="J789" s="1396"/>
      <c r="K789" s="1396"/>
      <c r="L789" s="1396"/>
      <c r="M789" s="1396"/>
      <c r="N789" s="1396"/>
      <c r="O789" s="1396"/>
      <c r="P789" s="1396"/>
      <c r="Q789" s="1397"/>
      <c r="R789" s="1397"/>
      <c r="S789" s="1397"/>
      <c r="T789" s="1397"/>
      <c r="U789" s="1397"/>
      <c r="V789" s="1397"/>
      <c r="W789" s="1391"/>
      <c r="X789" s="1391"/>
      <c r="Y789" s="1391"/>
      <c r="Z789" s="1391"/>
      <c r="AA789" s="1387"/>
      <c r="AB789" s="1391"/>
      <c r="AC789" s="1391"/>
      <c r="AD789" s="1394"/>
      <c r="AE789" s="1394"/>
      <c r="AF789" s="1398"/>
      <c r="AG789" s="1398"/>
      <c r="AH789" s="1398"/>
      <c r="AI789" s="1398"/>
      <c r="AJ789" s="1398"/>
      <c r="AK789" s="1398"/>
      <c r="AL789" s="1398"/>
      <c r="AM789" s="1399"/>
      <c r="AN789" s="1399"/>
      <c r="AO789" s="1399"/>
      <c r="AP789" s="1399"/>
      <c r="AQ789" s="1399"/>
      <c r="AR789" s="1399"/>
      <c r="AS789" s="1399"/>
      <c r="AT789" s="1396"/>
      <c r="AU789" s="1400"/>
      <c r="AV789" s="1400"/>
      <c r="AW789" s="1319"/>
    </row>
    <row r="790">
      <c r="A790" s="1245"/>
      <c r="B790" s="1387"/>
      <c r="C790" s="1388"/>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391"/>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05"/>
    </row>
    <row r="791">
      <c r="A791" s="1288"/>
      <c r="B791" s="1392"/>
      <c r="C791" s="1393"/>
      <c r="D791" s="1394"/>
      <c r="E791" s="1394"/>
      <c r="F791" s="1394"/>
      <c r="G791" s="1394"/>
      <c r="H791" s="1395"/>
      <c r="I791" s="1395"/>
      <c r="J791" s="1396"/>
      <c r="K791" s="1396"/>
      <c r="L791" s="1396"/>
      <c r="M791" s="1396"/>
      <c r="N791" s="1396"/>
      <c r="O791" s="1396"/>
      <c r="P791" s="1396"/>
      <c r="Q791" s="1397"/>
      <c r="R791" s="1397"/>
      <c r="S791" s="1397"/>
      <c r="T791" s="1397"/>
      <c r="U791" s="1397"/>
      <c r="V791" s="1397"/>
      <c r="W791" s="1391"/>
      <c r="X791" s="1391"/>
      <c r="Y791" s="1391"/>
      <c r="Z791" s="1391"/>
      <c r="AA791" s="1387"/>
      <c r="AB791" s="1391"/>
      <c r="AC791" s="1391"/>
      <c r="AD791" s="1394"/>
      <c r="AE791" s="1394"/>
      <c r="AF791" s="1398"/>
      <c r="AG791" s="1398"/>
      <c r="AH791" s="1398"/>
      <c r="AI791" s="1398"/>
      <c r="AJ791" s="1398"/>
      <c r="AK791" s="1398"/>
      <c r="AL791" s="1398"/>
      <c r="AM791" s="1399"/>
      <c r="AN791" s="1399"/>
      <c r="AO791" s="1399"/>
      <c r="AP791" s="1399"/>
      <c r="AQ791" s="1399"/>
      <c r="AR791" s="1399"/>
      <c r="AS791" s="1399"/>
      <c r="AT791" s="1396"/>
      <c r="AU791" s="1400"/>
      <c r="AV791" s="1400"/>
      <c r="AW791" s="1319"/>
    </row>
    <row r="792">
      <c r="A792" s="1245"/>
      <c r="B792" s="1387"/>
      <c r="C792" s="1388"/>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391"/>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05"/>
    </row>
    <row r="793">
      <c r="A793" s="1288"/>
      <c r="B793" s="1392"/>
      <c r="C793" s="1393"/>
      <c r="D793" s="1394"/>
      <c r="E793" s="1394"/>
      <c r="F793" s="1394"/>
      <c r="G793" s="1394"/>
      <c r="H793" s="1395"/>
      <c r="I793" s="1395"/>
      <c r="J793" s="1396"/>
      <c r="K793" s="1396"/>
      <c r="L793" s="1396"/>
      <c r="M793" s="1396"/>
      <c r="N793" s="1396"/>
      <c r="O793" s="1396"/>
      <c r="P793" s="1396"/>
      <c r="Q793" s="1397"/>
      <c r="R793" s="1397"/>
      <c r="S793" s="1397"/>
      <c r="T793" s="1397"/>
      <c r="U793" s="1397"/>
      <c r="V793" s="1397"/>
      <c r="W793" s="1391"/>
      <c r="X793" s="1391"/>
      <c r="Y793" s="1391"/>
      <c r="Z793" s="1391"/>
      <c r="AA793" s="1387"/>
      <c r="AB793" s="1391"/>
      <c r="AC793" s="1391"/>
      <c r="AD793" s="1394"/>
      <c r="AE793" s="1394"/>
      <c r="AF793" s="1398"/>
      <c r="AG793" s="1398"/>
      <c r="AH793" s="1398"/>
      <c r="AI793" s="1398"/>
      <c r="AJ793" s="1398"/>
      <c r="AK793" s="1398"/>
      <c r="AL793" s="1398"/>
      <c r="AM793" s="1399"/>
      <c r="AN793" s="1399"/>
      <c r="AO793" s="1399"/>
      <c r="AP793" s="1399"/>
      <c r="AQ793" s="1399"/>
      <c r="AR793" s="1399"/>
      <c r="AS793" s="1399"/>
      <c r="AT793" s="1396"/>
      <c r="AU793" s="1400"/>
      <c r="AV793" s="1400"/>
      <c r="AW793" s="1319"/>
    </row>
    <row r="794">
      <c r="A794" s="1245"/>
      <c r="B794" s="1387"/>
      <c r="C794" s="1388"/>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391"/>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05"/>
    </row>
    <row r="795">
      <c r="A795" s="1288"/>
      <c r="B795" s="1392"/>
      <c r="C795" s="1393"/>
      <c r="D795" s="1394"/>
      <c r="E795" s="1394"/>
      <c r="F795" s="1394"/>
      <c r="G795" s="1394"/>
      <c r="H795" s="1395"/>
      <c r="I795" s="1395"/>
      <c r="J795" s="1396"/>
      <c r="K795" s="1396"/>
      <c r="L795" s="1396"/>
      <c r="M795" s="1396"/>
      <c r="N795" s="1396"/>
      <c r="O795" s="1396"/>
      <c r="P795" s="1396"/>
      <c r="Q795" s="1397"/>
      <c r="R795" s="1397"/>
      <c r="S795" s="1397"/>
      <c r="T795" s="1397"/>
      <c r="U795" s="1397"/>
      <c r="V795" s="1397"/>
      <c r="W795" s="1391"/>
      <c r="X795" s="1391"/>
      <c r="Y795" s="1391"/>
      <c r="Z795" s="1391"/>
      <c r="AA795" s="1387"/>
      <c r="AB795" s="1391"/>
      <c r="AC795" s="1391"/>
      <c r="AD795" s="1394"/>
      <c r="AE795" s="1394"/>
      <c r="AF795" s="1398"/>
      <c r="AG795" s="1398"/>
      <c r="AH795" s="1398"/>
      <c r="AI795" s="1398"/>
      <c r="AJ795" s="1398"/>
      <c r="AK795" s="1398"/>
      <c r="AL795" s="1398"/>
      <c r="AM795" s="1399"/>
      <c r="AN795" s="1399"/>
      <c r="AO795" s="1399"/>
      <c r="AP795" s="1399"/>
      <c r="AQ795" s="1399"/>
      <c r="AR795" s="1399"/>
      <c r="AS795" s="1399"/>
      <c r="AT795" s="1396"/>
      <c r="AU795" s="1400"/>
      <c r="AV795" s="1400"/>
      <c r="AW795" s="1319"/>
    </row>
    <row r="796">
      <c r="A796" s="1245"/>
      <c r="B796" s="1387"/>
      <c r="C796" s="1388"/>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391"/>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05"/>
    </row>
    <row r="797">
      <c r="A797" s="1288"/>
      <c r="B797" s="1392"/>
      <c r="C797" s="1393"/>
      <c r="D797" s="1394"/>
      <c r="E797" s="1394"/>
      <c r="F797" s="1394"/>
      <c r="G797" s="1394"/>
      <c r="H797" s="1395"/>
      <c r="I797" s="1395"/>
      <c r="J797" s="1396"/>
      <c r="K797" s="1396"/>
      <c r="L797" s="1396"/>
      <c r="M797" s="1396"/>
      <c r="N797" s="1396"/>
      <c r="O797" s="1396"/>
      <c r="P797" s="1396"/>
      <c r="Q797" s="1397"/>
      <c r="R797" s="1397"/>
      <c r="S797" s="1397"/>
      <c r="T797" s="1397"/>
      <c r="U797" s="1397"/>
      <c r="V797" s="1397"/>
      <c r="W797" s="1391"/>
      <c r="X797" s="1391"/>
      <c r="Y797" s="1391"/>
      <c r="Z797" s="1391"/>
      <c r="AA797" s="1387"/>
      <c r="AB797" s="1391"/>
      <c r="AC797" s="1391"/>
      <c r="AD797" s="1394"/>
      <c r="AE797" s="1394"/>
      <c r="AF797" s="1398"/>
      <c r="AG797" s="1398"/>
      <c r="AH797" s="1398"/>
      <c r="AI797" s="1398"/>
      <c r="AJ797" s="1398"/>
      <c r="AK797" s="1398"/>
      <c r="AL797" s="1398"/>
      <c r="AM797" s="1399"/>
      <c r="AN797" s="1399"/>
      <c r="AO797" s="1399"/>
      <c r="AP797" s="1399"/>
      <c r="AQ797" s="1399"/>
      <c r="AR797" s="1399"/>
      <c r="AS797" s="1399"/>
      <c r="AT797" s="1396"/>
      <c r="AU797" s="1400"/>
      <c r="AV797" s="1400"/>
      <c r="AW797" s="1319"/>
    </row>
    <row r="798">
      <c r="A798" s="1245"/>
      <c r="B798" s="1387"/>
      <c r="C798" s="1388"/>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391"/>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05"/>
    </row>
    <row r="799">
      <c r="A799" s="1288"/>
      <c r="B799" s="1392"/>
      <c r="C799" s="1393"/>
      <c r="D799" s="1394"/>
      <c r="E799" s="1394"/>
      <c r="F799" s="1394"/>
      <c r="G799" s="1394"/>
      <c r="H799" s="1395"/>
      <c r="I799" s="1395"/>
      <c r="J799" s="1396"/>
      <c r="K799" s="1396"/>
      <c r="L799" s="1396"/>
      <c r="M799" s="1396"/>
      <c r="N799" s="1396"/>
      <c r="O799" s="1396"/>
      <c r="P799" s="1396"/>
      <c r="Q799" s="1397"/>
      <c r="R799" s="1397"/>
      <c r="S799" s="1397"/>
      <c r="T799" s="1397"/>
      <c r="U799" s="1397"/>
      <c r="V799" s="1397"/>
      <c r="W799" s="1391"/>
      <c r="X799" s="1391"/>
      <c r="Y799" s="1391"/>
      <c r="Z799" s="1391"/>
      <c r="AA799" s="1387"/>
      <c r="AB799" s="1391"/>
      <c r="AC799" s="1391"/>
      <c r="AD799" s="1394"/>
      <c r="AE799" s="1394"/>
      <c r="AF799" s="1398"/>
      <c r="AG799" s="1398"/>
      <c r="AH799" s="1398"/>
      <c r="AI799" s="1398"/>
      <c r="AJ799" s="1398"/>
      <c r="AK799" s="1398"/>
      <c r="AL799" s="1398"/>
      <c r="AM799" s="1399"/>
      <c r="AN799" s="1399"/>
      <c r="AO799" s="1399"/>
      <c r="AP799" s="1399"/>
      <c r="AQ799" s="1399"/>
      <c r="AR799" s="1399"/>
      <c r="AS799" s="1399"/>
      <c r="AT799" s="1396"/>
      <c r="AU799" s="1400"/>
      <c r="AV799" s="1400"/>
      <c r="AW799" s="1319"/>
    </row>
    <row r="800">
      <c r="A800" s="1245"/>
      <c r="B800" s="1387"/>
      <c r="C800" s="1388"/>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391"/>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05"/>
    </row>
    <row r="801">
      <c r="A801" s="1288"/>
      <c r="B801" s="1392"/>
      <c r="C801" s="1393"/>
      <c r="D801" s="1394"/>
      <c r="E801" s="1394"/>
      <c r="F801" s="1394"/>
      <c r="G801" s="1394"/>
      <c r="H801" s="1395"/>
      <c r="I801" s="1395"/>
      <c r="J801" s="1396"/>
      <c r="K801" s="1396"/>
      <c r="L801" s="1396"/>
      <c r="M801" s="1396"/>
      <c r="N801" s="1396"/>
      <c r="O801" s="1396"/>
      <c r="P801" s="1396"/>
      <c r="Q801" s="1397"/>
      <c r="R801" s="1397"/>
      <c r="S801" s="1397"/>
      <c r="T801" s="1397"/>
      <c r="U801" s="1397"/>
      <c r="V801" s="1397"/>
      <c r="W801" s="1391"/>
      <c r="X801" s="1391"/>
      <c r="Y801" s="1391"/>
      <c r="Z801" s="1391"/>
      <c r="AA801" s="1387"/>
      <c r="AB801" s="1391"/>
      <c r="AC801" s="1391"/>
      <c r="AD801" s="1394"/>
      <c r="AE801" s="1394"/>
      <c r="AF801" s="1398"/>
      <c r="AG801" s="1398"/>
      <c r="AH801" s="1398"/>
      <c r="AI801" s="1398"/>
      <c r="AJ801" s="1398"/>
      <c r="AK801" s="1398"/>
      <c r="AL801" s="1398"/>
      <c r="AM801" s="1399"/>
      <c r="AN801" s="1399"/>
      <c r="AO801" s="1399"/>
      <c r="AP801" s="1399"/>
      <c r="AQ801" s="1399"/>
      <c r="AR801" s="1399"/>
      <c r="AS801" s="1399"/>
      <c r="AT801" s="1396"/>
      <c r="AU801" s="1400"/>
      <c r="AV801" s="1400"/>
      <c r="AW801" s="1319"/>
    </row>
    <row r="802">
      <c r="A802" s="1245"/>
      <c r="B802" s="1387"/>
      <c r="C802" s="1388"/>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391"/>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05"/>
    </row>
    <row r="803">
      <c r="A803" s="1288"/>
      <c r="B803" s="1392"/>
      <c r="C803" s="1393"/>
      <c r="D803" s="1394"/>
      <c r="E803" s="1394"/>
      <c r="F803" s="1394"/>
      <c r="G803" s="1394"/>
      <c r="H803" s="1395"/>
      <c r="I803" s="1395"/>
      <c r="J803" s="1396"/>
      <c r="K803" s="1396"/>
      <c r="L803" s="1396"/>
      <c r="M803" s="1396"/>
      <c r="N803" s="1396"/>
      <c r="O803" s="1396"/>
      <c r="P803" s="1396"/>
      <c r="Q803" s="1397"/>
      <c r="R803" s="1397"/>
      <c r="S803" s="1397"/>
      <c r="T803" s="1397"/>
      <c r="U803" s="1397"/>
      <c r="V803" s="1397"/>
      <c r="W803" s="1391"/>
      <c r="X803" s="1391"/>
      <c r="Y803" s="1391"/>
      <c r="Z803" s="1391"/>
      <c r="AA803" s="1387"/>
      <c r="AB803" s="1391"/>
      <c r="AC803" s="1391"/>
      <c r="AD803" s="1394"/>
      <c r="AE803" s="1394"/>
      <c r="AF803" s="1398"/>
      <c r="AG803" s="1398"/>
      <c r="AH803" s="1398"/>
      <c r="AI803" s="1398"/>
      <c r="AJ803" s="1398"/>
      <c r="AK803" s="1398"/>
      <c r="AL803" s="1398"/>
      <c r="AM803" s="1399"/>
      <c r="AN803" s="1399"/>
      <c r="AO803" s="1399"/>
      <c r="AP803" s="1399"/>
      <c r="AQ803" s="1399"/>
      <c r="AR803" s="1399"/>
      <c r="AS803" s="1399"/>
      <c r="AT803" s="1396"/>
      <c r="AU803" s="1400"/>
      <c r="AV803" s="1400"/>
      <c r="AW803" s="1319"/>
    </row>
    <row r="804">
      <c r="A804" s="1245"/>
      <c r="B804" s="1387"/>
      <c r="C804" s="1388"/>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391"/>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05"/>
    </row>
    <row r="805">
      <c r="A805" s="1288"/>
      <c r="B805" s="1392"/>
      <c r="C805" s="1393"/>
      <c r="D805" s="1394"/>
      <c r="E805" s="1394"/>
      <c r="F805" s="1394"/>
      <c r="G805" s="1394"/>
      <c r="H805" s="1395"/>
      <c r="I805" s="1395"/>
      <c r="J805" s="1396"/>
      <c r="K805" s="1396"/>
      <c r="L805" s="1396"/>
      <c r="M805" s="1396"/>
      <c r="N805" s="1396"/>
      <c r="O805" s="1396"/>
      <c r="P805" s="1396"/>
      <c r="Q805" s="1397"/>
      <c r="R805" s="1397"/>
      <c r="S805" s="1397"/>
      <c r="T805" s="1397"/>
      <c r="U805" s="1397"/>
      <c r="V805" s="1397"/>
      <c r="W805" s="1391"/>
      <c r="X805" s="1391"/>
      <c r="Y805" s="1391"/>
      <c r="Z805" s="1391"/>
      <c r="AA805" s="1387"/>
      <c r="AB805" s="1391"/>
      <c r="AC805" s="1391"/>
      <c r="AD805" s="1394"/>
      <c r="AE805" s="1394"/>
      <c r="AF805" s="1398"/>
      <c r="AG805" s="1398"/>
      <c r="AH805" s="1398"/>
      <c r="AI805" s="1398"/>
      <c r="AJ805" s="1398"/>
      <c r="AK805" s="1398"/>
      <c r="AL805" s="1398"/>
      <c r="AM805" s="1399"/>
      <c r="AN805" s="1399"/>
      <c r="AO805" s="1399"/>
      <c r="AP805" s="1399"/>
      <c r="AQ805" s="1399"/>
      <c r="AR805" s="1399"/>
      <c r="AS805" s="1399"/>
      <c r="AT805" s="1396"/>
      <c r="AU805" s="1400"/>
      <c r="AV805" s="1400"/>
      <c r="AW805" s="1319"/>
    </row>
    <row r="806">
      <c r="A806" s="1245"/>
      <c r="B806" s="1387"/>
      <c r="C806" s="1388"/>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391"/>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05"/>
    </row>
    <row r="807">
      <c r="A807" s="1288"/>
      <c r="B807" s="1392"/>
      <c r="C807" s="1393"/>
      <c r="D807" s="1394"/>
      <c r="E807" s="1394"/>
      <c r="F807" s="1394"/>
      <c r="G807" s="1394"/>
      <c r="H807" s="1395"/>
      <c r="I807" s="1395"/>
      <c r="J807" s="1396"/>
      <c r="K807" s="1396"/>
      <c r="L807" s="1396"/>
      <c r="M807" s="1396"/>
      <c r="N807" s="1396"/>
      <c r="O807" s="1396"/>
      <c r="P807" s="1396"/>
      <c r="Q807" s="1397"/>
      <c r="R807" s="1397"/>
      <c r="S807" s="1397"/>
      <c r="T807" s="1397"/>
      <c r="U807" s="1397"/>
      <c r="V807" s="1397"/>
      <c r="W807" s="1391"/>
      <c r="X807" s="1391"/>
      <c r="Y807" s="1391"/>
      <c r="Z807" s="1391"/>
      <c r="AA807" s="1387"/>
      <c r="AB807" s="1391"/>
      <c r="AC807" s="1391"/>
      <c r="AD807" s="1394"/>
      <c r="AE807" s="1394"/>
      <c r="AF807" s="1398"/>
      <c r="AG807" s="1398"/>
      <c r="AH807" s="1398"/>
      <c r="AI807" s="1398"/>
      <c r="AJ807" s="1398"/>
      <c r="AK807" s="1398"/>
      <c r="AL807" s="1398"/>
      <c r="AM807" s="1399"/>
      <c r="AN807" s="1399"/>
      <c r="AO807" s="1399"/>
      <c r="AP807" s="1399"/>
      <c r="AQ807" s="1399"/>
      <c r="AR807" s="1399"/>
      <c r="AS807" s="1399"/>
      <c r="AT807" s="1396"/>
      <c r="AU807" s="1400"/>
      <c r="AV807" s="1400"/>
      <c r="AW807" s="1319"/>
    </row>
    <row r="808">
      <c r="A808" s="1245"/>
      <c r="B808" s="1387"/>
      <c r="C808" s="1388"/>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391"/>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05"/>
    </row>
    <row r="809">
      <c r="A809" s="1288"/>
      <c r="B809" s="1392"/>
      <c r="C809" s="1393"/>
      <c r="D809" s="1394"/>
      <c r="E809" s="1394"/>
      <c r="F809" s="1394"/>
      <c r="G809" s="1394"/>
      <c r="H809" s="1395"/>
      <c r="I809" s="1395"/>
      <c r="J809" s="1396"/>
      <c r="K809" s="1396"/>
      <c r="L809" s="1396"/>
      <c r="M809" s="1396"/>
      <c r="N809" s="1396"/>
      <c r="O809" s="1396"/>
      <c r="P809" s="1396"/>
      <c r="Q809" s="1397"/>
      <c r="R809" s="1397"/>
      <c r="S809" s="1397"/>
      <c r="T809" s="1397"/>
      <c r="U809" s="1397"/>
      <c r="V809" s="1397"/>
      <c r="W809" s="1391"/>
      <c r="X809" s="1391"/>
      <c r="Y809" s="1391"/>
      <c r="Z809" s="1391"/>
      <c r="AA809" s="1387"/>
      <c r="AB809" s="1391"/>
      <c r="AC809" s="1391"/>
      <c r="AD809" s="1394"/>
      <c r="AE809" s="1394"/>
      <c r="AF809" s="1398"/>
      <c r="AG809" s="1398"/>
      <c r="AH809" s="1398"/>
      <c r="AI809" s="1398"/>
      <c r="AJ809" s="1398"/>
      <c r="AK809" s="1398"/>
      <c r="AL809" s="1398"/>
      <c r="AM809" s="1399"/>
      <c r="AN809" s="1399"/>
      <c r="AO809" s="1399"/>
      <c r="AP809" s="1399"/>
      <c r="AQ809" s="1399"/>
      <c r="AR809" s="1399"/>
      <c r="AS809" s="1399"/>
      <c r="AT809" s="1396"/>
      <c r="AU809" s="1400"/>
      <c r="AV809" s="1400"/>
      <c r="AW809" s="1319"/>
    </row>
    <row r="810">
      <c r="A810" s="1245"/>
      <c r="B810" s="1387"/>
      <c r="C810" s="1388"/>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391"/>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05"/>
    </row>
    <row r="811">
      <c r="A811" s="1288"/>
      <c r="B811" s="1392"/>
      <c r="C811" s="1393"/>
      <c r="D811" s="1394"/>
      <c r="E811" s="1394"/>
      <c r="F811" s="1394"/>
      <c r="G811" s="1394"/>
      <c r="H811" s="1395"/>
      <c r="I811" s="1395"/>
      <c r="J811" s="1396"/>
      <c r="K811" s="1396"/>
      <c r="L811" s="1396"/>
      <c r="M811" s="1396"/>
      <c r="N811" s="1396"/>
      <c r="O811" s="1396"/>
      <c r="P811" s="1396"/>
      <c r="Q811" s="1397"/>
      <c r="R811" s="1397"/>
      <c r="S811" s="1397"/>
      <c r="T811" s="1397"/>
      <c r="U811" s="1397"/>
      <c r="V811" s="1397"/>
      <c r="W811" s="1391"/>
      <c r="X811" s="1391"/>
      <c r="Y811" s="1391"/>
      <c r="Z811" s="1391"/>
      <c r="AA811" s="1387"/>
      <c r="AB811" s="1391"/>
      <c r="AC811" s="1391"/>
      <c r="AD811" s="1394"/>
      <c r="AE811" s="1394"/>
      <c r="AF811" s="1398"/>
      <c r="AG811" s="1398"/>
      <c r="AH811" s="1398"/>
      <c r="AI811" s="1398"/>
      <c r="AJ811" s="1398"/>
      <c r="AK811" s="1398"/>
      <c r="AL811" s="1398"/>
      <c r="AM811" s="1399"/>
      <c r="AN811" s="1399"/>
      <c r="AO811" s="1399"/>
      <c r="AP811" s="1399"/>
      <c r="AQ811" s="1399"/>
      <c r="AR811" s="1399"/>
      <c r="AS811" s="1399"/>
      <c r="AT811" s="1396"/>
      <c r="AU811" s="1400"/>
      <c r="AV811" s="1400"/>
      <c r="AW811" s="1319"/>
    </row>
    <row r="812">
      <c r="A812" s="1245"/>
      <c r="B812" s="1387"/>
      <c r="C812" s="1388"/>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391"/>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05"/>
    </row>
    <row r="813">
      <c r="A813" s="1288"/>
      <c r="B813" s="1392"/>
      <c r="C813" s="1393"/>
      <c r="D813" s="1394"/>
      <c r="E813" s="1394"/>
      <c r="F813" s="1394"/>
      <c r="G813" s="1394"/>
      <c r="H813" s="1395"/>
      <c r="I813" s="1395"/>
      <c r="J813" s="1396"/>
      <c r="K813" s="1396"/>
      <c r="L813" s="1396"/>
      <c r="M813" s="1396"/>
      <c r="N813" s="1396"/>
      <c r="O813" s="1396"/>
      <c r="P813" s="1396"/>
      <c r="Q813" s="1397"/>
      <c r="R813" s="1397"/>
      <c r="S813" s="1397"/>
      <c r="T813" s="1397"/>
      <c r="U813" s="1397"/>
      <c r="V813" s="1397"/>
      <c r="W813" s="1391"/>
      <c r="X813" s="1391"/>
      <c r="Y813" s="1391"/>
      <c r="Z813" s="1391"/>
      <c r="AA813" s="1387"/>
      <c r="AB813" s="1391"/>
      <c r="AC813" s="1391"/>
      <c r="AD813" s="1394"/>
      <c r="AE813" s="1394"/>
      <c r="AF813" s="1398"/>
      <c r="AG813" s="1398"/>
      <c r="AH813" s="1398"/>
      <c r="AI813" s="1398"/>
      <c r="AJ813" s="1398"/>
      <c r="AK813" s="1398"/>
      <c r="AL813" s="1398"/>
      <c r="AM813" s="1399"/>
      <c r="AN813" s="1399"/>
      <c r="AO813" s="1399"/>
      <c r="AP813" s="1399"/>
      <c r="AQ813" s="1399"/>
      <c r="AR813" s="1399"/>
      <c r="AS813" s="1399"/>
      <c r="AT813" s="1396"/>
      <c r="AU813" s="1400"/>
      <c r="AV813" s="1400"/>
      <c r="AW813" s="1319"/>
    </row>
    <row r="814">
      <c r="A814" s="1245"/>
      <c r="B814" s="1387"/>
      <c r="C814" s="1388"/>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391"/>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05"/>
    </row>
    <row r="815">
      <c r="A815" s="1288"/>
      <c r="B815" s="1392"/>
      <c r="C815" s="1393"/>
      <c r="D815" s="1394"/>
      <c r="E815" s="1394"/>
      <c r="F815" s="1394"/>
      <c r="G815" s="1394"/>
      <c r="H815" s="1395"/>
      <c r="I815" s="1395"/>
      <c r="J815" s="1396"/>
      <c r="K815" s="1396"/>
      <c r="L815" s="1396"/>
      <c r="M815" s="1396"/>
      <c r="N815" s="1396"/>
      <c r="O815" s="1396"/>
      <c r="P815" s="1396"/>
      <c r="Q815" s="1397"/>
      <c r="R815" s="1397"/>
      <c r="S815" s="1397"/>
      <c r="T815" s="1397"/>
      <c r="U815" s="1397"/>
      <c r="V815" s="1397"/>
      <c r="W815" s="1391"/>
      <c r="X815" s="1391"/>
      <c r="Y815" s="1391"/>
      <c r="Z815" s="1391"/>
      <c r="AA815" s="1387"/>
      <c r="AB815" s="1391"/>
      <c r="AC815" s="1391"/>
      <c r="AD815" s="1394"/>
      <c r="AE815" s="1394"/>
      <c r="AF815" s="1398"/>
      <c r="AG815" s="1398"/>
      <c r="AH815" s="1398"/>
      <c r="AI815" s="1398"/>
      <c r="AJ815" s="1398"/>
      <c r="AK815" s="1398"/>
      <c r="AL815" s="1398"/>
      <c r="AM815" s="1399"/>
      <c r="AN815" s="1399"/>
      <c r="AO815" s="1399"/>
      <c r="AP815" s="1399"/>
      <c r="AQ815" s="1399"/>
      <c r="AR815" s="1399"/>
      <c r="AS815" s="1399"/>
      <c r="AT815" s="1396"/>
      <c r="AU815" s="1400"/>
      <c r="AV815" s="1400"/>
      <c r="AW815" s="1319"/>
    </row>
    <row r="816">
      <c r="A816" s="1245"/>
      <c r="B816" s="1387"/>
      <c r="C816" s="1388"/>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391"/>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05"/>
    </row>
    <row r="817">
      <c r="A817" s="1288"/>
      <c r="B817" s="1392"/>
      <c r="C817" s="1393"/>
      <c r="D817" s="1394"/>
      <c r="E817" s="1394"/>
      <c r="F817" s="1394"/>
      <c r="G817" s="1394"/>
      <c r="H817" s="1395"/>
      <c r="I817" s="1395"/>
      <c r="J817" s="1396"/>
      <c r="K817" s="1396"/>
      <c r="L817" s="1396"/>
      <c r="M817" s="1396"/>
      <c r="N817" s="1396"/>
      <c r="O817" s="1396"/>
      <c r="P817" s="1396"/>
      <c r="Q817" s="1397"/>
      <c r="R817" s="1397"/>
      <c r="S817" s="1397"/>
      <c r="T817" s="1397"/>
      <c r="U817" s="1397"/>
      <c r="V817" s="1397"/>
      <c r="W817" s="1391"/>
      <c r="X817" s="1391"/>
      <c r="Y817" s="1391"/>
      <c r="Z817" s="1391"/>
      <c r="AA817" s="1387"/>
      <c r="AB817" s="1391"/>
      <c r="AC817" s="1391"/>
      <c r="AD817" s="1394"/>
      <c r="AE817" s="1394"/>
      <c r="AF817" s="1398"/>
      <c r="AG817" s="1398"/>
      <c r="AH817" s="1398"/>
      <c r="AI817" s="1398"/>
      <c r="AJ817" s="1398"/>
      <c r="AK817" s="1398"/>
      <c r="AL817" s="1398"/>
      <c r="AM817" s="1399"/>
      <c r="AN817" s="1399"/>
      <c r="AO817" s="1399"/>
      <c r="AP817" s="1399"/>
      <c r="AQ817" s="1399"/>
      <c r="AR817" s="1399"/>
      <c r="AS817" s="1399"/>
      <c r="AT817" s="1396"/>
      <c r="AU817" s="1400"/>
      <c r="AV817" s="1400"/>
      <c r="AW817" s="1319"/>
    </row>
    <row r="818">
      <c r="A818" s="1245"/>
      <c r="B818" s="1387"/>
      <c r="C818" s="1388"/>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391"/>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05"/>
    </row>
    <row r="819">
      <c r="A819" s="1288"/>
      <c r="B819" s="1392"/>
      <c r="C819" s="1393"/>
      <c r="D819" s="1394"/>
      <c r="E819" s="1394"/>
      <c r="F819" s="1394"/>
      <c r="G819" s="1394"/>
      <c r="H819" s="1395"/>
      <c r="I819" s="1395"/>
      <c r="J819" s="1396"/>
      <c r="K819" s="1396"/>
      <c r="L819" s="1396"/>
      <c r="M819" s="1396"/>
      <c r="N819" s="1396"/>
      <c r="O819" s="1396"/>
      <c r="P819" s="1396"/>
      <c r="Q819" s="1397"/>
      <c r="R819" s="1397"/>
      <c r="S819" s="1397"/>
      <c r="T819" s="1397"/>
      <c r="U819" s="1397"/>
      <c r="V819" s="1397"/>
      <c r="W819" s="1391"/>
      <c r="X819" s="1391"/>
      <c r="Y819" s="1391"/>
      <c r="Z819" s="1391"/>
      <c r="AA819" s="1387"/>
      <c r="AB819" s="1391"/>
      <c r="AC819" s="1391"/>
      <c r="AD819" s="1394"/>
      <c r="AE819" s="1394"/>
      <c r="AF819" s="1398"/>
      <c r="AG819" s="1398"/>
      <c r="AH819" s="1398"/>
      <c r="AI819" s="1398"/>
      <c r="AJ819" s="1398"/>
      <c r="AK819" s="1398"/>
      <c r="AL819" s="1398"/>
      <c r="AM819" s="1399"/>
      <c r="AN819" s="1399"/>
      <c r="AO819" s="1399"/>
      <c r="AP819" s="1399"/>
      <c r="AQ819" s="1399"/>
      <c r="AR819" s="1399"/>
      <c r="AS819" s="1399"/>
      <c r="AT819" s="1396"/>
      <c r="AU819" s="1400"/>
      <c r="AV819" s="1400"/>
      <c r="AW819" s="1319"/>
    </row>
    <row r="820">
      <c r="A820" s="1245"/>
      <c r="B820" s="1387"/>
      <c r="C820" s="1388"/>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391"/>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05"/>
    </row>
    <row r="821">
      <c r="A821" s="1288"/>
      <c r="B821" s="1392"/>
      <c r="C821" s="1393"/>
      <c r="D821" s="1394"/>
      <c r="E821" s="1394"/>
      <c r="F821" s="1394"/>
      <c r="G821" s="1394"/>
      <c r="H821" s="1395"/>
      <c r="I821" s="1395"/>
      <c r="J821" s="1396"/>
      <c r="K821" s="1396"/>
      <c r="L821" s="1396"/>
      <c r="M821" s="1396"/>
      <c r="N821" s="1396"/>
      <c r="O821" s="1396"/>
      <c r="P821" s="1396"/>
      <c r="Q821" s="1397"/>
      <c r="R821" s="1397"/>
      <c r="S821" s="1397"/>
      <c r="T821" s="1397"/>
      <c r="U821" s="1397"/>
      <c r="V821" s="1397"/>
      <c r="W821" s="1391"/>
      <c r="X821" s="1391"/>
      <c r="Y821" s="1391"/>
      <c r="Z821" s="1391"/>
      <c r="AA821" s="1387"/>
      <c r="AB821" s="1391"/>
      <c r="AC821" s="1391"/>
      <c r="AD821" s="1394"/>
      <c r="AE821" s="1394"/>
      <c r="AF821" s="1398"/>
      <c r="AG821" s="1398"/>
      <c r="AH821" s="1398"/>
      <c r="AI821" s="1398"/>
      <c r="AJ821" s="1398"/>
      <c r="AK821" s="1398"/>
      <c r="AL821" s="1398"/>
      <c r="AM821" s="1399"/>
      <c r="AN821" s="1399"/>
      <c r="AO821" s="1399"/>
      <c r="AP821" s="1399"/>
      <c r="AQ821" s="1399"/>
      <c r="AR821" s="1399"/>
      <c r="AS821" s="1399"/>
      <c r="AT821" s="1396"/>
      <c r="AU821" s="1400"/>
      <c r="AV821" s="1400"/>
      <c r="AW821" s="1319"/>
    </row>
    <row r="822">
      <c r="A822" s="1245"/>
      <c r="B822" s="1387"/>
      <c r="C822" s="1388"/>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391"/>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05"/>
    </row>
    <row r="823">
      <c r="A823" s="1288"/>
      <c r="B823" s="1392"/>
      <c r="C823" s="1393"/>
      <c r="D823" s="1394"/>
      <c r="E823" s="1394"/>
      <c r="F823" s="1394"/>
      <c r="G823" s="1394"/>
      <c r="H823" s="1395"/>
      <c r="I823" s="1395"/>
      <c r="J823" s="1396"/>
      <c r="K823" s="1396"/>
      <c r="L823" s="1396"/>
      <c r="M823" s="1396"/>
      <c r="N823" s="1396"/>
      <c r="O823" s="1396"/>
      <c r="P823" s="1396"/>
      <c r="Q823" s="1397"/>
      <c r="R823" s="1397"/>
      <c r="S823" s="1397"/>
      <c r="T823" s="1397"/>
      <c r="U823" s="1397"/>
      <c r="V823" s="1397"/>
      <c r="W823" s="1391"/>
      <c r="X823" s="1391"/>
      <c r="Y823" s="1391"/>
      <c r="Z823" s="1391"/>
      <c r="AA823" s="1387"/>
      <c r="AB823" s="1391"/>
      <c r="AC823" s="1391"/>
      <c r="AD823" s="1394"/>
      <c r="AE823" s="1394"/>
      <c r="AF823" s="1398"/>
      <c r="AG823" s="1398"/>
      <c r="AH823" s="1398"/>
      <c r="AI823" s="1398"/>
      <c r="AJ823" s="1398"/>
      <c r="AK823" s="1398"/>
      <c r="AL823" s="1398"/>
      <c r="AM823" s="1399"/>
      <c r="AN823" s="1399"/>
      <c r="AO823" s="1399"/>
      <c r="AP823" s="1399"/>
      <c r="AQ823" s="1399"/>
      <c r="AR823" s="1399"/>
      <c r="AS823" s="1399"/>
      <c r="AT823" s="1396"/>
      <c r="AU823" s="1400"/>
      <c r="AV823" s="1400"/>
      <c r="AW823" s="1319"/>
    </row>
    <row r="824">
      <c r="A824" s="1245"/>
      <c r="B824" s="1387"/>
      <c r="C824" s="1388"/>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391"/>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05"/>
    </row>
    <row r="825">
      <c r="A825" s="1288"/>
      <c r="B825" s="1392"/>
      <c r="C825" s="1393"/>
      <c r="D825" s="1394"/>
      <c r="E825" s="1394"/>
      <c r="F825" s="1394"/>
      <c r="G825" s="1394"/>
      <c r="H825" s="1395"/>
      <c r="I825" s="1395"/>
      <c r="J825" s="1396"/>
      <c r="K825" s="1396"/>
      <c r="L825" s="1396"/>
      <c r="M825" s="1396"/>
      <c r="N825" s="1396"/>
      <c r="O825" s="1396"/>
      <c r="P825" s="1396"/>
      <c r="Q825" s="1397"/>
      <c r="R825" s="1397"/>
      <c r="S825" s="1397"/>
      <c r="T825" s="1397"/>
      <c r="U825" s="1397"/>
      <c r="V825" s="1397"/>
      <c r="W825" s="1391"/>
      <c r="X825" s="1391"/>
      <c r="Y825" s="1391"/>
      <c r="Z825" s="1391"/>
      <c r="AA825" s="1387"/>
      <c r="AB825" s="1391"/>
      <c r="AC825" s="1391"/>
      <c r="AD825" s="1394"/>
      <c r="AE825" s="1394"/>
      <c r="AF825" s="1398"/>
      <c r="AG825" s="1398"/>
      <c r="AH825" s="1398"/>
      <c r="AI825" s="1398"/>
      <c r="AJ825" s="1398"/>
      <c r="AK825" s="1398"/>
      <c r="AL825" s="1398"/>
      <c r="AM825" s="1399"/>
      <c r="AN825" s="1399"/>
      <c r="AO825" s="1399"/>
      <c r="AP825" s="1399"/>
      <c r="AQ825" s="1399"/>
      <c r="AR825" s="1399"/>
      <c r="AS825" s="1399"/>
      <c r="AT825" s="1396"/>
      <c r="AU825" s="1400"/>
      <c r="AV825" s="1400"/>
      <c r="AW825" s="1319"/>
    </row>
    <row r="826">
      <c r="A826" s="1245"/>
      <c r="B826" s="1387"/>
      <c r="C826" s="1388"/>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391"/>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05"/>
    </row>
    <row r="827">
      <c r="A827" s="1288"/>
      <c r="B827" s="1392"/>
      <c r="C827" s="1393"/>
      <c r="D827" s="1394"/>
      <c r="E827" s="1394"/>
      <c r="F827" s="1394"/>
      <c r="G827" s="1394"/>
      <c r="H827" s="1395"/>
      <c r="I827" s="1395"/>
      <c r="J827" s="1396"/>
      <c r="K827" s="1396"/>
      <c r="L827" s="1396"/>
      <c r="M827" s="1396"/>
      <c r="N827" s="1396"/>
      <c r="O827" s="1396"/>
      <c r="P827" s="1396"/>
      <c r="Q827" s="1397"/>
      <c r="R827" s="1397"/>
      <c r="S827" s="1397"/>
      <c r="T827" s="1397"/>
      <c r="U827" s="1397"/>
      <c r="V827" s="1397"/>
      <c r="W827" s="1391"/>
      <c r="X827" s="1391"/>
      <c r="Y827" s="1391"/>
      <c r="Z827" s="1391"/>
      <c r="AA827" s="1387"/>
      <c r="AB827" s="1391"/>
      <c r="AC827" s="1391"/>
      <c r="AD827" s="1394"/>
      <c r="AE827" s="1394"/>
      <c r="AF827" s="1398"/>
      <c r="AG827" s="1398"/>
      <c r="AH827" s="1398"/>
      <c r="AI827" s="1398"/>
      <c r="AJ827" s="1398"/>
      <c r="AK827" s="1398"/>
      <c r="AL827" s="1398"/>
      <c r="AM827" s="1399"/>
      <c r="AN827" s="1399"/>
      <c r="AO827" s="1399"/>
      <c r="AP827" s="1399"/>
      <c r="AQ827" s="1399"/>
      <c r="AR827" s="1399"/>
      <c r="AS827" s="1399"/>
      <c r="AT827" s="1396"/>
      <c r="AU827" s="1400"/>
      <c r="AV827" s="1400"/>
      <c r="AW827" s="1319"/>
    </row>
    <row r="828">
      <c r="A828" s="1245"/>
      <c r="B828" s="1387"/>
      <c r="C828" s="1388"/>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391"/>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05"/>
    </row>
    <row r="829">
      <c r="A829" s="1288"/>
      <c r="B829" s="1392"/>
      <c r="C829" s="1393"/>
      <c r="D829" s="1394"/>
      <c r="E829" s="1394"/>
      <c r="F829" s="1394"/>
      <c r="G829" s="1394"/>
      <c r="H829" s="1395"/>
      <c r="I829" s="1395"/>
      <c r="J829" s="1396"/>
      <c r="K829" s="1396"/>
      <c r="L829" s="1396"/>
      <c r="M829" s="1396"/>
      <c r="N829" s="1396"/>
      <c r="O829" s="1396"/>
      <c r="P829" s="1396"/>
      <c r="Q829" s="1397"/>
      <c r="R829" s="1397"/>
      <c r="S829" s="1397"/>
      <c r="T829" s="1397"/>
      <c r="U829" s="1397"/>
      <c r="V829" s="1397"/>
      <c r="W829" s="1391"/>
      <c r="X829" s="1391"/>
      <c r="Y829" s="1391"/>
      <c r="Z829" s="1391"/>
      <c r="AA829" s="1387"/>
      <c r="AB829" s="1391"/>
      <c r="AC829" s="1391"/>
      <c r="AD829" s="1394"/>
      <c r="AE829" s="1394"/>
      <c r="AF829" s="1398"/>
      <c r="AG829" s="1398"/>
      <c r="AH829" s="1398"/>
      <c r="AI829" s="1398"/>
      <c r="AJ829" s="1398"/>
      <c r="AK829" s="1398"/>
      <c r="AL829" s="1398"/>
      <c r="AM829" s="1399"/>
      <c r="AN829" s="1399"/>
      <c r="AO829" s="1399"/>
      <c r="AP829" s="1399"/>
      <c r="AQ829" s="1399"/>
      <c r="AR829" s="1399"/>
      <c r="AS829" s="1399"/>
      <c r="AT829" s="1396"/>
      <c r="AU829" s="1400"/>
      <c r="AV829" s="1400"/>
      <c r="AW829" s="1319"/>
    </row>
    <row r="830">
      <c r="A830" s="1245"/>
      <c r="B830" s="1387"/>
      <c r="C830" s="1388"/>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391"/>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05"/>
    </row>
    <row r="831">
      <c r="A831" s="1288"/>
      <c r="B831" s="1392"/>
      <c r="C831" s="1393"/>
      <c r="D831" s="1394"/>
      <c r="E831" s="1394"/>
      <c r="F831" s="1394"/>
      <c r="G831" s="1394"/>
      <c r="H831" s="1395"/>
      <c r="I831" s="1395"/>
      <c r="J831" s="1396"/>
      <c r="K831" s="1396"/>
      <c r="L831" s="1396"/>
      <c r="M831" s="1396"/>
      <c r="N831" s="1396"/>
      <c r="O831" s="1396"/>
      <c r="P831" s="1396"/>
      <c r="Q831" s="1397"/>
      <c r="R831" s="1397"/>
      <c r="S831" s="1397"/>
      <c r="T831" s="1397"/>
      <c r="U831" s="1397"/>
      <c r="V831" s="1397"/>
      <c r="W831" s="1391"/>
      <c r="X831" s="1391"/>
      <c r="Y831" s="1391"/>
      <c r="Z831" s="1391"/>
      <c r="AA831" s="1387"/>
      <c r="AB831" s="1391"/>
      <c r="AC831" s="1391"/>
      <c r="AD831" s="1394"/>
      <c r="AE831" s="1394"/>
      <c r="AF831" s="1398"/>
      <c r="AG831" s="1398"/>
      <c r="AH831" s="1398"/>
      <c r="AI831" s="1398"/>
      <c r="AJ831" s="1398"/>
      <c r="AK831" s="1398"/>
      <c r="AL831" s="1398"/>
      <c r="AM831" s="1399"/>
      <c r="AN831" s="1399"/>
      <c r="AO831" s="1399"/>
      <c r="AP831" s="1399"/>
      <c r="AQ831" s="1399"/>
      <c r="AR831" s="1399"/>
      <c r="AS831" s="1399"/>
      <c r="AT831" s="1396"/>
      <c r="AU831" s="1400"/>
      <c r="AV831" s="1400"/>
      <c r="AW831" s="1319"/>
    </row>
    <row r="832">
      <c r="A832" s="1245"/>
      <c r="B832" s="1387"/>
      <c r="C832" s="1388"/>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391"/>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05"/>
    </row>
    <row r="833">
      <c r="A833" s="1288"/>
      <c r="B833" s="1392"/>
      <c r="C833" s="1393"/>
      <c r="D833" s="1394"/>
      <c r="E833" s="1394"/>
      <c r="F833" s="1394"/>
      <c r="G833" s="1394"/>
      <c r="H833" s="1395"/>
      <c r="I833" s="1395"/>
      <c r="J833" s="1396"/>
      <c r="K833" s="1396"/>
      <c r="L833" s="1396"/>
      <c r="M833" s="1396"/>
      <c r="N833" s="1396"/>
      <c r="O833" s="1396"/>
      <c r="P833" s="1396"/>
      <c r="Q833" s="1397"/>
      <c r="R833" s="1397"/>
      <c r="S833" s="1397"/>
      <c r="T833" s="1397"/>
      <c r="U833" s="1397"/>
      <c r="V833" s="1397"/>
      <c r="W833" s="1391"/>
      <c r="X833" s="1391"/>
      <c r="Y833" s="1391"/>
      <c r="Z833" s="1391"/>
      <c r="AA833" s="1387"/>
      <c r="AB833" s="1391"/>
      <c r="AC833" s="1391"/>
      <c r="AD833" s="1394"/>
      <c r="AE833" s="1394"/>
      <c r="AF833" s="1398"/>
      <c r="AG833" s="1398"/>
      <c r="AH833" s="1398"/>
      <c r="AI833" s="1398"/>
      <c r="AJ833" s="1398"/>
      <c r="AK833" s="1398"/>
      <c r="AL833" s="1398"/>
      <c r="AM833" s="1399"/>
      <c r="AN833" s="1399"/>
      <c r="AO833" s="1399"/>
      <c r="AP833" s="1399"/>
      <c r="AQ833" s="1399"/>
      <c r="AR833" s="1399"/>
      <c r="AS833" s="1399"/>
      <c r="AT833" s="1396"/>
      <c r="AU833" s="1400"/>
      <c r="AV833" s="1400"/>
      <c r="AW833" s="1319"/>
    </row>
    <row r="834">
      <c r="A834" s="1245"/>
      <c r="B834" s="1387"/>
      <c r="C834" s="1388"/>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391"/>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05"/>
    </row>
    <row r="835">
      <c r="A835" s="1288"/>
      <c r="B835" s="1392"/>
      <c r="C835" s="1393"/>
      <c r="D835" s="1394"/>
      <c r="E835" s="1394"/>
      <c r="F835" s="1394"/>
      <c r="G835" s="1394"/>
      <c r="H835" s="1395"/>
      <c r="I835" s="1395"/>
      <c r="J835" s="1396"/>
      <c r="K835" s="1396"/>
      <c r="L835" s="1396"/>
      <c r="M835" s="1396"/>
      <c r="N835" s="1396"/>
      <c r="O835" s="1396"/>
      <c r="P835" s="1396"/>
      <c r="Q835" s="1397"/>
      <c r="R835" s="1397"/>
      <c r="S835" s="1397"/>
      <c r="T835" s="1397"/>
      <c r="U835" s="1397"/>
      <c r="V835" s="1397"/>
      <c r="W835" s="1391"/>
      <c r="X835" s="1391"/>
      <c r="Y835" s="1391"/>
      <c r="Z835" s="1391"/>
      <c r="AA835" s="1387"/>
      <c r="AB835" s="1391"/>
      <c r="AC835" s="1391"/>
      <c r="AD835" s="1394"/>
      <c r="AE835" s="1394"/>
      <c r="AF835" s="1398"/>
      <c r="AG835" s="1398"/>
      <c r="AH835" s="1398"/>
      <c r="AI835" s="1398"/>
      <c r="AJ835" s="1398"/>
      <c r="AK835" s="1398"/>
      <c r="AL835" s="1398"/>
      <c r="AM835" s="1399"/>
      <c r="AN835" s="1399"/>
      <c r="AO835" s="1399"/>
      <c r="AP835" s="1399"/>
      <c r="AQ835" s="1399"/>
      <c r="AR835" s="1399"/>
      <c r="AS835" s="1399"/>
      <c r="AT835" s="1396"/>
      <c r="AU835" s="1400"/>
      <c r="AV835" s="1400"/>
      <c r="AW835" s="1319"/>
    </row>
    <row r="836">
      <c r="A836" s="1245"/>
      <c r="B836" s="1387"/>
      <c r="C836" s="1388"/>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391"/>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05"/>
    </row>
    <row r="837">
      <c r="A837" s="1288"/>
      <c r="B837" s="1392"/>
      <c r="C837" s="1393"/>
      <c r="D837" s="1394"/>
      <c r="E837" s="1394"/>
      <c r="F837" s="1394"/>
      <c r="G837" s="1394"/>
      <c r="H837" s="1395"/>
      <c r="I837" s="1395"/>
      <c r="J837" s="1396"/>
      <c r="K837" s="1396"/>
      <c r="L837" s="1396"/>
      <c r="M837" s="1396"/>
      <c r="N837" s="1396"/>
      <c r="O837" s="1396"/>
      <c r="P837" s="1396"/>
      <c r="Q837" s="1397"/>
      <c r="R837" s="1397"/>
      <c r="S837" s="1397"/>
      <c r="T837" s="1397"/>
      <c r="U837" s="1397"/>
      <c r="V837" s="1397"/>
      <c r="W837" s="1391"/>
      <c r="X837" s="1391"/>
      <c r="Y837" s="1391"/>
      <c r="Z837" s="1391"/>
      <c r="AA837" s="1387"/>
      <c r="AB837" s="1391"/>
      <c r="AC837" s="1391"/>
      <c r="AD837" s="1394"/>
      <c r="AE837" s="1394"/>
      <c r="AF837" s="1398"/>
      <c r="AG837" s="1398"/>
      <c r="AH837" s="1398"/>
      <c r="AI837" s="1398"/>
      <c r="AJ837" s="1398"/>
      <c r="AK837" s="1398"/>
      <c r="AL837" s="1398"/>
      <c r="AM837" s="1399"/>
      <c r="AN837" s="1399"/>
      <c r="AO837" s="1399"/>
      <c r="AP837" s="1399"/>
      <c r="AQ837" s="1399"/>
      <c r="AR837" s="1399"/>
      <c r="AS837" s="1399"/>
      <c r="AT837" s="1396"/>
      <c r="AU837" s="1400"/>
      <c r="AV837" s="1400"/>
      <c r="AW837" s="1319"/>
    </row>
    <row r="838">
      <c r="A838" s="1245"/>
      <c r="B838" s="1387"/>
      <c r="C838" s="1388"/>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391"/>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05"/>
    </row>
    <row r="839">
      <c r="A839" s="1288"/>
      <c r="B839" s="1392"/>
      <c r="C839" s="1393"/>
      <c r="D839" s="1394"/>
      <c r="E839" s="1394"/>
      <c r="F839" s="1394"/>
      <c r="G839" s="1394"/>
      <c r="H839" s="1395"/>
      <c r="I839" s="1395"/>
      <c r="J839" s="1396"/>
      <c r="K839" s="1396"/>
      <c r="L839" s="1396"/>
      <c r="M839" s="1396"/>
      <c r="N839" s="1396"/>
      <c r="O839" s="1396"/>
      <c r="P839" s="1396"/>
      <c r="Q839" s="1397"/>
      <c r="R839" s="1397"/>
      <c r="S839" s="1397"/>
      <c r="T839" s="1397"/>
      <c r="U839" s="1397"/>
      <c r="V839" s="1397"/>
      <c r="W839" s="1391"/>
      <c r="X839" s="1391"/>
      <c r="Y839" s="1391"/>
      <c r="Z839" s="1391"/>
      <c r="AA839" s="1387"/>
      <c r="AB839" s="1391"/>
      <c r="AC839" s="1391"/>
      <c r="AD839" s="1394"/>
      <c r="AE839" s="1394"/>
      <c r="AF839" s="1398"/>
      <c r="AG839" s="1398"/>
      <c r="AH839" s="1398"/>
      <c r="AI839" s="1398"/>
      <c r="AJ839" s="1398"/>
      <c r="AK839" s="1398"/>
      <c r="AL839" s="1398"/>
      <c r="AM839" s="1399"/>
      <c r="AN839" s="1399"/>
      <c r="AO839" s="1399"/>
      <c r="AP839" s="1399"/>
      <c r="AQ839" s="1399"/>
      <c r="AR839" s="1399"/>
      <c r="AS839" s="1399"/>
      <c r="AT839" s="1396"/>
      <c r="AU839" s="1400"/>
      <c r="AV839" s="1400"/>
      <c r="AW839" s="1319"/>
    </row>
    <row r="840">
      <c r="A840" s="1245"/>
      <c r="B840" s="1387"/>
      <c r="C840" s="1388"/>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391"/>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05"/>
    </row>
    <row r="841">
      <c r="A841" s="1288"/>
      <c r="B841" s="1392"/>
      <c r="C841" s="1393"/>
      <c r="D841" s="1394"/>
      <c r="E841" s="1394"/>
      <c r="F841" s="1394"/>
      <c r="G841" s="1394"/>
      <c r="H841" s="1395"/>
      <c r="I841" s="1395"/>
      <c r="J841" s="1396"/>
      <c r="K841" s="1396"/>
      <c r="L841" s="1396"/>
      <c r="M841" s="1396"/>
      <c r="N841" s="1396"/>
      <c r="O841" s="1396"/>
      <c r="P841" s="1396"/>
      <c r="Q841" s="1397"/>
      <c r="R841" s="1397"/>
      <c r="S841" s="1397"/>
      <c r="T841" s="1397"/>
      <c r="U841" s="1397"/>
      <c r="V841" s="1397"/>
      <c r="W841" s="1391"/>
      <c r="X841" s="1391"/>
      <c r="Y841" s="1391"/>
      <c r="Z841" s="1391"/>
      <c r="AA841" s="1387"/>
      <c r="AB841" s="1391"/>
      <c r="AC841" s="1391"/>
      <c r="AD841" s="1394"/>
      <c r="AE841" s="1394"/>
      <c r="AF841" s="1398"/>
      <c r="AG841" s="1398"/>
      <c r="AH841" s="1398"/>
      <c r="AI841" s="1398"/>
      <c r="AJ841" s="1398"/>
      <c r="AK841" s="1398"/>
      <c r="AL841" s="1398"/>
      <c r="AM841" s="1399"/>
      <c r="AN841" s="1399"/>
      <c r="AO841" s="1399"/>
      <c r="AP841" s="1399"/>
      <c r="AQ841" s="1399"/>
      <c r="AR841" s="1399"/>
      <c r="AS841" s="1399"/>
      <c r="AT841" s="1396"/>
      <c r="AU841" s="1400"/>
      <c r="AV841" s="1400"/>
      <c r="AW841" s="1319"/>
    </row>
    <row r="842">
      <c r="A842" s="1245"/>
      <c r="B842" s="1387"/>
      <c r="C842" s="1388"/>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391"/>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05"/>
    </row>
    <row r="843">
      <c r="A843" s="1288"/>
      <c r="B843" s="1392"/>
      <c r="C843" s="1393"/>
      <c r="D843" s="1394"/>
      <c r="E843" s="1394"/>
      <c r="F843" s="1394"/>
      <c r="G843" s="1394"/>
      <c r="H843" s="1395"/>
      <c r="I843" s="1395"/>
      <c r="J843" s="1396"/>
      <c r="K843" s="1396"/>
      <c r="L843" s="1396"/>
      <c r="M843" s="1396"/>
      <c r="N843" s="1396"/>
      <c r="O843" s="1396"/>
      <c r="P843" s="1396"/>
      <c r="Q843" s="1397"/>
      <c r="R843" s="1397"/>
      <c r="S843" s="1397"/>
      <c r="T843" s="1397"/>
      <c r="U843" s="1397"/>
      <c r="V843" s="1397"/>
      <c r="W843" s="1391"/>
      <c r="X843" s="1391"/>
      <c r="Y843" s="1391"/>
      <c r="Z843" s="1391"/>
      <c r="AA843" s="1387"/>
      <c r="AB843" s="1391"/>
      <c r="AC843" s="1391"/>
      <c r="AD843" s="1394"/>
      <c r="AE843" s="1394"/>
      <c r="AF843" s="1398"/>
      <c r="AG843" s="1398"/>
      <c r="AH843" s="1398"/>
      <c r="AI843" s="1398"/>
      <c r="AJ843" s="1398"/>
      <c r="AK843" s="1398"/>
      <c r="AL843" s="1398"/>
      <c r="AM843" s="1399"/>
      <c r="AN843" s="1399"/>
      <c r="AO843" s="1399"/>
      <c r="AP843" s="1399"/>
      <c r="AQ843" s="1399"/>
      <c r="AR843" s="1399"/>
      <c r="AS843" s="1399"/>
      <c r="AT843" s="1396"/>
      <c r="AU843" s="1400"/>
      <c r="AV843" s="1400"/>
      <c r="AW843" s="1319"/>
    </row>
    <row r="844">
      <c r="A844" s="1245"/>
      <c r="B844" s="1387"/>
      <c r="C844" s="1388"/>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391"/>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05"/>
    </row>
    <row r="845">
      <c r="A845" s="1288"/>
      <c r="B845" s="1392"/>
      <c r="C845" s="1393"/>
      <c r="D845" s="1394"/>
      <c r="E845" s="1394"/>
      <c r="F845" s="1394"/>
      <c r="G845" s="1394"/>
      <c r="H845" s="1395"/>
      <c r="I845" s="1395"/>
      <c r="J845" s="1396"/>
      <c r="K845" s="1396"/>
      <c r="L845" s="1396"/>
      <c r="M845" s="1396"/>
      <c r="N845" s="1396"/>
      <c r="O845" s="1396"/>
      <c r="P845" s="1396"/>
      <c r="Q845" s="1397"/>
      <c r="R845" s="1397"/>
      <c r="S845" s="1397"/>
      <c r="T845" s="1397"/>
      <c r="U845" s="1397"/>
      <c r="V845" s="1397"/>
      <c r="W845" s="1391"/>
      <c r="X845" s="1391"/>
      <c r="Y845" s="1391"/>
      <c r="Z845" s="1391"/>
      <c r="AA845" s="1387"/>
      <c r="AB845" s="1391"/>
      <c r="AC845" s="1391"/>
      <c r="AD845" s="1394"/>
      <c r="AE845" s="1394"/>
      <c r="AF845" s="1398"/>
      <c r="AG845" s="1398"/>
      <c r="AH845" s="1398"/>
      <c r="AI845" s="1398"/>
      <c r="AJ845" s="1398"/>
      <c r="AK845" s="1398"/>
      <c r="AL845" s="1398"/>
      <c r="AM845" s="1399"/>
      <c r="AN845" s="1399"/>
      <c r="AO845" s="1399"/>
      <c r="AP845" s="1399"/>
      <c r="AQ845" s="1399"/>
      <c r="AR845" s="1399"/>
      <c r="AS845" s="1399"/>
      <c r="AT845" s="1396"/>
      <c r="AU845" s="1400"/>
      <c r="AV845" s="1400"/>
      <c r="AW845" s="1319"/>
    </row>
    <row r="846">
      <c r="A846" s="1245"/>
      <c r="B846" s="1387"/>
      <c r="C846" s="1388"/>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391"/>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05"/>
    </row>
    <row r="847">
      <c r="A847" s="1288"/>
      <c r="B847" s="1392"/>
      <c r="C847" s="1393"/>
      <c r="D847" s="1394"/>
      <c r="E847" s="1394"/>
      <c r="F847" s="1394"/>
      <c r="G847" s="1394"/>
      <c r="H847" s="1395"/>
      <c r="I847" s="1395"/>
      <c r="J847" s="1396"/>
      <c r="K847" s="1396"/>
      <c r="L847" s="1396"/>
      <c r="M847" s="1396"/>
      <c r="N847" s="1396"/>
      <c r="O847" s="1396"/>
      <c r="P847" s="1396"/>
      <c r="Q847" s="1397"/>
      <c r="R847" s="1397"/>
      <c r="S847" s="1397"/>
      <c r="T847" s="1397"/>
      <c r="U847" s="1397"/>
      <c r="V847" s="1397"/>
      <c r="W847" s="1391"/>
      <c r="X847" s="1391"/>
      <c r="Y847" s="1391"/>
      <c r="Z847" s="1391"/>
      <c r="AA847" s="1387"/>
      <c r="AB847" s="1391"/>
      <c r="AC847" s="1391"/>
      <c r="AD847" s="1394"/>
      <c r="AE847" s="1394"/>
      <c r="AF847" s="1398"/>
      <c r="AG847" s="1398"/>
      <c r="AH847" s="1398"/>
      <c r="AI847" s="1398"/>
      <c r="AJ847" s="1398"/>
      <c r="AK847" s="1398"/>
      <c r="AL847" s="1398"/>
      <c r="AM847" s="1399"/>
      <c r="AN847" s="1399"/>
      <c r="AO847" s="1399"/>
      <c r="AP847" s="1399"/>
      <c r="AQ847" s="1399"/>
      <c r="AR847" s="1399"/>
      <c r="AS847" s="1399"/>
      <c r="AT847" s="1396"/>
      <c r="AU847" s="1400"/>
      <c r="AV847" s="1400"/>
      <c r="AW847" s="1319"/>
    </row>
    <row r="848">
      <c r="A848" s="1245"/>
      <c r="B848" s="1387"/>
      <c r="C848" s="1388"/>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391"/>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05"/>
    </row>
    <row r="849">
      <c r="A849" s="1288"/>
      <c r="B849" s="1392"/>
      <c r="C849" s="1393"/>
      <c r="D849" s="1394"/>
      <c r="E849" s="1394"/>
      <c r="F849" s="1394"/>
      <c r="G849" s="1394"/>
      <c r="H849" s="1395"/>
      <c r="I849" s="1395"/>
      <c r="J849" s="1396"/>
      <c r="K849" s="1396"/>
      <c r="L849" s="1396"/>
      <c r="M849" s="1396"/>
      <c r="N849" s="1396"/>
      <c r="O849" s="1396"/>
      <c r="P849" s="1396"/>
      <c r="Q849" s="1397"/>
      <c r="R849" s="1397"/>
      <c r="S849" s="1397"/>
      <c r="T849" s="1397"/>
      <c r="U849" s="1397"/>
      <c r="V849" s="1397"/>
      <c r="W849" s="1391"/>
      <c r="X849" s="1391"/>
      <c r="Y849" s="1391"/>
      <c r="Z849" s="1391"/>
      <c r="AA849" s="1387"/>
      <c r="AB849" s="1391"/>
      <c r="AC849" s="1391"/>
      <c r="AD849" s="1394"/>
      <c r="AE849" s="1394"/>
      <c r="AF849" s="1398"/>
      <c r="AG849" s="1398"/>
      <c r="AH849" s="1398"/>
      <c r="AI849" s="1398"/>
      <c r="AJ849" s="1398"/>
      <c r="AK849" s="1398"/>
      <c r="AL849" s="1398"/>
      <c r="AM849" s="1399"/>
      <c r="AN849" s="1399"/>
      <c r="AO849" s="1399"/>
      <c r="AP849" s="1399"/>
      <c r="AQ849" s="1399"/>
      <c r="AR849" s="1399"/>
      <c r="AS849" s="1399"/>
      <c r="AT849" s="1396"/>
      <c r="AU849" s="1400"/>
      <c r="AV849" s="1400"/>
      <c r="AW849" s="1319"/>
    </row>
    <row r="850">
      <c r="A850" s="1245"/>
      <c r="B850" s="1387"/>
      <c r="C850" s="1388"/>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391"/>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05"/>
    </row>
    <row r="851">
      <c r="A851" s="1288"/>
      <c r="B851" s="1392"/>
      <c r="C851" s="1393"/>
      <c r="D851" s="1394"/>
      <c r="E851" s="1394"/>
      <c r="F851" s="1394"/>
      <c r="G851" s="1394"/>
      <c r="H851" s="1395"/>
      <c r="I851" s="1395"/>
      <c r="J851" s="1396"/>
      <c r="K851" s="1396"/>
      <c r="L851" s="1396"/>
      <c r="M851" s="1396"/>
      <c r="N851" s="1396"/>
      <c r="O851" s="1396"/>
      <c r="P851" s="1396"/>
      <c r="Q851" s="1397"/>
      <c r="R851" s="1397"/>
      <c r="S851" s="1397"/>
      <c r="T851" s="1397"/>
      <c r="U851" s="1397"/>
      <c r="V851" s="1397"/>
      <c r="W851" s="1391"/>
      <c r="X851" s="1391"/>
      <c r="Y851" s="1391"/>
      <c r="Z851" s="1391"/>
      <c r="AA851" s="1387"/>
      <c r="AB851" s="1391"/>
      <c r="AC851" s="1391"/>
      <c r="AD851" s="1394"/>
      <c r="AE851" s="1394"/>
      <c r="AF851" s="1398"/>
      <c r="AG851" s="1398"/>
      <c r="AH851" s="1398"/>
      <c r="AI851" s="1398"/>
      <c r="AJ851" s="1398"/>
      <c r="AK851" s="1398"/>
      <c r="AL851" s="1398"/>
      <c r="AM851" s="1399"/>
      <c r="AN851" s="1399"/>
      <c r="AO851" s="1399"/>
      <c r="AP851" s="1399"/>
      <c r="AQ851" s="1399"/>
      <c r="AR851" s="1399"/>
      <c r="AS851" s="1399"/>
      <c r="AT851" s="1396"/>
      <c r="AU851" s="1400"/>
      <c r="AV851" s="1400"/>
      <c r="AW851" s="1319"/>
    </row>
    <row r="852">
      <c r="A852" s="1245"/>
      <c r="B852" s="1387"/>
      <c r="C852" s="1388"/>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391"/>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05"/>
    </row>
    <row r="853">
      <c r="A853" s="1288"/>
      <c r="B853" s="1392"/>
      <c r="C853" s="1393"/>
      <c r="D853" s="1394"/>
      <c r="E853" s="1394"/>
      <c r="F853" s="1394"/>
      <c r="G853" s="1394"/>
      <c r="H853" s="1395"/>
      <c r="I853" s="1395"/>
      <c r="J853" s="1396"/>
      <c r="K853" s="1396"/>
      <c r="L853" s="1396"/>
      <c r="M853" s="1396"/>
      <c r="N853" s="1396"/>
      <c r="O853" s="1396"/>
      <c r="P853" s="1396"/>
      <c r="Q853" s="1397"/>
      <c r="R853" s="1397"/>
      <c r="S853" s="1397"/>
      <c r="T853" s="1397"/>
      <c r="U853" s="1397"/>
      <c r="V853" s="1397"/>
      <c r="W853" s="1391"/>
      <c r="X853" s="1391"/>
      <c r="Y853" s="1391"/>
      <c r="Z853" s="1391"/>
      <c r="AA853" s="1387"/>
      <c r="AB853" s="1391"/>
      <c r="AC853" s="1391"/>
      <c r="AD853" s="1394"/>
      <c r="AE853" s="1394"/>
      <c r="AF853" s="1398"/>
      <c r="AG853" s="1398"/>
      <c r="AH853" s="1398"/>
      <c r="AI853" s="1398"/>
      <c r="AJ853" s="1398"/>
      <c r="AK853" s="1398"/>
      <c r="AL853" s="1398"/>
      <c r="AM853" s="1399"/>
      <c r="AN853" s="1399"/>
      <c r="AO853" s="1399"/>
      <c r="AP853" s="1399"/>
      <c r="AQ853" s="1399"/>
      <c r="AR853" s="1399"/>
      <c r="AS853" s="1399"/>
      <c r="AT853" s="1396"/>
      <c r="AU853" s="1400"/>
      <c r="AV853" s="1400"/>
      <c r="AW853" s="1319"/>
    </row>
    <row r="854">
      <c r="A854" s="1245"/>
      <c r="B854" s="1387"/>
      <c r="C854" s="1388"/>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391"/>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05"/>
    </row>
    <row r="855">
      <c r="A855" s="1288"/>
      <c r="B855" s="1392"/>
      <c r="C855" s="1393"/>
      <c r="D855" s="1394"/>
      <c r="E855" s="1394"/>
      <c r="F855" s="1394"/>
      <c r="G855" s="1394"/>
      <c r="H855" s="1395"/>
      <c r="I855" s="1395"/>
      <c r="J855" s="1396"/>
      <c r="K855" s="1396"/>
      <c r="L855" s="1396"/>
      <c r="M855" s="1396"/>
      <c r="N855" s="1396"/>
      <c r="O855" s="1396"/>
      <c r="P855" s="1396"/>
      <c r="Q855" s="1397"/>
      <c r="R855" s="1397"/>
      <c r="S855" s="1397"/>
      <c r="T855" s="1397"/>
      <c r="U855" s="1397"/>
      <c r="V855" s="1397"/>
      <c r="W855" s="1391"/>
      <c r="X855" s="1391"/>
      <c r="Y855" s="1391"/>
      <c r="Z855" s="1391"/>
      <c r="AA855" s="1387"/>
      <c r="AB855" s="1391"/>
      <c r="AC855" s="1391"/>
      <c r="AD855" s="1394"/>
      <c r="AE855" s="1394"/>
      <c r="AF855" s="1398"/>
      <c r="AG855" s="1398"/>
      <c r="AH855" s="1398"/>
      <c r="AI855" s="1398"/>
      <c r="AJ855" s="1398"/>
      <c r="AK855" s="1398"/>
      <c r="AL855" s="1398"/>
      <c r="AM855" s="1399"/>
      <c r="AN855" s="1399"/>
      <c r="AO855" s="1399"/>
      <c r="AP855" s="1399"/>
      <c r="AQ855" s="1399"/>
      <c r="AR855" s="1399"/>
      <c r="AS855" s="1399"/>
      <c r="AT855" s="1396"/>
      <c r="AU855" s="1400"/>
      <c r="AV855" s="1400"/>
      <c r="AW855" s="1319"/>
    </row>
    <row r="856">
      <c r="A856" s="1245"/>
      <c r="B856" s="1387"/>
      <c r="C856" s="1388"/>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391"/>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05"/>
    </row>
    <row r="857">
      <c r="A857" s="1288"/>
      <c r="B857" s="1392"/>
      <c r="C857" s="1393"/>
      <c r="D857" s="1394"/>
      <c r="E857" s="1394"/>
      <c r="F857" s="1394"/>
      <c r="G857" s="1394"/>
      <c r="H857" s="1395"/>
      <c r="I857" s="1395"/>
      <c r="J857" s="1396"/>
      <c r="K857" s="1396"/>
      <c r="L857" s="1396"/>
      <c r="M857" s="1396"/>
      <c r="N857" s="1396"/>
      <c r="O857" s="1396"/>
      <c r="P857" s="1396"/>
      <c r="Q857" s="1397"/>
      <c r="R857" s="1397"/>
      <c r="S857" s="1397"/>
      <c r="T857" s="1397"/>
      <c r="U857" s="1397"/>
      <c r="V857" s="1397"/>
      <c r="W857" s="1391"/>
      <c r="X857" s="1391"/>
      <c r="Y857" s="1391"/>
      <c r="Z857" s="1391"/>
      <c r="AA857" s="1387"/>
      <c r="AB857" s="1391"/>
      <c r="AC857" s="1391"/>
      <c r="AD857" s="1394"/>
      <c r="AE857" s="1394"/>
      <c r="AF857" s="1398"/>
      <c r="AG857" s="1398"/>
      <c r="AH857" s="1398"/>
      <c r="AI857" s="1398"/>
      <c r="AJ857" s="1398"/>
      <c r="AK857" s="1398"/>
      <c r="AL857" s="1398"/>
      <c r="AM857" s="1399"/>
      <c r="AN857" s="1399"/>
      <c r="AO857" s="1399"/>
      <c r="AP857" s="1399"/>
      <c r="AQ857" s="1399"/>
      <c r="AR857" s="1399"/>
      <c r="AS857" s="1399"/>
      <c r="AT857" s="1396"/>
      <c r="AU857" s="1400"/>
      <c r="AV857" s="1400"/>
      <c r="AW857" s="1319"/>
    </row>
    <row r="858">
      <c r="A858" s="1245"/>
      <c r="B858" s="1387"/>
      <c r="C858" s="1388"/>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391"/>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05"/>
    </row>
    <row r="859">
      <c r="A859" s="1288"/>
      <c r="B859" s="1392"/>
      <c r="C859" s="1393"/>
      <c r="D859" s="1394"/>
      <c r="E859" s="1394"/>
      <c r="F859" s="1394"/>
      <c r="G859" s="1394"/>
      <c r="H859" s="1395"/>
      <c r="I859" s="1395"/>
      <c r="J859" s="1396"/>
      <c r="K859" s="1396"/>
      <c r="L859" s="1396"/>
      <c r="M859" s="1396"/>
      <c r="N859" s="1396"/>
      <c r="O859" s="1396"/>
      <c r="P859" s="1396"/>
      <c r="Q859" s="1397"/>
      <c r="R859" s="1397"/>
      <c r="S859" s="1397"/>
      <c r="T859" s="1397"/>
      <c r="U859" s="1397"/>
      <c r="V859" s="1397"/>
      <c r="W859" s="1391"/>
      <c r="X859" s="1391"/>
      <c r="Y859" s="1391"/>
      <c r="Z859" s="1391"/>
      <c r="AA859" s="1387"/>
      <c r="AB859" s="1391"/>
      <c r="AC859" s="1391"/>
      <c r="AD859" s="1394"/>
      <c r="AE859" s="1394"/>
      <c r="AF859" s="1398"/>
      <c r="AG859" s="1398"/>
      <c r="AH859" s="1398"/>
      <c r="AI859" s="1398"/>
      <c r="AJ859" s="1398"/>
      <c r="AK859" s="1398"/>
      <c r="AL859" s="1398"/>
      <c r="AM859" s="1399"/>
      <c r="AN859" s="1399"/>
      <c r="AO859" s="1399"/>
      <c r="AP859" s="1399"/>
      <c r="AQ859" s="1399"/>
      <c r="AR859" s="1399"/>
      <c r="AS859" s="1399"/>
      <c r="AT859" s="1396"/>
      <c r="AU859" s="1400"/>
      <c r="AV859" s="1400"/>
      <c r="AW859" s="1319"/>
    </row>
    <row r="860">
      <c r="A860" s="1245"/>
      <c r="B860" s="1387"/>
      <c r="C860" s="1388"/>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391"/>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05"/>
    </row>
    <row r="861">
      <c r="A861" s="1288"/>
      <c r="B861" s="1392"/>
      <c r="C861" s="1393"/>
      <c r="D861" s="1394"/>
      <c r="E861" s="1394"/>
      <c r="F861" s="1394"/>
      <c r="G861" s="1394"/>
      <c r="H861" s="1395"/>
      <c r="I861" s="1395"/>
      <c r="J861" s="1396"/>
      <c r="K861" s="1396"/>
      <c r="L861" s="1396"/>
      <c r="M861" s="1396"/>
      <c r="N861" s="1396"/>
      <c r="O861" s="1396"/>
      <c r="P861" s="1396"/>
      <c r="Q861" s="1397"/>
      <c r="R861" s="1397"/>
      <c r="S861" s="1397"/>
      <c r="T861" s="1397"/>
      <c r="U861" s="1397"/>
      <c r="V861" s="1397"/>
      <c r="W861" s="1391"/>
      <c r="X861" s="1391"/>
      <c r="Y861" s="1391"/>
      <c r="Z861" s="1391"/>
      <c r="AA861" s="1387"/>
      <c r="AB861" s="1391"/>
      <c r="AC861" s="1391"/>
      <c r="AD861" s="1394"/>
      <c r="AE861" s="1394"/>
      <c r="AF861" s="1398"/>
      <c r="AG861" s="1398"/>
      <c r="AH861" s="1398"/>
      <c r="AI861" s="1398"/>
      <c r="AJ861" s="1398"/>
      <c r="AK861" s="1398"/>
      <c r="AL861" s="1398"/>
      <c r="AM861" s="1399"/>
      <c r="AN861" s="1399"/>
      <c r="AO861" s="1399"/>
      <c r="AP861" s="1399"/>
      <c r="AQ861" s="1399"/>
      <c r="AR861" s="1399"/>
      <c r="AS861" s="1399"/>
      <c r="AT861" s="1396"/>
      <c r="AU861" s="1400"/>
      <c r="AV861" s="1400"/>
      <c r="AW861" s="1319"/>
    </row>
    <row r="862">
      <c r="A862" s="1245"/>
      <c r="B862" s="1387"/>
      <c r="C862" s="1388"/>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391"/>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05"/>
    </row>
    <row r="863">
      <c r="A863" s="1288"/>
      <c r="B863" s="1392"/>
      <c r="C863" s="1393"/>
      <c r="D863" s="1394"/>
      <c r="E863" s="1394"/>
      <c r="F863" s="1394"/>
      <c r="G863" s="1394"/>
      <c r="H863" s="1395"/>
      <c r="I863" s="1395"/>
      <c r="J863" s="1396"/>
      <c r="K863" s="1396"/>
      <c r="L863" s="1396"/>
      <c r="M863" s="1396"/>
      <c r="N863" s="1396"/>
      <c r="O863" s="1396"/>
      <c r="P863" s="1396"/>
      <c r="Q863" s="1397"/>
      <c r="R863" s="1397"/>
      <c r="S863" s="1397"/>
      <c r="T863" s="1397"/>
      <c r="U863" s="1397"/>
      <c r="V863" s="1397"/>
      <c r="W863" s="1391"/>
      <c r="X863" s="1391"/>
      <c r="Y863" s="1391"/>
      <c r="Z863" s="1391"/>
      <c r="AA863" s="1387"/>
      <c r="AB863" s="1391"/>
      <c r="AC863" s="1391"/>
      <c r="AD863" s="1394"/>
      <c r="AE863" s="1394"/>
      <c r="AF863" s="1398"/>
      <c r="AG863" s="1398"/>
      <c r="AH863" s="1398"/>
      <c r="AI863" s="1398"/>
      <c r="AJ863" s="1398"/>
      <c r="AK863" s="1398"/>
      <c r="AL863" s="1398"/>
      <c r="AM863" s="1399"/>
      <c r="AN863" s="1399"/>
      <c r="AO863" s="1399"/>
      <c r="AP863" s="1399"/>
      <c r="AQ863" s="1399"/>
      <c r="AR863" s="1399"/>
      <c r="AS863" s="1399"/>
      <c r="AT863" s="1396"/>
      <c r="AU863" s="1400"/>
      <c r="AV863" s="1400"/>
      <c r="AW863" s="1319"/>
    </row>
    <row r="864">
      <c r="A864" s="1245"/>
      <c r="B864" s="1387"/>
      <c r="C864" s="1388"/>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391"/>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05"/>
    </row>
    <row r="865">
      <c r="A865" s="1288"/>
      <c r="B865" s="1392"/>
      <c r="C865" s="1393"/>
      <c r="D865" s="1394"/>
      <c r="E865" s="1394"/>
      <c r="F865" s="1394"/>
      <c r="G865" s="1394"/>
      <c r="H865" s="1395"/>
      <c r="I865" s="1395"/>
      <c r="J865" s="1396"/>
      <c r="K865" s="1396"/>
      <c r="L865" s="1396"/>
      <c r="M865" s="1396"/>
      <c r="N865" s="1396"/>
      <c r="O865" s="1396"/>
      <c r="P865" s="1396"/>
      <c r="Q865" s="1397"/>
      <c r="R865" s="1397"/>
      <c r="S865" s="1397"/>
      <c r="T865" s="1397"/>
      <c r="U865" s="1397"/>
      <c r="V865" s="1397"/>
      <c r="W865" s="1391"/>
      <c r="X865" s="1391"/>
      <c r="Y865" s="1391"/>
      <c r="Z865" s="1391"/>
      <c r="AA865" s="1387"/>
      <c r="AB865" s="1391"/>
      <c r="AC865" s="1391"/>
      <c r="AD865" s="1394"/>
      <c r="AE865" s="1394"/>
      <c r="AF865" s="1398"/>
      <c r="AG865" s="1398"/>
      <c r="AH865" s="1398"/>
      <c r="AI865" s="1398"/>
      <c r="AJ865" s="1398"/>
      <c r="AK865" s="1398"/>
      <c r="AL865" s="1398"/>
      <c r="AM865" s="1399"/>
      <c r="AN865" s="1399"/>
      <c r="AO865" s="1399"/>
      <c r="AP865" s="1399"/>
      <c r="AQ865" s="1399"/>
      <c r="AR865" s="1399"/>
      <c r="AS865" s="1399"/>
      <c r="AT865" s="1396"/>
      <c r="AU865" s="1400"/>
      <c r="AV865" s="1400"/>
      <c r="AW865" s="1319"/>
    </row>
    <row r="866">
      <c r="A866" s="1245"/>
      <c r="B866" s="1387"/>
      <c r="C866" s="1388"/>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391"/>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05"/>
    </row>
    <row r="867">
      <c r="A867" s="1288"/>
      <c r="B867" s="1392"/>
      <c r="C867" s="1393"/>
      <c r="D867" s="1394"/>
      <c r="E867" s="1394"/>
      <c r="F867" s="1394"/>
      <c r="G867" s="1394"/>
      <c r="H867" s="1395"/>
      <c r="I867" s="1395"/>
      <c r="J867" s="1396"/>
      <c r="K867" s="1396"/>
      <c r="L867" s="1396"/>
      <c r="M867" s="1396"/>
      <c r="N867" s="1396"/>
      <c r="O867" s="1396"/>
      <c r="P867" s="1396"/>
      <c r="Q867" s="1397"/>
      <c r="R867" s="1397"/>
      <c r="S867" s="1397"/>
      <c r="T867" s="1397"/>
      <c r="U867" s="1397"/>
      <c r="V867" s="1397"/>
      <c r="W867" s="1391"/>
      <c r="X867" s="1391"/>
      <c r="Y867" s="1391"/>
      <c r="Z867" s="1391"/>
      <c r="AA867" s="1387"/>
      <c r="AB867" s="1391"/>
      <c r="AC867" s="1391"/>
      <c r="AD867" s="1394"/>
      <c r="AE867" s="1394"/>
      <c r="AF867" s="1398"/>
      <c r="AG867" s="1398"/>
      <c r="AH867" s="1398"/>
      <c r="AI867" s="1398"/>
      <c r="AJ867" s="1398"/>
      <c r="AK867" s="1398"/>
      <c r="AL867" s="1398"/>
      <c r="AM867" s="1399"/>
      <c r="AN867" s="1399"/>
      <c r="AO867" s="1399"/>
      <c r="AP867" s="1399"/>
      <c r="AQ867" s="1399"/>
      <c r="AR867" s="1399"/>
      <c r="AS867" s="1399"/>
      <c r="AT867" s="1396"/>
      <c r="AU867" s="1400"/>
      <c r="AV867" s="1400"/>
      <c r="AW867" s="1319"/>
    </row>
    <row r="868">
      <c r="A868" s="1245"/>
      <c r="B868" s="1387"/>
      <c r="C868" s="1388"/>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391"/>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05"/>
    </row>
    <row r="869">
      <c r="A869" s="1288"/>
      <c r="B869" s="1392"/>
      <c r="C869" s="1393"/>
      <c r="D869" s="1394"/>
      <c r="E869" s="1394"/>
      <c r="F869" s="1394"/>
      <c r="G869" s="1394"/>
      <c r="H869" s="1395"/>
      <c r="I869" s="1395"/>
      <c r="J869" s="1396"/>
      <c r="K869" s="1396"/>
      <c r="L869" s="1396"/>
      <c r="M869" s="1396"/>
      <c r="N869" s="1396"/>
      <c r="O869" s="1396"/>
      <c r="P869" s="1396"/>
      <c r="Q869" s="1397"/>
      <c r="R869" s="1397"/>
      <c r="S869" s="1397"/>
      <c r="T869" s="1397"/>
      <c r="U869" s="1397"/>
      <c r="V869" s="1397"/>
      <c r="W869" s="1391"/>
      <c r="X869" s="1391"/>
      <c r="Y869" s="1391"/>
      <c r="Z869" s="1391"/>
      <c r="AA869" s="1387"/>
      <c r="AB869" s="1391"/>
      <c r="AC869" s="1391"/>
      <c r="AD869" s="1394"/>
      <c r="AE869" s="1394"/>
      <c r="AF869" s="1398"/>
      <c r="AG869" s="1398"/>
      <c r="AH869" s="1398"/>
      <c r="AI869" s="1398"/>
      <c r="AJ869" s="1398"/>
      <c r="AK869" s="1398"/>
      <c r="AL869" s="1398"/>
      <c r="AM869" s="1399"/>
      <c r="AN869" s="1399"/>
      <c r="AO869" s="1399"/>
      <c r="AP869" s="1399"/>
      <c r="AQ869" s="1399"/>
      <c r="AR869" s="1399"/>
      <c r="AS869" s="1399"/>
      <c r="AT869" s="1396"/>
      <c r="AU869" s="1400"/>
      <c r="AV869" s="1400"/>
      <c r="AW869" s="1319"/>
    </row>
    <row r="870">
      <c r="A870" s="1245"/>
      <c r="B870" s="1387"/>
      <c r="C870" s="1388"/>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391"/>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05"/>
    </row>
    <row r="871">
      <c r="A871" s="1288"/>
      <c r="B871" s="1392"/>
      <c r="C871" s="1393"/>
      <c r="D871" s="1394"/>
      <c r="E871" s="1394"/>
      <c r="F871" s="1394"/>
      <c r="G871" s="1394"/>
      <c r="H871" s="1395"/>
      <c r="I871" s="1395"/>
      <c r="J871" s="1396"/>
      <c r="K871" s="1396"/>
      <c r="L871" s="1396"/>
      <c r="M871" s="1396"/>
      <c r="N871" s="1396"/>
      <c r="O871" s="1396"/>
      <c r="P871" s="1396"/>
      <c r="Q871" s="1397"/>
      <c r="R871" s="1397"/>
      <c r="S871" s="1397"/>
      <c r="T871" s="1397"/>
      <c r="U871" s="1397"/>
      <c r="V871" s="1397"/>
      <c r="W871" s="1391"/>
      <c r="X871" s="1391"/>
      <c r="Y871" s="1391"/>
      <c r="Z871" s="1391"/>
      <c r="AA871" s="1387"/>
      <c r="AB871" s="1391"/>
      <c r="AC871" s="1391"/>
      <c r="AD871" s="1394"/>
      <c r="AE871" s="1394"/>
      <c r="AF871" s="1398"/>
      <c r="AG871" s="1398"/>
      <c r="AH871" s="1398"/>
      <c r="AI871" s="1398"/>
      <c r="AJ871" s="1398"/>
      <c r="AK871" s="1398"/>
      <c r="AL871" s="1398"/>
      <c r="AM871" s="1399"/>
      <c r="AN871" s="1399"/>
      <c r="AO871" s="1399"/>
      <c r="AP871" s="1399"/>
      <c r="AQ871" s="1399"/>
      <c r="AR871" s="1399"/>
      <c r="AS871" s="1399"/>
      <c r="AT871" s="1396"/>
      <c r="AU871" s="1400"/>
      <c r="AV871" s="1400"/>
      <c r="AW871" s="1319"/>
    </row>
    <row r="872">
      <c r="A872" s="1245"/>
      <c r="B872" s="1387"/>
      <c r="C872" s="1388"/>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391"/>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05"/>
    </row>
    <row r="873">
      <c r="A873" s="1288"/>
      <c r="B873" s="1392"/>
      <c r="C873" s="1393"/>
      <c r="D873" s="1394"/>
      <c r="E873" s="1394"/>
      <c r="F873" s="1394"/>
      <c r="G873" s="1394"/>
      <c r="H873" s="1395"/>
      <c r="I873" s="1395"/>
      <c r="J873" s="1396"/>
      <c r="K873" s="1396"/>
      <c r="L873" s="1396"/>
      <c r="M873" s="1396"/>
      <c r="N873" s="1396"/>
      <c r="O873" s="1396"/>
      <c r="P873" s="1396"/>
      <c r="Q873" s="1397"/>
      <c r="R873" s="1397"/>
      <c r="S873" s="1397"/>
      <c r="T873" s="1397"/>
      <c r="U873" s="1397"/>
      <c r="V873" s="1397"/>
      <c r="W873" s="1391"/>
      <c r="X873" s="1391"/>
      <c r="Y873" s="1391"/>
      <c r="Z873" s="1391"/>
      <c r="AA873" s="1387"/>
      <c r="AB873" s="1391"/>
      <c r="AC873" s="1391"/>
      <c r="AD873" s="1394"/>
      <c r="AE873" s="1394"/>
      <c r="AF873" s="1398"/>
      <c r="AG873" s="1398"/>
      <c r="AH873" s="1398"/>
      <c r="AI873" s="1398"/>
      <c r="AJ873" s="1398"/>
      <c r="AK873" s="1398"/>
      <c r="AL873" s="1398"/>
      <c r="AM873" s="1399"/>
      <c r="AN873" s="1399"/>
      <c r="AO873" s="1399"/>
      <c r="AP873" s="1399"/>
      <c r="AQ873" s="1399"/>
      <c r="AR873" s="1399"/>
      <c r="AS873" s="1399"/>
      <c r="AT873" s="1396"/>
      <c r="AU873" s="1400"/>
      <c r="AV873" s="1400"/>
      <c r="AW873" s="1319"/>
    </row>
    <row r="874">
      <c r="A874" s="1245"/>
      <c r="B874" s="1387"/>
      <c r="C874" s="1388"/>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391"/>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05"/>
    </row>
    <row r="875">
      <c r="A875" s="1288"/>
      <c r="B875" s="1392"/>
      <c r="C875" s="1393"/>
      <c r="D875" s="1394"/>
      <c r="E875" s="1394"/>
      <c r="F875" s="1394"/>
      <c r="G875" s="1394"/>
      <c r="H875" s="1395"/>
      <c r="I875" s="1395"/>
      <c r="J875" s="1396"/>
      <c r="K875" s="1396"/>
      <c r="L875" s="1396"/>
      <c r="M875" s="1396"/>
      <c r="N875" s="1396"/>
      <c r="O875" s="1396"/>
      <c r="P875" s="1396"/>
      <c r="Q875" s="1397"/>
      <c r="R875" s="1397"/>
      <c r="S875" s="1397"/>
      <c r="T875" s="1397"/>
      <c r="U875" s="1397"/>
      <c r="V875" s="1397"/>
      <c r="W875" s="1391"/>
      <c r="X875" s="1391"/>
      <c r="Y875" s="1391"/>
      <c r="Z875" s="1391"/>
      <c r="AA875" s="1387"/>
      <c r="AB875" s="1391"/>
      <c r="AC875" s="1391"/>
      <c r="AD875" s="1394"/>
      <c r="AE875" s="1394"/>
      <c r="AF875" s="1398"/>
      <c r="AG875" s="1398"/>
      <c r="AH875" s="1398"/>
      <c r="AI875" s="1398"/>
      <c r="AJ875" s="1398"/>
      <c r="AK875" s="1398"/>
      <c r="AL875" s="1398"/>
      <c r="AM875" s="1399"/>
      <c r="AN875" s="1399"/>
      <c r="AO875" s="1399"/>
      <c r="AP875" s="1399"/>
      <c r="AQ875" s="1399"/>
      <c r="AR875" s="1399"/>
      <c r="AS875" s="1399"/>
      <c r="AT875" s="1396"/>
      <c r="AU875" s="1400"/>
      <c r="AV875" s="1400"/>
      <c r="AW875" s="1319"/>
    </row>
    <row r="876">
      <c r="A876" s="1245"/>
      <c r="B876" s="1387"/>
      <c r="C876" s="1388"/>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391"/>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05"/>
    </row>
    <row r="877">
      <c r="A877" s="1288"/>
      <c r="B877" s="1392"/>
      <c r="C877" s="1393"/>
      <c r="D877" s="1394"/>
      <c r="E877" s="1394"/>
      <c r="F877" s="1394"/>
      <c r="G877" s="1394"/>
      <c r="H877" s="1395"/>
      <c r="I877" s="1395"/>
      <c r="J877" s="1396"/>
      <c r="K877" s="1396"/>
      <c r="L877" s="1396"/>
      <c r="M877" s="1396"/>
      <c r="N877" s="1396"/>
      <c r="O877" s="1396"/>
      <c r="P877" s="1396"/>
      <c r="Q877" s="1397"/>
      <c r="R877" s="1397"/>
      <c r="S877" s="1397"/>
      <c r="T877" s="1397"/>
      <c r="U877" s="1397"/>
      <c r="V877" s="1397"/>
      <c r="W877" s="1391"/>
      <c r="X877" s="1391"/>
      <c r="Y877" s="1391"/>
      <c r="Z877" s="1391"/>
      <c r="AA877" s="1387"/>
      <c r="AB877" s="1391"/>
      <c r="AC877" s="1391"/>
      <c r="AD877" s="1394"/>
      <c r="AE877" s="1394"/>
      <c r="AF877" s="1398"/>
      <c r="AG877" s="1398"/>
      <c r="AH877" s="1398"/>
      <c r="AI877" s="1398"/>
      <c r="AJ877" s="1398"/>
      <c r="AK877" s="1398"/>
      <c r="AL877" s="1398"/>
      <c r="AM877" s="1399"/>
      <c r="AN877" s="1399"/>
      <c r="AO877" s="1399"/>
      <c r="AP877" s="1399"/>
      <c r="AQ877" s="1399"/>
      <c r="AR877" s="1399"/>
      <c r="AS877" s="1399"/>
      <c r="AT877" s="1396"/>
      <c r="AU877" s="1400"/>
      <c r="AV877" s="1400"/>
      <c r="AW877" s="1319"/>
    </row>
    <row r="878">
      <c r="A878" s="1245"/>
      <c r="B878" s="1387"/>
      <c r="C878" s="1388"/>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391"/>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05"/>
    </row>
    <row r="879">
      <c r="A879" s="1288"/>
      <c r="B879" s="1392"/>
      <c r="C879" s="1393"/>
      <c r="D879" s="1394"/>
      <c r="E879" s="1394"/>
      <c r="F879" s="1394"/>
      <c r="G879" s="1394"/>
      <c r="H879" s="1395"/>
      <c r="I879" s="1395"/>
      <c r="J879" s="1396"/>
      <c r="K879" s="1396"/>
      <c r="L879" s="1396"/>
      <c r="M879" s="1396"/>
      <c r="N879" s="1396"/>
      <c r="O879" s="1396"/>
      <c r="P879" s="1396"/>
      <c r="Q879" s="1397"/>
      <c r="R879" s="1397"/>
      <c r="S879" s="1397"/>
      <c r="T879" s="1397"/>
      <c r="U879" s="1397"/>
      <c r="V879" s="1397"/>
      <c r="W879" s="1391"/>
      <c r="X879" s="1391"/>
      <c r="Y879" s="1391"/>
      <c r="Z879" s="1391"/>
      <c r="AA879" s="1387"/>
      <c r="AB879" s="1391"/>
      <c r="AC879" s="1391"/>
      <c r="AD879" s="1394"/>
      <c r="AE879" s="1394"/>
      <c r="AF879" s="1398"/>
      <c r="AG879" s="1398"/>
      <c r="AH879" s="1398"/>
      <c r="AI879" s="1398"/>
      <c r="AJ879" s="1398"/>
      <c r="AK879" s="1398"/>
      <c r="AL879" s="1398"/>
      <c r="AM879" s="1399"/>
      <c r="AN879" s="1399"/>
      <c r="AO879" s="1399"/>
      <c r="AP879" s="1399"/>
      <c r="AQ879" s="1399"/>
      <c r="AR879" s="1399"/>
      <c r="AS879" s="1399"/>
      <c r="AT879" s="1396"/>
      <c r="AU879" s="1400"/>
      <c r="AV879" s="1400"/>
      <c r="AW879" s="1319"/>
    </row>
    <row r="880">
      <c r="A880" s="1245"/>
      <c r="B880" s="1387"/>
      <c r="C880" s="1388"/>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391"/>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05"/>
    </row>
    <row r="881">
      <c r="A881" s="1288"/>
      <c r="B881" s="1392"/>
      <c r="C881" s="1393"/>
      <c r="D881" s="1394"/>
      <c r="E881" s="1394"/>
      <c r="F881" s="1394"/>
      <c r="G881" s="1394"/>
      <c r="H881" s="1395"/>
      <c r="I881" s="1395"/>
      <c r="J881" s="1396"/>
      <c r="K881" s="1396"/>
      <c r="L881" s="1396"/>
      <c r="M881" s="1396"/>
      <c r="N881" s="1396"/>
      <c r="O881" s="1396"/>
      <c r="P881" s="1396"/>
      <c r="Q881" s="1397"/>
      <c r="R881" s="1397"/>
      <c r="S881" s="1397"/>
      <c r="T881" s="1397"/>
      <c r="U881" s="1397"/>
      <c r="V881" s="1397"/>
      <c r="W881" s="1391"/>
      <c r="X881" s="1391"/>
      <c r="Y881" s="1391"/>
      <c r="Z881" s="1391"/>
      <c r="AA881" s="1387"/>
      <c r="AB881" s="1391"/>
      <c r="AC881" s="1391"/>
      <c r="AD881" s="1394"/>
      <c r="AE881" s="1394"/>
      <c r="AF881" s="1398"/>
      <c r="AG881" s="1398"/>
      <c r="AH881" s="1398"/>
      <c r="AI881" s="1398"/>
      <c r="AJ881" s="1398"/>
      <c r="AK881" s="1398"/>
      <c r="AL881" s="1398"/>
      <c r="AM881" s="1399"/>
      <c r="AN881" s="1399"/>
      <c r="AO881" s="1399"/>
      <c r="AP881" s="1399"/>
      <c r="AQ881" s="1399"/>
      <c r="AR881" s="1399"/>
      <c r="AS881" s="1399"/>
      <c r="AT881" s="1396"/>
      <c r="AU881" s="1400"/>
      <c r="AV881" s="1400"/>
      <c r="AW881" s="1319"/>
    </row>
    <row r="882">
      <c r="A882" s="1245"/>
      <c r="B882" s="1387"/>
      <c r="C882" s="1388"/>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391"/>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05"/>
    </row>
    <row r="883">
      <c r="A883" s="1288"/>
      <c r="B883" s="1392"/>
      <c r="C883" s="1393"/>
      <c r="D883" s="1394"/>
      <c r="E883" s="1394"/>
      <c r="F883" s="1394"/>
      <c r="G883" s="1394"/>
      <c r="H883" s="1395"/>
      <c r="I883" s="1395"/>
      <c r="J883" s="1396"/>
      <c r="K883" s="1396"/>
      <c r="L883" s="1396"/>
      <c r="M883" s="1396"/>
      <c r="N883" s="1396"/>
      <c r="O883" s="1396"/>
      <c r="P883" s="1396"/>
      <c r="Q883" s="1397"/>
      <c r="R883" s="1397"/>
      <c r="S883" s="1397"/>
      <c r="T883" s="1397"/>
      <c r="U883" s="1397"/>
      <c r="V883" s="1397"/>
      <c r="W883" s="1391"/>
      <c r="X883" s="1391"/>
      <c r="Y883" s="1391"/>
      <c r="Z883" s="1391"/>
      <c r="AA883" s="1387"/>
      <c r="AB883" s="1391"/>
      <c r="AC883" s="1391"/>
      <c r="AD883" s="1394"/>
      <c r="AE883" s="1394"/>
      <c r="AF883" s="1398"/>
      <c r="AG883" s="1398"/>
      <c r="AH883" s="1398"/>
      <c r="AI883" s="1398"/>
      <c r="AJ883" s="1398"/>
      <c r="AK883" s="1398"/>
      <c r="AL883" s="1398"/>
      <c r="AM883" s="1399"/>
      <c r="AN883" s="1399"/>
      <c r="AO883" s="1399"/>
      <c r="AP883" s="1399"/>
      <c r="AQ883" s="1399"/>
      <c r="AR883" s="1399"/>
      <c r="AS883" s="1399"/>
      <c r="AT883" s="1396"/>
      <c r="AU883" s="1400"/>
      <c r="AV883" s="1400"/>
      <c r="AW883" s="1319"/>
    </row>
    <row r="884">
      <c r="A884" s="1245"/>
      <c r="B884" s="1387"/>
      <c r="C884" s="1388"/>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391"/>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05"/>
    </row>
    <row r="885">
      <c r="A885" s="1288"/>
      <c r="B885" s="1392"/>
      <c r="C885" s="1393"/>
      <c r="D885" s="1394"/>
      <c r="E885" s="1394"/>
      <c r="F885" s="1394"/>
      <c r="G885" s="1394"/>
      <c r="H885" s="1395"/>
      <c r="I885" s="1395"/>
      <c r="J885" s="1396"/>
      <c r="K885" s="1396"/>
      <c r="L885" s="1396"/>
      <c r="M885" s="1396"/>
      <c r="N885" s="1396"/>
      <c r="O885" s="1396"/>
      <c r="P885" s="1396"/>
      <c r="Q885" s="1397"/>
      <c r="R885" s="1397"/>
      <c r="S885" s="1397"/>
      <c r="T885" s="1397"/>
      <c r="U885" s="1397"/>
      <c r="V885" s="1397"/>
      <c r="W885" s="1391"/>
      <c r="X885" s="1391"/>
      <c r="Y885" s="1391"/>
      <c r="Z885" s="1391"/>
      <c r="AA885" s="1387"/>
      <c r="AB885" s="1391"/>
      <c r="AC885" s="1391"/>
      <c r="AD885" s="1394"/>
      <c r="AE885" s="1394"/>
      <c r="AF885" s="1398"/>
      <c r="AG885" s="1398"/>
      <c r="AH885" s="1398"/>
      <c r="AI885" s="1398"/>
      <c r="AJ885" s="1398"/>
      <c r="AK885" s="1398"/>
      <c r="AL885" s="1398"/>
      <c r="AM885" s="1399"/>
      <c r="AN885" s="1399"/>
      <c r="AO885" s="1399"/>
      <c r="AP885" s="1399"/>
      <c r="AQ885" s="1399"/>
      <c r="AR885" s="1399"/>
      <c r="AS885" s="1399"/>
      <c r="AT885" s="1396"/>
      <c r="AU885" s="1400"/>
      <c r="AV885" s="1400"/>
      <c r="AW885" s="1319"/>
    </row>
    <row r="886">
      <c r="A886" s="1245"/>
      <c r="B886" s="1387"/>
      <c r="C886" s="1388"/>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391"/>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05"/>
    </row>
    <row r="887">
      <c r="A887" s="1288"/>
      <c r="B887" s="1392"/>
      <c r="C887" s="1393"/>
      <c r="D887" s="1394"/>
      <c r="E887" s="1394"/>
      <c r="F887" s="1394"/>
      <c r="G887" s="1394"/>
      <c r="H887" s="1395"/>
      <c r="I887" s="1395"/>
      <c r="J887" s="1396"/>
      <c r="K887" s="1396"/>
      <c r="L887" s="1396"/>
      <c r="M887" s="1396"/>
      <c r="N887" s="1396"/>
      <c r="O887" s="1396"/>
      <c r="P887" s="1396"/>
      <c r="Q887" s="1397"/>
      <c r="R887" s="1397"/>
      <c r="S887" s="1397"/>
      <c r="T887" s="1397"/>
      <c r="U887" s="1397"/>
      <c r="V887" s="1397"/>
      <c r="W887" s="1391"/>
      <c r="X887" s="1391"/>
      <c r="Y887" s="1391"/>
      <c r="Z887" s="1391"/>
      <c r="AA887" s="1387"/>
      <c r="AB887" s="1391"/>
      <c r="AC887" s="1391"/>
      <c r="AD887" s="1394"/>
      <c r="AE887" s="1394"/>
      <c r="AF887" s="1398"/>
      <c r="AG887" s="1398"/>
      <c r="AH887" s="1398"/>
      <c r="AI887" s="1398"/>
      <c r="AJ887" s="1398"/>
      <c r="AK887" s="1398"/>
      <c r="AL887" s="1398"/>
      <c r="AM887" s="1399"/>
      <c r="AN887" s="1399"/>
      <c r="AO887" s="1399"/>
      <c r="AP887" s="1399"/>
      <c r="AQ887" s="1399"/>
      <c r="AR887" s="1399"/>
      <c r="AS887" s="1399"/>
      <c r="AT887" s="1396"/>
      <c r="AU887" s="1400"/>
      <c r="AV887" s="1400"/>
      <c r="AW887" s="1319"/>
    </row>
    <row r="888">
      <c r="A888" s="1245"/>
      <c r="B888" s="1387"/>
      <c r="C888" s="1388"/>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391"/>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05"/>
    </row>
    <row r="889">
      <c r="A889" s="1288"/>
      <c r="B889" s="1392"/>
      <c r="C889" s="1393"/>
      <c r="D889" s="1394"/>
      <c r="E889" s="1394"/>
      <c r="F889" s="1394"/>
      <c r="G889" s="1394"/>
      <c r="H889" s="1395"/>
      <c r="I889" s="1395"/>
      <c r="J889" s="1396"/>
      <c r="K889" s="1396"/>
      <c r="L889" s="1396"/>
      <c r="M889" s="1396"/>
      <c r="N889" s="1396"/>
      <c r="O889" s="1396"/>
      <c r="P889" s="1396"/>
      <c r="Q889" s="1397"/>
      <c r="R889" s="1397"/>
      <c r="S889" s="1397"/>
      <c r="T889" s="1397"/>
      <c r="U889" s="1397"/>
      <c r="V889" s="1397"/>
      <c r="W889" s="1391"/>
      <c r="X889" s="1391"/>
      <c r="Y889" s="1391"/>
      <c r="Z889" s="1391"/>
      <c r="AA889" s="1387"/>
      <c r="AB889" s="1391"/>
      <c r="AC889" s="1391"/>
      <c r="AD889" s="1394"/>
      <c r="AE889" s="1394"/>
      <c r="AF889" s="1398"/>
      <c r="AG889" s="1398"/>
      <c r="AH889" s="1398"/>
      <c r="AI889" s="1398"/>
      <c r="AJ889" s="1398"/>
      <c r="AK889" s="1398"/>
      <c r="AL889" s="1398"/>
      <c r="AM889" s="1399"/>
      <c r="AN889" s="1399"/>
      <c r="AO889" s="1399"/>
      <c r="AP889" s="1399"/>
      <c r="AQ889" s="1399"/>
      <c r="AR889" s="1399"/>
      <c r="AS889" s="1399"/>
      <c r="AT889" s="1396"/>
      <c r="AU889" s="1400"/>
      <c r="AV889" s="1400"/>
      <c r="AW889" s="1319"/>
    </row>
    <row r="890">
      <c r="A890" s="1245"/>
      <c r="B890" s="1387"/>
      <c r="C890" s="1388"/>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391"/>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05"/>
    </row>
    <row r="891">
      <c r="A891" s="1288"/>
      <c r="B891" s="1392"/>
      <c r="C891" s="1393"/>
      <c r="D891" s="1394"/>
      <c r="E891" s="1394"/>
      <c r="F891" s="1394"/>
      <c r="G891" s="1394"/>
      <c r="H891" s="1395"/>
      <c r="I891" s="1395"/>
      <c r="J891" s="1396"/>
      <c r="K891" s="1396"/>
      <c r="L891" s="1396"/>
      <c r="M891" s="1396"/>
      <c r="N891" s="1396"/>
      <c r="O891" s="1396"/>
      <c r="P891" s="1396"/>
      <c r="Q891" s="1397"/>
      <c r="R891" s="1397"/>
      <c r="S891" s="1397"/>
      <c r="T891" s="1397"/>
      <c r="U891" s="1397"/>
      <c r="V891" s="1397"/>
      <c r="W891" s="1391"/>
      <c r="X891" s="1391"/>
      <c r="Y891" s="1391"/>
      <c r="Z891" s="1391"/>
      <c r="AA891" s="1387"/>
      <c r="AB891" s="1391"/>
      <c r="AC891" s="1391"/>
      <c r="AD891" s="1394"/>
      <c r="AE891" s="1394"/>
      <c r="AF891" s="1398"/>
      <c r="AG891" s="1398"/>
      <c r="AH891" s="1398"/>
      <c r="AI891" s="1398"/>
      <c r="AJ891" s="1398"/>
      <c r="AK891" s="1398"/>
      <c r="AL891" s="1398"/>
      <c r="AM891" s="1399"/>
      <c r="AN891" s="1399"/>
      <c r="AO891" s="1399"/>
      <c r="AP891" s="1399"/>
      <c r="AQ891" s="1399"/>
      <c r="AR891" s="1399"/>
      <c r="AS891" s="1399"/>
      <c r="AT891" s="1396"/>
      <c r="AU891" s="1400"/>
      <c r="AV891" s="1400"/>
      <c r="AW891" s="1319"/>
    </row>
    <row r="892">
      <c r="A892" s="1245"/>
      <c r="B892" s="1387"/>
      <c r="C892" s="1388"/>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391"/>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05"/>
    </row>
    <row r="893">
      <c r="A893" s="1288"/>
      <c r="B893" s="1392"/>
      <c r="C893" s="1393"/>
      <c r="D893" s="1394"/>
      <c r="E893" s="1394"/>
      <c r="F893" s="1394"/>
      <c r="G893" s="1394"/>
      <c r="H893" s="1395"/>
      <c r="I893" s="1395"/>
      <c r="J893" s="1396"/>
      <c r="K893" s="1396"/>
      <c r="L893" s="1396"/>
      <c r="M893" s="1396"/>
      <c r="N893" s="1396"/>
      <c r="O893" s="1396"/>
      <c r="P893" s="1396"/>
      <c r="Q893" s="1397"/>
      <c r="R893" s="1397"/>
      <c r="S893" s="1397"/>
      <c r="T893" s="1397"/>
      <c r="U893" s="1397"/>
      <c r="V893" s="1397"/>
      <c r="W893" s="1391"/>
      <c r="X893" s="1391"/>
      <c r="Y893" s="1391"/>
      <c r="Z893" s="1391"/>
      <c r="AA893" s="1387"/>
      <c r="AB893" s="1391"/>
      <c r="AC893" s="1391"/>
      <c r="AD893" s="1394"/>
      <c r="AE893" s="1394"/>
      <c r="AF893" s="1398"/>
      <c r="AG893" s="1398"/>
      <c r="AH893" s="1398"/>
      <c r="AI893" s="1398"/>
      <c r="AJ893" s="1398"/>
      <c r="AK893" s="1398"/>
      <c r="AL893" s="1398"/>
      <c r="AM893" s="1399"/>
      <c r="AN893" s="1399"/>
      <c r="AO893" s="1399"/>
      <c r="AP893" s="1399"/>
      <c r="AQ893" s="1399"/>
      <c r="AR893" s="1399"/>
      <c r="AS893" s="1399"/>
      <c r="AT893" s="1396"/>
      <c r="AU893" s="1400"/>
      <c r="AV893" s="1400"/>
      <c r="AW893" s="1319"/>
    </row>
    <row r="894">
      <c r="A894" s="1245"/>
      <c r="B894" s="1387"/>
      <c r="C894" s="1388"/>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391"/>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05"/>
    </row>
    <row r="895">
      <c r="A895" s="1288"/>
      <c r="B895" s="1392"/>
      <c r="C895" s="1393"/>
      <c r="D895" s="1394"/>
      <c r="E895" s="1394"/>
      <c r="F895" s="1394"/>
      <c r="G895" s="1394"/>
      <c r="H895" s="1395"/>
      <c r="I895" s="1395"/>
      <c r="J895" s="1396"/>
      <c r="K895" s="1396"/>
      <c r="L895" s="1396"/>
      <c r="M895" s="1396"/>
      <c r="N895" s="1396"/>
      <c r="O895" s="1396"/>
      <c r="P895" s="1396"/>
      <c r="Q895" s="1397"/>
      <c r="R895" s="1397"/>
      <c r="S895" s="1397"/>
      <c r="T895" s="1397"/>
      <c r="U895" s="1397"/>
      <c r="V895" s="1397"/>
      <c r="W895" s="1391"/>
      <c r="X895" s="1391"/>
      <c r="Y895" s="1391"/>
      <c r="Z895" s="1391"/>
      <c r="AA895" s="1387"/>
      <c r="AB895" s="1391"/>
      <c r="AC895" s="1391"/>
      <c r="AD895" s="1394"/>
      <c r="AE895" s="1394"/>
      <c r="AF895" s="1398"/>
      <c r="AG895" s="1398"/>
      <c r="AH895" s="1398"/>
      <c r="AI895" s="1398"/>
      <c r="AJ895" s="1398"/>
      <c r="AK895" s="1398"/>
      <c r="AL895" s="1398"/>
      <c r="AM895" s="1399"/>
      <c r="AN895" s="1399"/>
      <c r="AO895" s="1399"/>
      <c r="AP895" s="1399"/>
      <c r="AQ895" s="1399"/>
      <c r="AR895" s="1399"/>
      <c r="AS895" s="1399"/>
      <c r="AT895" s="1396"/>
      <c r="AU895" s="1400"/>
      <c r="AV895" s="1400"/>
      <c r="AW895" s="1319"/>
    </row>
    <row r="896">
      <c r="A896" s="1245"/>
      <c r="B896" s="1387"/>
      <c r="C896" s="1388"/>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391"/>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05"/>
    </row>
    <row r="897">
      <c r="A897" s="1288"/>
      <c r="B897" s="1392"/>
      <c r="C897" s="1393"/>
      <c r="D897" s="1394"/>
      <c r="E897" s="1394"/>
      <c r="F897" s="1394"/>
      <c r="G897" s="1394"/>
      <c r="H897" s="1395"/>
      <c r="I897" s="1395"/>
      <c r="J897" s="1396"/>
      <c r="K897" s="1396"/>
      <c r="L897" s="1396"/>
      <c r="M897" s="1396"/>
      <c r="N897" s="1396"/>
      <c r="O897" s="1396"/>
      <c r="P897" s="1396"/>
      <c r="Q897" s="1397"/>
      <c r="R897" s="1397"/>
      <c r="S897" s="1397"/>
      <c r="T897" s="1397"/>
      <c r="U897" s="1397"/>
      <c r="V897" s="1397"/>
      <c r="W897" s="1391"/>
      <c r="X897" s="1391"/>
      <c r="Y897" s="1391"/>
      <c r="Z897" s="1391"/>
      <c r="AA897" s="1387"/>
      <c r="AB897" s="1391"/>
      <c r="AC897" s="1391"/>
      <c r="AD897" s="1394"/>
      <c r="AE897" s="1394"/>
      <c r="AF897" s="1398"/>
      <c r="AG897" s="1398"/>
      <c r="AH897" s="1398"/>
      <c r="AI897" s="1398"/>
      <c r="AJ897" s="1398"/>
      <c r="AK897" s="1398"/>
      <c r="AL897" s="1398"/>
      <c r="AM897" s="1399"/>
      <c r="AN897" s="1399"/>
      <c r="AO897" s="1399"/>
      <c r="AP897" s="1399"/>
      <c r="AQ897" s="1399"/>
      <c r="AR897" s="1399"/>
      <c r="AS897" s="1399"/>
      <c r="AT897" s="1396"/>
      <c r="AU897" s="1400"/>
      <c r="AV897" s="1400"/>
      <c r="AW897" s="1319"/>
    </row>
    <row r="898">
      <c r="A898" s="1245"/>
      <c r="B898" s="1387"/>
      <c r="C898" s="1388"/>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391"/>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05"/>
    </row>
    <row r="899">
      <c r="A899" s="1288"/>
      <c r="B899" s="1392"/>
      <c r="C899" s="1393"/>
      <c r="D899" s="1394"/>
      <c r="E899" s="1394"/>
      <c r="F899" s="1394"/>
      <c r="G899" s="1394"/>
      <c r="H899" s="1395"/>
      <c r="I899" s="1395"/>
      <c r="J899" s="1396"/>
      <c r="K899" s="1396"/>
      <c r="L899" s="1396"/>
      <c r="M899" s="1396"/>
      <c r="N899" s="1396"/>
      <c r="O899" s="1396"/>
      <c r="P899" s="1396"/>
      <c r="Q899" s="1397"/>
      <c r="R899" s="1397"/>
      <c r="S899" s="1397"/>
      <c r="T899" s="1397"/>
      <c r="U899" s="1397"/>
      <c r="V899" s="1397"/>
      <c r="W899" s="1391"/>
      <c r="X899" s="1391"/>
      <c r="Y899" s="1391"/>
      <c r="Z899" s="1391"/>
      <c r="AA899" s="1387"/>
      <c r="AB899" s="1391"/>
      <c r="AC899" s="1391"/>
      <c r="AD899" s="1394"/>
      <c r="AE899" s="1394"/>
      <c r="AF899" s="1398"/>
      <c r="AG899" s="1398"/>
      <c r="AH899" s="1398"/>
      <c r="AI899" s="1398"/>
      <c r="AJ899" s="1398"/>
      <c r="AK899" s="1398"/>
      <c r="AL899" s="1398"/>
      <c r="AM899" s="1399"/>
      <c r="AN899" s="1399"/>
      <c r="AO899" s="1399"/>
      <c r="AP899" s="1399"/>
      <c r="AQ899" s="1399"/>
      <c r="AR899" s="1399"/>
      <c r="AS899" s="1399"/>
      <c r="AT899" s="1396"/>
      <c r="AU899" s="1400"/>
      <c r="AV899" s="1400"/>
      <c r="AW899" s="1319"/>
    </row>
    <row r="900">
      <c r="A900" s="1245"/>
      <c r="B900" s="1387"/>
      <c r="C900" s="1388"/>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391"/>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05"/>
    </row>
    <row r="901">
      <c r="A901" s="1288"/>
      <c r="B901" s="1392"/>
      <c r="C901" s="1393"/>
      <c r="D901" s="1394"/>
      <c r="E901" s="1394"/>
      <c r="F901" s="1394"/>
      <c r="G901" s="1394"/>
      <c r="H901" s="1395"/>
      <c r="I901" s="1395"/>
      <c r="J901" s="1396"/>
      <c r="K901" s="1396"/>
      <c r="L901" s="1396"/>
      <c r="M901" s="1396"/>
      <c r="N901" s="1396"/>
      <c r="O901" s="1396"/>
      <c r="P901" s="1396"/>
      <c r="Q901" s="1397"/>
      <c r="R901" s="1397"/>
      <c r="S901" s="1397"/>
      <c r="T901" s="1397"/>
      <c r="U901" s="1397"/>
      <c r="V901" s="1397"/>
      <c r="W901" s="1391"/>
      <c r="X901" s="1391"/>
      <c r="Y901" s="1391"/>
      <c r="Z901" s="1391"/>
      <c r="AA901" s="1387"/>
      <c r="AB901" s="1391"/>
      <c r="AC901" s="1391"/>
      <c r="AD901" s="1394"/>
      <c r="AE901" s="1394"/>
      <c r="AF901" s="1398"/>
      <c r="AG901" s="1398"/>
      <c r="AH901" s="1398"/>
      <c r="AI901" s="1398"/>
      <c r="AJ901" s="1398"/>
      <c r="AK901" s="1398"/>
      <c r="AL901" s="1398"/>
      <c r="AM901" s="1399"/>
      <c r="AN901" s="1399"/>
      <c r="AO901" s="1399"/>
      <c r="AP901" s="1399"/>
      <c r="AQ901" s="1399"/>
      <c r="AR901" s="1399"/>
      <c r="AS901" s="1399"/>
      <c r="AT901" s="1396"/>
      <c r="AU901" s="1400"/>
      <c r="AV901" s="1400"/>
      <c r="AW901" s="1319"/>
    </row>
    <row r="902">
      <c r="A902" s="1245"/>
      <c r="B902" s="1387"/>
      <c r="C902" s="1388"/>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391"/>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05"/>
    </row>
    <row r="903">
      <c r="A903" s="1288"/>
      <c r="B903" s="1392"/>
      <c r="C903" s="1393"/>
      <c r="D903" s="1394"/>
      <c r="E903" s="1394"/>
      <c r="F903" s="1394"/>
      <c r="G903" s="1394"/>
      <c r="H903" s="1395"/>
      <c r="I903" s="1395"/>
      <c r="J903" s="1396"/>
      <c r="K903" s="1396"/>
      <c r="L903" s="1396"/>
      <c r="M903" s="1396"/>
      <c r="N903" s="1396"/>
      <c r="O903" s="1396"/>
      <c r="P903" s="1396"/>
      <c r="Q903" s="1397"/>
      <c r="R903" s="1397"/>
      <c r="S903" s="1397"/>
      <c r="T903" s="1397"/>
      <c r="U903" s="1397"/>
      <c r="V903" s="1397"/>
      <c r="W903" s="1391"/>
      <c r="X903" s="1391"/>
      <c r="Y903" s="1391"/>
      <c r="Z903" s="1391"/>
      <c r="AA903" s="1387"/>
      <c r="AB903" s="1391"/>
      <c r="AC903" s="1391"/>
      <c r="AD903" s="1394"/>
      <c r="AE903" s="1394"/>
      <c r="AF903" s="1398"/>
      <c r="AG903" s="1398"/>
      <c r="AH903" s="1398"/>
      <c r="AI903" s="1398"/>
      <c r="AJ903" s="1398"/>
      <c r="AK903" s="1398"/>
      <c r="AL903" s="1398"/>
      <c r="AM903" s="1399"/>
      <c r="AN903" s="1399"/>
      <c r="AO903" s="1399"/>
      <c r="AP903" s="1399"/>
      <c r="AQ903" s="1399"/>
      <c r="AR903" s="1399"/>
      <c r="AS903" s="1399"/>
      <c r="AT903" s="1396"/>
      <c r="AU903" s="1400"/>
      <c r="AV903" s="1400"/>
      <c r="AW903" s="1319"/>
    </row>
    <row r="904">
      <c r="A904" s="1245"/>
      <c r="B904" s="1387"/>
      <c r="C904" s="1388"/>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391"/>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05"/>
    </row>
    <row r="905">
      <c r="A905" s="1288"/>
      <c r="B905" s="1392"/>
      <c r="C905" s="1393"/>
      <c r="D905" s="1394"/>
      <c r="E905" s="1394"/>
      <c r="F905" s="1394"/>
      <c r="G905" s="1394"/>
      <c r="H905" s="1395"/>
      <c r="I905" s="1395"/>
      <c r="J905" s="1396"/>
      <c r="K905" s="1396"/>
      <c r="L905" s="1396"/>
      <c r="M905" s="1396"/>
      <c r="N905" s="1396"/>
      <c r="O905" s="1396"/>
      <c r="P905" s="1396"/>
      <c r="Q905" s="1397"/>
      <c r="R905" s="1397"/>
      <c r="S905" s="1397"/>
      <c r="T905" s="1397"/>
      <c r="U905" s="1397"/>
      <c r="V905" s="1397"/>
      <c r="W905" s="1391"/>
      <c r="X905" s="1391"/>
      <c r="Y905" s="1391"/>
      <c r="Z905" s="1391"/>
      <c r="AA905" s="1387"/>
      <c r="AB905" s="1391"/>
      <c r="AC905" s="1391"/>
      <c r="AD905" s="1394"/>
      <c r="AE905" s="1394"/>
      <c r="AF905" s="1398"/>
      <c r="AG905" s="1398"/>
      <c r="AH905" s="1398"/>
      <c r="AI905" s="1398"/>
      <c r="AJ905" s="1398"/>
      <c r="AK905" s="1398"/>
      <c r="AL905" s="1398"/>
      <c r="AM905" s="1399"/>
      <c r="AN905" s="1399"/>
      <c r="AO905" s="1399"/>
      <c r="AP905" s="1399"/>
      <c r="AQ905" s="1399"/>
      <c r="AR905" s="1399"/>
      <c r="AS905" s="1399"/>
      <c r="AT905" s="1396"/>
      <c r="AU905" s="1400"/>
      <c r="AV905" s="1400"/>
      <c r="AW905" s="1319"/>
    </row>
    <row r="906">
      <c r="A906" s="1245"/>
      <c r="B906" s="1387"/>
      <c r="C906" s="1388"/>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391"/>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05"/>
    </row>
    <row r="907">
      <c r="A907" s="1288"/>
      <c r="B907" s="1392"/>
      <c r="C907" s="1393"/>
      <c r="D907" s="1394"/>
      <c r="E907" s="1394"/>
      <c r="F907" s="1394"/>
      <c r="G907" s="1394"/>
      <c r="H907" s="1395"/>
      <c r="I907" s="1395"/>
      <c r="J907" s="1396"/>
      <c r="K907" s="1396"/>
      <c r="L907" s="1396"/>
      <c r="M907" s="1396"/>
      <c r="N907" s="1396"/>
      <c r="O907" s="1396"/>
      <c r="P907" s="1396"/>
      <c r="Q907" s="1397"/>
      <c r="R907" s="1397"/>
      <c r="S907" s="1397"/>
      <c r="T907" s="1397"/>
      <c r="U907" s="1397"/>
      <c r="V907" s="1397"/>
      <c r="W907" s="1391"/>
      <c r="X907" s="1391"/>
      <c r="Y907" s="1391"/>
      <c r="Z907" s="1391"/>
      <c r="AA907" s="1387"/>
      <c r="AB907" s="1391"/>
      <c r="AC907" s="1391"/>
      <c r="AD907" s="1394"/>
      <c r="AE907" s="1394"/>
      <c r="AF907" s="1398"/>
      <c r="AG907" s="1398"/>
      <c r="AH907" s="1398"/>
      <c r="AI907" s="1398"/>
      <c r="AJ907" s="1398"/>
      <c r="AK907" s="1398"/>
      <c r="AL907" s="1398"/>
      <c r="AM907" s="1399"/>
      <c r="AN907" s="1399"/>
      <c r="AO907" s="1399"/>
      <c r="AP907" s="1399"/>
      <c r="AQ907" s="1399"/>
      <c r="AR907" s="1399"/>
      <c r="AS907" s="1399"/>
      <c r="AT907" s="1396"/>
      <c r="AU907" s="1400"/>
      <c r="AV907" s="1400"/>
      <c r="AW907" s="1319"/>
    </row>
    <row r="908">
      <c r="A908" s="1245"/>
      <c r="B908" s="1387"/>
      <c r="C908" s="1388"/>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391"/>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05"/>
    </row>
    <row r="909">
      <c r="A909" s="1288"/>
      <c r="B909" s="1392"/>
      <c r="C909" s="1393"/>
      <c r="D909" s="1394"/>
      <c r="E909" s="1394"/>
      <c r="F909" s="1394"/>
      <c r="G909" s="1394"/>
      <c r="H909" s="1395"/>
      <c r="I909" s="1395"/>
      <c r="J909" s="1396"/>
      <c r="K909" s="1396"/>
      <c r="L909" s="1396"/>
      <c r="M909" s="1396"/>
      <c r="N909" s="1396"/>
      <c r="O909" s="1396"/>
      <c r="P909" s="1396"/>
      <c r="Q909" s="1397"/>
      <c r="R909" s="1397"/>
      <c r="S909" s="1397"/>
      <c r="T909" s="1397"/>
      <c r="U909" s="1397"/>
      <c r="V909" s="1397"/>
      <c r="W909" s="1391"/>
      <c r="X909" s="1391"/>
      <c r="Y909" s="1391"/>
      <c r="Z909" s="1391"/>
      <c r="AA909" s="1387"/>
      <c r="AB909" s="1391"/>
      <c r="AC909" s="1391"/>
      <c r="AD909" s="1394"/>
      <c r="AE909" s="1394"/>
      <c r="AF909" s="1398"/>
      <c r="AG909" s="1398"/>
      <c r="AH909" s="1398"/>
      <c r="AI909" s="1398"/>
      <c r="AJ909" s="1398"/>
      <c r="AK909" s="1398"/>
      <c r="AL909" s="1398"/>
      <c r="AM909" s="1399"/>
      <c r="AN909" s="1399"/>
      <c r="AO909" s="1399"/>
      <c r="AP909" s="1399"/>
      <c r="AQ909" s="1399"/>
      <c r="AR909" s="1399"/>
      <c r="AS909" s="1399"/>
      <c r="AT909" s="1396"/>
      <c r="AU909" s="1400"/>
      <c r="AV909" s="1400"/>
      <c r="AW909" s="1319"/>
    </row>
    <row r="910">
      <c r="A910" s="1245"/>
      <c r="B910" s="1387"/>
      <c r="C910" s="1388"/>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391"/>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05"/>
    </row>
    <row r="911">
      <c r="A911" s="1288"/>
      <c r="B911" s="1392"/>
      <c r="C911" s="1393"/>
      <c r="D911" s="1394"/>
      <c r="E911" s="1394"/>
      <c r="F911" s="1394"/>
      <c r="G911" s="1394"/>
      <c r="H911" s="1395"/>
      <c r="I911" s="1395"/>
      <c r="J911" s="1396"/>
      <c r="K911" s="1396"/>
      <c r="L911" s="1396"/>
      <c r="M911" s="1396"/>
      <c r="N911" s="1396"/>
      <c r="O911" s="1396"/>
      <c r="P911" s="1396"/>
      <c r="Q911" s="1397"/>
      <c r="R911" s="1397"/>
      <c r="S911" s="1397"/>
      <c r="T911" s="1397"/>
      <c r="U911" s="1397"/>
      <c r="V911" s="1397"/>
      <c r="W911" s="1391"/>
      <c r="X911" s="1391"/>
      <c r="Y911" s="1391"/>
      <c r="Z911" s="1391"/>
      <c r="AA911" s="1387"/>
      <c r="AB911" s="1391"/>
      <c r="AC911" s="1391"/>
      <c r="AD911" s="1394"/>
      <c r="AE911" s="1394"/>
      <c r="AF911" s="1398"/>
      <c r="AG911" s="1398"/>
      <c r="AH911" s="1398"/>
      <c r="AI911" s="1398"/>
      <c r="AJ911" s="1398"/>
      <c r="AK911" s="1398"/>
      <c r="AL911" s="1398"/>
      <c r="AM911" s="1399"/>
      <c r="AN911" s="1399"/>
      <c r="AO911" s="1399"/>
      <c r="AP911" s="1399"/>
      <c r="AQ911" s="1399"/>
      <c r="AR911" s="1399"/>
      <c r="AS911" s="1399"/>
      <c r="AT911" s="1396"/>
      <c r="AU911" s="1400"/>
      <c r="AV911" s="1400"/>
      <c r="AW911" s="1319"/>
    </row>
    <row r="912">
      <c r="A912" s="1245"/>
      <c r="B912" s="1387"/>
      <c r="C912" s="1388"/>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391"/>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05"/>
    </row>
    <row r="913">
      <c r="A913" s="1288"/>
      <c r="B913" s="1392"/>
      <c r="C913" s="1393"/>
      <c r="D913" s="1394"/>
      <c r="E913" s="1394"/>
      <c r="F913" s="1394"/>
      <c r="G913" s="1394"/>
      <c r="H913" s="1395"/>
      <c r="I913" s="1395"/>
      <c r="J913" s="1396"/>
      <c r="K913" s="1396"/>
      <c r="L913" s="1396"/>
      <c r="M913" s="1396"/>
      <c r="N913" s="1396"/>
      <c r="O913" s="1396"/>
      <c r="P913" s="1396"/>
      <c r="Q913" s="1397"/>
      <c r="R913" s="1397"/>
      <c r="S913" s="1397"/>
      <c r="T913" s="1397"/>
      <c r="U913" s="1397"/>
      <c r="V913" s="1397"/>
      <c r="W913" s="1391"/>
      <c r="X913" s="1391"/>
      <c r="Y913" s="1391"/>
      <c r="Z913" s="1391"/>
      <c r="AA913" s="1387"/>
      <c r="AB913" s="1391"/>
      <c r="AC913" s="1391"/>
      <c r="AD913" s="1394"/>
      <c r="AE913" s="1394"/>
      <c r="AF913" s="1398"/>
      <c r="AG913" s="1398"/>
      <c r="AH913" s="1398"/>
      <c r="AI913" s="1398"/>
      <c r="AJ913" s="1398"/>
      <c r="AK913" s="1398"/>
      <c r="AL913" s="1398"/>
      <c r="AM913" s="1399"/>
      <c r="AN913" s="1399"/>
      <c r="AO913" s="1399"/>
      <c r="AP913" s="1399"/>
      <c r="AQ913" s="1399"/>
      <c r="AR913" s="1399"/>
      <c r="AS913" s="1399"/>
      <c r="AT913" s="1396"/>
      <c r="AU913" s="1400"/>
      <c r="AV913" s="1400"/>
      <c r="AW913" s="1319"/>
    </row>
    <row r="914">
      <c r="A914" s="1245"/>
      <c r="B914" s="1387"/>
      <c r="C914" s="1388"/>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391"/>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05"/>
    </row>
    <row r="915">
      <c r="A915" s="1288"/>
      <c r="B915" s="1392"/>
      <c r="C915" s="1393"/>
      <c r="D915" s="1394"/>
      <c r="E915" s="1394"/>
      <c r="F915" s="1394"/>
      <c r="G915" s="1394"/>
      <c r="H915" s="1395"/>
      <c r="I915" s="1395"/>
      <c r="J915" s="1396"/>
      <c r="K915" s="1396"/>
      <c r="L915" s="1396"/>
      <c r="M915" s="1396"/>
      <c r="N915" s="1396"/>
      <c r="O915" s="1396"/>
      <c r="P915" s="1396"/>
      <c r="Q915" s="1397"/>
      <c r="R915" s="1397"/>
      <c r="S915" s="1397"/>
      <c r="T915" s="1397"/>
      <c r="U915" s="1397"/>
      <c r="V915" s="1397"/>
      <c r="W915" s="1391"/>
      <c r="X915" s="1391"/>
      <c r="Y915" s="1391"/>
      <c r="Z915" s="1391"/>
      <c r="AA915" s="1387"/>
      <c r="AB915" s="1391"/>
      <c r="AC915" s="1391"/>
      <c r="AD915" s="1394"/>
      <c r="AE915" s="1394"/>
      <c r="AF915" s="1398"/>
      <c r="AG915" s="1398"/>
      <c r="AH915" s="1398"/>
      <c r="AI915" s="1398"/>
      <c r="AJ915" s="1398"/>
      <c r="AK915" s="1398"/>
      <c r="AL915" s="1398"/>
      <c r="AM915" s="1399"/>
      <c r="AN915" s="1399"/>
      <c r="AO915" s="1399"/>
      <c r="AP915" s="1399"/>
      <c r="AQ915" s="1399"/>
      <c r="AR915" s="1399"/>
      <c r="AS915" s="1399"/>
      <c r="AT915" s="1396"/>
      <c r="AU915" s="1400"/>
      <c r="AV915" s="1400"/>
      <c r="AW915" s="1319"/>
    </row>
    <row r="916">
      <c r="A916" s="1245"/>
      <c r="B916" s="1387"/>
      <c r="C916" s="1388"/>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391"/>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05"/>
    </row>
    <row r="917">
      <c r="A917" s="1288"/>
      <c r="B917" s="1392"/>
      <c r="C917" s="1393"/>
      <c r="D917" s="1394"/>
      <c r="E917" s="1394"/>
      <c r="F917" s="1394"/>
      <c r="G917" s="1394"/>
      <c r="H917" s="1395"/>
      <c r="I917" s="1395"/>
      <c r="J917" s="1396"/>
      <c r="K917" s="1396"/>
      <c r="L917" s="1396"/>
      <c r="M917" s="1396"/>
      <c r="N917" s="1396"/>
      <c r="O917" s="1396"/>
      <c r="P917" s="1396"/>
      <c r="Q917" s="1397"/>
      <c r="R917" s="1397"/>
      <c r="S917" s="1397"/>
      <c r="T917" s="1397"/>
      <c r="U917" s="1397"/>
      <c r="V917" s="1397"/>
      <c r="W917" s="1391"/>
      <c r="X917" s="1391"/>
      <c r="Y917" s="1391"/>
      <c r="Z917" s="1391"/>
      <c r="AA917" s="1387"/>
      <c r="AB917" s="1391"/>
      <c r="AC917" s="1391"/>
      <c r="AD917" s="1394"/>
      <c r="AE917" s="1394"/>
      <c r="AF917" s="1398"/>
      <c r="AG917" s="1398"/>
      <c r="AH917" s="1398"/>
      <c r="AI917" s="1398"/>
      <c r="AJ917" s="1398"/>
      <c r="AK917" s="1398"/>
      <c r="AL917" s="1398"/>
      <c r="AM917" s="1399"/>
      <c r="AN917" s="1399"/>
      <c r="AO917" s="1399"/>
      <c r="AP917" s="1399"/>
      <c r="AQ917" s="1399"/>
      <c r="AR917" s="1399"/>
      <c r="AS917" s="1399"/>
      <c r="AT917" s="1396"/>
      <c r="AU917" s="1400"/>
      <c r="AV917" s="1400"/>
      <c r="AW917" s="1319"/>
    </row>
    <row r="918">
      <c r="A918" s="1245"/>
      <c r="B918" s="1387"/>
      <c r="C918" s="1388"/>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391"/>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05"/>
    </row>
    <row r="919">
      <c r="A919" s="1288"/>
      <c r="B919" s="1392"/>
      <c r="C919" s="1393"/>
      <c r="D919" s="1394"/>
      <c r="E919" s="1394"/>
      <c r="F919" s="1394"/>
      <c r="G919" s="1394"/>
      <c r="H919" s="1395"/>
      <c r="I919" s="1395"/>
      <c r="J919" s="1396"/>
      <c r="K919" s="1396"/>
      <c r="L919" s="1396"/>
      <c r="M919" s="1396"/>
      <c r="N919" s="1396"/>
      <c r="O919" s="1396"/>
      <c r="P919" s="1396"/>
      <c r="Q919" s="1397"/>
      <c r="R919" s="1397"/>
      <c r="S919" s="1397"/>
      <c r="T919" s="1397"/>
      <c r="U919" s="1397"/>
      <c r="V919" s="1397"/>
      <c r="W919" s="1391"/>
      <c r="X919" s="1391"/>
      <c r="Y919" s="1391"/>
      <c r="Z919" s="1391"/>
      <c r="AA919" s="1387"/>
      <c r="AB919" s="1391"/>
      <c r="AC919" s="1391"/>
      <c r="AD919" s="1394"/>
      <c r="AE919" s="1394"/>
      <c r="AF919" s="1398"/>
      <c r="AG919" s="1398"/>
      <c r="AH919" s="1398"/>
      <c r="AI919" s="1398"/>
      <c r="AJ919" s="1398"/>
      <c r="AK919" s="1398"/>
      <c r="AL919" s="1398"/>
      <c r="AM919" s="1399"/>
      <c r="AN919" s="1399"/>
      <c r="AO919" s="1399"/>
      <c r="AP919" s="1399"/>
      <c r="AQ919" s="1399"/>
      <c r="AR919" s="1399"/>
      <c r="AS919" s="1399"/>
      <c r="AT919" s="1396"/>
      <c r="AU919" s="1400"/>
      <c r="AV919" s="1400"/>
      <c r="AW919" s="1319"/>
    </row>
    <row r="920">
      <c r="A920" s="1245"/>
      <c r="B920" s="1387"/>
      <c r="C920" s="1388"/>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391"/>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05"/>
    </row>
    <row r="921">
      <c r="A921" s="1288"/>
      <c r="B921" s="1392"/>
      <c r="C921" s="1393"/>
      <c r="D921" s="1394"/>
      <c r="E921" s="1394"/>
      <c r="F921" s="1394"/>
      <c r="G921" s="1394"/>
      <c r="H921" s="1395"/>
      <c r="I921" s="1395"/>
      <c r="J921" s="1396"/>
      <c r="K921" s="1396"/>
      <c r="L921" s="1396"/>
      <c r="M921" s="1396"/>
      <c r="N921" s="1396"/>
      <c r="O921" s="1396"/>
      <c r="P921" s="1396"/>
      <c r="Q921" s="1397"/>
      <c r="R921" s="1397"/>
      <c r="S921" s="1397"/>
      <c r="T921" s="1397"/>
      <c r="U921" s="1397"/>
      <c r="V921" s="1397"/>
      <c r="W921" s="1391"/>
      <c r="X921" s="1391"/>
      <c r="Y921" s="1391"/>
      <c r="Z921" s="1391"/>
      <c r="AA921" s="1387"/>
      <c r="AB921" s="1391"/>
      <c r="AC921" s="1391"/>
      <c r="AD921" s="1394"/>
      <c r="AE921" s="1394"/>
      <c r="AF921" s="1398"/>
      <c r="AG921" s="1398"/>
      <c r="AH921" s="1398"/>
      <c r="AI921" s="1398"/>
      <c r="AJ921" s="1398"/>
      <c r="AK921" s="1398"/>
      <c r="AL921" s="1398"/>
      <c r="AM921" s="1399"/>
      <c r="AN921" s="1399"/>
      <c r="AO921" s="1399"/>
      <c r="AP921" s="1399"/>
      <c r="AQ921" s="1399"/>
      <c r="AR921" s="1399"/>
      <c r="AS921" s="1399"/>
      <c r="AT921" s="1396"/>
      <c r="AU921" s="1400"/>
      <c r="AV921" s="1400"/>
      <c r="AW921" s="1319"/>
    </row>
    <row r="922">
      <c r="A922" s="1245"/>
      <c r="B922" s="1387"/>
      <c r="C922" s="1388"/>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391"/>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05"/>
    </row>
    <row r="923">
      <c r="A923" s="1288"/>
      <c r="B923" s="1392"/>
      <c r="C923" s="1393"/>
      <c r="D923" s="1394"/>
      <c r="E923" s="1394"/>
      <c r="F923" s="1394"/>
      <c r="G923" s="1394"/>
      <c r="H923" s="1395"/>
      <c r="I923" s="1395"/>
      <c r="J923" s="1396"/>
      <c r="K923" s="1396"/>
      <c r="L923" s="1396"/>
      <c r="M923" s="1396"/>
      <c r="N923" s="1396"/>
      <c r="O923" s="1396"/>
      <c r="P923" s="1396"/>
      <c r="Q923" s="1397"/>
      <c r="R923" s="1397"/>
      <c r="S923" s="1397"/>
      <c r="T923" s="1397"/>
      <c r="U923" s="1397"/>
      <c r="V923" s="1397"/>
      <c r="W923" s="1391"/>
      <c r="X923" s="1391"/>
      <c r="Y923" s="1391"/>
      <c r="Z923" s="1391"/>
      <c r="AA923" s="1387"/>
      <c r="AB923" s="1391"/>
      <c r="AC923" s="1391"/>
      <c r="AD923" s="1394"/>
      <c r="AE923" s="1394"/>
      <c r="AF923" s="1398"/>
      <c r="AG923" s="1398"/>
      <c r="AH923" s="1398"/>
      <c r="AI923" s="1398"/>
      <c r="AJ923" s="1398"/>
      <c r="AK923" s="1398"/>
      <c r="AL923" s="1398"/>
      <c r="AM923" s="1399"/>
      <c r="AN923" s="1399"/>
      <c r="AO923" s="1399"/>
      <c r="AP923" s="1399"/>
      <c r="AQ923" s="1399"/>
      <c r="AR923" s="1399"/>
      <c r="AS923" s="1399"/>
      <c r="AT923" s="1396"/>
      <c r="AU923" s="1400"/>
      <c r="AV923" s="1400"/>
      <c r="AW923" s="1319"/>
    </row>
    <row r="924">
      <c r="A924" s="1245"/>
      <c r="B924" s="1387"/>
      <c r="C924" s="1388"/>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391"/>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05"/>
    </row>
    <row r="925">
      <c r="A925" s="1288"/>
      <c r="B925" s="1392"/>
      <c r="C925" s="1393"/>
      <c r="D925" s="1394"/>
      <c r="E925" s="1394"/>
      <c r="F925" s="1394"/>
      <c r="G925" s="1394"/>
      <c r="H925" s="1395"/>
      <c r="I925" s="1395"/>
      <c r="J925" s="1396"/>
      <c r="K925" s="1396"/>
      <c r="L925" s="1396"/>
      <c r="M925" s="1396"/>
      <c r="N925" s="1396"/>
      <c r="O925" s="1396"/>
      <c r="P925" s="1396"/>
      <c r="Q925" s="1397"/>
      <c r="R925" s="1397"/>
      <c r="S925" s="1397"/>
      <c r="T925" s="1397"/>
      <c r="U925" s="1397"/>
      <c r="V925" s="1397"/>
      <c r="W925" s="1391"/>
      <c r="X925" s="1391"/>
      <c r="Y925" s="1391"/>
      <c r="Z925" s="1391"/>
      <c r="AA925" s="1387"/>
      <c r="AB925" s="1391"/>
      <c r="AC925" s="1391"/>
      <c r="AD925" s="1394"/>
      <c r="AE925" s="1394"/>
      <c r="AF925" s="1398"/>
      <c r="AG925" s="1398"/>
      <c r="AH925" s="1398"/>
      <c r="AI925" s="1398"/>
      <c r="AJ925" s="1398"/>
      <c r="AK925" s="1398"/>
      <c r="AL925" s="1398"/>
      <c r="AM925" s="1399"/>
      <c r="AN925" s="1399"/>
      <c r="AO925" s="1399"/>
      <c r="AP925" s="1399"/>
      <c r="AQ925" s="1399"/>
      <c r="AR925" s="1399"/>
      <c r="AS925" s="1399"/>
      <c r="AT925" s="1396"/>
      <c r="AU925" s="1400"/>
      <c r="AV925" s="1400"/>
      <c r="AW925" s="1319"/>
    </row>
    <row r="926">
      <c r="A926" s="1245"/>
      <c r="B926" s="1387"/>
      <c r="C926" s="1388"/>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391"/>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05"/>
    </row>
    <row r="927">
      <c r="A927" s="1288"/>
      <c r="B927" s="1392"/>
      <c r="C927" s="1393"/>
      <c r="D927" s="1394"/>
      <c r="E927" s="1394"/>
      <c r="F927" s="1394"/>
      <c r="G927" s="1394"/>
      <c r="H927" s="1395"/>
      <c r="I927" s="1395"/>
      <c r="J927" s="1396"/>
      <c r="K927" s="1396"/>
      <c r="L927" s="1396"/>
      <c r="M927" s="1396"/>
      <c r="N927" s="1396"/>
      <c r="O927" s="1396"/>
      <c r="P927" s="1396"/>
      <c r="Q927" s="1397"/>
      <c r="R927" s="1397"/>
      <c r="S927" s="1397"/>
      <c r="T927" s="1397"/>
      <c r="U927" s="1397"/>
      <c r="V927" s="1397"/>
      <c r="W927" s="1391"/>
      <c r="X927" s="1391"/>
      <c r="Y927" s="1391"/>
      <c r="Z927" s="1391"/>
      <c r="AA927" s="1387"/>
      <c r="AB927" s="1391"/>
      <c r="AC927" s="1391"/>
      <c r="AD927" s="1394"/>
      <c r="AE927" s="1394"/>
      <c r="AF927" s="1398"/>
      <c r="AG927" s="1398"/>
      <c r="AH927" s="1398"/>
      <c r="AI927" s="1398"/>
      <c r="AJ927" s="1398"/>
      <c r="AK927" s="1398"/>
      <c r="AL927" s="1398"/>
      <c r="AM927" s="1399"/>
      <c r="AN927" s="1399"/>
      <c r="AO927" s="1399"/>
      <c r="AP927" s="1399"/>
      <c r="AQ927" s="1399"/>
      <c r="AR927" s="1399"/>
      <c r="AS927" s="1399"/>
      <c r="AT927" s="1396"/>
      <c r="AU927" s="1400"/>
      <c r="AV927" s="1400"/>
      <c r="AW927" s="1319"/>
    </row>
    <row r="928">
      <c r="A928" s="1245"/>
      <c r="B928" s="1387"/>
      <c r="C928" s="1388"/>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391"/>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05"/>
    </row>
    <row r="929">
      <c r="A929" s="1288"/>
      <c r="B929" s="1392"/>
      <c r="C929" s="1393"/>
      <c r="D929" s="1394"/>
      <c r="E929" s="1394"/>
      <c r="F929" s="1394"/>
      <c r="G929" s="1394"/>
      <c r="H929" s="1395"/>
      <c r="I929" s="1395"/>
      <c r="J929" s="1396"/>
      <c r="K929" s="1396"/>
      <c r="L929" s="1396"/>
      <c r="M929" s="1396"/>
      <c r="N929" s="1396"/>
      <c r="O929" s="1396"/>
      <c r="P929" s="1396"/>
      <c r="Q929" s="1397"/>
      <c r="R929" s="1397"/>
      <c r="S929" s="1397"/>
      <c r="T929" s="1397"/>
      <c r="U929" s="1397"/>
      <c r="V929" s="1397"/>
      <c r="W929" s="1391"/>
      <c r="X929" s="1391"/>
      <c r="Y929" s="1391"/>
      <c r="Z929" s="1391"/>
      <c r="AA929" s="1387"/>
      <c r="AB929" s="1391"/>
      <c r="AC929" s="1391"/>
      <c r="AD929" s="1394"/>
      <c r="AE929" s="1394"/>
      <c r="AF929" s="1398"/>
      <c r="AG929" s="1398"/>
      <c r="AH929" s="1398"/>
      <c r="AI929" s="1398"/>
      <c r="AJ929" s="1398"/>
      <c r="AK929" s="1398"/>
      <c r="AL929" s="1398"/>
      <c r="AM929" s="1399"/>
      <c r="AN929" s="1399"/>
      <c r="AO929" s="1399"/>
      <c r="AP929" s="1399"/>
      <c r="AQ929" s="1399"/>
      <c r="AR929" s="1399"/>
      <c r="AS929" s="1399"/>
      <c r="AT929" s="1396"/>
      <c r="AU929" s="1400"/>
      <c r="AV929" s="1400"/>
      <c r="AW929" s="1319"/>
    </row>
    <row r="930">
      <c r="A930" s="1245"/>
      <c r="B930" s="1387"/>
      <c r="C930" s="1388"/>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391"/>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05"/>
    </row>
    <row r="931">
      <c r="A931" s="1288"/>
      <c r="B931" s="1392"/>
      <c r="C931" s="1393"/>
      <c r="D931" s="1394"/>
      <c r="E931" s="1394"/>
      <c r="F931" s="1394"/>
      <c r="G931" s="1394"/>
      <c r="H931" s="1395"/>
      <c r="I931" s="1395"/>
      <c r="J931" s="1396"/>
      <c r="K931" s="1396"/>
      <c r="L931" s="1396"/>
      <c r="M931" s="1396"/>
      <c r="N931" s="1396"/>
      <c r="O931" s="1396"/>
      <c r="P931" s="1396"/>
      <c r="Q931" s="1397"/>
      <c r="R931" s="1397"/>
      <c r="S931" s="1397"/>
      <c r="T931" s="1397"/>
      <c r="U931" s="1397"/>
      <c r="V931" s="1397"/>
      <c r="W931" s="1391"/>
      <c r="X931" s="1391"/>
      <c r="Y931" s="1391"/>
      <c r="Z931" s="1391"/>
      <c r="AA931" s="1387"/>
      <c r="AB931" s="1391"/>
      <c r="AC931" s="1391"/>
      <c r="AD931" s="1394"/>
      <c r="AE931" s="1394"/>
      <c r="AF931" s="1398"/>
      <c r="AG931" s="1398"/>
      <c r="AH931" s="1398"/>
      <c r="AI931" s="1398"/>
      <c r="AJ931" s="1398"/>
      <c r="AK931" s="1398"/>
      <c r="AL931" s="1398"/>
      <c r="AM931" s="1399"/>
      <c r="AN931" s="1399"/>
      <c r="AO931" s="1399"/>
      <c r="AP931" s="1399"/>
      <c r="AQ931" s="1399"/>
      <c r="AR931" s="1399"/>
      <c r="AS931" s="1399"/>
      <c r="AT931" s="1396"/>
      <c r="AU931" s="1400"/>
      <c r="AV931" s="1400"/>
      <c r="AW931" s="1319"/>
    </row>
    <row r="932">
      <c r="A932" s="1245"/>
      <c r="B932" s="1387"/>
      <c r="C932" s="1388"/>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391"/>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05"/>
    </row>
    <row r="933">
      <c r="A933" s="1288"/>
      <c r="B933" s="1392"/>
      <c r="C933" s="1393"/>
      <c r="D933" s="1394"/>
      <c r="E933" s="1394"/>
      <c r="F933" s="1394"/>
      <c r="G933" s="1394"/>
      <c r="H933" s="1395"/>
      <c r="I933" s="1395"/>
      <c r="J933" s="1396"/>
      <c r="K933" s="1396"/>
      <c r="L933" s="1396"/>
      <c r="M933" s="1396"/>
      <c r="N933" s="1396"/>
      <c r="O933" s="1396"/>
      <c r="P933" s="1396"/>
      <c r="Q933" s="1397"/>
      <c r="R933" s="1397"/>
      <c r="S933" s="1397"/>
      <c r="T933" s="1397"/>
      <c r="U933" s="1397"/>
      <c r="V933" s="1397"/>
      <c r="W933" s="1391"/>
      <c r="X933" s="1391"/>
      <c r="Y933" s="1391"/>
      <c r="Z933" s="1391"/>
      <c r="AA933" s="1387"/>
      <c r="AB933" s="1391"/>
      <c r="AC933" s="1391"/>
      <c r="AD933" s="1394"/>
      <c r="AE933" s="1394"/>
      <c r="AF933" s="1398"/>
      <c r="AG933" s="1398"/>
      <c r="AH933" s="1398"/>
      <c r="AI933" s="1398"/>
      <c r="AJ933" s="1398"/>
      <c r="AK933" s="1398"/>
      <c r="AL933" s="1398"/>
      <c r="AM933" s="1399"/>
      <c r="AN933" s="1399"/>
      <c r="AO933" s="1399"/>
      <c r="AP933" s="1399"/>
      <c r="AQ933" s="1399"/>
      <c r="AR933" s="1399"/>
      <c r="AS933" s="1399"/>
      <c r="AT933" s="1396"/>
      <c r="AU933" s="1400"/>
      <c r="AV933" s="1400"/>
      <c r="AW933" s="1319"/>
    </row>
    <row r="934">
      <c r="A934" s="1245"/>
      <c r="B934" s="1387"/>
      <c r="C934" s="1388"/>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391"/>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05"/>
    </row>
    <row r="935">
      <c r="A935" s="1288"/>
      <c r="B935" s="1392"/>
      <c r="C935" s="1393"/>
      <c r="D935" s="1394"/>
      <c r="E935" s="1394"/>
      <c r="F935" s="1394"/>
      <c r="G935" s="1394"/>
      <c r="H935" s="1395"/>
      <c r="I935" s="1395"/>
      <c r="J935" s="1396"/>
      <c r="K935" s="1396"/>
      <c r="L935" s="1396"/>
      <c r="M935" s="1396"/>
      <c r="N935" s="1396"/>
      <c r="O935" s="1396"/>
      <c r="P935" s="1396"/>
      <c r="Q935" s="1397"/>
      <c r="R935" s="1397"/>
      <c r="S935" s="1397"/>
      <c r="T935" s="1397"/>
      <c r="U935" s="1397"/>
      <c r="V935" s="1397"/>
      <c r="W935" s="1391"/>
      <c r="X935" s="1391"/>
      <c r="Y935" s="1391"/>
      <c r="Z935" s="1391"/>
      <c r="AA935" s="1387"/>
      <c r="AB935" s="1391"/>
      <c r="AC935" s="1391"/>
      <c r="AD935" s="1394"/>
      <c r="AE935" s="1394"/>
      <c r="AF935" s="1398"/>
      <c r="AG935" s="1398"/>
      <c r="AH935" s="1398"/>
      <c r="AI935" s="1398"/>
      <c r="AJ935" s="1398"/>
      <c r="AK935" s="1398"/>
      <c r="AL935" s="1398"/>
      <c r="AM935" s="1399"/>
      <c r="AN935" s="1399"/>
      <c r="AO935" s="1399"/>
      <c r="AP935" s="1399"/>
      <c r="AQ935" s="1399"/>
      <c r="AR935" s="1399"/>
      <c r="AS935" s="1399"/>
      <c r="AT935" s="1396"/>
      <c r="AU935" s="1400"/>
      <c r="AV935" s="1400"/>
      <c r="AW935" s="1319"/>
    </row>
    <row r="936">
      <c r="A936" s="1245"/>
      <c r="B936" s="1387"/>
      <c r="C936" s="1388"/>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391"/>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05"/>
    </row>
    <row r="937">
      <c r="A937" s="1288"/>
      <c r="B937" s="1392"/>
      <c r="C937" s="1393"/>
      <c r="D937" s="1394"/>
      <c r="E937" s="1394"/>
      <c r="F937" s="1394"/>
      <c r="G937" s="1394"/>
      <c r="H937" s="1395"/>
      <c r="I937" s="1395"/>
      <c r="J937" s="1396"/>
      <c r="K937" s="1396"/>
      <c r="L937" s="1396"/>
      <c r="M937" s="1396"/>
      <c r="N937" s="1396"/>
      <c r="O937" s="1396"/>
      <c r="P937" s="1396"/>
      <c r="Q937" s="1397"/>
      <c r="R937" s="1397"/>
      <c r="S937" s="1397"/>
      <c r="T937" s="1397"/>
      <c r="U937" s="1397"/>
      <c r="V937" s="1397"/>
      <c r="W937" s="1391"/>
      <c r="X937" s="1391"/>
      <c r="Y937" s="1391"/>
      <c r="Z937" s="1391"/>
      <c r="AA937" s="1387"/>
      <c r="AB937" s="1391"/>
      <c r="AC937" s="1391"/>
      <c r="AD937" s="1394"/>
      <c r="AE937" s="1394"/>
      <c r="AF937" s="1398"/>
      <c r="AG937" s="1398"/>
      <c r="AH937" s="1398"/>
      <c r="AI937" s="1398"/>
      <c r="AJ937" s="1398"/>
      <c r="AK937" s="1398"/>
      <c r="AL937" s="1398"/>
      <c r="AM937" s="1399"/>
      <c r="AN937" s="1399"/>
      <c r="AO937" s="1399"/>
      <c r="AP937" s="1399"/>
      <c r="AQ937" s="1399"/>
      <c r="AR937" s="1399"/>
      <c r="AS937" s="1399"/>
      <c r="AT937" s="1396"/>
      <c r="AU937" s="1400"/>
      <c r="AV937" s="1400"/>
      <c r="AW937" s="1319"/>
    </row>
    <row r="938">
      <c r="A938" s="1245"/>
      <c r="B938" s="1387"/>
      <c r="C938" s="1388"/>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391"/>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05"/>
    </row>
    <row r="939">
      <c r="A939" s="1288"/>
      <c r="B939" s="1392"/>
      <c r="C939" s="1393"/>
      <c r="D939" s="1394"/>
      <c r="E939" s="1394"/>
      <c r="F939" s="1394"/>
      <c r="G939" s="1394"/>
      <c r="H939" s="1395"/>
      <c r="I939" s="1395"/>
      <c r="J939" s="1396"/>
      <c r="K939" s="1396"/>
      <c r="L939" s="1396"/>
      <c r="M939" s="1396"/>
      <c r="N939" s="1396"/>
      <c r="O939" s="1396"/>
      <c r="P939" s="1396"/>
      <c r="Q939" s="1397"/>
      <c r="R939" s="1397"/>
      <c r="S939" s="1397"/>
      <c r="T939" s="1397"/>
      <c r="U939" s="1397"/>
      <c r="V939" s="1397"/>
      <c r="W939" s="1391"/>
      <c r="X939" s="1391"/>
      <c r="Y939" s="1391"/>
      <c r="Z939" s="1391"/>
      <c r="AA939" s="1387"/>
      <c r="AB939" s="1391"/>
      <c r="AC939" s="1391"/>
      <c r="AD939" s="1394"/>
      <c r="AE939" s="1394"/>
      <c r="AF939" s="1398"/>
      <c r="AG939" s="1398"/>
      <c r="AH939" s="1398"/>
      <c r="AI939" s="1398"/>
      <c r="AJ939" s="1398"/>
      <c r="AK939" s="1398"/>
      <c r="AL939" s="1398"/>
      <c r="AM939" s="1399"/>
      <c r="AN939" s="1399"/>
      <c r="AO939" s="1399"/>
      <c r="AP939" s="1399"/>
      <c r="AQ939" s="1399"/>
      <c r="AR939" s="1399"/>
      <c r="AS939" s="1399"/>
      <c r="AT939" s="1396"/>
      <c r="AU939" s="1400"/>
      <c r="AV939" s="1400"/>
      <c r="AW939" s="1319"/>
    </row>
    <row r="940">
      <c r="A940" s="1245"/>
      <c r="B940" s="1387"/>
      <c r="C940" s="1388"/>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391"/>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05"/>
    </row>
    <row r="941">
      <c r="A941" s="1288"/>
      <c r="B941" s="1392"/>
      <c r="C941" s="1393"/>
      <c r="D941" s="1394"/>
      <c r="E941" s="1394"/>
      <c r="F941" s="1394"/>
      <c r="G941" s="1394"/>
      <c r="H941" s="1395"/>
      <c r="I941" s="1395"/>
      <c r="J941" s="1396"/>
      <c r="K941" s="1396"/>
      <c r="L941" s="1396"/>
      <c r="M941" s="1396"/>
      <c r="N941" s="1396"/>
      <c r="O941" s="1396"/>
      <c r="P941" s="1396"/>
      <c r="Q941" s="1397"/>
      <c r="R941" s="1397"/>
      <c r="S941" s="1397"/>
      <c r="T941" s="1397"/>
      <c r="U941" s="1397"/>
      <c r="V941" s="1397"/>
      <c r="W941" s="1391"/>
      <c r="X941" s="1391"/>
      <c r="Y941" s="1391"/>
      <c r="Z941" s="1391"/>
      <c r="AA941" s="1387"/>
      <c r="AB941" s="1391"/>
      <c r="AC941" s="1391"/>
      <c r="AD941" s="1394"/>
      <c r="AE941" s="1394"/>
      <c r="AF941" s="1398"/>
      <c r="AG941" s="1398"/>
      <c r="AH941" s="1398"/>
      <c r="AI941" s="1398"/>
      <c r="AJ941" s="1398"/>
      <c r="AK941" s="1398"/>
      <c r="AL941" s="1398"/>
      <c r="AM941" s="1399"/>
      <c r="AN941" s="1399"/>
      <c r="AO941" s="1399"/>
      <c r="AP941" s="1399"/>
      <c r="AQ941" s="1399"/>
      <c r="AR941" s="1399"/>
      <c r="AS941" s="1399"/>
      <c r="AT941" s="1396"/>
      <c r="AU941" s="1400"/>
      <c r="AV941" s="1400"/>
      <c r="AW941" s="1319"/>
    </row>
    <row r="942">
      <c r="A942" s="1245"/>
      <c r="B942" s="1387"/>
      <c r="C942" s="1388"/>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391"/>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05"/>
    </row>
    <row r="943">
      <c r="A943" s="1288"/>
      <c r="B943" s="1392"/>
      <c r="C943" s="1393"/>
      <c r="D943" s="1394"/>
      <c r="E943" s="1394"/>
      <c r="F943" s="1394"/>
      <c r="G943" s="1394"/>
      <c r="H943" s="1395"/>
      <c r="I943" s="1395"/>
      <c r="J943" s="1396"/>
      <c r="K943" s="1396"/>
      <c r="L943" s="1396"/>
      <c r="M943" s="1396"/>
      <c r="N943" s="1396"/>
      <c r="O943" s="1396"/>
      <c r="P943" s="1396"/>
      <c r="Q943" s="1397"/>
      <c r="R943" s="1397"/>
      <c r="S943" s="1397"/>
      <c r="T943" s="1397"/>
      <c r="U943" s="1397"/>
      <c r="V943" s="1397"/>
      <c r="W943" s="1391"/>
      <c r="X943" s="1391"/>
      <c r="Y943" s="1391"/>
      <c r="Z943" s="1391"/>
      <c r="AA943" s="1387"/>
      <c r="AB943" s="1391"/>
      <c r="AC943" s="1391"/>
      <c r="AD943" s="1394"/>
      <c r="AE943" s="1394"/>
      <c r="AF943" s="1398"/>
      <c r="AG943" s="1398"/>
      <c r="AH943" s="1398"/>
      <c r="AI943" s="1398"/>
      <c r="AJ943" s="1398"/>
      <c r="AK943" s="1398"/>
      <c r="AL943" s="1398"/>
      <c r="AM943" s="1399"/>
      <c r="AN943" s="1399"/>
      <c r="AO943" s="1399"/>
      <c r="AP943" s="1399"/>
      <c r="AQ943" s="1399"/>
      <c r="AR943" s="1399"/>
      <c r="AS943" s="1399"/>
      <c r="AT943" s="1396"/>
      <c r="AU943" s="1400"/>
      <c r="AV943" s="1400"/>
      <c r="AW943" s="1319"/>
    </row>
    <row r="944">
      <c r="A944" s="1245"/>
      <c r="B944" s="1387"/>
      <c r="C944" s="1388"/>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391"/>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05"/>
    </row>
    <row r="945">
      <c r="A945" s="1288"/>
      <c r="B945" s="1392"/>
      <c r="C945" s="1393"/>
      <c r="D945" s="1394"/>
      <c r="E945" s="1394"/>
      <c r="F945" s="1394"/>
      <c r="G945" s="1394"/>
      <c r="H945" s="1395"/>
      <c r="I945" s="1395"/>
      <c r="J945" s="1396"/>
      <c r="K945" s="1396"/>
      <c r="L945" s="1396"/>
      <c r="M945" s="1396"/>
      <c r="N945" s="1396"/>
      <c r="O945" s="1396"/>
      <c r="P945" s="1396"/>
      <c r="Q945" s="1397"/>
      <c r="R945" s="1397"/>
      <c r="S945" s="1397"/>
      <c r="T945" s="1397"/>
      <c r="U945" s="1397"/>
      <c r="V945" s="1397"/>
      <c r="W945" s="1391"/>
      <c r="X945" s="1391"/>
      <c r="Y945" s="1391"/>
      <c r="Z945" s="1391"/>
      <c r="AA945" s="1387"/>
      <c r="AB945" s="1391"/>
      <c r="AC945" s="1391"/>
      <c r="AD945" s="1394"/>
      <c r="AE945" s="1394"/>
      <c r="AF945" s="1398"/>
      <c r="AG945" s="1398"/>
      <c r="AH945" s="1398"/>
      <c r="AI945" s="1398"/>
      <c r="AJ945" s="1398"/>
      <c r="AK945" s="1398"/>
      <c r="AL945" s="1398"/>
      <c r="AM945" s="1399"/>
      <c r="AN945" s="1399"/>
      <c r="AO945" s="1399"/>
      <c r="AP945" s="1399"/>
      <c r="AQ945" s="1399"/>
      <c r="AR945" s="1399"/>
      <c r="AS945" s="1399"/>
      <c r="AT945" s="1396"/>
      <c r="AU945" s="1400"/>
      <c r="AV945" s="1400"/>
      <c r="AW945" s="1319"/>
    </row>
    <row r="946">
      <c r="A946" s="1245"/>
      <c r="B946" s="1387"/>
      <c r="C946" s="1388"/>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391"/>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05"/>
    </row>
    <row r="947">
      <c r="A947" s="1288"/>
      <c r="B947" s="1392"/>
      <c r="C947" s="1393"/>
      <c r="D947" s="1394"/>
      <c r="E947" s="1394"/>
      <c r="F947" s="1394"/>
      <c r="G947" s="1394"/>
      <c r="H947" s="1395"/>
      <c r="I947" s="1395"/>
      <c r="J947" s="1396"/>
      <c r="K947" s="1396"/>
      <c r="L947" s="1396"/>
      <c r="M947" s="1396"/>
      <c r="N947" s="1396"/>
      <c r="O947" s="1396"/>
      <c r="P947" s="1396"/>
      <c r="Q947" s="1397"/>
      <c r="R947" s="1397"/>
      <c r="S947" s="1397"/>
      <c r="T947" s="1397"/>
      <c r="U947" s="1397"/>
      <c r="V947" s="1397"/>
      <c r="W947" s="1391"/>
      <c r="X947" s="1391"/>
      <c r="Y947" s="1391"/>
      <c r="Z947" s="1391"/>
      <c r="AA947" s="1387"/>
      <c r="AB947" s="1391"/>
      <c r="AC947" s="1391"/>
      <c r="AD947" s="1394"/>
      <c r="AE947" s="1394"/>
      <c r="AF947" s="1398"/>
      <c r="AG947" s="1398"/>
      <c r="AH947" s="1398"/>
      <c r="AI947" s="1398"/>
      <c r="AJ947" s="1398"/>
      <c r="AK947" s="1398"/>
      <c r="AL947" s="1398"/>
      <c r="AM947" s="1399"/>
      <c r="AN947" s="1399"/>
      <c r="AO947" s="1399"/>
      <c r="AP947" s="1399"/>
      <c r="AQ947" s="1399"/>
      <c r="AR947" s="1399"/>
      <c r="AS947" s="1399"/>
      <c r="AT947" s="1396"/>
      <c r="AU947" s="1400"/>
      <c r="AV947" s="1400"/>
      <c r="AW947" s="1319"/>
    </row>
    <row r="948">
      <c r="A948" s="1245"/>
      <c r="B948" s="1387"/>
      <c r="C948" s="1388"/>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391"/>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05"/>
    </row>
    <row r="949">
      <c r="A949" s="1288"/>
      <c r="B949" s="1392"/>
      <c r="C949" s="1393"/>
      <c r="D949" s="1394"/>
      <c r="E949" s="1394"/>
      <c r="F949" s="1394"/>
      <c r="G949" s="1394"/>
      <c r="H949" s="1395"/>
      <c r="I949" s="1395"/>
      <c r="J949" s="1396"/>
      <c r="K949" s="1396"/>
      <c r="L949" s="1396"/>
      <c r="M949" s="1396"/>
      <c r="N949" s="1396"/>
      <c r="O949" s="1396"/>
      <c r="P949" s="1396"/>
      <c r="Q949" s="1397"/>
      <c r="R949" s="1397"/>
      <c r="S949" s="1397"/>
      <c r="T949" s="1397"/>
      <c r="U949" s="1397"/>
      <c r="V949" s="1397"/>
      <c r="W949" s="1391"/>
      <c r="X949" s="1391"/>
      <c r="Y949" s="1391"/>
      <c r="Z949" s="1391"/>
      <c r="AA949" s="1387"/>
      <c r="AB949" s="1391"/>
      <c r="AC949" s="1391"/>
      <c r="AD949" s="1394"/>
      <c r="AE949" s="1394"/>
      <c r="AF949" s="1398"/>
      <c r="AG949" s="1398"/>
      <c r="AH949" s="1398"/>
      <c r="AI949" s="1398"/>
      <c r="AJ949" s="1398"/>
      <c r="AK949" s="1398"/>
      <c r="AL949" s="1398"/>
      <c r="AM949" s="1399"/>
      <c r="AN949" s="1399"/>
      <c r="AO949" s="1399"/>
      <c r="AP949" s="1399"/>
      <c r="AQ949" s="1399"/>
      <c r="AR949" s="1399"/>
      <c r="AS949" s="1399"/>
      <c r="AT949" s="1396"/>
      <c r="AU949" s="1400"/>
      <c r="AV949" s="1400"/>
      <c r="AW949" s="1319"/>
    </row>
    <row r="950">
      <c r="A950" s="1245"/>
      <c r="B950" s="1387"/>
      <c r="C950" s="1388"/>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391"/>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05"/>
    </row>
    <row r="951">
      <c r="A951" s="1288"/>
      <c r="B951" s="1392"/>
      <c r="C951" s="1393"/>
      <c r="D951" s="1394"/>
      <c r="E951" s="1394"/>
      <c r="F951" s="1394"/>
      <c r="G951" s="1394"/>
      <c r="H951" s="1395"/>
      <c r="I951" s="1395"/>
      <c r="J951" s="1396"/>
      <c r="K951" s="1396"/>
      <c r="L951" s="1396"/>
      <c r="M951" s="1396"/>
      <c r="N951" s="1396"/>
      <c r="O951" s="1396"/>
      <c r="P951" s="1396"/>
      <c r="Q951" s="1397"/>
      <c r="R951" s="1397"/>
      <c r="S951" s="1397"/>
      <c r="T951" s="1397"/>
      <c r="U951" s="1397"/>
      <c r="V951" s="1397"/>
      <c r="W951" s="1391"/>
      <c r="X951" s="1391"/>
      <c r="Y951" s="1391"/>
      <c r="Z951" s="1391"/>
      <c r="AA951" s="1387"/>
      <c r="AB951" s="1391"/>
      <c r="AC951" s="1391"/>
      <c r="AD951" s="1394"/>
      <c r="AE951" s="1394"/>
      <c r="AF951" s="1398"/>
      <c r="AG951" s="1398"/>
      <c r="AH951" s="1398"/>
      <c r="AI951" s="1398"/>
      <c r="AJ951" s="1398"/>
      <c r="AK951" s="1398"/>
      <c r="AL951" s="1398"/>
      <c r="AM951" s="1399"/>
      <c r="AN951" s="1399"/>
      <c r="AO951" s="1399"/>
      <c r="AP951" s="1399"/>
      <c r="AQ951" s="1399"/>
      <c r="AR951" s="1399"/>
      <c r="AS951" s="1399"/>
      <c r="AT951" s="1396"/>
      <c r="AU951" s="1400"/>
      <c r="AV951" s="1400"/>
      <c r="AW951" s="1319"/>
    </row>
    <row r="952">
      <c r="A952" s="1245"/>
      <c r="B952" s="1387"/>
      <c r="C952" s="1388"/>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391"/>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05"/>
    </row>
    <row r="953">
      <c r="A953" s="1288"/>
      <c r="B953" s="1392"/>
      <c r="C953" s="1393"/>
      <c r="D953" s="1394"/>
      <c r="E953" s="1394"/>
      <c r="F953" s="1394"/>
      <c r="G953" s="1394"/>
      <c r="H953" s="1395"/>
      <c r="I953" s="1395"/>
      <c r="J953" s="1396"/>
      <c r="K953" s="1396"/>
      <c r="L953" s="1396"/>
      <c r="M953" s="1396"/>
      <c r="N953" s="1396"/>
      <c r="O953" s="1396"/>
      <c r="P953" s="1396"/>
      <c r="Q953" s="1397"/>
      <c r="R953" s="1397"/>
      <c r="S953" s="1397"/>
      <c r="T953" s="1397"/>
      <c r="U953" s="1397"/>
      <c r="V953" s="1397"/>
      <c r="W953" s="1391"/>
      <c r="X953" s="1391"/>
      <c r="Y953" s="1391"/>
      <c r="Z953" s="1391"/>
      <c r="AA953" s="1387"/>
      <c r="AB953" s="1391"/>
      <c r="AC953" s="1391"/>
      <c r="AD953" s="1394"/>
      <c r="AE953" s="1394"/>
      <c r="AF953" s="1398"/>
      <c r="AG953" s="1398"/>
      <c r="AH953" s="1398"/>
      <c r="AI953" s="1398"/>
      <c r="AJ953" s="1398"/>
      <c r="AK953" s="1398"/>
      <c r="AL953" s="1398"/>
      <c r="AM953" s="1399"/>
      <c r="AN953" s="1399"/>
      <c r="AO953" s="1399"/>
      <c r="AP953" s="1399"/>
      <c r="AQ953" s="1399"/>
      <c r="AR953" s="1399"/>
      <c r="AS953" s="1399"/>
      <c r="AT953" s="1396"/>
      <c r="AU953" s="1400"/>
      <c r="AV953" s="1400"/>
      <c r="AW953" s="1319"/>
    </row>
    <row r="954">
      <c r="A954" s="1245"/>
      <c r="B954" s="1387"/>
      <c r="C954" s="1388"/>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391"/>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05"/>
    </row>
    <row r="955">
      <c r="A955" s="1288"/>
      <c r="B955" s="1392"/>
      <c r="C955" s="1393"/>
      <c r="D955" s="1394"/>
      <c r="E955" s="1394"/>
      <c r="F955" s="1394"/>
      <c r="G955" s="1394"/>
      <c r="H955" s="1395"/>
      <c r="I955" s="1395"/>
      <c r="J955" s="1396"/>
      <c r="K955" s="1396"/>
      <c r="L955" s="1396"/>
      <c r="M955" s="1396"/>
      <c r="N955" s="1396"/>
      <c r="O955" s="1396"/>
      <c r="P955" s="1396"/>
      <c r="Q955" s="1397"/>
      <c r="R955" s="1397"/>
      <c r="S955" s="1397"/>
      <c r="T955" s="1397"/>
      <c r="U955" s="1397"/>
      <c r="V955" s="1397"/>
      <c r="W955" s="1391"/>
      <c r="X955" s="1391"/>
      <c r="Y955" s="1391"/>
      <c r="Z955" s="1391"/>
      <c r="AA955" s="1387"/>
      <c r="AB955" s="1391"/>
      <c r="AC955" s="1391"/>
      <c r="AD955" s="1394"/>
      <c r="AE955" s="1394"/>
      <c r="AF955" s="1398"/>
      <c r="AG955" s="1398"/>
      <c r="AH955" s="1398"/>
      <c r="AI955" s="1398"/>
      <c r="AJ955" s="1398"/>
      <c r="AK955" s="1398"/>
      <c r="AL955" s="1398"/>
      <c r="AM955" s="1399"/>
      <c r="AN955" s="1399"/>
      <c r="AO955" s="1399"/>
      <c r="AP955" s="1399"/>
      <c r="AQ955" s="1399"/>
      <c r="AR955" s="1399"/>
      <c r="AS955" s="1399"/>
      <c r="AT955" s="1396"/>
      <c r="AU955" s="1400"/>
      <c r="AV955" s="1400"/>
      <c r="AW955" s="1319"/>
    </row>
    <row r="956">
      <c r="A956" s="1245"/>
      <c r="B956" s="1387"/>
      <c r="C956" s="1388"/>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391"/>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05"/>
    </row>
    <row r="957">
      <c r="A957" s="1288"/>
      <c r="B957" s="1392"/>
      <c r="C957" s="1393"/>
      <c r="D957" s="1394"/>
      <c r="E957" s="1394"/>
      <c r="F957" s="1394"/>
      <c r="G957" s="1394"/>
      <c r="H957" s="1395"/>
      <c r="I957" s="1395"/>
      <c r="J957" s="1396"/>
      <c r="K957" s="1396"/>
      <c r="L957" s="1396"/>
      <c r="M957" s="1396"/>
      <c r="N957" s="1396"/>
      <c r="O957" s="1396"/>
      <c r="P957" s="1396"/>
      <c r="Q957" s="1397"/>
      <c r="R957" s="1397"/>
      <c r="S957" s="1397"/>
      <c r="T957" s="1397"/>
      <c r="U957" s="1397"/>
      <c r="V957" s="1397"/>
      <c r="W957" s="1391"/>
      <c r="X957" s="1391"/>
      <c r="Y957" s="1391"/>
      <c r="Z957" s="1391"/>
      <c r="AA957" s="1387"/>
      <c r="AB957" s="1391"/>
      <c r="AC957" s="1391"/>
      <c r="AD957" s="1394"/>
      <c r="AE957" s="1394"/>
      <c r="AF957" s="1398"/>
      <c r="AG957" s="1398"/>
      <c r="AH957" s="1398"/>
      <c r="AI957" s="1398"/>
      <c r="AJ957" s="1398"/>
      <c r="AK957" s="1398"/>
      <c r="AL957" s="1398"/>
      <c r="AM957" s="1399"/>
      <c r="AN957" s="1399"/>
      <c r="AO957" s="1399"/>
      <c r="AP957" s="1399"/>
      <c r="AQ957" s="1399"/>
      <c r="AR957" s="1399"/>
      <c r="AS957" s="1399"/>
      <c r="AT957" s="1396"/>
      <c r="AU957" s="1400"/>
      <c r="AV957" s="1400"/>
      <c r="AW957" s="1319"/>
    </row>
    <row r="958">
      <c r="A958" s="1245"/>
      <c r="B958" s="1387"/>
      <c r="C958" s="1388"/>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391"/>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05"/>
    </row>
    <row r="959">
      <c r="A959" s="1288"/>
      <c r="B959" s="1392"/>
      <c r="C959" s="1393"/>
      <c r="D959" s="1394"/>
      <c r="E959" s="1394"/>
      <c r="F959" s="1394"/>
      <c r="G959" s="1394"/>
      <c r="H959" s="1395"/>
      <c r="I959" s="1395"/>
      <c r="J959" s="1396"/>
      <c r="K959" s="1396"/>
      <c r="L959" s="1396"/>
      <c r="M959" s="1396"/>
      <c r="N959" s="1396"/>
      <c r="O959" s="1396"/>
      <c r="P959" s="1396"/>
      <c r="Q959" s="1397"/>
      <c r="R959" s="1397"/>
      <c r="S959" s="1397"/>
      <c r="T959" s="1397"/>
      <c r="U959" s="1397"/>
      <c r="V959" s="1397"/>
      <c r="W959" s="1391"/>
      <c r="X959" s="1391"/>
      <c r="Y959" s="1391"/>
      <c r="Z959" s="1391"/>
      <c r="AA959" s="1387"/>
      <c r="AB959" s="1391"/>
      <c r="AC959" s="1391"/>
      <c r="AD959" s="1394"/>
      <c r="AE959" s="1394"/>
      <c r="AF959" s="1398"/>
      <c r="AG959" s="1398"/>
      <c r="AH959" s="1398"/>
      <c r="AI959" s="1398"/>
      <c r="AJ959" s="1398"/>
      <c r="AK959" s="1398"/>
      <c r="AL959" s="1398"/>
      <c r="AM959" s="1399"/>
      <c r="AN959" s="1399"/>
      <c r="AO959" s="1399"/>
      <c r="AP959" s="1399"/>
      <c r="AQ959" s="1399"/>
      <c r="AR959" s="1399"/>
      <c r="AS959" s="1399"/>
      <c r="AT959" s="1396"/>
      <c r="AU959" s="1400"/>
      <c r="AV959" s="1400"/>
      <c r="AW959" s="1319"/>
    </row>
    <row r="960">
      <c r="A960" s="1245"/>
      <c r="B960" s="1387"/>
      <c r="C960" s="1388"/>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391"/>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05"/>
    </row>
    <row r="961">
      <c r="A961" s="1288"/>
      <c r="B961" s="1392"/>
      <c r="C961" s="1393"/>
      <c r="D961" s="1394"/>
      <c r="E961" s="1394"/>
      <c r="F961" s="1394"/>
      <c r="G961" s="1394"/>
      <c r="H961" s="1395"/>
      <c r="I961" s="1395"/>
      <c r="J961" s="1396"/>
      <c r="K961" s="1396"/>
      <c r="L961" s="1396"/>
      <c r="M961" s="1396"/>
      <c r="N961" s="1396"/>
      <c r="O961" s="1396"/>
      <c r="P961" s="1396"/>
      <c r="Q961" s="1397"/>
      <c r="R961" s="1397"/>
      <c r="S961" s="1397"/>
      <c r="T961" s="1397"/>
      <c r="U961" s="1397"/>
      <c r="V961" s="1397"/>
      <c r="W961" s="1391"/>
      <c r="X961" s="1391"/>
      <c r="Y961" s="1391"/>
      <c r="Z961" s="1391"/>
      <c r="AA961" s="1387"/>
      <c r="AB961" s="1391"/>
      <c r="AC961" s="1391"/>
      <c r="AD961" s="1394"/>
      <c r="AE961" s="1394"/>
      <c r="AF961" s="1398"/>
      <c r="AG961" s="1398"/>
      <c r="AH961" s="1398"/>
      <c r="AI961" s="1398"/>
      <c r="AJ961" s="1398"/>
      <c r="AK961" s="1398"/>
      <c r="AL961" s="1398"/>
      <c r="AM961" s="1399"/>
      <c r="AN961" s="1399"/>
      <c r="AO961" s="1399"/>
      <c r="AP961" s="1399"/>
      <c r="AQ961" s="1399"/>
      <c r="AR961" s="1399"/>
      <c r="AS961" s="1399"/>
      <c r="AT961" s="1396"/>
      <c r="AU961" s="1400"/>
      <c r="AV961" s="1400"/>
      <c r="AW961" s="1319"/>
    </row>
    <row r="962">
      <c r="A962" s="1245"/>
      <c r="B962" s="1387"/>
      <c r="C962" s="1388"/>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391"/>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05"/>
    </row>
    <row r="963">
      <c r="A963" s="1288"/>
      <c r="B963" s="1392"/>
      <c r="C963" s="1393"/>
      <c r="D963" s="1394"/>
      <c r="E963" s="1394"/>
      <c r="F963" s="1394"/>
      <c r="G963" s="1394"/>
      <c r="H963" s="1395"/>
      <c r="I963" s="1395"/>
      <c r="J963" s="1396"/>
      <c r="K963" s="1396"/>
      <c r="L963" s="1396"/>
      <c r="M963" s="1396"/>
      <c r="N963" s="1396"/>
      <c r="O963" s="1396"/>
      <c r="P963" s="1396"/>
      <c r="Q963" s="1397"/>
      <c r="R963" s="1397"/>
      <c r="S963" s="1397"/>
      <c r="T963" s="1397"/>
      <c r="U963" s="1397"/>
      <c r="V963" s="1397"/>
      <c r="W963" s="1391"/>
      <c r="X963" s="1391"/>
      <c r="Y963" s="1391"/>
      <c r="Z963" s="1391"/>
      <c r="AA963" s="1387"/>
      <c r="AB963" s="1391"/>
      <c r="AC963" s="1391"/>
      <c r="AD963" s="1394"/>
      <c r="AE963" s="1394"/>
      <c r="AF963" s="1398"/>
      <c r="AG963" s="1398"/>
      <c r="AH963" s="1398"/>
      <c r="AI963" s="1398"/>
      <c r="AJ963" s="1398"/>
      <c r="AK963" s="1398"/>
      <c r="AL963" s="1398"/>
      <c r="AM963" s="1399"/>
      <c r="AN963" s="1399"/>
      <c r="AO963" s="1399"/>
      <c r="AP963" s="1399"/>
      <c r="AQ963" s="1399"/>
      <c r="AR963" s="1399"/>
      <c r="AS963" s="1399"/>
      <c r="AT963" s="1396"/>
      <c r="AU963" s="1400"/>
      <c r="AV963" s="1400"/>
      <c r="AW963" s="1319"/>
    </row>
    <row r="964">
      <c r="A964" s="1245"/>
      <c r="B964" s="1387"/>
      <c r="C964" s="1388"/>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391"/>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05"/>
    </row>
    <row r="965">
      <c r="A965" s="1288"/>
      <c r="B965" s="1392"/>
      <c r="C965" s="1393"/>
      <c r="D965" s="1394"/>
      <c r="E965" s="1394"/>
      <c r="F965" s="1394"/>
      <c r="G965" s="1394"/>
      <c r="H965" s="1395"/>
      <c r="I965" s="1395"/>
      <c r="J965" s="1396"/>
      <c r="K965" s="1396"/>
      <c r="L965" s="1396"/>
      <c r="M965" s="1396"/>
      <c r="N965" s="1396"/>
      <c r="O965" s="1396"/>
      <c r="P965" s="1396"/>
      <c r="Q965" s="1397"/>
      <c r="R965" s="1397"/>
      <c r="S965" s="1397"/>
      <c r="T965" s="1397"/>
      <c r="U965" s="1397"/>
      <c r="V965" s="1397"/>
      <c r="W965" s="1391"/>
      <c r="X965" s="1391"/>
      <c r="Y965" s="1391"/>
      <c r="Z965" s="1391"/>
      <c r="AA965" s="1387"/>
      <c r="AB965" s="1391"/>
      <c r="AC965" s="1391"/>
      <c r="AD965" s="1394"/>
      <c r="AE965" s="1394"/>
      <c r="AF965" s="1398"/>
      <c r="AG965" s="1398"/>
      <c r="AH965" s="1398"/>
      <c r="AI965" s="1398"/>
      <c r="AJ965" s="1398"/>
      <c r="AK965" s="1398"/>
      <c r="AL965" s="1398"/>
      <c r="AM965" s="1399"/>
      <c r="AN965" s="1399"/>
      <c r="AO965" s="1399"/>
      <c r="AP965" s="1399"/>
      <c r="AQ965" s="1399"/>
      <c r="AR965" s="1399"/>
      <c r="AS965" s="1399"/>
      <c r="AT965" s="1396"/>
      <c r="AU965" s="1400"/>
      <c r="AV965" s="1400"/>
      <c r="AW965" s="1319"/>
    </row>
    <row r="966">
      <c r="A966" s="1245"/>
      <c r="B966" s="1387"/>
      <c r="C966" s="1388"/>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391"/>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05"/>
    </row>
    <row r="967">
      <c r="A967" s="1288"/>
      <c r="B967" s="1392"/>
      <c r="C967" s="1393"/>
      <c r="D967" s="1394"/>
      <c r="E967" s="1394"/>
      <c r="F967" s="1394"/>
      <c r="G967" s="1394"/>
      <c r="H967" s="1395"/>
      <c r="I967" s="1395"/>
      <c r="J967" s="1396"/>
      <c r="K967" s="1396"/>
      <c r="L967" s="1396"/>
      <c r="M967" s="1396"/>
      <c r="N967" s="1396"/>
      <c r="O967" s="1396"/>
      <c r="P967" s="1396"/>
      <c r="Q967" s="1397"/>
      <c r="R967" s="1397"/>
      <c r="S967" s="1397"/>
      <c r="T967" s="1397"/>
      <c r="U967" s="1397"/>
      <c r="V967" s="1397"/>
      <c r="W967" s="1391"/>
      <c r="X967" s="1391"/>
      <c r="Y967" s="1391"/>
      <c r="Z967" s="1391"/>
      <c r="AA967" s="1387"/>
      <c r="AB967" s="1391"/>
      <c r="AC967" s="1391"/>
      <c r="AD967" s="1394"/>
      <c r="AE967" s="1394"/>
      <c r="AF967" s="1398"/>
      <c r="AG967" s="1398"/>
      <c r="AH967" s="1398"/>
      <c r="AI967" s="1398"/>
      <c r="AJ967" s="1398"/>
      <c r="AK967" s="1398"/>
      <c r="AL967" s="1398"/>
      <c r="AM967" s="1399"/>
      <c r="AN967" s="1399"/>
      <c r="AO967" s="1399"/>
      <c r="AP967" s="1399"/>
      <c r="AQ967" s="1399"/>
      <c r="AR967" s="1399"/>
      <c r="AS967" s="1399"/>
      <c r="AT967" s="1396"/>
      <c r="AU967" s="1400"/>
      <c r="AV967" s="1400"/>
      <c r="AW967" s="1319"/>
    </row>
    <row r="968">
      <c r="A968" s="1245"/>
      <c r="B968" s="1387"/>
      <c r="C968" s="1388"/>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391"/>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05"/>
    </row>
    <row r="969">
      <c r="A969" s="1288"/>
      <c r="B969" s="1392"/>
      <c r="C969" s="1393"/>
      <c r="D969" s="1394"/>
      <c r="E969" s="1394"/>
      <c r="F969" s="1394"/>
      <c r="G969" s="1394"/>
      <c r="H969" s="1395"/>
      <c r="I969" s="1395"/>
      <c r="J969" s="1396"/>
      <c r="K969" s="1396"/>
      <c r="L969" s="1396"/>
      <c r="M969" s="1396"/>
      <c r="N969" s="1396"/>
      <c r="O969" s="1396"/>
      <c r="P969" s="1396"/>
      <c r="Q969" s="1397"/>
      <c r="R969" s="1397"/>
      <c r="S969" s="1397"/>
      <c r="T969" s="1397"/>
      <c r="U969" s="1397"/>
      <c r="V969" s="1397"/>
      <c r="W969" s="1391"/>
      <c r="X969" s="1391"/>
      <c r="Y969" s="1391"/>
      <c r="Z969" s="1391"/>
      <c r="AA969" s="1387"/>
      <c r="AB969" s="1391"/>
      <c r="AC969" s="1391"/>
      <c r="AD969" s="1394"/>
      <c r="AE969" s="1394"/>
      <c r="AF969" s="1398"/>
      <c r="AG969" s="1398"/>
      <c r="AH969" s="1398"/>
      <c r="AI969" s="1398"/>
      <c r="AJ969" s="1398"/>
      <c r="AK969" s="1398"/>
      <c r="AL969" s="1398"/>
      <c r="AM969" s="1399"/>
      <c r="AN969" s="1399"/>
      <c r="AO969" s="1399"/>
      <c r="AP969" s="1399"/>
      <c r="AQ969" s="1399"/>
      <c r="AR969" s="1399"/>
      <c r="AS969" s="1399"/>
      <c r="AT969" s="1396"/>
      <c r="AU969" s="1400"/>
      <c r="AV969" s="1400"/>
      <c r="AW969" s="1319"/>
    </row>
    <row r="970">
      <c r="A970" s="1245"/>
      <c r="B970" s="1387"/>
      <c r="C970" s="1388"/>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391"/>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05"/>
    </row>
    <row r="971">
      <c r="A971" s="1288"/>
      <c r="B971" s="1392"/>
      <c r="C971" s="1393"/>
      <c r="D971" s="1394"/>
      <c r="E971" s="1394"/>
      <c r="F971" s="1394"/>
      <c r="G971" s="1394"/>
      <c r="H971" s="1395"/>
      <c r="I971" s="1395"/>
      <c r="J971" s="1396"/>
      <c r="K971" s="1396"/>
      <c r="L971" s="1396"/>
      <c r="M971" s="1396"/>
      <c r="N971" s="1396"/>
      <c r="O971" s="1396"/>
      <c r="P971" s="1396"/>
      <c r="Q971" s="1397"/>
      <c r="R971" s="1397"/>
      <c r="S971" s="1397"/>
      <c r="T971" s="1397"/>
      <c r="U971" s="1397"/>
      <c r="V971" s="1397"/>
      <c r="W971" s="1391"/>
      <c r="X971" s="1391"/>
      <c r="Y971" s="1391"/>
      <c r="Z971" s="1391"/>
      <c r="AA971" s="1387"/>
      <c r="AB971" s="1391"/>
      <c r="AC971" s="1391"/>
      <c r="AD971" s="1394"/>
      <c r="AE971" s="1394"/>
      <c r="AF971" s="1398"/>
      <c r="AG971" s="1398"/>
      <c r="AH971" s="1398"/>
      <c r="AI971" s="1398"/>
      <c r="AJ971" s="1398"/>
      <c r="AK971" s="1398"/>
      <c r="AL971" s="1398"/>
      <c r="AM971" s="1399"/>
      <c r="AN971" s="1399"/>
      <c r="AO971" s="1399"/>
      <c r="AP971" s="1399"/>
      <c r="AQ971" s="1399"/>
      <c r="AR971" s="1399"/>
      <c r="AS971" s="1399"/>
      <c r="AT971" s="1396"/>
      <c r="AU971" s="1400"/>
      <c r="AV971" s="1400"/>
      <c r="AW971" s="1319"/>
    </row>
    <row r="972">
      <c r="A972" s="1245"/>
      <c r="B972" s="1387"/>
      <c r="C972" s="1388"/>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391"/>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05"/>
    </row>
    <row r="973">
      <c r="A973" s="1288"/>
      <c r="B973" s="1392"/>
      <c r="C973" s="1393"/>
      <c r="D973" s="1394"/>
      <c r="E973" s="1394"/>
      <c r="F973" s="1394"/>
      <c r="G973" s="1394"/>
      <c r="H973" s="1395"/>
      <c r="I973" s="1395"/>
      <c r="J973" s="1396"/>
      <c r="K973" s="1396"/>
      <c r="L973" s="1396"/>
      <c r="M973" s="1396"/>
      <c r="N973" s="1396"/>
      <c r="O973" s="1396"/>
      <c r="P973" s="1396"/>
      <c r="Q973" s="1397"/>
      <c r="R973" s="1397"/>
      <c r="S973" s="1397"/>
      <c r="T973" s="1397"/>
      <c r="U973" s="1397"/>
      <c r="V973" s="1397"/>
      <c r="W973" s="1391"/>
      <c r="X973" s="1391"/>
      <c r="Y973" s="1391"/>
      <c r="Z973" s="1391"/>
      <c r="AA973" s="1387"/>
      <c r="AB973" s="1391"/>
      <c r="AC973" s="1391"/>
      <c r="AD973" s="1394"/>
      <c r="AE973" s="1394"/>
      <c r="AF973" s="1398"/>
      <c r="AG973" s="1398"/>
      <c r="AH973" s="1398"/>
      <c r="AI973" s="1398"/>
      <c r="AJ973" s="1398"/>
      <c r="AK973" s="1398"/>
      <c r="AL973" s="1398"/>
      <c r="AM973" s="1399"/>
      <c r="AN973" s="1399"/>
      <c r="AO973" s="1399"/>
      <c r="AP973" s="1399"/>
      <c r="AQ973" s="1399"/>
      <c r="AR973" s="1399"/>
      <c r="AS973" s="1399"/>
      <c r="AT973" s="1396"/>
      <c r="AU973" s="1400"/>
      <c r="AV973" s="1400"/>
      <c r="AW973" s="1319"/>
    </row>
    <row r="974">
      <c r="A974" s="1245"/>
      <c r="B974" s="1387"/>
      <c r="C974" s="1388"/>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391"/>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05"/>
    </row>
    <row r="975">
      <c r="A975" s="1288"/>
      <c r="B975" s="1392"/>
      <c r="C975" s="1393"/>
      <c r="D975" s="1394"/>
      <c r="E975" s="1394"/>
      <c r="F975" s="1394"/>
      <c r="G975" s="1394"/>
      <c r="H975" s="1395"/>
      <c r="I975" s="1395"/>
      <c r="J975" s="1396"/>
      <c r="K975" s="1396"/>
      <c r="L975" s="1396"/>
      <c r="M975" s="1396"/>
      <c r="N975" s="1396"/>
      <c r="O975" s="1396"/>
      <c r="P975" s="1396"/>
      <c r="Q975" s="1397"/>
      <c r="R975" s="1397"/>
      <c r="S975" s="1397"/>
      <c r="T975" s="1397"/>
      <c r="U975" s="1397"/>
      <c r="V975" s="1397"/>
      <c r="W975" s="1391"/>
      <c r="X975" s="1391"/>
      <c r="Y975" s="1391"/>
      <c r="Z975" s="1391"/>
      <c r="AA975" s="1387"/>
      <c r="AB975" s="1391"/>
      <c r="AC975" s="1391"/>
      <c r="AD975" s="1394"/>
      <c r="AE975" s="1394"/>
      <c r="AF975" s="1398"/>
      <c r="AG975" s="1398"/>
      <c r="AH975" s="1398"/>
      <c r="AI975" s="1398"/>
      <c r="AJ975" s="1398"/>
      <c r="AK975" s="1398"/>
      <c r="AL975" s="1398"/>
      <c r="AM975" s="1399"/>
      <c r="AN975" s="1399"/>
      <c r="AO975" s="1399"/>
      <c r="AP975" s="1399"/>
      <c r="AQ975" s="1399"/>
      <c r="AR975" s="1399"/>
      <c r="AS975" s="1399"/>
      <c r="AT975" s="1396"/>
      <c r="AU975" s="1400"/>
      <c r="AV975" s="1400"/>
      <c r="AW975" s="1319"/>
    </row>
    <row r="976">
      <c r="A976" s="1245"/>
      <c r="B976" s="1387"/>
      <c r="C976" s="1388"/>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391"/>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05"/>
    </row>
    <row r="977">
      <c r="A977" s="1288"/>
      <c r="B977" s="1392"/>
      <c r="C977" s="1393"/>
      <c r="D977" s="1394"/>
      <c r="E977" s="1394"/>
      <c r="F977" s="1394"/>
      <c r="G977" s="1394"/>
      <c r="H977" s="1395"/>
      <c r="I977" s="1395"/>
      <c r="J977" s="1396"/>
      <c r="K977" s="1396"/>
      <c r="L977" s="1396"/>
      <c r="M977" s="1396"/>
      <c r="N977" s="1396"/>
      <c r="O977" s="1396"/>
      <c r="P977" s="1396"/>
      <c r="Q977" s="1397"/>
      <c r="R977" s="1397"/>
      <c r="S977" s="1397"/>
      <c r="T977" s="1397"/>
      <c r="U977" s="1397"/>
      <c r="V977" s="1397"/>
      <c r="W977" s="1391"/>
      <c r="X977" s="1391"/>
      <c r="Y977" s="1391"/>
      <c r="Z977" s="1391"/>
      <c r="AA977" s="1387"/>
      <c r="AB977" s="1391"/>
      <c r="AC977" s="1391"/>
      <c r="AD977" s="1394"/>
      <c r="AE977" s="1394"/>
      <c r="AF977" s="1398"/>
      <c r="AG977" s="1398"/>
      <c r="AH977" s="1398"/>
      <c r="AI977" s="1398"/>
      <c r="AJ977" s="1398"/>
      <c r="AK977" s="1398"/>
      <c r="AL977" s="1398"/>
      <c r="AM977" s="1399"/>
      <c r="AN977" s="1399"/>
      <c r="AO977" s="1399"/>
      <c r="AP977" s="1399"/>
      <c r="AQ977" s="1399"/>
      <c r="AR977" s="1399"/>
      <c r="AS977" s="1399"/>
      <c r="AT977" s="1396"/>
      <c r="AU977" s="1400"/>
      <c r="AV977" s="1400"/>
      <c r="AW977" s="1319"/>
    </row>
    <row r="978">
      <c r="A978" s="1245"/>
      <c r="B978" s="1387"/>
      <c r="C978" s="1388"/>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391"/>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05"/>
    </row>
    <row r="979">
      <c r="A979" s="1288"/>
      <c r="B979" s="1392"/>
      <c r="C979" s="1393"/>
      <c r="D979" s="1394"/>
      <c r="E979" s="1394"/>
      <c r="F979" s="1394"/>
      <c r="G979" s="1394"/>
      <c r="H979" s="1395"/>
      <c r="I979" s="1395"/>
      <c r="J979" s="1396"/>
      <c r="K979" s="1396"/>
      <c r="L979" s="1396"/>
      <c r="M979" s="1396"/>
      <c r="N979" s="1396"/>
      <c r="O979" s="1396"/>
      <c r="P979" s="1396"/>
      <c r="Q979" s="1397"/>
      <c r="R979" s="1397"/>
      <c r="S979" s="1397"/>
      <c r="T979" s="1397"/>
      <c r="U979" s="1397"/>
      <c r="V979" s="1397"/>
      <c r="W979" s="1391"/>
      <c r="X979" s="1391"/>
      <c r="Y979" s="1391"/>
      <c r="Z979" s="1391"/>
      <c r="AA979" s="1387"/>
      <c r="AB979" s="1391"/>
      <c r="AC979" s="1391"/>
      <c r="AD979" s="1394"/>
      <c r="AE979" s="1394"/>
      <c r="AF979" s="1398"/>
      <c r="AG979" s="1398"/>
      <c r="AH979" s="1398"/>
      <c r="AI979" s="1398"/>
      <c r="AJ979" s="1398"/>
      <c r="AK979" s="1398"/>
      <c r="AL979" s="1398"/>
      <c r="AM979" s="1399"/>
      <c r="AN979" s="1399"/>
      <c r="AO979" s="1399"/>
      <c r="AP979" s="1399"/>
      <c r="AQ979" s="1399"/>
      <c r="AR979" s="1399"/>
      <c r="AS979" s="1399"/>
      <c r="AT979" s="1396"/>
      <c r="AU979" s="1400"/>
      <c r="AV979" s="1400"/>
      <c r="AW979" s="1319"/>
    </row>
    <row r="980">
      <c r="A980" s="1245"/>
      <c r="B980" s="1387"/>
      <c r="C980" s="1388"/>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391"/>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05"/>
    </row>
    <row r="981">
      <c r="A981" s="1288"/>
      <c r="B981" s="1392"/>
      <c r="C981" s="1393"/>
      <c r="D981" s="1394"/>
      <c r="E981" s="1394"/>
      <c r="F981" s="1394"/>
      <c r="G981" s="1394"/>
      <c r="H981" s="1395"/>
      <c r="I981" s="1395"/>
      <c r="J981" s="1396"/>
      <c r="K981" s="1396"/>
      <c r="L981" s="1396"/>
      <c r="M981" s="1396"/>
      <c r="N981" s="1396"/>
      <c r="O981" s="1396"/>
      <c r="P981" s="1396"/>
      <c r="Q981" s="1397"/>
      <c r="R981" s="1397"/>
      <c r="S981" s="1397"/>
      <c r="T981" s="1397"/>
      <c r="U981" s="1397"/>
      <c r="V981" s="1397"/>
      <c r="W981" s="1391"/>
      <c r="X981" s="1391"/>
      <c r="Y981" s="1391"/>
      <c r="Z981" s="1391"/>
      <c r="AA981" s="1387"/>
      <c r="AB981" s="1391"/>
      <c r="AC981" s="1391"/>
      <c r="AD981" s="1394"/>
      <c r="AE981" s="1394"/>
      <c r="AF981" s="1398"/>
      <c r="AG981" s="1398"/>
      <c r="AH981" s="1398"/>
      <c r="AI981" s="1398"/>
      <c r="AJ981" s="1398"/>
      <c r="AK981" s="1398"/>
      <c r="AL981" s="1398"/>
      <c r="AM981" s="1399"/>
      <c r="AN981" s="1399"/>
      <c r="AO981" s="1399"/>
      <c r="AP981" s="1399"/>
      <c r="AQ981" s="1399"/>
      <c r="AR981" s="1399"/>
      <c r="AS981" s="1399"/>
      <c r="AT981" s="1396"/>
      <c r="AU981" s="1400"/>
      <c r="AV981" s="1400"/>
      <c r="AW981" s="1319"/>
    </row>
    <row r="982">
      <c r="A982" s="1245"/>
      <c r="B982" s="1387"/>
      <c r="C982" s="1388"/>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391"/>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05"/>
    </row>
    <row r="983">
      <c r="A983" s="1288"/>
      <c r="B983" s="1392"/>
      <c r="C983" s="1393"/>
      <c r="D983" s="1394"/>
      <c r="E983" s="1394"/>
      <c r="F983" s="1394"/>
      <c r="G983" s="1394"/>
      <c r="H983" s="1395"/>
      <c r="I983" s="1395"/>
      <c r="J983" s="1396"/>
      <c r="K983" s="1396"/>
      <c r="L983" s="1396"/>
      <c r="M983" s="1396"/>
      <c r="N983" s="1396"/>
      <c r="O983" s="1396"/>
      <c r="P983" s="1396"/>
      <c r="Q983" s="1397"/>
      <c r="R983" s="1397"/>
      <c r="S983" s="1397"/>
      <c r="T983" s="1397"/>
      <c r="U983" s="1397"/>
      <c r="V983" s="1397"/>
      <c r="W983" s="1391"/>
      <c r="X983" s="1391"/>
      <c r="Y983" s="1391"/>
      <c r="Z983" s="1391"/>
      <c r="AA983" s="1387"/>
      <c r="AB983" s="1391"/>
      <c r="AC983" s="1391"/>
      <c r="AD983" s="1394"/>
      <c r="AE983" s="1394"/>
      <c r="AF983" s="1398"/>
      <c r="AG983" s="1398"/>
      <c r="AH983" s="1398"/>
      <c r="AI983" s="1398"/>
      <c r="AJ983" s="1398"/>
      <c r="AK983" s="1398"/>
      <c r="AL983" s="1398"/>
      <c r="AM983" s="1399"/>
      <c r="AN983" s="1399"/>
      <c r="AO983" s="1399"/>
      <c r="AP983" s="1399"/>
      <c r="AQ983" s="1399"/>
      <c r="AR983" s="1399"/>
      <c r="AS983" s="1399"/>
      <c r="AT983" s="1396"/>
      <c r="AU983" s="1400"/>
      <c r="AV983" s="1400"/>
      <c r="AW983" s="1319"/>
    </row>
    <row r="984">
      <c r="A984" s="1245"/>
      <c r="B984" s="1387"/>
      <c r="C984" s="1388"/>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391"/>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05"/>
    </row>
    <row r="985">
      <c r="A985" s="1288"/>
      <c r="B985" s="1392"/>
      <c r="C985" s="1393"/>
      <c r="D985" s="1394"/>
      <c r="E985" s="1394"/>
      <c r="F985" s="1394"/>
      <c r="G985" s="1394"/>
      <c r="H985" s="1395"/>
      <c r="I985" s="1395"/>
      <c r="J985" s="1396"/>
      <c r="K985" s="1396"/>
      <c r="L985" s="1396"/>
      <c r="M985" s="1396"/>
      <c r="N985" s="1396"/>
      <c r="O985" s="1396"/>
      <c r="P985" s="1396"/>
      <c r="Q985" s="1397"/>
      <c r="R985" s="1397"/>
      <c r="S985" s="1397"/>
      <c r="T985" s="1397"/>
      <c r="U985" s="1397"/>
      <c r="V985" s="1397"/>
      <c r="W985" s="1391"/>
      <c r="X985" s="1391"/>
      <c r="Y985" s="1391"/>
      <c r="Z985" s="1391"/>
      <c r="AA985" s="1387"/>
      <c r="AB985" s="1391"/>
      <c r="AC985" s="1391"/>
      <c r="AD985" s="1394"/>
      <c r="AE985" s="1394"/>
      <c r="AF985" s="1398"/>
      <c r="AG985" s="1398"/>
      <c r="AH985" s="1398"/>
      <c r="AI985" s="1398"/>
      <c r="AJ985" s="1398"/>
      <c r="AK985" s="1398"/>
      <c r="AL985" s="1398"/>
      <c r="AM985" s="1399"/>
      <c r="AN985" s="1399"/>
      <c r="AO985" s="1399"/>
      <c r="AP985" s="1399"/>
      <c r="AQ985" s="1399"/>
      <c r="AR985" s="1399"/>
      <c r="AS985" s="1399"/>
      <c r="AT985" s="1396"/>
      <c r="AU985" s="1400"/>
      <c r="AV985" s="1400"/>
      <c r="AW985" s="1319"/>
    </row>
    <row r="986">
      <c r="A986" s="1245"/>
      <c r="B986" s="1387"/>
      <c r="C986" s="1388"/>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391"/>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05"/>
    </row>
    <row r="987">
      <c r="A987" s="1288"/>
      <c r="B987" s="1392"/>
      <c r="C987" s="1393"/>
      <c r="D987" s="1394"/>
      <c r="E987" s="1394"/>
      <c r="F987" s="1394"/>
      <c r="G987" s="1394"/>
      <c r="H987" s="1395"/>
      <c r="I987" s="1395"/>
      <c r="J987" s="1396"/>
      <c r="K987" s="1396"/>
      <c r="L987" s="1396"/>
      <c r="M987" s="1396"/>
      <c r="N987" s="1396"/>
      <c r="O987" s="1396"/>
      <c r="P987" s="1396"/>
      <c r="Q987" s="1397"/>
      <c r="R987" s="1397"/>
      <c r="S987" s="1397"/>
      <c r="T987" s="1397"/>
      <c r="U987" s="1397"/>
      <c r="V987" s="1397"/>
      <c r="W987" s="1391"/>
      <c r="X987" s="1391"/>
      <c r="Y987" s="1391"/>
      <c r="Z987" s="1391"/>
      <c r="AA987" s="1387"/>
      <c r="AB987" s="1391"/>
      <c r="AC987" s="1391"/>
      <c r="AD987" s="1394"/>
      <c r="AE987" s="1394"/>
      <c r="AF987" s="1398"/>
      <c r="AG987" s="1398"/>
      <c r="AH987" s="1398"/>
      <c r="AI987" s="1398"/>
      <c r="AJ987" s="1398"/>
      <c r="AK987" s="1398"/>
      <c r="AL987" s="1398"/>
      <c r="AM987" s="1399"/>
      <c r="AN987" s="1399"/>
      <c r="AO987" s="1399"/>
      <c r="AP987" s="1399"/>
      <c r="AQ987" s="1399"/>
      <c r="AR987" s="1399"/>
      <c r="AS987" s="1399"/>
      <c r="AT987" s="1396"/>
      <c r="AU987" s="1400"/>
      <c r="AV987" s="1400"/>
      <c r="AW987" s="1319"/>
    </row>
    <row r="988">
      <c r="A988" s="1245"/>
      <c r="B988" s="1387"/>
      <c r="C988" s="1388"/>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391"/>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05"/>
    </row>
    <row r="989">
      <c r="A989" s="1288"/>
      <c r="B989" s="1392"/>
      <c r="C989" s="1393"/>
      <c r="D989" s="1394"/>
      <c r="E989" s="1394"/>
      <c r="F989" s="1394"/>
      <c r="G989" s="1394"/>
      <c r="H989" s="1395"/>
      <c r="I989" s="1395"/>
      <c r="J989" s="1396"/>
      <c r="K989" s="1396"/>
      <c r="L989" s="1396"/>
      <c r="M989" s="1396"/>
      <c r="N989" s="1396"/>
      <c r="O989" s="1396"/>
      <c r="P989" s="1396"/>
      <c r="Q989" s="1397"/>
      <c r="R989" s="1397"/>
      <c r="S989" s="1397"/>
      <c r="T989" s="1397"/>
      <c r="U989" s="1397"/>
      <c r="V989" s="1397"/>
      <c r="W989" s="1391"/>
      <c r="X989" s="1391"/>
      <c r="Y989" s="1391"/>
      <c r="Z989" s="1391"/>
      <c r="AA989" s="1387"/>
      <c r="AB989" s="1391"/>
      <c r="AC989" s="1391"/>
      <c r="AD989" s="1394"/>
      <c r="AE989" s="1394"/>
      <c r="AF989" s="1398"/>
      <c r="AG989" s="1398"/>
      <c r="AH989" s="1398"/>
      <c r="AI989" s="1398"/>
      <c r="AJ989" s="1398"/>
      <c r="AK989" s="1398"/>
      <c r="AL989" s="1398"/>
      <c r="AM989" s="1399"/>
      <c r="AN989" s="1399"/>
      <c r="AO989" s="1399"/>
      <c r="AP989" s="1399"/>
      <c r="AQ989" s="1399"/>
      <c r="AR989" s="1399"/>
      <c r="AS989" s="1399"/>
      <c r="AT989" s="1396"/>
      <c r="AU989" s="1400"/>
      <c r="AV989" s="1400"/>
      <c r="AW989" s="1319"/>
    </row>
    <row r="990">
      <c r="A990" s="1245"/>
      <c r="B990" s="1387"/>
      <c r="C990" s="1388"/>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391"/>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05"/>
    </row>
    <row r="991">
      <c r="A991" s="1288"/>
      <c r="B991" s="1392"/>
      <c r="C991" s="1393"/>
      <c r="D991" s="1394"/>
      <c r="E991" s="1394"/>
      <c r="F991" s="1394"/>
      <c r="G991" s="1394"/>
      <c r="H991" s="1395"/>
      <c r="I991" s="1395"/>
      <c r="J991" s="1396"/>
      <c r="K991" s="1396"/>
      <c r="L991" s="1396"/>
      <c r="M991" s="1396"/>
      <c r="N991" s="1396"/>
      <c r="O991" s="1396"/>
      <c r="P991" s="1396"/>
      <c r="Q991" s="1397"/>
      <c r="R991" s="1397"/>
      <c r="S991" s="1397"/>
      <c r="T991" s="1397"/>
      <c r="U991" s="1397"/>
      <c r="V991" s="1397"/>
      <c r="W991" s="1391"/>
      <c r="X991" s="1391"/>
      <c r="Y991" s="1391"/>
      <c r="Z991" s="1391"/>
      <c r="AA991" s="1387"/>
      <c r="AB991" s="1391"/>
      <c r="AC991" s="1391"/>
      <c r="AD991" s="1394"/>
      <c r="AE991" s="1394"/>
      <c r="AF991" s="1398"/>
      <c r="AG991" s="1398"/>
      <c r="AH991" s="1398"/>
      <c r="AI991" s="1398"/>
      <c r="AJ991" s="1398"/>
      <c r="AK991" s="1398"/>
      <c r="AL991" s="1398"/>
      <c r="AM991" s="1399"/>
      <c r="AN991" s="1399"/>
      <c r="AO991" s="1399"/>
      <c r="AP991" s="1399"/>
      <c r="AQ991" s="1399"/>
      <c r="AR991" s="1399"/>
      <c r="AS991" s="1399"/>
      <c r="AT991" s="1396"/>
      <c r="AU991" s="1400"/>
      <c r="AV991" s="1400"/>
      <c r="AW991" s="1319"/>
    </row>
    <row r="992">
      <c r="A992" s="1245"/>
      <c r="B992" s="1387"/>
      <c r="C992" s="1388"/>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391"/>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05"/>
    </row>
    <row r="993">
      <c r="A993" s="1288"/>
      <c r="B993" s="1392"/>
      <c r="C993" s="1393"/>
      <c r="D993" s="1394"/>
      <c r="E993" s="1394"/>
      <c r="F993" s="1394"/>
      <c r="G993" s="1394"/>
      <c r="H993" s="1395"/>
      <c r="I993" s="1395"/>
      <c r="J993" s="1396"/>
      <c r="K993" s="1396"/>
      <c r="L993" s="1396"/>
      <c r="M993" s="1396"/>
      <c r="N993" s="1396"/>
      <c r="O993" s="1396"/>
      <c r="P993" s="1396"/>
      <c r="Q993" s="1397"/>
      <c r="R993" s="1397"/>
      <c r="S993" s="1397"/>
      <c r="T993" s="1397"/>
      <c r="U993" s="1397"/>
      <c r="V993" s="1397"/>
      <c r="W993" s="1391"/>
      <c r="X993" s="1391"/>
      <c r="Y993" s="1391"/>
      <c r="Z993" s="1391"/>
      <c r="AA993" s="1387"/>
      <c r="AB993" s="1391"/>
      <c r="AC993" s="1391"/>
      <c r="AD993" s="1394"/>
      <c r="AE993" s="1394"/>
      <c r="AF993" s="1398"/>
      <c r="AG993" s="1398"/>
      <c r="AH993" s="1398"/>
      <c r="AI993" s="1398"/>
      <c r="AJ993" s="1398"/>
      <c r="AK993" s="1398"/>
      <c r="AL993" s="1398"/>
      <c r="AM993" s="1399"/>
      <c r="AN993" s="1399"/>
      <c r="AO993" s="1399"/>
      <c r="AP993" s="1399"/>
      <c r="AQ993" s="1399"/>
      <c r="AR993" s="1399"/>
      <c r="AS993" s="1399"/>
      <c r="AT993" s="1396"/>
      <c r="AU993" s="1400"/>
      <c r="AV993" s="1400"/>
      <c r="AW993" s="1319"/>
    </row>
    <row r="994">
      <c r="A994" s="1245"/>
      <c r="B994" s="1387"/>
      <c r="C994" s="1388"/>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391"/>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05"/>
    </row>
    <row r="995">
      <c r="A995" s="1288"/>
      <c r="B995" s="1392"/>
      <c r="C995" s="1393"/>
      <c r="D995" s="1394"/>
      <c r="E995" s="1394"/>
      <c r="F995" s="1394"/>
      <c r="G995" s="1394"/>
      <c r="H995" s="1395"/>
      <c r="I995" s="1395"/>
      <c r="J995" s="1396"/>
      <c r="K995" s="1396"/>
      <c r="L995" s="1396"/>
      <c r="M995" s="1396"/>
      <c r="N995" s="1396"/>
      <c r="O995" s="1396"/>
      <c r="P995" s="1396"/>
      <c r="Q995" s="1397"/>
      <c r="R995" s="1397"/>
      <c r="S995" s="1397"/>
      <c r="T995" s="1397"/>
      <c r="U995" s="1397"/>
      <c r="V995" s="1397"/>
      <c r="W995" s="1391"/>
      <c r="X995" s="1391"/>
      <c r="Y995" s="1391"/>
      <c r="Z995" s="1391"/>
      <c r="AA995" s="1387"/>
      <c r="AB995" s="1391"/>
      <c r="AC995" s="1391"/>
      <c r="AD995" s="1394"/>
      <c r="AE995" s="1394"/>
      <c r="AF995" s="1398"/>
      <c r="AG995" s="1398"/>
      <c r="AH995" s="1398"/>
      <c r="AI995" s="1398"/>
      <c r="AJ995" s="1398"/>
      <c r="AK995" s="1398"/>
      <c r="AL995" s="1398"/>
      <c r="AM995" s="1399"/>
      <c r="AN995" s="1399"/>
      <c r="AO995" s="1399"/>
      <c r="AP995" s="1399"/>
      <c r="AQ995" s="1399"/>
      <c r="AR995" s="1399"/>
      <c r="AS995" s="1399"/>
      <c r="AT995" s="1396"/>
      <c r="AU995" s="1400"/>
      <c r="AV995" s="1400"/>
      <c r="AW995" s="1319"/>
    </row>
    <row r="996">
      <c r="A996" s="1245"/>
      <c r="B996" s="1387"/>
      <c r="C996" s="1388"/>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391"/>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05"/>
    </row>
    <row r="997">
      <c r="A997" s="1288"/>
      <c r="B997" s="1392"/>
      <c r="C997" s="1393"/>
      <c r="D997" s="1394"/>
      <c r="E997" s="1394"/>
      <c r="F997" s="1394"/>
      <c r="G997" s="1394"/>
      <c r="H997" s="1395"/>
      <c r="I997" s="1395"/>
      <c r="J997" s="1396"/>
      <c r="K997" s="1396"/>
      <c r="L997" s="1396"/>
      <c r="M997" s="1396"/>
      <c r="N997" s="1396"/>
      <c r="O997" s="1396"/>
      <c r="P997" s="1396"/>
      <c r="Q997" s="1397"/>
      <c r="R997" s="1397"/>
      <c r="S997" s="1397"/>
      <c r="T997" s="1397"/>
      <c r="U997" s="1397"/>
      <c r="V997" s="1397"/>
      <c r="W997" s="1391"/>
      <c r="X997" s="1391"/>
      <c r="Y997" s="1391"/>
      <c r="Z997" s="1391"/>
      <c r="AA997" s="1387"/>
      <c r="AB997" s="1391"/>
      <c r="AC997" s="1391"/>
      <c r="AD997" s="1394"/>
      <c r="AE997" s="1394"/>
      <c r="AF997" s="1398"/>
      <c r="AG997" s="1398"/>
      <c r="AH997" s="1398"/>
      <c r="AI997" s="1398"/>
      <c r="AJ997" s="1398"/>
      <c r="AK997" s="1398"/>
      <c r="AL997" s="1398"/>
      <c r="AM997" s="1399"/>
      <c r="AN997" s="1399"/>
      <c r="AO997" s="1399"/>
      <c r="AP997" s="1399"/>
      <c r="AQ997" s="1399"/>
      <c r="AR997" s="1399"/>
      <c r="AS997" s="1399"/>
      <c r="AT997" s="1396"/>
      <c r="AU997" s="1400"/>
      <c r="AV997" s="1400"/>
      <c r="AW997" s="1319"/>
    </row>
    <row r="998">
      <c r="A998" s="1245"/>
      <c r="B998" s="1387"/>
      <c r="C998" s="1388"/>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391"/>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05"/>
    </row>
    <row r="999">
      <c r="A999" s="1288"/>
      <c r="B999" s="1392"/>
      <c r="C999" s="1393"/>
      <c r="D999" s="1394"/>
      <c r="E999" s="1394"/>
      <c r="F999" s="1394"/>
      <c r="G999" s="1394"/>
      <c r="H999" s="1395"/>
      <c r="I999" s="1395"/>
      <c r="J999" s="1396"/>
      <c r="K999" s="1396"/>
      <c r="L999" s="1396"/>
      <c r="M999" s="1396"/>
      <c r="N999" s="1396"/>
      <c r="O999" s="1396"/>
      <c r="P999" s="1396"/>
      <c r="Q999" s="1397"/>
      <c r="R999" s="1397"/>
      <c r="S999" s="1397"/>
      <c r="T999" s="1397"/>
      <c r="U999" s="1397"/>
      <c r="V999" s="1397"/>
      <c r="W999" s="1391"/>
      <c r="X999" s="1391"/>
      <c r="Y999" s="1391"/>
      <c r="Z999" s="1391"/>
      <c r="AA999" s="1387"/>
      <c r="AB999" s="1391"/>
      <c r="AC999" s="1391"/>
      <c r="AD999" s="1394"/>
      <c r="AE999" s="1394"/>
      <c r="AF999" s="1398"/>
      <c r="AG999" s="1398"/>
      <c r="AH999" s="1398"/>
      <c r="AI999" s="1398"/>
      <c r="AJ999" s="1398"/>
      <c r="AK999" s="1398"/>
      <c r="AL999" s="1398"/>
      <c r="AM999" s="1399"/>
      <c r="AN999" s="1399"/>
      <c r="AO999" s="1399"/>
      <c r="AP999" s="1399"/>
      <c r="AQ999" s="1399"/>
      <c r="AR999" s="1399"/>
      <c r="AS999" s="1399"/>
      <c r="AT999" s="1396"/>
      <c r="AU999" s="1400"/>
      <c r="AV999" s="1400"/>
      <c r="AW999" s="1319"/>
    </row>
    <row r="1000">
      <c r="A1000" s="1245"/>
      <c r="B1000" s="1387"/>
      <c r="C1000" s="1388"/>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391"/>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05"/>
    </row>
    <row r="1001">
      <c r="A1001" s="1288"/>
      <c r="B1001" s="1392"/>
      <c r="C1001" s="1393"/>
      <c r="D1001" s="1394"/>
      <c r="E1001" s="1394"/>
      <c r="F1001" s="1394"/>
      <c r="G1001" s="1394"/>
      <c r="H1001" s="1395"/>
      <c r="I1001" s="1395"/>
      <c r="J1001" s="1396"/>
      <c r="K1001" s="1396"/>
      <c r="L1001" s="1396"/>
      <c r="M1001" s="1396"/>
      <c r="N1001" s="1396"/>
      <c r="O1001" s="1396"/>
      <c r="P1001" s="1396"/>
      <c r="Q1001" s="1397"/>
      <c r="R1001" s="1397"/>
      <c r="S1001" s="1397"/>
      <c r="T1001" s="1397"/>
      <c r="U1001" s="1397"/>
      <c r="V1001" s="1397"/>
      <c r="W1001" s="1391"/>
      <c r="X1001" s="1391"/>
      <c r="Y1001" s="1391"/>
      <c r="Z1001" s="1391"/>
      <c r="AA1001" s="1387"/>
      <c r="AB1001" s="1391"/>
      <c r="AC1001" s="1391"/>
      <c r="AD1001" s="1394"/>
      <c r="AE1001" s="1394"/>
      <c r="AF1001" s="1398"/>
      <c r="AG1001" s="1398"/>
      <c r="AH1001" s="1398"/>
      <c r="AI1001" s="1398"/>
      <c r="AJ1001" s="1398"/>
      <c r="AK1001" s="1398"/>
      <c r="AL1001" s="1398"/>
      <c r="AM1001" s="1399"/>
      <c r="AN1001" s="1399"/>
      <c r="AO1001" s="1399"/>
      <c r="AP1001" s="1399"/>
      <c r="AQ1001" s="1399"/>
      <c r="AR1001" s="1399"/>
      <c r="AS1001" s="1399"/>
      <c r="AT1001" s="1396"/>
      <c r="AU1001" s="1400"/>
      <c r="AV1001" s="1400"/>
      <c r="AW1001" s="1319"/>
    </row>
    <row r="1002">
      <c r="A1002" s="1245"/>
      <c r="B1002" s="1387"/>
      <c r="C1002" s="1388"/>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391"/>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05"/>
    </row>
    <row r="1003">
      <c r="A1003" s="1288"/>
      <c r="B1003" s="1392"/>
      <c r="C1003" s="1393"/>
      <c r="D1003" s="1394"/>
      <c r="E1003" s="1394"/>
      <c r="F1003" s="1394"/>
      <c r="G1003" s="1394"/>
      <c r="H1003" s="1395"/>
      <c r="I1003" s="1395"/>
      <c r="J1003" s="1396"/>
      <c r="K1003" s="1396"/>
      <c r="L1003" s="1396"/>
      <c r="M1003" s="1396"/>
      <c r="N1003" s="1396"/>
      <c r="O1003" s="1396"/>
      <c r="P1003" s="1396"/>
      <c r="Q1003" s="1397"/>
      <c r="R1003" s="1397"/>
      <c r="S1003" s="1397"/>
      <c r="T1003" s="1397"/>
      <c r="U1003" s="1397"/>
      <c r="V1003" s="1397"/>
      <c r="W1003" s="1391"/>
      <c r="X1003" s="1391"/>
      <c r="Y1003" s="1391"/>
      <c r="Z1003" s="1391"/>
      <c r="AA1003" s="1401"/>
      <c r="AB1003" s="1391"/>
      <c r="AC1003" s="1391"/>
      <c r="AD1003" s="1394"/>
      <c r="AE1003" s="1394"/>
      <c r="AF1003" s="1398"/>
      <c r="AG1003" s="1398"/>
      <c r="AH1003" s="1398"/>
      <c r="AI1003" s="1398"/>
      <c r="AJ1003" s="1398"/>
      <c r="AK1003" s="1398"/>
      <c r="AL1003" s="1398"/>
      <c r="AM1003" s="1399"/>
      <c r="AN1003" s="1399"/>
      <c r="AO1003" s="1399"/>
      <c r="AP1003" s="1399"/>
      <c r="AQ1003" s="1399"/>
      <c r="AR1003" s="1399"/>
      <c r="AS1003" s="1399"/>
      <c r="AT1003" s="1396"/>
      <c r="AU1003" s="1400"/>
      <c r="AV1003" s="1400"/>
      <c r="AW1003" s="131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2" t="s">
        <v>43</v>
      </c>
      <c r="B1" s="1402" t="s">
        <v>7351</v>
      </c>
      <c r="C1" s="1402" t="s">
        <v>7384</v>
      </c>
      <c r="D1" s="1403" t="s">
        <v>7352</v>
      </c>
      <c r="E1" s="1403" t="s">
        <v>6821</v>
      </c>
      <c r="F1" s="1403" t="s">
        <v>6822</v>
      </c>
      <c r="G1" s="1403" t="s">
        <v>7353</v>
      </c>
      <c r="H1" s="1404"/>
      <c r="I1" s="1405" t="s">
        <v>9547</v>
      </c>
      <c r="J1" s="1406" t="s">
        <v>7355</v>
      </c>
      <c r="K1" s="1404"/>
      <c r="L1" s="1407" t="s">
        <v>6833</v>
      </c>
      <c r="M1" s="1407" t="s">
        <v>7356</v>
      </c>
      <c r="N1" s="1407" t="s">
        <v>7357</v>
      </c>
      <c r="O1" s="1407" t="s">
        <v>7358</v>
      </c>
      <c r="P1" s="1407" t="s">
        <v>6894</v>
      </c>
      <c r="Q1" s="1407" t="s">
        <v>7359</v>
      </c>
      <c r="R1" s="1407" t="s">
        <v>7360</v>
      </c>
      <c r="S1" s="1404"/>
      <c r="T1" s="1408" t="s">
        <v>7361</v>
      </c>
      <c r="U1" s="1409" t="s">
        <v>6829</v>
      </c>
      <c r="V1" s="1409" t="s">
        <v>6887</v>
      </c>
      <c r="W1" s="1408" t="s">
        <v>7362</v>
      </c>
      <c r="X1" s="1408" t="s">
        <v>7363</v>
      </c>
      <c r="Y1" s="1409" t="s">
        <v>9548</v>
      </c>
      <c r="Z1" s="1408" t="s">
        <v>7364</v>
      </c>
      <c r="AA1" s="1408" t="s">
        <v>7365</v>
      </c>
      <c r="AB1" s="1404"/>
      <c r="AC1" s="1410" t="s">
        <v>76</v>
      </c>
      <c r="AD1" s="1411" t="s">
        <v>6823</v>
      </c>
      <c r="AE1" s="1411" t="s">
        <v>6824</v>
      </c>
      <c r="AF1" s="1411" t="s">
        <v>7366</v>
      </c>
      <c r="AG1" s="1411" t="s">
        <v>7367</v>
      </c>
      <c r="AH1" s="1411" t="s">
        <v>6826</v>
      </c>
      <c r="AI1" s="1411" t="s">
        <v>7368</v>
      </c>
      <c r="AJ1" s="1412" t="s">
        <v>7369</v>
      </c>
      <c r="AK1" s="1413"/>
      <c r="AL1" s="1403" t="s">
        <v>7370</v>
      </c>
      <c r="AM1" s="1403" t="s">
        <v>7371</v>
      </c>
      <c r="AN1" s="1413"/>
      <c r="AO1" s="1414" t="s">
        <v>6830</v>
      </c>
      <c r="AP1" s="1414" t="s">
        <v>7372</v>
      </c>
      <c r="AQ1" s="1414" t="s">
        <v>7373</v>
      </c>
      <c r="AR1" s="1414" t="s">
        <v>6831</v>
      </c>
      <c r="AS1" s="1414" t="s">
        <v>7374</v>
      </c>
      <c r="AT1" s="1414" t="s">
        <v>7375</v>
      </c>
      <c r="AU1" s="1414" t="s">
        <v>7376</v>
      </c>
      <c r="AV1" s="1404"/>
      <c r="AW1" s="1415" t="s">
        <v>6832</v>
      </c>
      <c r="AX1" s="1415" t="s">
        <v>7377</v>
      </c>
      <c r="AY1" s="1415" t="s">
        <v>7378</v>
      </c>
      <c r="AZ1" s="1415" t="s">
        <v>7379</v>
      </c>
      <c r="BA1" s="1415" t="s">
        <v>7380</v>
      </c>
      <c r="BB1" s="1415" t="s">
        <v>7381</v>
      </c>
      <c r="BC1" s="1415" t="s">
        <v>7382</v>
      </c>
      <c r="BD1" s="1416"/>
      <c r="BE1" s="1417" t="s">
        <v>7383</v>
      </c>
      <c r="BF1" s="1418" t="s">
        <v>9549</v>
      </c>
      <c r="BG1" s="1418" t="s">
        <v>9550</v>
      </c>
      <c r="BH1" s="1418" t="s">
        <v>6889</v>
      </c>
      <c r="BI1" s="1418" t="s">
        <v>9551</v>
      </c>
      <c r="BJ1" s="1419"/>
      <c r="BK1" s="1420" t="s">
        <v>9552</v>
      </c>
      <c r="BL1" s="1420" t="s">
        <v>9553</v>
      </c>
      <c r="BM1" s="1420" t="s">
        <v>9554</v>
      </c>
      <c r="BN1" s="1420" t="s">
        <v>9555</v>
      </c>
      <c r="BO1" s="1420" t="s">
        <v>9556</v>
      </c>
      <c r="BP1" s="1420" t="s">
        <v>9557</v>
      </c>
      <c r="BQ1" s="1420" t="s">
        <v>6828</v>
      </c>
      <c r="BR1" s="1420" t="s">
        <v>6827</v>
      </c>
      <c r="BS1" s="1420" t="s">
        <v>9558</v>
      </c>
      <c r="BT1" s="1410" t="s">
        <v>68</v>
      </c>
      <c r="BU1" s="1419"/>
      <c r="BV1" s="1421" t="s">
        <v>9559</v>
      </c>
      <c r="BW1" s="1421" t="s">
        <v>9560</v>
      </c>
      <c r="BX1" s="1421" t="s">
        <v>9561</v>
      </c>
      <c r="BY1" s="1421" t="s">
        <v>9562</v>
      </c>
      <c r="BZ1" s="1421" t="s">
        <v>6820</v>
      </c>
      <c r="CA1" s="1419"/>
      <c r="CB1" s="1422" t="s">
        <v>6888</v>
      </c>
      <c r="CC1" s="1423" t="s">
        <v>9563</v>
      </c>
      <c r="CD1" s="1423" t="s">
        <v>9564</v>
      </c>
      <c r="CE1" s="1410" t="s">
        <v>70</v>
      </c>
      <c r="CF1" s="1419"/>
      <c r="CG1" s="1424" t="s">
        <v>9565</v>
      </c>
      <c r="CH1" s="1424" t="s">
        <v>9566</v>
      </c>
      <c r="CI1" s="1424" t="s">
        <v>9567</v>
      </c>
      <c r="CJ1" s="1424" t="s">
        <v>6892</v>
      </c>
      <c r="CK1" s="1419"/>
      <c r="CL1" s="1425" t="s">
        <v>9568</v>
      </c>
      <c r="CM1" s="1425" t="s">
        <v>9569</v>
      </c>
      <c r="CN1" s="1425" t="s">
        <v>6891</v>
      </c>
      <c r="CO1" s="1425" t="s">
        <v>6890</v>
      </c>
      <c r="CP1" s="1419"/>
      <c r="CQ1" s="1410" t="s">
        <v>78</v>
      </c>
      <c r="CR1" s="1410" t="s">
        <v>81</v>
      </c>
      <c r="CS1" s="1410" t="s">
        <v>9570</v>
      </c>
      <c r="CT1" s="1410" t="s">
        <v>65</v>
      </c>
      <c r="CU1" s="1410" t="s">
        <v>9571</v>
      </c>
      <c r="CV1" s="1410" t="s">
        <v>74</v>
      </c>
      <c r="CW1" s="1426" t="s">
        <v>80</v>
      </c>
      <c r="CX1" s="1410" t="s">
        <v>75</v>
      </c>
      <c r="CY1" s="1410" t="s">
        <v>9572</v>
      </c>
      <c r="CZ1" s="1410" t="s">
        <v>84</v>
      </c>
      <c r="DA1" s="1410" t="s">
        <v>82</v>
      </c>
      <c r="DB1" s="1410" t="s">
        <v>5647</v>
      </c>
      <c r="DC1" s="1410" t="s">
        <v>9573</v>
      </c>
      <c r="DD1" s="1419"/>
      <c r="DE1" s="1427" t="s">
        <v>9574</v>
      </c>
      <c r="DF1" s="1428" t="s">
        <v>9575</v>
      </c>
      <c r="DG1" s="1428" t="s">
        <v>9576</v>
      </c>
      <c r="DH1" s="1412" t="s">
        <v>9577</v>
      </c>
      <c r="DI1" s="1429" t="s">
        <v>9578</v>
      </c>
    </row>
    <row r="2">
      <c r="A2" s="1430" t="s">
        <v>9579</v>
      </c>
      <c r="B2" s="1431" t="s">
        <v>9580</v>
      </c>
      <c r="C2" s="1432">
        <v>0.12115740740740741</v>
      </c>
      <c r="D2" s="1433" t="s">
        <v>9581</v>
      </c>
      <c r="E2" s="1433" t="s">
        <v>7516</v>
      </c>
      <c r="F2" s="1433" t="s">
        <v>9582</v>
      </c>
      <c r="G2" s="1433" t="s">
        <v>9583</v>
      </c>
      <c r="H2" s="1433"/>
      <c r="I2" s="1434" t="s">
        <v>9584</v>
      </c>
      <c r="J2" s="1433">
        <v>47.99</v>
      </c>
      <c r="K2" s="1433"/>
      <c r="L2" s="1433" t="s">
        <v>7518</v>
      </c>
      <c r="M2" s="1433" t="s">
        <v>3452</v>
      </c>
      <c r="N2" s="1433" t="s">
        <v>9003</v>
      </c>
      <c r="O2" s="1433" t="s">
        <v>7519</v>
      </c>
      <c r="P2" s="1434" t="s">
        <v>7490</v>
      </c>
      <c r="Q2" s="1434" t="s">
        <v>9585</v>
      </c>
      <c r="R2" s="1433">
        <v>56.72</v>
      </c>
      <c r="S2" s="1433"/>
      <c r="T2" s="1433" t="s">
        <v>9586</v>
      </c>
      <c r="U2" s="1433" t="s">
        <v>5699</v>
      </c>
      <c r="V2" s="1433" t="s">
        <v>9587</v>
      </c>
      <c r="W2" s="1433" t="s">
        <v>4077</v>
      </c>
      <c r="X2" s="1434" t="s">
        <v>7889</v>
      </c>
      <c r="Y2" s="1433" t="s">
        <v>9588</v>
      </c>
      <c r="Z2" s="1433" t="s">
        <v>9589</v>
      </c>
      <c r="AA2" s="1433" t="s">
        <v>9590</v>
      </c>
      <c r="AB2" s="1433"/>
      <c r="AC2" s="1433" t="s">
        <v>3841</v>
      </c>
      <c r="AD2" s="1434" t="s">
        <v>4162</v>
      </c>
      <c r="AE2" s="1433" t="s">
        <v>8557</v>
      </c>
      <c r="AF2" s="1433">
        <v>46.63</v>
      </c>
      <c r="AG2" s="1433" t="s">
        <v>2227</v>
      </c>
      <c r="AH2" s="1433" t="s">
        <v>7528</v>
      </c>
      <c r="AI2" s="1433" t="s">
        <v>7555</v>
      </c>
      <c r="AJ2" s="1435">
        <v>48.89</v>
      </c>
      <c r="AK2" s="1433"/>
      <c r="AL2" s="1433" t="s">
        <v>7529</v>
      </c>
      <c r="AM2" s="1433">
        <v>47.81</v>
      </c>
      <c r="AN2" s="1433"/>
      <c r="AO2" s="1433" t="s">
        <v>9591</v>
      </c>
      <c r="AP2" s="1433" t="s">
        <v>7405</v>
      </c>
      <c r="AQ2" s="1433">
        <v>57.09</v>
      </c>
      <c r="AR2" s="1433" t="s">
        <v>8280</v>
      </c>
      <c r="AS2" s="1433" t="s">
        <v>9592</v>
      </c>
      <c r="AT2" s="1434" t="s">
        <v>9593</v>
      </c>
      <c r="AU2" s="1433" t="s">
        <v>9594</v>
      </c>
      <c r="AV2" s="1433"/>
      <c r="AW2" s="1433" t="s">
        <v>9595</v>
      </c>
      <c r="AX2" s="1433" t="s">
        <v>9596</v>
      </c>
      <c r="AY2" s="1433" t="s">
        <v>4727</v>
      </c>
      <c r="AZ2" s="1433" t="s">
        <v>9597</v>
      </c>
      <c r="BA2" s="1433" t="s">
        <v>9598</v>
      </c>
      <c r="BB2" s="1433" t="s">
        <v>3903</v>
      </c>
      <c r="BC2" s="1433">
        <v>42.88</v>
      </c>
      <c r="BD2" s="1433"/>
      <c r="BE2" s="1433" t="s">
        <v>9599</v>
      </c>
      <c r="BF2" s="1434" t="s">
        <v>9600</v>
      </c>
      <c r="BG2" s="1433" t="s">
        <v>6033</v>
      </c>
      <c r="BH2" s="1434" t="s">
        <v>4006</v>
      </c>
      <c r="BI2" s="1433" t="s">
        <v>9601</v>
      </c>
      <c r="BJ2" s="1433"/>
      <c r="BK2" s="1433" t="s">
        <v>5942</v>
      </c>
      <c r="BL2" s="1433" t="s">
        <v>7760</v>
      </c>
      <c r="BM2" s="1434" t="s">
        <v>9602</v>
      </c>
      <c r="BN2" s="1433">
        <v>59.82</v>
      </c>
      <c r="BO2" s="1433" t="s">
        <v>9603</v>
      </c>
      <c r="BP2" s="1434" t="s">
        <v>9604</v>
      </c>
      <c r="BQ2" s="1433" t="s">
        <v>9605</v>
      </c>
      <c r="BR2" s="1433" t="s">
        <v>6093</v>
      </c>
      <c r="BS2" s="1434" t="s">
        <v>9606</v>
      </c>
      <c r="BT2" s="1433">
        <v>42.39</v>
      </c>
      <c r="BU2" s="1433"/>
      <c r="BV2" s="1434" t="s">
        <v>9459</v>
      </c>
      <c r="BW2" s="1433" t="s">
        <v>9607</v>
      </c>
      <c r="BX2" s="1433" t="s">
        <v>8675</v>
      </c>
      <c r="BY2" s="1434" t="s">
        <v>8879</v>
      </c>
      <c r="BZ2" s="1433" t="s">
        <v>3973</v>
      </c>
      <c r="CA2" s="1433"/>
      <c r="CB2" s="1433" t="s">
        <v>9608</v>
      </c>
      <c r="CC2" s="1433" t="s">
        <v>9609</v>
      </c>
      <c r="CD2" s="1433" t="s">
        <v>4362</v>
      </c>
      <c r="CE2" s="1433">
        <v>49.61</v>
      </c>
      <c r="CF2" s="1433"/>
      <c r="CG2" s="1436" t="s">
        <v>5163</v>
      </c>
      <c r="CH2" s="1433" t="s">
        <v>9610</v>
      </c>
      <c r="CI2" s="1433" t="s">
        <v>9611</v>
      </c>
      <c r="CJ2" s="1433" t="s">
        <v>9480</v>
      </c>
      <c r="CK2" s="1433"/>
      <c r="CL2" s="1433" t="s">
        <v>9612</v>
      </c>
      <c r="CM2" s="1433" t="s">
        <v>9613</v>
      </c>
      <c r="CN2" s="1433" t="s">
        <v>9614</v>
      </c>
      <c r="CO2" s="1433" t="s">
        <v>9615</v>
      </c>
      <c r="CP2" s="1433"/>
      <c r="CQ2" s="1433">
        <v>45.66</v>
      </c>
      <c r="CR2" s="1434">
        <v>45.81</v>
      </c>
      <c r="CS2" s="1434" t="s">
        <v>7063</v>
      </c>
      <c r="CT2" s="1433" t="s">
        <v>9022</v>
      </c>
      <c r="CU2" s="1433">
        <v>30.72</v>
      </c>
      <c r="CV2" s="1433">
        <v>23.86</v>
      </c>
      <c r="CW2" s="1433" t="s">
        <v>3423</v>
      </c>
      <c r="CX2" s="1433">
        <v>48.47</v>
      </c>
      <c r="CY2" s="1434">
        <v>56.62</v>
      </c>
      <c r="CZ2" s="1433">
        <v>17.76</v>
      </c>
      <c r="DA2" s="1433">
        <v>31.39</v>
      </c>
      <c r="DB2" s="1433">
        <v>54.55</v>
      </c>
      <c r="DC2" s="1436">
        <v>35.9</v>
      </c>
      <c r="DD2" s="1433"/>
      <c r="DE2" s="1433" t="s">
        <v>4164</v>
      </c>
      <c r="DF2" s="1433" t="s">
        <v>3911</v>
      </c>
      <c r="DG2" s="1434" t="s">
        <v>9616</v>
      </c>
      <c r="DH2" s="1433" t="s">
        <v>9617</v>
      </c>
      <c r="DI2" s="1433" t="s">
        <v>9618</v>
      </c>
    </row>
    <row r="3">
      <c r="A3" s="1437" t="s">
        <v>5678</v>
      </c>
      <c r="B3" s="1438" t="s">
        <v>9619</v>
      </c>
      <c r="C3" s="1439">
        <v>0.12115740740740741</v>
      </c>
      <c r="D3" s="1440" t="s">
        <v>9620</v>
      </c>
      <c r="E3" s="1440" t="s">
        <v>9621</v>
      </c>
      <c r="F3" s="1440" t="s">
        <v>9622</v>
      </c>
      <c r="G3" s="1440" t="s">
        <v>9623</v>
      </c>
      <c r="H3" s="1441"/>
      <c r="I3" s="1440" t="s">
        <v>9624</v>
      </c>
      <c r="J3" s="1442">
        <v>47.99</v>
      </c>
      <c r="K3" s="1441"/>
      <c r="L3" s="1440" t="s">
        <v>9625</v>
      </c>
      <c r="M3" s="1442" t="s">
        <v>3452</v>
      </c>
      <c r="N3" s="1442" t="s">
        <v>9003</v>
      </c>
      <c r="O3" s="1440" t="s">
        <v>5614</v>
      </c>
      <c r="P3" s="1442" t="s">
        <v>7490</v>
      </c>
      <c r="Q3" s="1442" t="s">
        <v>9585</v>
      </c>
      <c r="R3" s="1442">
        <v>56.72</v>
      </c>
      <c r="S3" s="1441"/>
      <c r="T3" s="1442" t="s">
        <v>9586</v>
      </c>
      <c r="U3" s="1440" t="s">
        <v>8575</v>
      </c>
      <c r="V3" s="1442" t="s">
        <v>9587</v>
      </c>
      <c r="W3" s="1442" t="s">
        <v>4077</v>
      </c>
      <c r="X3" s="1440" t="s">
        <v>9281</v>
      </c>
      <c r="Y3" s="1442" t="s">
        <v>9588</v>
      </c>
      <c r="Z3" s="1442" t="s">
        <v>9589</v>
      </c>
      <c r="AA3" s="1440" t="s">
        <v>9626</v>
      </c>
      <c r="AB3" s="1441"/>
      <c r="AC3" s="1443" t="s">
        <v>3841</v>
      </c>
      <c r="AD3" s="1440" t="s">
        <v>9627</v>
      </c>
      <c r="AE3" s="1442" t="s">
        <v>8557</v>
      </c>
      <c r="AF3" s="1440">
        <v>46.88</v>
      </c>
      <c r="AG3" s="1440" t="s">
        <v>9628</v>
      </c>
      <c r="AH3" s="1440" t="s">
        <v>9629</v>
      </c>
      <c r="AI3" s="1442" t="s">
        <v>7555</v>
      </c>
      <c r="AJ3" s="1440">
        <v>48.92</v>
      </c>
      <c r="AK3" s="1444"/>
      <c r="AL3" s="1445" t="s">
        <v>6427</v>
      </c>
      <c r="AM3" s="1446">
        <v>47.98</v>
      </c>
      <c r="AN3" s="1441"/>
      <c r="AO3" s="1447" t="s">
        <v>9630</v>
      </c>
      <c r="AP3" s="1448" t="s">
        <v>7995</v>
      </c>
      <c r="AQ3" s="1448">
        <v>57.35</v>
      </c>
      <c r="AR3" s="1449" t="s">
        <v>8280</v>
      </c>
      <c r="AS3" s="1449" t="s">
        <v>9592</v>
      </c>
      <c r="AT3" s="1448" t="s">
        <v>9631</v>
      </c>
      <c r="AU3" s="1449" t="s">
        <v>9594</v>
      </c>
      <c r="AV3" s="1444"/>
      <c r="AW3" s="1449" t="s">
        <v>9595</v>
      </c>
      <c r="AX3" s="1450" t="s">
        <v>9632</v>
      </c>
      <c r="AY3" s="1451" t="s">
        <v>4727</v>
      </c>
      <c r="AZ3" s="1451" t="s">
        <v>9597</v>
      </c>
      <c r="BA3" s="1450" t="s">
        <v>5609</v>
      </c>
      <c r="BB3" s="1450" t="s">
        <v>8606</v>
      </c>
      <c r="BC3" s="1451">
        <v>42.88</v>
      </c>
      <c r="BD3" s="1444"/>
      <c r="BE3" s="1450" t="s">
        <v>9633</v>
      </c>
      <c r="BF3" s="1451" t="s">
        <v>9600</v>
      </c>
      <c r="BG3" s="1452" t="s">
        <v>6033</v>
      </c>
      <c r="BH3" s="1452" t="s">
        <v>4006</v>
      </c>
      <c r="BI3" s="1453" t="s">
        <v>9634</v>
      </c>
      <c r="BJ3" s="1454"/>
      <c r="BK3" s="1447" t="s">
        <v>9635</v>
      </c>
      <c r="BL3" s="1455" t="s">
        <v>4325</v>
      </c>
      <c r="BM3" s="1455" t="s">
        <v>9636</v>
      </c>
      <c r="BN3" s="1456">
        <v>59.82</v>
      </c>
      <c r="BO3" s="1455" t="s">
        <v>3568</v>
      </c>
      <c r="BP3" s="1455" t="s">
        <v>9637</v>
      </c>
      <c r="BQ3" s="1455" t="s">
        <v>2210</v>
      </c>
      <c r="BR3" s="1455" t="s">
        <v>9638</v>
      </c>
      <c r="BS3" s="1455" t="s">
        <v>9639</v>
      </c>
      <c r="BT3" s="1455">
        <v>42.76</v>
      </c>
      <c r="BU3" s="1444"/>
      <c r="BV3" s="1457" t="s">
        <v>9459</v>
      </c>
      <c r="BW3" s="1458" t="s">
        <v>9640</v>
      </c>
      <c r="BX3" s="1459" t="s">
        <v>8675</v>
      </c>
      <c r="BY3" s="1458" t="s">
        <v>2777</v>
      </c>
      <c r="BZ3" s="1459" t="s">
        <v>3973</v>
      </c>
      <c r="CA3" s="1454"/>
      <c r="CB3" s="1453" t="s">
        <v>9641</v>
      </c>
      <c r="CC3" s="1460" t="s">
        <v>7629</v>
      </c>
      <c r="CD3" s="1460" t="s">
        <v>2498</v>
      </c>
      <c r="CE3" s="1460">
        <v>52.55</v>
      </c>
      <c r="CF3" s="1444"/>
      <c r="CG3" s="1459" t="s">
        <v>5163</v>
      </c>
      <c r="CH3" s="1450" t="s">
        <v>9642</v>
      </c>
      <c r="CI3" s="1451" t="s">
        <v>9611</v>
      </c>
      <c r="CJ3" s="1451" t="s">
        <v>9480</v>
      </c>
      <c r="CK3" s="1454"/>
      <c r="CL3" s="1447" t="s">
        <v>9643</v>
      </c>
      <c r="CM3" s="1449" t="s">
        <v>9613</v>
      </c>
      <c r="CN3" s="1448" t="s">
        <v>9644</v>
      </c>
      <c r="CO3" s="1448" t="s">
        <v>9603</v>
      </c>
      <c r="CP3" s="1444"/>
      <c r="CQ3" s="1449">
        <v>45.66</v>
      </c>
      <c r="CR3" s="1461">
        <v>45.81</v>
      </c>
      <c r="CS3" s="1447" t="s">
        <v>4726</v>
      </c>
      <c r="CT3" s="1447" t="s">
        <v>8767</v>
      </c>
      <c r="CU3" s="1457">
        <v>30.72</v>
      </c>
      <c r="CV3" s="1457">
        <v>23.86</v>
      </c>
      <c r="CW3" s="1462" t="s">
        <v>3423</v>
      </c>
      <c r="CX3" s="1447">
        <v>48.96</v>
      </c>
      <c r="CY3" s="1457">
        <v>56.62</v>
      </c>
      <c r="CZ3" s="1447">
        <v>18.63</v>
      </c>
      <c r="DA3" s="1457">
        <v>31.39</v>
      </c>
      <c r="DB3" s="1457">
        <v>54.55</v>
      </c>
      <c r="DC3" s="1457">
        <v>35.9</v>
      </c>
      <c r="DD3" s="1454"/>
      <c r="DE3" s="1447" t="s">
        <v>5758</v>
      </c>
      <c r="DF3" s="1463" t="s">
        <v>3911</v>
      </c>
      <c r="DG3" s="1463" t="s">
        <v>9616</v>
      </c>
      <c r="DH3" s="1442" t="s">
        <v>9617</v>
      </c>
      <c r="DI3" s="1461" t="s">
        <v>9618</v>
      </c>
    </row>
    <row r="4">
      <c r="A4" s="1464" t="s">
        <v>327</v>
      </c>
      <c r="B4" s="1438" t="s">
        <v>9645</v>
      </c>
      <c r="C4" s="1438" t="s">
        <v>9646</v>
      </c>
      <c r="D4" s="1442" t="s">
        <v>9581</v>
      </c>
      <c r="E4" s="1440" t="s">
        <v>3179</v>
      </c>
      <c r="F4" s="1442" t="s">
        <v>9582</v>
      </c>
      <c r="G4" s="1440" t="s">
        <v>9647</v>
      </c>
      <c r="H4" s="1465"/>
      <c r="I4" s="1442" t="s">
        <v>9584</v>
      </c>
      <c r="J4" s="1440">
        <v>48.33</v>
      </c>
      <c r="K4" s="1466"/>
      <c r="L4" s="1467" t="s">
        <v>9648</v>
      </c>
      <c r="M4" s="1468" t="s">
        <v>2037</v>
      </c>
      <c r="N4" s="1468" t="s">
        <v>9003</v>
      </c>
      <c r="O4" s="1468" t="s">
        <v>4337</v>
      </c>
      <c r="P4" s="1467" t="s">
        <v>3899</v>
      </c>
      <c r="Q4" s="1468" t="s">
        <v>9649</v>
      </c>
      <c r="R4" s="1468">
        <v>56.35</v>
      </c>
      <c r="S4" s="1468" t="s">
        <v>9650</v>
      </c>
      <c r="T4" s="1467" t="s">
        <v>9650</v>
      </c>
      <c r="U4" s="1468" t="s">
        <v>7749</v>
      </c>
      <c r="V4" s="1468" t="s">
        <v>9651</v>
      </c>
      <c r="W4" s="1468" t="s">
        <v>2507</v>
      </c>
      <c r="X4" s="1468" t="s">
        <v>5842</v>
      </c>
      <c r="Y4" s="1468" t="s">
        <v>9652</v>
      </c>
      <c r="Z4" s="1468" t="s">
        <v>9653</v>
      </c>
      <c r="AA4" s="1469" t="s">
        <v>9590</v>
      </c>
      <c r="AB4" s="1468">
        <v>53.53</v>
      </c>
      <c r="AC4" s="1470" t="s">
        <v>3841</v>
      </c>
      <c r="AD4" s="1469" t="s">
        <v>4162</v>
      </c>
      <c r="AE4" s="1468" t="s">
        <v>9052</v>
      </c>
      <c r="AF4" s="1468">
        <v>46.78</v>
      </c>
      <c r="AG4" s="1468" t="s">
        <v>9628</v>
      </c>
      <c r="AH4" s="1468" t="s">
        <v>8620</v>
      </c>
      <c r="AI4" s="1468" t="s">
        <v>3042</v>
      </c>
      <c r="AJ4" s="1468">
        <v>48.65</v>
      </c>
      <c r="AK4" s="1468" t="s">
        <v>8274</v>
      </c>
      <c r="AL4" s="1471" t="s">
        <v>9654</v>
      </c>
      <c r="AM4" s="1472">
        <v>47.9</v>
      </c>
      <c r="AN4" s="1468" t="s">
        <v>8124</v>
      </c>
      <c r="AO4" s="1467" t="s">
        <v>8124</v>
      </c>
      <c r="AP4" s="1468" t="s">
        <v>7709</v>
      </c>
      <c r="AQ4" s="1468">
        <v>56.99</v>
      </c>
      <c r="AR4" s="1468" t="s">
        <v>3028</v>
      </c>
      <c r="AS4" s="1468" t="s">
        <v>9655</v>
      </c>
      <c r="AT4" s="1468" t="s">
        <v>9656</v>
      </c>
      <c r="AU4" s="1468" t="s">
        <v>8274</v>
      </c>
      <c r="AV4" s="1468" t="s">
        <v>7321</v>
      </c>
      <c r="AW4" s="1467" t="s">
        <v>7321</v>
      </c>
      <c r="AX4" s="1468" t="s">
        <v>9657</v>
      </c>
      <c r="AY4" s="1468" t="s">
        <v>9658</v>
      </c>
      <c r="AZ4" s="1468" t="s">
        <v>9659</v>
      </c>
      <c r="BA4" s="1468" t="s">
        <v>7965</v>
      </c>
      <c r="BB4" s="1468" t="s">
        <v>5192</v>
      </c>
      <c r="BC4" s="1468">
        <v>47.08</v>
      </c>
      <c r="BD4" s="1468" t="s">
        <v>9660</v>
      </c>
      <c r="BE4" s="1469" t="s">
        <v>9599</v>
      </c>
      <c r="BF4" s="1468" t="s">
        <v>5441</v>
      </c>
      <c r="BG4" s="1471" t="s">
        <v>9660</v>
      </c>
      <c r="BH4" s="1471" t="s">
        <v>196</v>
      </c>
      <c r="BI4" s="1468" t="s">
        <v>9661</v>
      </c>
      <c r="BJ4" s="1468" t="s">
        <v>7760</v>
      </c>
      <c r="BK4" s="1471" t="s">
        <v>9662</v>
      </c>
      <c r="BL4" s="1470" t="s">
        <v>7760</v>
      </c>
      <c r="BM4" s="1470" t="s">
        <v>9602</v>
      </c>
      <c r="BN4" s="1471" t="s">
        <v>9663</v>
      </c>
      <c r="BO4" s="1471" t="s">
        <v>9664</v>
      </c>
      <c r="BP4" s="1470" t="s">
        <v>9604</v>
      </c>
      <c r="BQ4" s="1471" t="s">
        <v>9665</v>
      </c>
      <c r="BR4" s="1471" t="s">
        <v>9666</v>
      </c>
      <c r="BS4" s="1471" t="s">
        <v>9667</v>
      </c>
      <c r="BT4" s="1471">
        <v>42.4</v>
      </c>
      <c r="BU4" s="1468">
        <v>17.88</v>
      </c>
      <c r="BV4" s="1471" t="s">
        <v>9668</v>
      </c>
      <c r="BW4" s="1470" t="s">
        <v>9607</v>
      </c>
      <c r="BX4" s="1473" t="s">
        <v>9669</v>
      </c>
      <c r="BY4" s="1471" t="s">
        <v>1996</v>
      </c>
      <c r="BZ4" s="1471" t="s">
        <v>9670</v>
      </c>
      <c r="CA4" s="1468" t="s">
        <v>1996</v>
      </c>
      <c r="CB4" s="1471" t="s">
        <v>9671</v>
      </c>
      <c r="CC4" s="1471" t="s">
        <v>9672</v>
      </c>
      <c r="CD4" s="1468" t="s">
        <v>9673</v>
      </c>
      <c r="CE4" s="1471">
        <v>53.53</v>
      </c>
      <c r="CF4" s="1468" t="s">
        <v>8707</v>
      </c>
      <c r="CG4" s="1468" t="s">
        <v>7464</v>
      </c>
      <c r="CH4" s="1471" t="s">
        <v>9674</v>
      </c>
      <c r="CI4" s="1471" t="s">
        <v>9675</v>
      </c>
      <c r="CJ4" s="1471" t="s">
        <v>9676</v>
      </c>
      <c r="CK4" s="1468" t="s">
        <v>9677</v>
      </c>
      <c r="CL4" s="1470" t="s">
        <v>9612</v>
      </c>
      <c r="CM4" s="1471" t="s">
        <v>2629</v>
      </c>
      <c r="CN4" s="1471" t="s">
        <v>9678</v>
      </c>
      <c r="CO4" s="1471" t="s">
        <v>9677</v>
      </c>
      <c r="CP4" s="1468">
        <v>47.79</v>
      </c>
      <c r="CQ4" s="1471">
        <v>45.72</v>
      </c>
      <c r="CR4" s="1471">
        <v>47.79</v>
      </c>
      <c r="CS4" s="1471" t="s">
        <v>9679</v>
      </c>
      <c r="CT4" s="1470" t="s">
        <v>9022</v>
      </c>
      <c r="CU4" s="1471">
        <v>31.05</v>
      </c>
      <c r="CV4" s="1471">
        <v>24.4</v>
      </c>
      <c r="CW4" s="1471" t="s">
        <v>9666</v>
      </c>
      <c r="CX4" s="1440">
        <v>48.89</v>
      </c>
      <c r="CY4" s="1440">
        <v>58.86</v>
      </c>
      <c r="CZ4" s="1440">
        <v>17.88</v>
      </c>
      <c r="DA4" s="1440">
        <v>33.04</v>
      </c>
      <c r="DB4" s="1440">
        <v>55.43</v>
      </c>
      <c r="DC4" s="1440">
        <v>36.52</v>
      </c>
      <c r="DD4" s="1466"/>
      <c r="DE4" s="1440" t="s">
        <v>9680</v>
      </c>
      <c r="DF4" s="1440" t="s">
        <v>307</v>
      </c>
      <c r="DG4" s="1440" t="s">
        <v>9681</v>
      </c>
      <c r="DH4" s="1440" t="s">
        <v>1464</v>
      </c>
      <c r="DI4" s="1440" t="s">
        <v>9682</v>
      </c>
    </row>
    <row r="5">
      <c r="A5" s="1464" t="s">
        <v>1109</v>
      </c>
      <c r="B5" s="1438" t="s">
        <v>9683</v>
      </c>
      <c r="C5" s="1438" t="s">
        <v>9684</v>
      </c>
      <c r="D5" s="1440" t="s">
        <v>9685</v>
      </c>
      <c r="E5" s="1440" t="s">
        <v>7418</v>
      </c>
      <c r="F5" s="1440" t="s">
        <v>7453</v>
      </c>
      <c r="G5" s="1474" t="s">
        <v>9686</v>
      </c>
      <c r="H5" s="1441"/>
      <c r="I5" s="1475" t="str">
        <f>HYPERLINK("https://youtu.be/lEL8m2E01nU?t=682","2:32.55")</f>
        <v>2:32.55</v>
      </c>
      <c r="J5" s="1440">
        <v>49.91</v>
      </c>
      <c r="K5" s="1441"/>
      <c r="L5" s="1440" t="s">
        <v>7724</v>
      </c>
      <c r="M5" s="1440" t="s">
        <v>1872</v>
      </c>
      <c r="N5" s="1440" t="s">
        <v>2612</v>
      </c>
      <c r="O5" s="1440" t="s">
        <v>9687</v>
      </c>
      <c r="P5" s="1475" t="str">
        <f>HYPERLINK("https://youtu.be/qa1JlaDaizA","1:27.27")</f>
        <v>1:27.27</v>
      </c>
      <c r="Q5" s="1475" t="s">
        <v>9688</v>
      </c>
      <c r="R5" s="1440">
        <v>57.89</v>
      </c>
      <c r="S5" s="1466"/>
      <c r="T5" s="1440" t="s">
        <v>1342</v>
      </c>
      <c r="U5" s="1440" t="s">
        <v>9689</v>
      </c>
      <c r="V5" s="1440" t="s">
        <v>3664</v>
      </c>
      <c r="W5" s="1440" t="s">
        <v>9690</v>
      </c>
      <c r="X5" s="1476" t="str">
        <f>HYPERLINK("https://www.twitch.tv/videos/536217404","1:24.99")</f>
        <v>1:24.99</v>
      </c>
      <c r="Y5" s="1440" t="s">
        <v>9691</v>
      </c>
      <c r="Z5" s="1440" t="s">
        <v>9692</v>
      </c>
      <c r="AA5" s="1440" t="s">
        <v>9693</v>
      </c>
      <c r="AB5" s="1466"/>
      <c r="AC5" s="1440" t="s">
        <v>4493</v>
      </c>
      <c r="AD5" s="1477" t="s">
        <v>9694</v>
      </c>
      <c r="AE5" s="1440" t="s">
        <v>1090</v>
      </c>
      <c r="AF5" s="1440">
        <v>47.74</v>
      </c>
      <c r="AG5" s="1440" t="s">
        <v>7730</v>
      </c>
      <c r="AH5" s="1440" t="s">
        <v>7405</v>
      </c>
      <c r="AI5" s="1440" t="s">
        <v>7963</v>
      </c>
      <c r="AJ5" s="1478">
        <v>49.3</v>
      </c>
      <c r="AK5" s="1466"/>
      <c r="AL5" s="1440" t="s">
        <v>9695</v>
      </c>
      <c r="AM5" s="1440">
        <v>47.88</v>
      </c>
      <c r="AN5" s="1466"/>
      <c r="AO5" s="1440" t="s">
        <v>9696</v>
      </c>
      <c r="AP5" s="1440" t="s">
        <v>8983</v>
      </c>
      <c r="AQ5" s="1440">
        <v>58.25</v>
      </c>
      <c r="AR5" s="1440" t="s">
        <v>8567</v>
      </c>
      <c r="AS5" s="1440" t="s">
        <v>9697</v>
      </c>
      <c r="AT5" s="1477" t="s">
        <v>9698</v>
      </c>
      <c r="AU5" s="1440" t="s">
        <v>9699</v>
      </c>
      <c r="AV5" s="1441"/>
      <c r="AW5" s="1440" t="s">
        <v>9700</v>
      </c>
      <c r="AX5" s="1440" t="s">
        <v>2561</v>
      </c>
      <c r="AY5" s="1440" t="s">
        <v>9701</v>
      </c>
      <c r="AZ5" s="1440" t="s">
        <v>9702</v>
      </c>
      <c r="BA5" s="1442" t="s">
        <v>9598</v>
      </c>
      <c r="BB5" s="1440" t="s">
        <v>7741</v>
      </c>
      <c r="BC5" s="1440">
        <v>46.45</v>
      </c>
      <c r="BD5" s="1441"/>
      <c r="BE5" s="1440" t="s">
        <v>9703</v>
      </c>
      <c r="BF5" s="1477" t="s">
        <v>9704</v>
      </c>
      <c r="BG5" s="1440" t="s">
        <v>9705</v>
      </c>
      <c r="BH5" s="1475" t="str">
        <f>HYPERLINK("https://youtu.be/lEL8m2E01nU?t=5227","1:36.16")</f>
        <v>1:36.16</v>
      </c>
      <c r="BI5" s="1442" t="s">
        <v>9601</v>
      </c>
      <c r="BJ5" s="1441"/>
      <c r="BK5" s="1442" t="s">
        <v>5942</v>
      </c>
      <c r="BL5" s="1440" t="s">
        <v>9706</v>
      </c>
      <c r="BM5" s="1477" t="s">
        <v>9707</v>
      </c>
      <c r="BN5" s="1440" t="s">
        <v>8622</v>
      </c>
      <c r="BO5" s="1440" t="s">
        <v>9708</v>
      </c>
      <c r="BP5" s="1475" t="str">
        <f>HYPERLINK("https://youtu.be/_zkEZrJiLkI?t=6208","1:52.30")</f>
        <v>1:52.30</v>
      </c>
      <c r="BQ5" s="1440" t="s">
        <v>2317</v>
      </c>
      <c r="BR5" s="1442" t="s">
        <v>6093</v>
      </c>
      <c r="BS5" s="1479" t="s">
        <v>9606</v>
      </c>
      <c r="BT5" s="1442">
        <v>42.39</v>
      </c>
      <c r="BU5" s="1441"/>
      <c r="BV5" s="1477" t="s">
        <v>9709</v>
      </c>
      <c r="BW5" s="1440" t="s">
        <v>9710</v>
      </c>
      <c r="BX5" s="1440" t="s">
        <v>9711</v>
      </c>
      <c r="BY5" s="1479" t="s">
        <v>8879</v>
      </c>
      <c r="BZ5" s="1440" t="s">
        <v>9712</v>
      </c>
      <c r="CA5" s="1441"/>
      <c r="CB5" s="1440" t="s">
        <v>9713</v>
      </c>
      <c r="CC5" s="1440" t="s">
        <v>9714</v>
      </c>
      <c r="CD5" s="1440" t="s">
        <v>9715</v>
      </c>
      <c r="CE5" s="1440">
        <v>51.68</v>
      </c>
      <c r="CF5" s="1441"/>
      <c r="CG5" s="1480" t="s">
        <v>8064</v>
      </c>
      <c r="CH5" s="1440" t="s">
        <v>9716</v>
      </c>
      <c r="CI5" s="1440" t="s">
        <v>9717</v>
      </c>
      <c r="CJ5" s="1440" t="s">
        <v>5915</v>
      </c>
      <c r="CK5" s="1466"/>
      <c r="CL5" s="1440" t="s">
        <v>9718</v>
      </c>
      <c r="CM5" s="1440" t="s">
        <v>944</v>
      </c>
      <c r="CN5" s="1440" t="s">
        <v>9719</v>
      </c>
      <c r="CO5" s="1440" t="s">
        <v>9720</v>
      </c>
      <c r="CP5" s="1466"/>
      <c r="CQ5" s="1440">
        <v>45.92</v>
      </c>
      <c r="CR5" s="1477">
        <v>46.94</v>
      </c>
      <c r="CS5" s="1477" t="s">
        <v>9721</v>
      </c>
      <c r="CT5" s="1440" t="s">
        <v>9722</v>
      </c>
      <c r="CU5" s="1440">
        <v>30.94</v>
      </c>
      <c r="CV5" s="1440">
        <v>23.92</v>
      </c>
      <c r="CW5" s="1440" t="s">
        <v>1414</v>
      </c>
      <c r="CX5" s="1442">
        <v>48.47</v>
      </c>
      <c r="CY5" s="1475" t="str">
        <f>HYPERLINK("https://www.twitch.tv/videos/536198396","57.14")</f>
        <v>57.14</v>
      </c>
      <c r="CZ5" s="1442">
        <v>17.76</v>
      </c>
      <c r="DA5" s="1440">
        <v>32.43</v>
      </c>
      <c r="DB5" s="1440">
        <v>57.15</v>
      </c>
      <c r="DC5" s="1480" t="s">
        <v>3573</v>
      </c>
      <c r="DD5" s="1441"/>
      <c r="DE5" s="1440" t="s">
        <v>9098</v>
      </c>
      <c r="DF5" s="1440" t="s">
        <v>1037</v>
      </c>
      <c r="DG5" s="1475" t="str">
        <f>HYPERLINK("https://youtu.be/_zkEZrJiLkI?t=9955","3:51.51")</f>
        <v>3:51.51</v>
      </c>
      <c r="DH5" s="1440" t="s">
        <v>9249</v>
      </c>
      <c r="DI5" s="1440" t="s">
        <v>9723</v>
      </c>
    </row>
    <row r="6">
      <c r="A6" s="1437" t="s">
        <v>5803</v>
      </c>
      <c r="B6" s="1438" t="s">
        <v>9724</v>
      </c>
      <c r="C6" s="1438" t="s">
        <v>9725</v>
      </c>
      <c r="D6" s="1481" t="s">
        <v>9726</v>
      </c>
      <c r="E6" s="1482" t="s">
        <v>9727</v>
      </c>
      <c r="F6" s="1483" t="s">
        <v>9728</v>
      </c>
      <c r="G6" s="1482" t="s">
        <v>9729</v>
      </c>
      <c r="H6" s="1441"/>
      <c r="I6" s="1482" t="s">
        <v>9730</v>
      </c>
      <c r="J6" s="1483">
        <v>50.26</v>
      </c>
      <c r="K6" s="1441"/>
      <c r="L6" s="1483" t="s">
        <v>9731</v>
      </c>
      <c r="M6" s="1483" t="s">
        <v>9732</v>
      </c>
      <c r="N6" s="1483" t="s">
        <v>5572</v>
      </c>
      <c r="O6" s="1483" t="s">
        <v>9733</v>
      </c>
      <c r="P6" s="1482" t="s">
        <v>9734</v>
      </c>
      <c r="Q6" s="1483" t="s">
        <v>9735</v>
      </c>
      <c r="R6" s="1483">
        <v>58.29</v>
      </c>
      <c r="S6" s="1466"/>
      <c r="T6" s="1483" t="s">
        <v>9736</v>
      </c>
      <c r="U6" s="1482" t="s">
        <v>9737</v>
      </c>
      <c r="V6" s="1483" t="s">
        <v>6023</v>
      </c>
      <c r="W6" s="1483" t="s">
        <v>9738</v>
      </c>
      <c r="X6" s="1440" t="s">
        <v>6518</v>
      </c>
      <c r="Y6" s="1483" t="s">
        <v>9739</v>
      </c>
      <c r="Z6" s="1483" t="s">
        <v>9740</v>
      </c>
      <c r="AA6" s="1440" t="s">
        <v>9741</v>
      </c>
      <c r="AB6" s="1466"/>
      <c r="AC6" s="1483" t="s">
        <v>9742</v>
      </c>
      <c r="AD6" s="1440" t="s">
        <v>9743</v>
      </c>
      <c r="AE6" s="1483" t="s">
        <v>8379</v>
      </c>
      <c r="AF6" s="1483">
        <v>47.72</v>
      </c>
      <c r="AG6" s="1483" t="s">
        <v>9744</v>
      </c>
      <c r="AH6" s="1483" t="s">
        <v>5852</v>
      </c>
      <c r="AI6" s="1483" t="s">
        <v>7927</v>
      </c>
      <c r="AJ6" s="1483">
        <v>49.87</v>
      </c>
      <c r="AK6" s="1484"/>
      <c r="AL6" s="1445" t="s">
        <v>9745</v>
      </c>
      <c r="AM6" s="1485">
        <v>47.9</v>
      </c>
      <c r="AN6" s="1466"/>
      <c r="AO6" s="1483" t="s">
        <v>9746</v>
      </c>
      <c r="AP6" s="1483" t="s">
        <v>8992</v>
      </c>
      <c r="AQ6" s="1483">
        <v>58.92</v>
      </c>
      <c r="AR6" s="1483" t="s">
        <v>3833</v>
      </c>
      <c r="AS6" s="1483" t="s">
        <v>9747</v>
      </c>
      <c r="AT6" s="1483" t="s">
        <v>9748</v>
      </c>
      <c r="AU6" s="1486" t="s">
        <v>9749</v>
      </c>
      <c r="AV6" s="1444"/>
      <c r="AW6" s="1483" t="s">
        <v>9750</v>
      </c>
      <c r="AX6" s="1483" t="s">
        <v>3822</v>
      </c>
      <c r="AY6" s="1483" t="s">
        <v>9751</v>
      </c>
      <c r="AZ6" s="1482" t="s">
        <v>9752</v>
      </c>
      <c r="BA6" s="1483" t="s">
        <v>5692</v>
      </c>
      <c r="BB6" s="1487" t="s">
        <v>8456</v>
      </c>
      <c r="BC6" s="1488">
        <v>43.36</v>
      </c>
      <c r="BD6" s="1444"/>
      <c r="BE6" s="1483" t="s">
        <v>9753</v>
      </c>
      <c r="BF6" s="1482" t="s">
        <v>163</v>
      </c>
      <c r="BG6" s="1483" t="s">
        <v>9705</v>
      </c>
      <c r="BH6" s="1483" t="s">
        <v>9410</v>
      </c>
      <c r="BI6" s="1453"/>
      <c r="BJ6" s="1454"/>
      <c r="BK6" s="1489" t="s">
        <v>9754</v>
      </c>
      <c r="BL6" s="1483" t="s">
        <v>7549</v>
      </c>
      <c r="BM6" s="1483" t="s">
        <v>9755</v>
      </c>
      <c r="BN6" s="1483" t="s">
        <v>1630</v>
      </c>
      <c r="BO6" s="1483" t="s">
        <v>5497</v>
      </c>
      <c r="BP6" s="1483" t="s">
        <v>9756</v>
      </c>
      <c r="BQ6" s="1490" t="s">
        <v>9605</v>
      </c>
      <c r="BR6" s="1483" t="s">
        <v>9757</v>
      </c>
      <c r="BS6" s="1483" t="s">
        <v>8280</v>
      </c>
      <c r="BT6" s="1483">
        <v>42.84</v>
      </c>
      <c r="BU6" s="1444"/>
      <c r="BV6" s="1483" t="s">
        <v>9758</v>
      </c>
      <c r="BW6" s="1483" t="s">
        <v>9759</v>
      </c>
      <c r="BX6" s="1483" t="s">
        <v>9760</v>
      </c>
      <c r="BY6" s="1483" t="s">
        <v>859</v>
      </c>
      <c r="BZ6" s="1483" t="s">
        <v>9761</v>
      </c>
      <c r="CA6" s="1454"/>
      <c r="CB6" s="1483" t="s">
        <v>9762</v>
      </c>
      <c r="CC6" s="1483" t="s">
        <v>9763</v>
      </c>
      <c r="CD6" s="1483" t="s">
        <v>9764</v>
      </c>
      <c r="CE6" s="1483">
        <v>55.04</v>
      </c>
      <c r="CF6" s="1444"/>
      <c r="CG6" s="1483" t="s">
        <v>1925</v>
      </c>
      <c r="CH6" s="1482" t="s">
        <v>9765</v>
      </c>
      <c r="CI6" s="1482" t="s">
        <v>5938</v>
      </c>
      <c r="CJ6" s="1483" t="s">
        <v>9766</v>
      </c>
      <c r="CK6" s="1491"/>
      <c r="CL6" s="1483" t="s">
        <v>9767</v>
      </c>
      <c r="CM6" s="1483" t="s">
        <v>9768</v>
      </c>
      <c r="CN6" s="1483" t="s">
        <v>9593</v>
      </c>
      <c r="CO6" s="1483" t="s">
        <v>9769</v>
      </c>
      <c r="CP6" s="1484"/>
      <c r="CQ6" s="1483">
        <v>46.44</v>
      </c>
      <c r="CR6" s="1483">
        <v>48.87</v>
      </c>
      <c r="CS6" s="1483" t="s">
        <v>9770</v>
      </c>
      <c r="CT6" s="1447" t="s">
        <v>1872</v>
      </c>
      <c r="CU6" s="1447">
        <v>31.23</v>
      </c>
      <c r="CV6" s="1492">
        <v>25.02</v>
      </c>
      <c r="CW6" s="1483" t="s">
        <v>1875</v>
      </c>
      <c r="CX6" s="1483">
        <v>49.13</v>
      </c>
      <c r="CY6" s="1483">
        <v>58.26</v>
      </c>
      <c r="CZ6" s="1483">
        <v>18.33</v>
      </c>
      <c r="DA6" s="1483">
        <v>33.5</v>
      </c>
      <c r="DB6" s="1483">
        <v>59.19</v>
      </c>
      <c r="DC6" s="1483">
        <v>37.45</v>
      </c>
      <c r="DD6" s="1454"/>
      <c r="DE6" s="1483" t="s">
        <v>9771</v>
      </c>
      <c r="DF6" s="1483" t="s">
        <v>2604</v>
      </c>
      <c r="DG6" s="1483" t="s">
        <v>9772</v>
      </c>
      <c r="DH6" s="1483" t="s">
        <v>9773</v>
      </c>
      <c r="DI6" s="1493" t="s">
        <v>9774</v>
      </c>
    </row>
    <row r="7">
      <c r="A7" s="1464" t="s">
        <v>5775</v>
      </c>
      <c r="B7" s="1438" t="s">
        <v>9775</v>
      </c>
      <c r="C7" s="1438" t="s">
        <v>9776</v>
      </c>
      <c r="D7" s="1440" t="s">
        <v>9777</v>
      </c>
      <c r="E7" s="1442" t="s">
        <v>7516</v>
      </c>
      <c r="F7" s="1440" t="s">
        <v>8940</v>
      </c>
      <c r="G7" s="1440" t="s">
        <v>9778</v>
      </c>
      <c r="H7" s="1466"/>
      <c r="I7" s="1480" t="s">
        <v>9779</v>
      </c>
      <c r="J7" s="1494">
        <v>48.47</v>
      </c>
      <c r="K7" s="1466"/>
      <c r="L7" s="1442" t="s">
        <v>7518</v>
      </c>
      <c r="M7" s="1440" t="s">
        <v>9780</v>
      </c>
      <c r="N7" s="1440" t="s">
        <v>9781</v>
      </c>
      <c r="O7" s="1442" t="s">
        <v>7519</v>
      </c>
      <c r="P7" s="1440" t="s">
        <v>7546</v>
      </c>
      <c r="Q7" s="1440" t="s">
        <v>9782</v>
      </c>
      <c r="R7" s="1440">
        <v>57.34</v>
      </c>
      <c r="S7" s="1466"/>
      <c r="T7" s="1440" t="s">
        <v>9783</v>
      </c>
      <c r="U7" s="1475" t="str">
        <f>HYPERLINK("https://www.twitch.tv/videos/525613330","1:56.00")</f>
        <v>1:56.00</v>
      </c>
      <c r="V7" s="1440" t="s">
        <v>9784</v>
      </c>
      <c r="W7" s="1440" t="s">
        <v>9785</v>
      </c>
      <c r="X7" s="1440" t="s">
        <v>7523</v>
      </c>
      <c r="Y7" s="1440" t="s">
        <v>9786</v>
      </c>
      <c r="Z7" s="1495" t="s">
        <v>9787</v>
      </c>
      <c r="AA7" s="1440" t="s">
        <v>9788</v>
      </c>
      <c r="AB7" s="1466"/>
      <c r="AC7" s="1440" t="s">
        <v>8354</v>
      </c>
      <c r="AD7" s="1440" t="s">
        <v>9789</v>
      </c>
      <c r="AE7" s="1440" t="s">
        <v>9790</v>
      </c>
      <c r="AF7" s="1496">
        <v>46.63</v>
      </c>
      <c r="AG7" s="1442" t="s">
        <v>2227</v>
      </c>
      <c r="AH7" s="1442" t="s">
        <v>7528</v>
      </c>
      <c r="AI7" s="1475" t="str">
        <f>HYPERLINK("https://www.twitch.tv/videos/538066633","1:22.49")</f>
        <v>1:22.49</v>
      </c>
      <c r="AJ7" s="1442">
        <v>48.89</v>
      </c>
      <c r="AK7" s="1497"/>
      <c r="AL7" s="1442" t="s">
        <v>7529</v>
      </c>
      <c r="AM7" s="1440">
        <v>47.96</v>
      </c>
      <c r="AN7" s="1466"/>
      <c r="AO7" s="1440" t="s">
        <v>9696</v>
      </c>
      <c r="AP7" s="1442" t="s">
        <v>7405</v>
      </c>
      <c r="AQ7" s="1442">
        <v>57.09</v>
      </c>
      <c r="AR7" s="1495" t="s">
        <v>859</v>
      </c>
      <c r="AS7" s="1440" t="s">
        <v>9791</v>
      </c>
      <c r="AT7" s="1476" t="str">
        <f>HYPERLINK("https://www.twitch.tv/videos/524838524","1:44.46")</f>
        <v>1:44.46</v>
      </c>
      <c r="AU7" s="1440" t="s">
        <v>4602</v>
      </c>
      <c r="AV7" s="1466"/>
      <c r="AW7" s="1440" t="s">
        <v>9792</v>
      </c>
      <c r="AX7" s="1475" t="str">
        <f>HYPERLINK("https://www.twitch.tv/videos/540841909","1:02.08")</f>
        <v>1:02.08</v>
      </c>
      <c r="AY7" s="1440" t="s">
        <v>7492</v>
      </c>
      <c r="AZ7" s="1440" t="s">
        <v>9793</v>
      </c>
      <c r="BA7" s="1440" t="s">
        <v>9794</v>
      </c>
      <c r="BB7" s="1498" t="s">
        <v>3903</v>
      </c>
      <c r="BC7" s="1440">
        <v>46.35</v>
      </c>
      <c r="BD7" s="1466"/>
      <c r="BE7" s="1440" t="s">
        <v>5294</v>
      </c>
      <c r="BF7" s="1440" t="s">
        <v>8738</v>
      </c>
      <c r="BG7" s="1440" t="s">
        <v>9795</v>
      </c>
      <c r="BH7" s="1440" t="s">
        <v>1802</v>
      </c>
      <c r="BI7" s="1440" t="s">
        <v>9796</v>
      </c>
      <c r="BJ7" s="1466"/>
      <c r="BK7" s="1440" t="s">
        <v>5313</v>
      </c>
      <c r="BL7" s="1483" t="s">
        <v>3678</v>
      </c>
      <c r="BM7" s="1440" t="s">
        <v>9797</v>
      </c>
      <c r="BN7" s="1440">
        <v>59.88</v>
      </c>
      <c r="BO7" s="1440" t="s">
        <v>4047</v>
      </c>
      <c r="BP7" s="1440" t="s">
        <v>9798</v>
      </c>
      <c r="BQ7" s="1440" t="s">
        <v>9799</v>
      </c>
      <c r="BR7" s="1440" t="s">
        <v>8771</v>
      </c>
      <c r="BS7" s="1440" t="s">
        <v>4790</v>
      </c>
      <c r="BT7" s="1440">
        <v>42.82</v>
      </c>
      <c r="BU7" s="1466"/>
      <c r="BV7" s="1440" t="s">
        <v>9800</v>
      </c>
      <c r="BW7" s="1440"/>
      <c r="BX7" s="1440"/>
      <c r="BY7" s="1440"/>
      <c r="BZ7" s="1440" t="s">
        <v>8282</v>
      </c>
      <c r="CA7" s="1466"/>
      <c r="CB7" s="1440" t="s">
        <v>9801</v>
      </c>
      <c r="CC7" s="1440" t="s">
        <v>9802</v>
      </c>
      <c r="CD7" s="1440" t="s">
        <v>9803</v>
      </c>
      <c r="CE7" s="1483">
        <v>50.09</v>
      </c>
      <c r="CF7" s="1466"/>
      <c r="CG7" s="1440" t="s">
        <v>8098</v>
      </c>
      <c r="CH7" s="1440" t="s">
        <v>9804</v>
      </c>
      <c r="CI7" s="1440" t="s">
        <v>9805</v>
      </c>
      <c r="CJ7" s="1440" t="s">
        <v>9299</v>
      </c>
      <c r="CK7" s="1466"/>
      <c r="CL7" s="1440" t="s">
        <v>9806</v>
      </c>
      <c r="CM7" s="1440" t="s">
        <v>9807</v>
      </c>
      <c r="CN7" s="1440" t="s">
        <v>6057</v>
      </c>
      <c r="CO7" s="1442" t="s">
        <v>9615</v>
      </c>
      <c r="CP7" s="1466"/>
      <c r="CQ7" s="1480" t="s">
        <v>4019</v>
      </c>
      <c r="CR7" s="1440">
        <v>50.42</v>
      </c>
      <c r="CS7" s="1440" t="s">
        <v>9808</v>
      </c>
      <c r="CT7" s="1440" t="s">
        <v>8470</v>
      </c>
      <c r="CU7" s="1478">
        <v>31.06</v>
      </c>
      <c r="CV7" s="1440">
        <v>30.53</v>
      </c>
      <c r="CW7" s="1499" t="s">
        <v>7923</v>
      </c>
      <c r="CX7" s="1478">
        <v>51.4</v>
      </c>
      <c r="CY7" s="1478">
        <v>57.8</v>
      </c>
      <c r="CZ7" s="1475" t="str">
        <f>HYPERLINK("https://clips.twitch.tv/ClearHardFlyCharlietheUnicorn","17.94")</f>
        <v>17.94</v>
      </c>
      <c r="DA7" s="1440">
        <v>32.63</v>
      </c>
      <c r="DB7" s="1440">
        <v>58.53</v>
      </c>
      <c r="DC7" s="1440">
        <v>35.99</v>
      </c>
      <c r="DD7" s="1466"/>
      <c r="DE7" s="1442" t="s">
        <v>4164</v>
      </c>
      <c r="DF7" s="1440" t="s">
        <v>4744</v>
      </c>
      <c r="DG7" s="1440" t="s">
        <v>9809</v>
      </c>
      <c r="DH7" s="1440" t="s">
        <v>8189</v>
      </c>
      <c r="DI7" s="1440" t="s">
        <v>9810</v>
      </c>
    </row>
    <row r="8">
      <c r="A8" s="1464" t="s">
        <v>5557</v>
      </c>
      <c r="B8" s="1438" t="s">
        <v>9811</v>
      </c>
      <c r="C8" s="1438" t="s">
        <v>9812</v>
      </c>
      <c r="D8" s="1500" t="s">
        <v>9813</v>
      </c>
      <c r="E8" s="1500" t="s">
        <v>8545</v>
      </c>
      <c r="F8" s="1440" t="s">
        <v>5892</v>
      </c>
      <c r="G8" s="1440" t="s">
        <v>9814</v>
      </c>
      <c r="H8" s="1441"/>
      <c r="I8" s="1440" t="s">
        <v>9815</v>
      </c>
      <c r="J8" s="1440">
        <v>50.47</v>
      </c>
      <c r="K8" s="1441"/>
      <c r="L8" s="1440" t="s">
        <v>4753</v>
      </c>
      <c r="M8" s="1440" t="s">
        <v>2244</v>
      </c>
      <c r="N8" s="1440" t="s">
        <v>9758</v>
      </c>
      <c r="O8" s="1440" t="s">
        <v>9312</v>
      </c>
      <c r="P8" s="1440" t="s">
        <v>9083</v>
      </c>
      <c r="Q8" s="1440" t="s">
        <v>9816</v>
      </c>
      <c r="R8" s="1440">
        <v>58.16</v>
      </c>
      <c r="S8" s="1466"/>
      <c r="T8" s="1440"/>
      <c r="U8" s="1440" t="s">
        <v>9817</v>
      </c>
      <c r="V8" s="1440" t="s">
        <v>9818</v>
      </c>
      <c r="W8" s="1501" t="s">
        <v>9819</v>
      </c>
      <c r="X8" s="1440" t="s">
        <v>9285</v>
      </c>
      <c r="Y8" s="1440" t="s">
        <v>9820</v>
      </c>
      <c r="Z8" s="1440" t="s">
        <v>9821</v>
      </c>
      <c r="AA8" s="1440" t="s">
        <v>9822</v>
      </c>
      <c r="AB8" s="1466"/>
      <c r="AC8" s="1440" t="s">
        <v>9823</v>
      </c>
      <c r="AD8" s="1440" t="s">
        <v>9824</v>
      </c>
      <c r="AE8" s="1440" t="s">
        <v>9825</v>
      </c>
      <c r="AF8" s="1440">
        <v>48.54</v>
      </c>
      <c r="AG8" s="1440" t="s">
        <v>9826</v>
      </c>
      <c r="AH8" s="1440" t="s">
        <v>8168</v>
      </c>
      <c r="AI8" s="1440" t="s">
        <v>7706</v>
      </c>
      <c r="AJ8" s="1440">
        <v>49.57</v>
      </c>
      <c r="AK8" s="1466"/>
      <c r="AL8" s="1440" t="s">
        <v>9827</v>
      </c>
      <c r="AM8" s="1440">
        <v>47.96</v>
      </c>
      <c r="AN8" s="1466"/>
      <c r="AO8" s="1440" t="s">
        <v>9828</v>
      </c>
      <c r="AP8" s="1440" t="s">
        <v>5802</v>
      </c>
      <c r="AQ8" s="1440">
        <v>58.86</v>
      </c>
      <c r="AR8" s="1440" t="s">
        <v>9829</v>
      </c>
      <c r="AS8" s="1440" t="s">
        <v>9830</v>
      </c>
      <c r="AT8" s="1440" t="s">
        <v>9831</v>
      </c>
      <c r="AU8" s="1440" t="s">
        <v>9832</v>
      </c>
      <c r="AV8" s="1441"/>
      <c r="AW8" s="1440" t="s">
        <v>9833</v>
      </c>
      <c r="AX8" s="1440" t="s">
        <v>9834</v>
      </c>
      <c r="AY8" s="1440" t="s">
        <v>7725</v>
      </c>
      <c r="AZ8" s="1440" t="s">
        <v>1149</v>
      </c>
      <c r="BA8" s="1440" t="s">
        <v>9835</v>
      </c>
      <c r="BB8" s="1440" t="s">
        <v>9836</v>
      </c>
      <c r="BC8" s="1440">
        <v>43.48</v>
      </c>
      <c r="BD8" s="1441"/>
      <c r="BE8" s="1440" t="s">
        <v>9837</v>
      </c>
      <c r="BF8" s="1440" t="s">
        <v>9838</v>
      </c>
      <c r="BG8" s="1440" t="s">
        <v>9839</v>
      </c>
      <c r="BH8" s="1440" t="s">
        <v>8338</v>
      </c>
      <c r="BI8" s="1440" t="s">
        <v>9840</v>
      </c>
      <c r="BJ8" s="1465"/>
      <c r="BK8" s="1440" t="s">
        <v>9841</v>
      </c>
      <c r="BL8" s="1440" t="s">
        <v>9842</v>
      </c>
      <c r="BM8" s="1440" t="s">
        <v>9843</v>
      </c>
      <c r="BN8" s="1440" t="s">
        <v>8274</v>
      </c>
      <c r="BO8" s="1440" t="s">
        <v>9844</v>
      </c>
      <c r="BP8" s="1440" t="s">
        <v>9845</v>
      </c>
      <c r="BQ8" s="1440" t="s">
        <v>9846</v>
      </c>
      <c r="BR8" s="1440" t="s">
        <v>9847</v>
      </c>
      <c r="BS8" s="1440" t="s">
        <v>1162</v>
      </c>
      <c r="BT8" s="1440">
        <v>42.95</v>
      </c>
      <c r="BU8" s="1441"/>
      <c r="BV8" s="1440" t="s">
        <v>7781</v>
      </c>
      <c r="BW8" s="1440" t="s">
        <v>9848</v>
      </c>
      <c r="BX8" s="1440" t="s">
        <v>9849</v>
      </c>
      <c r="BY8" s="1440" t="s">
        <v>6411</v>
      </c>
      <c r="BZ8" s="1440" t="s">
        <v>1004</v>
      </c>
      <c r="CA8" s="1441"/>
      <c r="CB8" s="1440" t="s">
        <v>9850</v>
      </c>
      <c r="CC8" s="1440" t="s">
        <v>8454</v>
      </c>
      <c r="CD8" s="1442" t="s">
        <v>4362</v>
      </c>
      <c r="CE8" s="1440" t="s">
        <v>8008</v>
      </c>
      <c r="CF8" s="1441"/>
      <c r="CG8" s="1480" t="s">
        <v>9851</v>
      </c>
      <c r="CH8" s="1440" t="s">
        <v>9000</v>
      </c>
      <c r="CI8" s="1440" t="s">
        <v>9852</v>
      </c>
      <c r="CJ8" s="1440" t="s">
        <v>9853</v>
      </c>
      <c r="CK8" s="1466"/>
      <c r="CL8" s="1440" t="s">
        <v>9854</v>
      </c>
      <c r="CM8" s="1440" t="s">
        <v>2260</v>
      </c>
      <c r="CN8" s="1442" t="s">
        <v>9614</v>
      </c>
      <c r="CO8" s="1440" t="s">
        <v>9855</v>
      </c>
      <c r="CP8" s="1466"/>
      <c r="CQ8" s="1440" t="s">
        <v>9856</v>
      </c>
      <c r="CR8" s="1440">
        <v>48.47</v>
      </c>
      <c r="CS8" s="1440" t="s">
        <v>358</v>
      </c>
      <c r="CT8" s="1499" t="str">
        <f>HYPERLINK("https://youtu.be/Oh88dv14xO0?t=5767","1:31.46")</f>
        <v>1:31.46</v>
      </c>
      <c r="CU8" s="1440">
        <v>31.55</v>
      </c>
      <c r="CV8" s="1440">
        <v>25.22</v>
      </c>
      <c r="CW8" s="1440" t="s">
        <v>9599</v>
      </c>
      <c r="CX8" s="1440">
        <v>49.16</v>
      </c>
      <c r="CY8" s="1440">
        <v>58.92</v>
      </c>
      <c r="CZ8" s="1440">
        <v>18.39</v>
      </c>
      <c r="DA8" s="1440">
        <v>34.67</v>
      </c>
      <c r="DB8" s="1440" t="s">
        <v>9857</v>
      </c>
      <c r="DC8" s="1440">
        <v>37.8</v>
      </c>
      <c r="DD8" s="1441"/>
      <c r="DE8" s="1440" t="s">
        <v>9858</v>
      </c>
      <c r="DF8" s="1440" t="s">
        <v>8357</v>
      </c>
      <c r="DG8" s="1440" t="s">
        <v>9859</v>
      </c>
      <c r="DH8" s="1440" t="s">
        <v>9860</v>
      </c>
      <c r="DI8" s="1480" t="s">
        <v>9861</v>
      </c>
    </row>
    <row r="9">
      <c r="A9" s="1502" t="s">
        <v>9862</v>
      </c>
      <c r="B9" s="1438" t="s">
        <v>9863</v>
      </c>
      <c r="C9" s="1438" t="s">
        <v>9864</v>
      </c>
      <c r="D9" s="1500" t="s">
        <v>9865</v>
      </c>
      <c r="E9" s="1500" t="s">
        <v>9866</v>
      </c>
      <c r="F9" s="1440" t="s">
        <v>9867</v>
      </c>
      <c r="G9" s="1442" t="s">
        <v>9583</v>
      </c>
      <c r="H9" s="1441"/>
      <c r="I9" s="1440" t="s">
        <v>9868</v>
      </c>
      <c r="J9" s="1440">
        <v>49.6</v>
      </c>
      <c r="K9" s="1441"/>
      <c r="L9" s="1440" t="s">
        <v>9869</v>
      </c>
      <c r="M9" s="1440" t="s">
        <v>9870</v>
      </c>
      <c r="N9" s="1440" t="s">
        <v>9871</v>
      </c>
      <c r="O9" s="1440" t="s">
        <v>9872</v>
      </c>
      <c r="P9" s="1475" t="str">
        <f>HYPERLINK("https://youtu.be/h57IX5GPya0","1:28.21")</f>
        <v>1:28.21</v>
      </c>
      <c r="Q9" s="1440" t="s">
        <v>9873</v>
      </c>
      <c r="R9" s="1440">
        <v>57.5</v>
      </c>
      <c r="S9" s="1466"/>
      <c r="T9" s="1440" t="s">
        <v>9874</v>
      </c>
      <c r="U9" s="1476" t="s">
        <v>5699</v>
      </c>
      <c r="V9" s="1440" t="s">
        <v>9875</v>
      </c>
      <c r="W9" s="1440" t="s">
        <v>9876</v>
      </c>
      <c r="X9" s="1440" t="s">
        <v>9877</v>
      </c>
      <c r="Y9" s="1440" t="s">
        <v>9878</v>
      </c>
      <c r="Z9" s="1440" t="s">
        <v>9879</v>
      </c>
      <c r="AA9" s="1440" t="s">
        <v>9880</v>
      </c>
      <c r="AB9" s="1466"/>
      <c r="AC9" s="1440" t="s">
        <v>9872</v>
      </c>
      <c r="AD9" s="1440" t="s">
        <v>9881</v>
      </c>
      <c r="AE9" s="1440" t="s">
        <v>9882</v>
      </c>
      <c r="AF9" s="1440">
        <v>48.7</v>
      </c>
      <c r="AG9" s="1440" t="s">
        <v>9883</v>
      </c>
      <c r="AH9" s="1440" t="s">
        <v>9884</v>
      </c>
      <c r="AI9" s="1440" t="s">
        <v>9875</v>
      </c>
      <c r="AJ9" s="1440">
        <v>49.6</v>
      </c>
      <c r="AK9" s="1497"/>
      <c r="AL9" s="1440" t="s">
        <v>9885</v>
      </c>
      <c r="AM9" s="1440">
        <v>48.0</v>
      </c>
      <c r="AN9" s="1497"/>
      <c r="AO9" s="1476" t="str">
        <f>HYPERLINK("https://youtu.be/L8ezWAWF-o8","2:34.80")</f>
        <v>2:34.80</v>
      </c>
      <c r="AP9" s="1440" t="s">
        <v>9886</v>
      </c>
      <c r="AQ9" s="1440">
        <v>59.2</v>
      </c>
      <c r="AR9" s="1440" t="s">
        <v>9887</v>
      </c>
      <c r="AS9" s="1440" t="s">
        <v>9888</v>
      </c>
      <c r="AT9" s="1440" t="s">
        <v>9889</v>
      </c>
      <c r="AU9" s="1475" t="str">
        <f>HYPERLINK("https://youtu.be/i6TTYmFcTP4","1:03.40")</f>
        <v>1:03.40</v>
      </c>
      <c r="AV9" s="1503"/>
      <c r="AW9" s="1440" t="s">
        <v>9890</v>
      </c>
      <c r="AX9" s="1440" t="s">
        <v>9891</v>
      </c>
      <c r="AY9" s="1440" t="s">
        <v>9892</v>
      </c>
      <c r="AZ9" s="1440" t="s">
        <v>9893</v>
      </c>
      <c r="BA9" s="1440" t="s">
        <v>9894</v>
      </c>
      <c r="BB9" s="1440" t="s">
        <v>9895</v>
      </c>
      <c r="BC9" s="1440">
        <v>47.0</v>
      </c>
      <c r="BD9" s="1441"/>
      <c r="BE9" s="1440" t="s">
        <v>9896</v>
      </c>
      <c r="BF9" s="1440" t="s">
        <v>9897</v>
      </c>
      <c r="BG9" s="1475" t="str">
        <f>HYPERLINK("https://youtu.be/EhBiOMAiPUY","2:06.10*")</f>
        <v>2:06.10*</v>
      </c>
      <c r="BH9" s="1440" t="s">
        <v>9898</v>
      </c>
      <c r="BI9" s="1440" t="s">
        <v>9899</v>
      </c>
      <c r="BJ9" s="1441"/>
      <c r="BK9" s="1440" t="s">
        <v>9900</v>
      </c>
      <c r="BL9" s="1440" t="s">
        <v>9901</v>
      </c>
      <c r="BM9" s="1440" t="s">
        <v>9902</v>
      </c>
      <c r="BN9" s="1440" t="s">
        <v>9903</v>
      </c>
      <c r="BO9" s="1440" t="s">
        <v>9904</v>
      </c>
      <c r="BP9" s="1440" t="s">
        <v>9905</v>
      </c>
      <c r="BQ9" s="1440" t="s">
        <v>9906</v>
      </c>
      <c r="BR9" s="1440" t="s">
        <v>9907</v>
      </c>
      <c r="BS9" s="1440" t="s">
        <v>9908</v>
      </c>
      <c r="BT9" s="1440">
        <v>42.7</v>
      </c>
      <c r="BU9" s="1465"/>
      <c r="BV9" s="1440" t="s">
        <v>9909</v>
      </c>
      <c r="BW9" s="1440" t="s">
        <v>9910</v>
      </c>
      <c r="BX9" s="1440" t="s">
        <v>9911</v>
      </c>
      <c r="BY9" s="1440" t="s">
        <v>9912</v>
      </c>
      <c r="BZ9" s="1440" t="s">
        <v>9913</v>
      </c>
      <c r="CA9" s="1441"/>
      <c r="CB9" s="1440" t="s">
        <v>9914</v>
      </c>
      <c r="CC9" s="1440" t="s">
        <v>9915</v>
      </c>
      <c r="CD9" s="1440" t="s">
        <v>9916</v>
      </c>
      <c r="CE9" s="1440" t="s">
        <v>8008</v>
      </c>
      <c r="CF9" s="1441"/>
      <c r="CG9" s="1440" t="s">
        <v>9917</v>
      </c>
      <c r="CH9" s="1440" t="s">
        <v>9918</v>
      </c>
      <c r="CI9" s="1440" t="s">
        <v>9919</v>
      </c>
      <c r="CJ9" s="1440" t="s">
        <v>9920</v>
      </c>
      <c r="CK9" s="1466"/>
      <c r="CL9" s="1440" t="s">
        <v>9921</v>
      </c>
      <c r="CM9" s="1440" t="s">
        <v>9922</v>
      </c>
      <c r="CN9" s="1440" t="s">
        <v>9923</v>
      </c>
      <c r="CO9" s="1440" t="s">
        <v>9924</v>
      </c>
      <c r="CP9" s="1466"/>
      <c r="CQ9" s="1440" t="s">
        <v>9925</v>
      </c>
      <c r="CR9" s="1440">
        <v>47.7</v>
      </c>
      <c r="CS9" s="1475" t="str">
        <f>HYPERLINK("https://youtu.be/HFv0OOopKOY","1:56.89")</f>
        <v>1:56.89</v>
      </c>
      <c r="CT9" s="1440" t="s">
        <v>9926</v>
      </c>
      <c r="CU9" s="1440">
        <v>31.2</v>
      </c>
      <c r="CV9" s="1440">
        <v>25.1</v>
      </c>
      <c r="CW9" s="1475" t="s">
        <v>9927</v>
      </c>
      <c r="CX9" s="1440">
        <v>50.1</v>
      </c>
      <c r="CY9" s="1440">
        <v>58.6</v>
      </c>
      <c r="CZ9" s="1440">
        <v>18.4</v>
      </c>
      <c r="DA9" s="1440">
        <v>33.9</v>
      </c>
      <c r="DB9" s="1440" t="s">
        <v>9928</v>
      </c>
      <c r="DC9" s="1440">
        <v>37.5</v>
      </c>
      <c r="DD9" s="1441"/>
      <c r="DE9" s="1440" t="s">
        <v>9929</v>
      </c>
      <c r="DF9" s="1440" t="s">
        <v>9930</v>
      </c>
      <c r="DG9" s="1475" t="str">
        <f>HYPERLINK("https://youtu.be/mRW2v9jUe24","3:49.77")</f>
        <v>3:49.77</v>
      </c>
      <c r="DH9" s="1475" t="str">
        <f>HYPERLINK("https://youtu.be/i_jGbWqSTcU","1:40.01")</f>
        <v>1:40.01</v>
      </c>
      <c r="DI9" s="1440" t="s">
        <v>9931</v>
      </c>
    </row>
    <row r="10">
      <c r="A10" s="1504" t="s">
        <v>6010</v>
      </c>
      <c r="B10" s="1480" t="s">
        <v>9932</v>
      </c>
      <c r="C10" s="1480" t="s">
        <v>9933</v>
      </c>
      <c r="D10" s="1500" t="s">
        <v>9934</v>
      </c>
      <c r="E10" s="1483" t="s">
        <v>4172</v>
      </c>
      <c r="F10" s="1483" t="s">
        <v>9935</v>
      </c>
      <c r="G10" s="1483" t="s">
        <v>9936</v>
      </c>
      <c r="H10" s="1505"/>
      <c r="I10" s="1483" t="s">
        <v>9937</v>
      </c>
      <c r="J10" s="1483" t="s">
        <v>9938</v>
      </c>
      <c r="K10" s="1505"/>
      <c r="L10" s="1483" t="s">
        <v>3702</v>
      </c>
      <c r="M10" s="1483" t="s">
        <v>9939</v>
      </c>
      <c r="N10" s="1483" t="s">
        <v>9940</v>
      </c>
      <c r="O10" s="1440" t="s">
        <v>9941</v>
      </c>
      <c r="P10" s="1483" t="s">
        <v>8605</v>
      </c>
      <c r="Q10" s="1483" t="s">
        <v>9942</v>
      </c>
      <c r="R10" s="1483">
        <v>58.44</v>
      </c>
      <c r="S10" s="1505"/>
      <c r="T10" s="1483" t="s">
        <v>9943</v>
      </c>
      <c r="U10" s="1506" t="str">
        <f>HYPERLINK("https://youtu.be/6RSPdezftqQ","1:54.77")</f>
        <v>1:54.77</v>
      </c>
      <c r="V10" s="1506" t="str">
        <f>HYPERLINK("https://www.youtube.com/watch?v=hnYmjafMZr0","1:17.04")</f>
        <v>1:17.04</v>
      </c>
      <c r="W10" s="1483" t="s">
        <v>9944</v>
      </c>
      <c r="X10" s="1483" t="s">
        <v>7853</v>
      </c>
      <c r="Y10" s="1483" t="s">
        <v>9945</v>
      </c>
      <c r="Z10" s="1483" t="s">
        <v>9946</v>
      </c>
      <c r="AA10" s="1483" t="s">
        <v>9832</v>
      </c>
      <c r="AB10" s="1505"/>
      <c r="AC10" s="1483" t="s">
        <v>9947</v>
      </c>
      <c r="AD10" s="1440" t="s">
        <v>9948</v>
      </c>
      <c r="AE10" s="1483" t="s">
        <v>9184</v>
      </c>
      <c r="AF10" s="1483">
        <v>48.01</v>
      </c>
      <c r="AG10" s="1483" t="s">
        <v>544</v>
      </c>
      <c r="AH10" s="1483" t="s">
        <v>9949</v>
      </c>
      <c r="AI10" s="1483" t="s">
        <v>9950</v>
      </c>
      <c r="AJ10" s="1483">
        <v>49.7</v>
      </c>
      <c r="AK10" s="1505"/>
      <c r="AL10" s="1440" t="s">
        <v>9951</v>
      </c>
      <c r="AM10" s="1440">
        <v>47.91</v>
      </c>
      <c r="AN10" s="1505"/>
      <c r="AO10" s="1483" t="s">
        <v>9952</v>
      </c>
      <c r="AP10" s="1483" t="s">
        <v>8449</v>
      </c>
      <c r="AQ10" s="1483">
        <v>59.24</v>
      </c>
      <c r="AR10" s="1506" t="str">
        <f>HYPERLINK("https://www.youtube.com/watch?v=Nzzlh5o-lN4","1:33.09")</f>
        <v>1:33.09</v>
      </c>
      <c r="AS10" s="1483" t="s">
        <v>9953</v>
      </c>
      <c r="AT10" s="1483" t="s">
        <v>9954</v>
      </c>
      <c r="AU10" s="1483" t="s">
        <v>9955</v>
      </c>
      <c r="AV10" s="1500"/>
      <c r="AW10" s="1483" t="s">
        <v>3007</v>
      </c>
      <c r="AX10" s="1483" t="s">
        <v>9956</v>
      </c>
      <c r="AY10" s="1483" t="s">
        <v>1003</v>
      </c>
      <c r="AZ10" s="1483" t="s">
        <v>9957</v>
      </c>
      <c r="BA10" s="1483" t="s">
        <v>5908</v>
      </c>
      <c r="BB10" s="1483" t="s">
        <v>9958</v>
      </c>
      <c r="BC10" s="1483">
        <v>47.0</v>
      </c>
      <c r="BD10" s="1505"/>
      <c r="BE10" s="1483" t="s">
        <v>9959</v>
      </c>
      <c r="BF10" s="1440" t="s">
        <v>9960</v>
      </c>
      <c r="BG10" s="1483" t="s">
        <v>9961</v>
      </c>
      <c r="BH10" s="1483" t="s">
        <v>9962</v>
      </c>
      <c r="BI10" s="1483" t="s">
        <v>9963</v>
      </c>
      <c r="BJ10" s="1505"/>
      <c r="BK10" s="1483" t="s">
        <v>9964</v>
      </c>
      <c r="BL10" s="1440" t="s">
        <v>9965</v>
      </c>
      <c r="BM10" s="1506" t="s">
        <v>9966</v>
      </c>
      <c r="BN10" s="1483" t="s">
        <v>9967</v>
      </c>
      <c r="BO10" s="1507" t="str">
        <f>HYPERLINK("https://www.youtube.com/watch?v=Tc8Wb_X0dBU","1:41.36")</f>
        <v>1:41.36</v>
      </c>
      <c r="BP10" s="1483" t="s">
        <v>8745</v>
      </c>
      <c r="BQ10" s="1483" t="s">
        <v>9968</v>
      </c>
      <c r="BR10" s="1483" t="s">
        <v>9969</v>
      </c>
      <c r="BS10" s="1483" t="s">
        <v>8607</v>
      </c>
      <c r="BT10" s="1483">
        <v>42.8</v>
      </c>
      <c r="BU10" s="1505"/>
      <c r="BV10" s="1483" t="s">
        <v>9970</v>
      </c>
      <c r="BW10" s="1483" t="s">
        <v>9971</v>
      </c>
      <c r="BX10" s="1483" t="s">
        <v>9972</v>
      </c>
      <c r="BY10" s="1483" t="s">
        <v>8567</v>
      </c>
      <c r="BZ10" s="1483" t="s">
        <v>5874</v>
      </c>
      <c r="CA10" s="1505"/>
      <c r="CB10" s="1498" t="s">
        <v>9608</v>
      </c>
      <c r="CC10" s="1507" t="s">
        <v>9609</v>
      </c>
      <c r="CD10" s="1483" t="s">
        <v>9973</v>
      </c>
      <c r="CE10" s="1498">
        <v>49.61</v>
      </c>
      <c r="CF10" s="1505"/>
      <c r="CG10" s="1480" t="s">
        <v>9974</v>
      </c>
      <c r="CH10" s="1483" t="s">
        <v>9975</v>
      </c>
      <c r="CI10" s="1483" t="s">
        <v>9976</v>
      </c>
      <c r="CJ10" s="1440" t="s">
        <v>9977</v>
      </c>
      <c r="CK10" s="1505"/>
      <c r="CL10" s="1483" t="s">
        <v>9978</v>
      </c>
      <c r="CM10" s="1483" t="s">
        <v>7235</v>
      </c>
      <c r="CN10" s="1483" t="s">
        <v>1451</v>
      </c>
      <c r="CO10" s="1483" t="s">
        <v>9979</v>
      </c>
      <c r="CP10" s="1505"/>
      <c r="CQ10" s="1483" t="s">
        <v>9980</v>
      </c>
      <c r="CR10" s="1483">
        <v>49.24</v>
      </c>
      <c r="CS10" s="1440" t="s">
        <v>8008</v>
      </c>
      <c r="CT10" s="1440" t="s">
        <v>9981</v>
      </c>
      <c r="CU10" s="1483">
        <v>31.54</v>
      </c>
      <c r="CV10" s="1483">
        <v>24.99</v>
      </c>
      <c r="CW10" s="1483" t="s">
        <v>9982</v>
      </c>
      <c r="CX10" s="1483">
        <v>49.53</v>
      </c>
      <c r="CY10" s="1483">
        <v>58.76</v>
      </c>
      <c r="CZ10" s="1483">
        <v>18.73</v>
      </c>
      <c r="DA10" s="1483">
        <v>33.98</v>
      </c>
      <c r="DB10" s="1483" t="s">
        <v>9983</v>
      </c>
      <c r="DC10" s="1483">
        <v>37.39</v>
      </c>
      <c r="DD10" s="1505"/>
      <c r="DE10" s="1483" t="s">
        <v>9984</v>
      </c>
      <c r="DF10" s="1483" t="s">
        <v>8822</v>
      </c>
      <c r="DG10" s="1483" t="s">
        <v>9985</v>
      </c>
      <c r="DH10" s="1483" t="s">
        <v>2017</v>
      </c>
      <c r="DI10" s="1483" t="s">
        <v>9986</v>
      </c>
    </row>
    <row r="11">
      <c r="A11" s="1437" t="s">
        <v>5848</v>
      </c>
      <c r="B11" s="1438" t="s">
        <v>9987</v>
      </c>
      <c r="C11" s="1438" t="s">
        <v>9988</v>
      </c>
      <c r="D11" s="1500" t="s">
        <v>9989</v>
      </c>
      <c r="E11" s="1500" t="s">
        <v>9990</v>
      </c>
      <c r="F11" s="1440" t="s">
        <v>9991</v>
      </c>
      <c r="G11" s="1440" t="s">
        <v>6061</v>
      </c>
      <c r="H11" s="1441"/>
      <c r="I11" s="1440" t="s">
        <v>9992</v>
      </c>
      <c r="J11" s="1440">
        <v>50.83</v>
      </c>
      <c r="K11" s="1441"/>
      <c r="L11" s="1440" t="s">
        <v>9993</v>
      </c>
      <c r="M11" s="1440" t="s">
        <v>8315</v>
      </c>
      <c r="N11" s="1440" t="s">
        <v>9994</v>
      </c>
      <c r="O11" s="1440" t="s">
        <v>6093</v>
      </c>
      <c r="P11" s="1440" t="s">
        <v>9995</v>
      </c>
      <c r="Q11" s="1440" t="s">
        <v>9996</v>
      </c>
      <c r="R11" s="1440">
        <v>58.83</v>
      </c>
      <c r="S11" s="1466"/>
      <c r="T11" s="1440" t="s">
        <v>9997</v>
      </c>
      <c r="U11" s="1440" t="s">
        <v>9998</v>
      </c>
      <c r="V11" s="1440" t="s">
        <v>9999</v>
      </c>
      <c r="W11" s="1440" t="s">
        <v>10000</v>
      </c>
      <c r="X11" s="1440" t="s">
        <v>6184</v>
      </c>
      <c r="Y11" s="1440" t="s">
        <v>10001</v>
      </c>
      <c r="Z11" s="1440" t="s">
        <v>10002</v>
      </c>
      <c r="AA11" s="1440" t="s">
        <v>10003</v>
      </c>
      <c r="AB11" s="1466"/>
      <c r="AC11" s="1440" t="s">
        <v>2192</v>
      </c>
      <c r="AD11" s="1440" t="s">
        <v>10004</v>
      </c>
      <c r="AE11" s="1440" t="s">
        <v>10005</v>
      </c>
      <c r="AF11" s="1440">
        <v>47.98</v>
      </c>
      <c r="AG11" s="1440" t="s">
        <v>10006</v>
      </c>
      <c r="AH11" s="1440" t="s">
        <v>8192</v>
      </c>
      <c r="AI11" s="1440" t="s">
        <v>9344</v>
      </c>
      <c r="AJ11" s="1440">
        <v>49.34</v>
      </c>
      <c r="AK11" s="1466"/>
      <c r="AL11" s="1440" t="s">
        <v>10007</v>
      </c>
      <c r="AM11" s="1440">
        <v>48.09</v>
      </c>
      <c r="AN11" s="1466"/>
      <c r="AO11" s="1440" t="s">
        <v>10008</v>
      </c>
      <c r="AP11" s="1440" t="s">
        <v>10009</v>
      </c>
      <c r="AQ11" s="1440">
        <v>58.76</v>
      </c>
      <c r="AR11" s="1440" t="s">
        <v>1145</v>
      </c>
      <c r="AS11" s="1440" t="s">
        <v>10010</v>
      </c>
      <c r="AT11" s="1440" t="s">
        <v>10011</v>
      </c>
      <c r="AU11" s="1440" t="s">
        <v>9788</v>
      </c>
      <c r="AV11" s="1441"/>
      <c r="AW11" s="1440" t="s">
        <v>10012</v>
      </c>
      <c r="AX11" s="1440" t="s">
        <v>870</v>
      </c>
      <c r="AY11" s="1440" t="s">
        <v>7724</v>
      </c>
      <c r="AZ11" s="1440" t="s">
        <v>7413</v>
      </c>
      <c r="BA11" s="1440" t="s">
        <v>10013</v>
      </c>
      <c r="BB11" s="1440" t="s">
        <v>7480</v>
      </c>
      <c r="BC11" s="1440">
        <v>47.25</v>
      </c>
      <c r="BD11" s="1441"/>
      <c r="BE11" s="1440" t="s">
        <v>10014</v>
      </c>
      <c r="BF11" s="1440" t="s">
        <v>10015</v>
      </c>
      <c r="BG11" s="1440" t="s">
        <v>7847</v>
      </c>
      <c r="BH11" s="1440" t="s">
        <v>10016</v>
      </c>
      <c r="BI11" s="1440" t="s">
        <v>10017</v>
      </c>
      <c r="BJ11" s="1441"/>
      <c r="BK11" s="1440" t="s">
        <v>10018</v>
      </c>
      <c r="BL11" s="1440" t="s">
        <v>10019</v>
      </c>
      <c r="BM11" s="1440" t="s">
        <v>10020</v>
      </c>
      <c r="BN11" s="1440" t="s">
        <v>10021</v>
      </c>
      <c r="BO11" s="1440" t="s">
        <v>4504</v>
      </c>
      <c r="BP11" s="1440" t="s">
        <v>10022</v>
      </c>
      <c r="BQ11" s="1440" t="s">
        <v>10023</v>
      </c>
      <c r="BR11" s="1440" t="s">
        <v>10024</v>
      </c>
      <c r="BS11" s="1440" t="s">
        <v>9298</v>
      </c>
      <c r="BT11" s="1440">
        <v>43.02</v>
      </c>
      <c r="BU11" s="1441"/>
      <c r="BV11" s="1440" t="s">
        <v>7601</v>
      </c>
      <c r="BW11" s="1440" t="s">
        <v>10025</v>
      </c>
      <c r="BX11" s="1440" t="s">
        <v>10026</v>
      </c>
      <c r="BY11" s="1440">
        <v>1.0</v>
      </c>
      <c r="BZ11" s="1440">
        <v>1.0</v>
      </c>
      <c r="CA11" s="1441"/>
      <c r="CB11" s="1440" t="s">
        <v>10027</v>
      </c>
      <c r="CC11" s="1440" t="s">
        <v>10028</v>
      </c>
      <c r="CD11" s="1440" t="s">
        <v>2860</v>
      </c>
      <c r="CE11" s="1440" t="s">
        <v>8008</v>
      </c>
      <c r="CF11" s="1441"/>
      <c r="CG11" s="1440" t="s">
        <v>8908</v>
      </c>
      <c r="CH11" s="1440" t="s">
        <v>10029</v>
      </c>
      <c r="CI11" s="1440" t="s">
        <v>10030</v>
      </c>
      <c r="CJ11" s="1440" t="s">
        <v>10031</v>
      </c>
      <c r="CK11" s="1466"/>
      <c r="CL11" s="1440" t="s">
        <v>10032</v>
      </c>
      <c r="CM11" s="1440" t="s">
        <v>10033</v>
      </c>
      <c r="CN11" s="1440" t="s">
        <v>10034</v>
      </c>
      <c r="CO11" s="1440" t="s">
        <v>10035</v>
      </c>
      <c r="CP11" s="1466"/>
      <c r="CQ11" s="1440" t="s">
        <v>10036</v>
      </c>
      <c r="CR11" s="1440">
        <v>48.29</v>
      </c>
      <c r="CS11" s="1440" t="s">
        <v>4246</v>
      </c>
      <c r="CT11" s="1440" t="s">
        <v>8778</v>
      </c>
      <c r="CU11" s="1440">
        <v>31.61</v>
      </c>
      <c r="CV11" s="1440">
        <v>25.3</v>
      </c>
      <c r="CW11" s="1440" t="s">
        <v>10037</v>
      </c>
      <c r="CX11" s="1440">
        <v>49.98</v>
      </c>
      <c r="CY11" s="1440">
        <v>59.24</v>
      </c>
      <c r="CZ11" s="1440">
        <v>18.47</v>
      </c>
      <c r="DA11" s="1440">
        <v>33.91</v>
      </c>
      <c r="DB11" s="1440" t="s">
        <v>10038</v>
      </c>
      <c r="DC11" s="1440">
        <v>37.05</v>
      </c>
      <c r="DD11" s="1465"/>
      <c r="DE11" s="1440" t="s">
        <v>10039</v>
      </c>
      <c r="DF11" s="1440" t="s">
        <v>10040</v>
      </c>
      <c r="DG11" s="1440" t="s">
        <v>10041</v>
      </c>
      <c r="DH11" s="1440" t="s">
        <v>10042</v>
      </c>
      <c r="DI11" s="1440" t="s">
        <v>10043</v>
      </c>
    </row>
    <row r="12">
      <c r="A12" s="1437" t="s">
        <v>10044</v>
      </c>
      <c r="B12" s="1438" t="s">
        <v>10045</v>
      </c>
      <c r="C12" s="1438" t="s">
        <v>10046</v>
      </c>
      <c r="D12" s="1500" t="s">
        <v>10047</v>
      </c>
      <c r="E12" s="1500" t="s">
        <v>7773</v>
      </c>
      <c r="F12" s="1440" t="s">
        <v>10048</v>
      </c>
      <c r="G12" s="1440" t="s">
        <v>10049</v>
      </c>
      <c r="H12" s="1441"/>
      <c r="I12" s="1440" t="s">
        <v>10050</v>
      </c>
      <c r="J12" s="1508" t="s">
        <v>10051</v>
      </c>
      <c r="K12" s="1441"/>
      <c r="L12" s="1440" t="s">
        <v>9344</v>
      </c>
      <c r="M12" s="1440" t="s">
        <v>7599</v>
      </c>
      <c r="N12" s="1440" t="s">
        <v>10052</v>
      </c>
      <c r="O12" s="1440" t="s">
        <v>10053</v>
      </c>
      <c r="P12" s="1440" t="s">
        <v>5109</v>
      </c>
      <c r="Q12" s="1440" t="s">
        <v>10054</v>
      </c>
      <c r="R12" s="1440">
        <v>58.5</v>
      </c>
      <c r="S12" s="1466"/>
      <c r="T12" s="1440" t="s">
        <v>2806</v>
      </c>
      <c r="U12" s="1440" t="s">
        <v>10055</v>
      </c>
      <c r="V12" s="1440" t="s">
        <v>7613</v>
      </c>
      <c r="W12" s="1440" t="s">
        <v>8693</v>
      </c>
      <c r="X12" s="1440" t="s">
        <v>3274</v>
      </c>
      <c r="Y12" s="1440" t="s">
        <v>10056</v>
      </c>
      <c r="Z12" s="1440" t="s">
        <v>10057</v>
      </c>
      <c r="AA12" s="1440" t="s">
        <v>10058</v>
      </c>
      <c r="AB12" s="1466"/>
      <c r="AC12" s="1440" t="s">
        <v>10059</v>
      </c>
      <c r="AD12" s="1440" t="s">
        <v>10060</v>
      </c>
      <c r="AE12" s="1440" t="s">
        <v>10061</v>
      </c>
      <c r="AF12" s="1440">
        <v>48.48</v>
      </c>
      <c r="AG12" s="1440" t="s">
        <v>2101</v>
      </c>
      <c r="AH12" s="1440" t="s">
        <v>398</v>
      </c>
      <c r="AI12" s="1440" t="s">
        <v>8843</v>
      </c>
      <c r="AJ12" s="1440">
        <v>49.4</v>
      </c>
      <c r="AK12" s="1466"/>
      <c r="AL12" s="1440" t="s">
        <v>10062</v>
      </c>
      <c r="AM12" s="1440">
        <v>48.12</v>
      </c>
      <c r="AN12" s="1466"/>
      <c r="AO12" s="1440" t="s">
        <v>10063</v>
      </c>
      <c r="AP12" s="1440" t="s">
        <v>10064</v>
      </c>
      <c r="AQ12" s="1440">
        <v>59.16</v>
      </c>
      <c r="AR12" s="1440" t="s">
        <v>10065</v>
      </c>
      <c r="AS12" s="1440" t="s">
        <v>10066</v>
      </c>
      <c r="AT12" s="1440" t="s">
        <v>10067</v>
      </c>
      <c r="AU12" s="1440" t="s">
        <v>10068</v>
      </c>
      <c r="AV12" s="1441"/>
      <c r="AW12" s="1440" t="s">
        <v>10069</v>
      </c>
      <c r="AX12" s="1440" t="s">
        <v>6434</v>
      </c>
      <c r="AY12" s="1440" t="s">
        <v>8496</v>
      </c>
      <c r="AZ12" s="1440" t="s">
        <v>9793</v>
      </c>
      <c r="BA12" s="1440" t="s">
        <v>10070</v>
      </c>
      <c r="BB12" s="1440" t="s">
        <v>2037</v>
      </c>
      <c r="BC12" s="1440">
        <v>47.11</v>
      </c>
      <c r="BD12" s="1441"/>
      <c r="BE12" s="1440" t="s">
        <v>10071</v>
      </c>
      <c r="BF12" s="1440" t="s">
        <v>10072</v>
      </c>
      <c r="BG12" s="1440" t="s">
        <v>10073</v>
      </c>
      <c r="BH12" s="1440" t="s">
        <v>991</v>
      </c>
      <c r="BI12" s="1440" t="s">
        <v>10074</v>
      </c>
      <c r="BJ12" s="1441"/>
      <c r="BK12" s="1440" t="s">
        <v>10075</v>
      </c>
      <c r="BL12" s="1440" t="s">
        <v>10076</v>
      </c>
      <c r="BM12" s="1440" t="s">
        <v>10077</v>
      </c>
      <c r="BN12" s="1440" t="s">
        <v>8575</v>
      </c>
      <c r="BO12" s="1440" t="s">
        <v>10078</v>
      </c>
      <c r="BP12" s="1440" t="s">
        <v>8712</v>
      </c>
      <c r="BQ12" s="1440" t="s">
        <v>10079</v>
      </c>
      <c r="BR12" s="1440" t="s">
        <v>2651</v>
      </c>
      <c r="BS12" s="1440" t="s">
        <v>8670</v>
      </c>
      <c r="BT12" s="1440">
        <v>42.79</v>
      </c>
      <c r="BU12" s="1441"/>
      <c r="BV12" s="1440" t="s">
        <v>10080</v>
      </c>
      <c r="BW12" s="1440" t="s">
        <v>10081</v>
      </c>
      <c r="BX12" s="1440" t="s">
        <v>10082</v>
      </c>
      <c r="BY12" s="1440" t="s">
        <v>10083</v>
      </c>
      <c r="BZ12" s="1440" t="s">
        <v>789</v>
      </c>
      <c r="CA12" s="1441"/>
      <c r="CB12" s="1440" t="s">
        <v>10084</v>
      </c>
      <c r="CC12" s="1440" t="s">
        <v>4891</v>
      </c>
      <c r="CD12" s="1440" t="s">
        <v>2140</v>
      </c>
      <c r="CE12" s="1440" t="s">
        <v>8008</v>
      </c>
      <c r="CF12" s="1441"/>
      <c r="CG12" s="1440" t="s">
        <v>10085</v>
      </c>
      <c r="CH12" s="1442" t="s">
        <v>9610</v>
      </c>
      <c r="CI12" s="1440" t="s">
        <v>10086</v>
      </c>
      <c r="CJ12" s="1440" t="s">
        <v>10087</v>
      </c>
      <c r="CK12" s="1466"/>
      <c r="CL12" s="1440" t="s">
        <v>10088</v>
      </c>
      <c r="CM12" s="1440" t="s">
        <v>10089</v>
      </c>
      <c r="CN12" s="1440" t="s">
        <v>10090</v>
      </c>
      <c r="CO12" s="1440" t="s">
        <v>5055</v>
      </c>
      <c r="CP12" s="1466"/>
      <c r="CQ12" s="1440" t="s">
        <v>10091</v>
      </c>
      <c r="CR12" s="1440">
        <v>48.19</v>
      </c>
      <c r="CS12" s="1476" t="str">
        <f>HYPERLINK("https://www.youtube.com/watch?v=ULSYbWi59rw","1:54.11")</f>
        <v>1:54.11</v>
      </c>
      <c r="CT12" s="1440" t="s">
        <v>8649</v>
      </c>
      <c r="CU12" s="1440">
        <v>31.53</v>
      </c>
      <c r="CV12" s="1440">
        <v>25.35</v>
      </c>
      <c r="CW12" s="1440" t="s">
        <v>4020</v>
      </c>
      <c r="CX12" s="1440">
        <v>50.39</v>
      </c>
      <c r="CY12" s="1440">
        <v>58.75</v>
      </c>
      <c r="CZ12" s="1440">
        <v>18.5</v>
      </c>
      <c r="DA12" s="1440">
        <v>33.67</v>
      </c>
      <c r="DB12" s="1440" t="s">
        <v>10092</v>
      </c>
      <c r="DC12" s="1440">
        <v>37.76</v>
      </c>
      <c r="DD12" s="1441"/>
      <c r="DE12" s="1440" t="s">
        <v>10093</v>
      </c>
      <c r="DF12" s="1440" t="s">
        <v>3833</v>
      </c>
      <c r="DG12" s="1440" t="s">
        <v>10094</v>
      </c>
      <c r="DH12" s="1440" t="s">
        <v>10095</v>
      </c>
      <c r="DI12" s="1440" t="s">
        <v>10096</v>
      </c>
    </row>
    <row r="13">
      <c r="A13" s="1464" t="s">
        <v>7839</v>
      </c>
      <c r="B13" s="1508" t="s">
        <v>10097</v>
      </c>
      <c r="C13" s="1438" t="s">
        <v>10098</v>
      </c>
      <c r="D13" s="1500" t="s">
        <v>10099</v>
      </c>
      <c r="E13" s="1500" t="s">
        <v>314</v>
      </c>
      <c r="F13" s="1440" t="s">
        <v>5992</v>
      </c>
      <c r="G13" s="1440" t="s">
        <v>10100</v>
      </c>
      <c r="H13" s="1441"/>
      <c r="I13" s="1440" t="s">
        <v>10101</v>
      </c>
      <c r="J13" s="1440">
        <v>52.24</v>
      </c>
      <c r="K13" s="1441"/>
      <c r="L13" s="1440" t="s">
        <v>8617</v>
      </c>
      <c r="M13" s="1440" t="s">
        <v>9011</v>
      </c>
      <c r="N13" s="1440" t="s">
        <v>10102</v>
      </c>
      <c r="O13" s="1440" t="s">
        <v>10103</v>
      </c>
      <c r="P13" s="1440" t="s">
        <v>10104</v>
      </c>
      <c r="Q13" s="1440" t="s">
        <v>10105</v>
      </c>
      <c r="R13" s="1440">
        <v>58.93</v>
      </c>
      <c r="S13" s="1466"/>
      <c r="T13" s="1440" t="s">
        <v>10106</v>
      </c>
      <c r="U13" s="1440" t="s">
        <v>10107</v>
      </c>
      <c r="V13" s="1440" t="s">
        <v>5963</v>
      </c>
      <c r="W13" s="1440" t="s">
        <v>10108</v>
      </c>
      <c r="X13" s="1440" t="s">
        <v>1905</v>
      </c>
      <c r="Y13" s="1440" t="s">
        <v>10109</v>
      </c>
      <c r="Z13" s="1440" t="s">
        <v>10110</v>
      </c>
      <c r="AA13" s="1440" t="s">
        <v>10111</v>
      </c>
      <c r="AB13" s="1466"/>
      <c r="AC13" s="1440" t="s">
        <v>1872</v>
      </c>
      <c r="AD13" s="1440" t="s">
        <v>10112</v>
      </c>
      <c r="AE13" s="1440" t="s">
        <v>10113</v>
      </c>
      <c r="AF13" s="1440">
        <v>49.08</v>
      </c>
      <c r="AG13" s="1440" t="s">
        <v>3973</v>
      </c>
      <c r="AH13" s="1440" t="s">
        <v>10114</v>
      </c>
      <c r="AI13" s="1440" t="s">
        <v>8901</v>
      </c>
      <c r="AJ13" s="1440">
        <v>53.54</v>
      </c>
      <c r="AK13" s="1466"/>
      <c r="AL13" s="1440" t="s">
        <v>8368</v>
      </c>
      <c r="AM13" s="1440">
        <v>50.17</v>
      </c>
      <c r="AN13" s="1466"/>
      <c r="AO13" s="1440" t="s">
        <v>10115</v>
      </c>
      <c r="AP13" s="1440" t="s">
        <v>5034</v>
      </c>
      <c r="AQ13" s="1440">
        <v>59.52</v>
      </c>
      <c r="AR13" s="1440" t="s">
        <v>10116</v>
      </c>
      <c r="AS13" s="1440" t="s">
        <v>10117</v>
      </c>
      <c r="AT13" s="1440" t="s">
        <v>10118</v>
      </c>
      <c r="AU13" s="1440" t="s">
        <v>5960</v>
      </c>
      <c r="AV13" s="1441"/>
      <c r="AW13" s="1440" t="s">
        <v>10119</v>
      </c>
      <c r="AX13" s="1440" t="s">
        <v>1958</v>
      </c>
      <c r="AY13" s="1440" t="s">
        <v>8504</v>
      </c>
      <c r="AZ13" s="1440" t="s">
        <v>10120</v>
      </c>
      <c r="BA13" s="1440" t="s">
        <v>8730</v>
      </c>
      <c r="BB13" s="1440" t="s">
        <v>8874</v>
      </c>
      <c r="BC13" s="1440">
        <v>47.09</v>
      </c>
      <c r="BD13" s="1441"/>
      <c r="BE13" s="1440" t="s">
        <v>10121</v>
      </c>
      <c r="BF13" s="1440" t="s">
        <v>10122</v>
      </c>
      <c r="BG13" s="1440" t="s">
        <v>10123</v>
      </c>
      <c r="BH13" s="1440" t="s">
        <v>10124</v>
      </c>
      <c r="BI13" s="1440" t="s">
        <v>10125</v>
      </c>
      <c r="BJ13" s="1441"/>
      <c r="BK13" s="1440" t="s">
        <v>10126</v>
      </c>
      <c r="BL13" s="1440" t="s">
        <v>10127</v>
      </c>
      <c r="BM13" s="1440" t="s">
        <v>10128</v>
      </c>
      <c r="BN13" s="1440" t="s">
        <v>8065</v>
      </c>
      <c r="BO13" s="1440" t="s">
        <v>10129</v>
      </c>
      <c r="BP13" s="1440" t="s">
        <v>5232</v>
      </c>
      <c r="BQ13" s="1440" t="s">
        <v>10130</v>
      </c>
      <c r="BR13" s="1440" t="s">
        <v>1560</v>
      </c>
      <c r="BS13" s="1440" t="s">
        <v>10131</v>
      </c>
      <c r="BT13" s="1440">
        <v>43.23</v>
      </c>
      <c r="BU13" s="1441"/>
      <c r="BV13" s="1440" t="s">
        <v>10132</v>
      </c>
      <c r="BW13" s="1440" t="s">
        <v>8008</v>
      </c>
      <c r="BX13" s="1440" t="s">
        <v>8008</v>
      </c>
      <c r="BY13" s="1440" t="s">
        <v>10133</v>
      </c>
      <c r="BZ13" s="1440" t="s">
        <v>9751</v>
      </c>
      <c r="CA13" s="1441"/>
      <c r="CB13" s="1440" t="s">
        <v>10134</v>
      </c>
      <c r="CC13" s="1440" t="s">
        <v>10135</v>
      </c>
      <c r="CD13" s="1440" t="s">
        <v>10136</v>
      </c>
      <c r="CE13" s="1440" t="s">
        <v>8008</v>
      </c>
      <c r="CF13" s="1441"/>
      <c r="CG13" s="1480" t="s">
        <v>6734</v>
      </c>
      <c r="CH13" s="1440" t="s">
        <v>10137</v>
      </c>
      <c r="CI13" s="1440" t="s">
        <v>10138</v>
      </c>
      <c r="CJ13" s="1440" t="s">
        <v>10139</v>
      </c>
      <c r="CK13" s="1466"/>
      <c r="CL13" s="1440" t="s">
        <v>10140</v>
      </c>
      <c r="CM13" s="1440" t="s">
        <v>7436</v>
      </c>
      <c r="CN13" s="1440" t="s">
        <v>10141</v>
      </c>
      <c r="CO13" s="1440" t="s">
        <v>10142</v>
      </c>
      <c r="CP13" s="1466"/>
      <c r="CQ13" s="1440" t="s">
        <v>10143</v>
      </c>
      <c r="CR13" s="1440" t="s">
        <v>4554</v>
      </c>
      <c r="CS13" s="1440" t="s">
        <v>10144</v>
      </c>
      <c r="CT13" s="1440" t="s">
        <v>10145</v>
      </c>
      <c r="CU13" s="1440">
        <v>32.81</v>
      </c>
      <c r="CV13" s="1440">
        <v>26.89</v>
      </c>
      <c r="CW13" s="1440" t="s">
        <v>10146</v>
      </c>
      <c r="CX13" s="1440">
        <v>52.07</v>
      </c>
      <c r="CY13" s="1440">
        <v>59.35</v>
      </c>
      <c r="CZ13" s="1440">
        <v>18.82</v>
      </c>
      <c r="DA13" s="1440">
        <v>34.76</v>
      </c>
      <c r="DB13" s="1440" t="s">
        <v>10147</v>
      </c>
      <c r="DC13" s="1440">
        <v>37.87</v>
      </c>
      <c r="DD13" s="1441"/>
      <c r="DE13" s="1440" t="s">
        <v>7717</v>
      </c>
      <c r="DF13" s="1440" t="s">
        <v>10148</v>
      </c>
      <c r="DG13" s="1440" t="s">
        <v>10149</v>
      </c>
      <c r="DH13" s="1440" t="s">
        <v>9145</v>
      </c>
      <c r="DI13" s="1440" t="s">
        <v>10150</v>
      </c>
    </row>
    <row r="14">
      <c r="A14" s="1437" t="s">
        <v>5488</v>
      </c>
      <c r="B14" s="1438" t="s">
        <v>10151</v>
      </c>
      <c r="C14" s="1438" t="s">
        <v>10152</v>
      </c>
      <c r="D14" s="1483" t="s">
        <v>10153</v>
      </c>
      <c r="E14" s="1483" t="s">
        <v>9041</v>
      </c>
      <c r="F14" s="1483" t="s">
        <v>10154</v>
      </c>
      <c r="G14" s="1483" t="s">
        <v>10155</v>
      </c>
      <c r="H14" s="1441"/>
      <c r="I14" s="1483" t="s">
        <v>10156</v>
      </c>
      <c r="J14" s="1483">
        <v>51.19</v>
      </c>
      <c r="K14" s="1441"/>
      <c r="L14" s="1483" t="s">
        <v>4732</v>
      </c>
      <c r="M14" s="1483" t="s">
        <v>10157</v>
      </c>
      <c r="N14" s="1483" t="s">
        <v>10158</v>
      </c>
      <c r="O14" s="1483" t="s">
        <v>8554</v>
      </c>
      <c r="P14" s="1483" t="s">
        <v>4317</v>
      </c>
      <c r="Q14" s="1483" t="s">
        <v>10159</v>
      </c>
      <c r="R14" s="1483">
        <v>59.16</v>
      </c>
      <c r="S14" s="1466"/>
      <c r="T14" s="1483" t="s">
        <v>2700</v>
      </c>
      <c r="U14" s="1483" t="s">
        <v>10160</v>
      </c>
      <c r="V14" s="1483" t="s">
        <v>7952</v>
      </c>
      <c r="W14" s="1483" t="s">
        <v>3024</v>
      </c>
      <c r="X14" s="1483" t="s">
        <v>4995</v>
      </c>
      <c r="Y14" s="1483" t="s">
        <v>10161</v>
      </c>
      <c r="Z14" s="1483" t="s">
        <v>10162</v>
      </c>
      <c r="AA14" s="1483" t="s">
        <v>10163</v>
      </c>
      <c r="AB14" s="1441"/>
      <c r="AC14" s="1483" t="s">
        <v>5885</v>
      </c>
      <c r="AD14" s="1483" t="s">
        <v>7438</v>
      </c>
      <c r="AE14" s="1483" t="s">
        <v>2489</v>
      </c>
      <c r="AF14" s="1483">
        <v>49.53</v>
      </c>
      <c r="AG14" s="1483" t="s">
        <v>8881</v>
      </c>
      <c r="AH14" s="1483" t="s">
        <v>10164</v>
      </c>
      <c r="AI14" s="1483" t="s">
        <v>4270</v>
      </c>
      <c r="AJ14" s="1483">
        <v>49.63</v>
      </c>
      <c r="AK14" s="1484"/>
      <c r="AL14" s="1483" t="s">
        <v>9009</v>
      </c>
      <c r="AM14" s="1440">
        <v>48.28</v>
      </c>
      <c r="AN14" s="1466"/>
      <c r="AO14" s="1483" t="s">
        <v>10165</v>
      </c>
      <c r="AP14" s="1448" t="s">
        <v>4081</v>
      </c>
      <c r="AQ14" s="1483">
        <v>59.39</v>
      </c>
      <c r="AR14" s="1483" t="s">
        <v>10166</v>
      </c>
      <c r="AS14" s="1483" t="s">
        <v>10167</v>
      </c>
      <c r="AT14" s="1483" t="s">
        <v>10168</v>
      </c>
      <c r="AU14" s="1483" t="s">
        <v>10169</v>
      </c>
      <c r="AV14" s="1444"/>
      <c r="AW14" s="1483" t="s">
        <v>4772</v>
      </c>
      <c r="AX14" s="1483" t="s">
        <v>9822</v>
      </c>
      <c r="AY14" s="1483" t="s">
        <v>3899</v>
      </c>
      <c r="AZ14" s="1483" t="s">
        <v>8628</v>
      </c>
      <c r="BA14" s="1483" t="s">
        <v>7997</v>
      </c>
      <c r="BB14" s="1483" t="s">
        <v>10170</v>
      </c>
      <c r="BC14" s="1483">
        <v>47.02</v>
      </c>
      <c r="BD14" s="1444"/>
      <c r="BE14" s="1483" t="s">
        <v>10171</v>
      </c>
      <c r="BF14" s="1483" t="s">
        <v>10172</v>
      </c>
      <c r="BG14" s="1483" t="s">
        <v>10173</v>
      </c>
      <c r="BH14" s="1483" t="s">
        <v>10174</v>
      </c>
      <c r="BI14" s="1483" t="s">
        <v>5999</v>
      </c>
      <c r="BJ14" s="1454"/>
      <c r="BK14" s="1483" t="s">
        <v>10175</v>
      </c>
      <c r="BL14" s="1483" t="s">
        <v>8377</v>
      </c>
      <c r="BM14" s="1483" t="s">
        <v>10176</v>
      </c>
      <c r="BN14" s="1483" t="s">
        <v>10177</v>
      </c>
      <c r="BO14" s="1483" t="s">
        <v>10178</v>
      </c>
      <c r="BP14" s="1483" t="s">
        <v>10179</v>
      </c>
      <c r="BQ14" s="1483" t="s">
        <v>10180</v>
      </c>
      <c r="BR14" s="1483" t="s">
        <v>1560</v>
      </c>
      <c r="BS14" s="1483" t="s">
        <v>8819</v>
      </c>
      <c r="BT14" s="1483">
        <v>43.21</v>
      </c>
      <c r="BU14" s="1444"/>
      <c r="BV14" s="1483" t="s">
        <v>10181</v>
      </c>
      <c r="BW14" s="1483" t="s">
        <v>10182</v>
      </c>
      <c r="BX14" s="1483" t="s">
        <v>10183</v>
      </c>
      <c r="BY14" s="1483" t="s">
        <v>5924</v>
      </c>
      <c r="BZ14" s="1483" t="s">
        <v>8663</v>
      </c>
      <c r="CA14" s="1454"/>
      <c r="CB14" s="1483" t="s">
        <v>10184</v>
      </c>
      <c r="CC14" s="1483" t="s">
        <v>10185</v>
      </c>
      <c r="CD14" s="1483" t="s">
        <v>10186</v>
      </c>
      <c r="CE14" s="1483" t="s">
        <v>8008</v>
      </c>
      <c r="CF14" s="1444"/>
      <c r="CG14" s="1483" t="s">
        <v>3063</v>
      </c>
      <c r="CH14" s="1483" t="s">
        <v>10187</v>
      </c>
      <c r="CI14" s="1483" t="s">
        <v>10188</v>
      </c>
      <c r="CJ14" s="1483" t="s">
        <v>8388</v>
      </c>
      <c r="CK14" s="1454"/>
      <c r="CL14" s="1483" t="s">
        <v>10189</v>
      </c>
      <c r="CM14" s="1483" t="s">
        <v>10190</v>
      </c>
      <c r="CN14" s="1483" t="s">
        <v>10191</v>
      </c>
      <c r="CO14" s="1483" t="s">
        <v>10192</v>
      </c>
      <c r="CP14" s="1444"/>
      <c r="CQ14" s="1483">
        <v>47.26</v>
      </c>
      <c r="CR14" s="1483">
        <v>53.29</v>
      </c>
      <c r="CS14" s="1483" t="s">
        <v>10193</v>
      </c>
      <c r="CT14" s="1483" t="s">
        <v>10194</v>
      </c>
      <c r="CU14" s="1483">
        <v>31.4</v>
      </c>
      <c r="CV14" s="1483">
        <v>26.15</v>
      </c>
      <c r="CW14" s="1483" t="s">
        <v>10195</v>
      </c>
      <c r="CX14" s="1483">
        <v>50.76</v>
      </c>
      <c r="CY14" s="1483">
        <v>59.63</v>
      </c>
      <c r="CZ14" s="1483">
        <v>18.29</v>
      </c>
      <c r="DA14" s="1483">
        <v>33.84</v>
      </c>
      <c r="DB14" s="1483" t="s">
        <v>9057</v>
      </c>
      <c r="DC14" s="1483">
        <v>38.46</v>
      </c>
      <c r="DD14" s="1454"/>
      <c r="DE14" s="1483" t="s">
        <v>10196</v>
      </c>
      <c r="DF14" s="1483" t="s">
        <v>2020</v>
      </c>
      <c r="DG14" s="1483" t="s">
        <v>10197</v>
      </c>
      <c r="DH14" s="1483" t="s">
        <v>10198</v>
      </c>
      <c r="DI14" s="1483" t="s">
        <v>6976</v>
      </c>
    </row>
    <row r="15">
      <c r="A15" s="1437" t="s">
        <v>2566</v>
      </c>
      <c r="B15" s="1438" t="s">
        <v>9864</v>
      </c>
      <c r="C15" s="1438" t="s">
        <v>10199</v>
      </c>
      <c r="D15" s="1440" t="s">
        <v>10200</v>
      </c>
      <c r="E15" s="1500" t="s">
        <v>4979</v>
      </c>
      <c r="F15" s="1440" t="s">
        <v>4916</v>
      </c>
      <c r="G15" s="1440" t="s">
        <v>10201</v>
      </c>
      <c r="H15" s="1441"/>
      <c r="I15" s="1440" t="s">
        <v>9730</v>
      </c>
      <c r="J15" s="1440">
        <v>48.56</v>
      </c>
      <c r="K15" s="1465"/>
      <c r="L15" s="1440" t="s">
        <v>6705</v>
      </c>
      <c r="M15" s="1440" t="s">
        <v>8790</v>
      </c>
      <c r="N15" s="1440" t="s">
        <v>10202</v>
      </c>
      <c r="O15" s="1440" t="s">
        <v>8915</v>
      </c>
      <c r="P15" s="1440" t="s">
        <v>4043</v>
      </c>
      <c r="Q15" s="1440" t="s">
        <v>3698</v>
      </c>
      <c r="R15" s="1440">
        <v>59.14</v>
      </c>
      <c r="S15" s="1466"/>
      <c r="T15" s="1440" t="s">
        <v>10203</v>
      </c>
      <c r="U15" s="1440" t="s">
        <v>4808</v>
      </c>
      <c r="V15" s="1440" t="s">
        <v>1042</v>
      </c>
      <c r="W15" s="1440" t="s">
        <v>10204</v>
      </c>
      <c r="X15" s="1440" t="s">
        <v>7893</v>
      </c>
      <c r="Y15" s="1483" t="s">
        <v>10205</v>
      </c>
      <c r="Z15" s="1440" t="s">
        <v>10206</v>
      </c>
      <c r="AA15" s="1440" t="s">
        <v>10207</v>
      </c>
      <c r="AB15" s="1466"/>
      <c r="AC15" s="1440" t="s">
        <v>8286</v>
      </c>
      <c r="AD15" s="1440" t="s">
        <v>10208</v>
      </c>
      <c r="AE15" s="1440" t="s">
        <v>10209</v>
      </c>
      <c r="AF15" s="1440">
        <v>47.39</v>
      </c>
      <c r="AG15" s="1440" t="s">
        <v>10210</v>
      </c>
      <c r="AH15" s="1440" t="s">
        <v>10211</v>
      </c>
      <c r="AI15" s="1440" t="s">
        <v>10212</v>
      </c>
      <c r="AJ15" s="1483">
        <v>49.56</v>
      </c>
      <c r="AK15" s="1466"/>
      <c r="AL15" s="1440" t="s">
        <v>10213</v>
      </c>
      <c r="AM15" s="1440">
        <v>48.31</v>
      </c>
      <c r="AN15" s="1466"/>
      <c r="AO15" s="1440" t="s">
        <v>10214</v>
      </c>
      <c r="AP15" s="1483" t="s">
        <v>7551</v>
      </c>
      <c r="AQ15" s="1440">
        <v>57.62</v>
      </c>
      <c r="AR15" s="1483" t="s">
        <v>10215</v>
      </c>
      <c r="AS15" s="1483" t="s">
        <v>10216</v>
      </c>
      <c r="AT15" s="1483" t="s">
        <v>10217</v>
      </c>
      <c r="AU15" s="1483" t="s">
        <v>2277</v>
      </c>
      <c r="AV15" s="1441"/>
      <c r="AW15" s="1483" t="s">
        <v>10218</v>
      </c>
      <c r="AX15" s="1440" t="s">
        <v>5592</v>
      </c>
      <c r="AY15" s="1483" t="s">
        <v>9950</v>
      </c>
      <c r="AZ15" s="1483" t="s">
        <v>3532</v>
      </c>
      <c r="BA15" s="1483" t="s">
        <v>10219</v>
      </c>
      <c r="BB15" s="1483" t="s">
        <v>7862</v>
      </c>
      <c r="BC15" s="1440">
        <v>42.96</v>
      </c>
      <c r="BD15" s="1465"/>
      <c r="BE15" s="1440" t="s">
        <v>9696</v>
      </c>
      <c r="BF15" s="1440" t="s">
        <v>10220</v>
      </c>
      <c r="BG15" s="1440" t="s">
        <v>10221</v>
      </c>
      <c r="BH15" s="1440" t="s">
        <v>10222</v>
      </c>
      <c r="BI15" s="1440" t="s">
        <v>4124</v>
      </c>
      <c r="BJ15" s="1441"/>
      <c r="BK15" s="1440" t="s">
        <v>10223</v>
      </c>
      <c r="BL15" s="1440" t="s">
        <v>10224</v>
      </c>
      <c r="BM15" s="1440" t="s">
        <v>10225</v>
      </c>
      <c r="BN15" s="1440" t="s">
        <v>3294</v>
      </c>
      <c r="BO15" s="1440" t="s">
        <v>10226</v>
      </c>
      <c r="BP15" s="1440" t="s">
        <v>10227</v>
      </c>
      <c r="BQ15" s="1440" t="s">
        <v>7413</v>
      </c>
      <c r="BR15" s="1440" t="s">
        <v>10228</v>
      </c>
      <c r="BS15" s="1440" t="s">
        <v>9258</v>
      </c>
      <c r="BT15" s="1440">
        <v>44.22</v>
      </c>
      <c r="BU15" s="1441"/>
      <c r="BV15" s="1440" t="s">
        <v>10229</v>
      </c>
      <c r="BW15" s="1440" t="s">
        <v>10230</v>
      </c>
      <c r="BX15" s="1440" t="s">
        <v>10231</v>
      </c>
      <c r="BY15" s="1440" t="s">
        <v>10232</v>
      </c>
      <c r="BZ15" s="1440" t="s">
        <v>10233</v>
      </c>
      <c r="CA15" s="1441"/>
      <c r="CB15" s="1440" t="s">
        <v>10234</v>
      </c>
      <c r="CC15" s="1440" t="s">
        <v>10235</v>
      </c>
      <c r="CD15" s="1440" t="s">
        <v>10236</v>
      </c>
      <c r="CE15" s="1440" t="s">
        <v>8008</v>
      </c>
      <c r="CF15" s="1441"/>
      <c r="CG15" s="1440" t="s">
        <v>9076</v>
      </c>
      <c r="CH15" s="1440" t="s">
        <v>10237</v>
      </c>
      <c r="CI15" s="1440" t="s">
        <v>10238</v>
      </c>
      <c r="CJ15" s="1440" t="s">
        <v>10239</v>
      </c>
      <c r="CK15" s="1466"/>
      <c r="CL15" s="1440" t="s">
        <v>10240</v>
      </c>
      <c r="CM15" s="1440" t="s">
        <v>9149</v>
      </c>
      <c r="CN15" s="1440" t="s">
        <v>4646</v>
      </c>
      <c r="CO15" s="1440" t="s">
        <v>8856</v>
      </c>
      <c r="CP15" s="1466"/>
      <c r="CQ15" s="1440" t="s">
        <v>10241</v>
      </c>
      <c r="CR15" s="1440">
        <v>54.12</v>
      </c>
      <c r="CS15" s="1440" t="s">
        <v>10242</v>
      </c>
      <c r="CT15" s="1440" t="s">
        <v>10243</v>
      </c>
      <c r="CU15" s="1440">
        <v>31.49</v>
      </c>
      <c r="CV15" s="1440">
        <v>24.9</v>
      </c>
      <c r="CW15" s="1440" t="s">
        <v>10244</v>
      </c>
      <c r="CX15" s="1440">
        <v>53.93</v>
      </c>
      <c r="CY15" s="1440" t="s">
        <v>10245</v>
      </c>
      <c r="CZ15" s="1440">
        <v>18.72</v>
      </c>
      <c r="DA15" s="1440">
        <v>35.39</v>
      </c>
      <c r="DB15" s="1440" t="s">
        <v>10246</v>
      </c>
      <c r="DC15" s="1440">
        <v>38.28</v>
      </c>
      <c r="DD15" s="1441"/>
      <c r="DE15" s="1440" t="s">
        <v>9422</v>
      </c>
      <c r="DF15" s="1440" t="s">
        <v>9491</v>
      </c>
      <c r="DG15" s="1440" t="s">
        <v>10247</v>
      </c>
      <c r="DH15" s="1483" t="s">
        <v>10248</v>
      </c>
      <c r="DI15" s="1440" t="s">
        <v>4634</v>
      </c>
    </row>
    <row r="16">
      <c r="A16" s="1437" t="s">
        <v>5926</v>
      </c>
      <c r="B16" s="1439">
        <v>0.12564814814814815</v>
      </c>
      <c r="C16" s="1439">
        <v>0.13260416666666666</v>
      </c>
      <c r="D16" s="1440" t="s">
        <v>10249</v>
      </c>
      <c r="E16" s="1440" t="s">
        <v>4192</v>
      </c>
      <c r="F16" s="1440" t="s">
        <v>10250</v>
      </c>
      <c r="G16" s="1440" t="s">
        <v>10251</v>
      </c>
      <c r="H16" s="1441"/>
      <c r="I16" s="1440" t="s">
        <v>10252</v>
      </c>
      <c r="J16" s="1440" t="s">
        <v>10253</v>
      </c>
      <c r="K16" s="1441"/>
      <c r="L16" s="1440" t="s">
        <v>10254</v>
      </c>
      <c r="M16" s="1440" t="s">
        <v>3830</v>
      </c>
      <c r="N16" s="1440" t="s">
        <v>10255</v>
      </c>
      <c r="O16" s="1440" t="s">
        <v>10256</v>
      </c>
      <c r="P16" s="1440" t="s">
        <v>10257</v>
      </c>
      <c r="Q16" s="1440" t="s">
        <v>10258</v>
      </c>
      <c r="R16" s="1440">
        <v>59.7</v>
      </c>
      <c r="S16" s="1466"/>
      <c r="T16" s="1440" t="s">
        <v>10259</v>
      </c>
      <c r="U16" s="1440" t="s">
        <v>10260</v>
      </c>
      <c r="V16" s="1440" t="s">
        <v>4627</v>
      </c>
      <c r="W16" s="1440" t="s">
        <v>10261</v>
      </c>
      <c r="X16" s="1440" t="s">
        <v>10262</v>
      </c>
      <c r="Y16" s="1440" t="s">
        <v>10263</v>
      </c>
      <c r="Z16" s="1440" t="s">
        <v>10264</v>
      </c>
      <c r="AA16" s="1440" t="s">
        <v>10265</v>
      </c>
      <c r="AB16" s="1441"/>
      <c r="AC16" s="1460" t="s">
        <v>7946</v>
      </c>
      <c r="AD16" s="1440" t="s">
        <v>10266</v>
      </c>
      <c r="AE16" s="1440" t="s">
        <v>10267</v>
      </c>
      <c r="AF16" s="1440">
        <v>48.08</v>
      </c>
      <c r="AG16" s="1440" t="s">
        <v>810</v>
      </c>
      <c r="AH16" s="1440" t="s">
        <v>8670</v>
      </c>
      <c r="AI16" s="1440" t="s">
        <v>10268</v>
      </c>
      <c r="AJ16" s="1440">
        <v>49.94</v>
      </c>
      <c r="AK16" s="1444"/>
      <c r="AL16" s="1445" t="s">
        <v>10269</v>
      </c>
      <c r="AM16" s="1446">
        <v>48.08</v>
      </c>
      <c r="AN16" s="1441"/>
      <c r="AO16" s="1447" t="s">
        <v>10270</v>
      </c>
      <c r="AP16" s="1448" t="s">
        <v>10085</v>
      </c>
      <c r="AQ16" s="1448">
        <v>59.42</v>
      </c>
      <c r="AR16" s="1448" t="s">
        <v>10271</v>
      </c>
      <c r="AS16" s="1448" t="s">
        <v>10272</v>
      </c>
      <c r="AT16" s="1448" t="s">
        <v>5768</v>
      </c>
      <c r="AU16" s="1448" t="s">
        <v>10273</v>
      </c>
      <c r="AV16" s="1444"/>
      <c r="AW16" s="1448" t="s">
        <v>10274</v>
      </c>
      <c r="AX16" s="1450" t="s">
        <v>10275</v>
      </c>
      <c r="AY16" s="1450" t="s">
        <v>7546</v>
      </c>
      <c r="AZ16" s="1450" t="s">
        <v>10276</v>
      </c>
      <c r="BA16" s="1450" t="s">
        <v>10277</v>
      </c>
      <c r="BB16" s="1450" t="s">
        <v>9353</v>
      </c>
      <c r="BC16" s="1450">
        <v>47.14</v>
      </c>
      <c r="BD16" s="1444"/>
      <c r="BE16" s="1450" t="s">
        <v>10278</v>
      </c>
      <c r="BF16" s="1450" t="s">
        <v>10279</v>
      </c>
      <c r="BG16" s="1453" t="s">
        <v>4971</v>
      </c>
      <c r="BH16" s="1453" t="s">
        <v>10280</v>
      </c>
      <c r="BI16" s="1453" t="s">
        <v>10281</v>
      </c>
      <c r="BJ16" s="1454"/>
      <c r="BK16" s="1447" t="s">
        <v>10282</v>
      </c>
      <c r="BL16" s="1455" t="s">
        <v>10283</v>
      </c>
      <c r="BM16" s="1455" t="s">
        <v>10284</v>
      </c>
      <c r="BN16" s="1455" t="s">
        <v>9594</v>
      </c>
      <c r="BO16" s="1455" t="s">
        <v>8198</v>
      </c>
      <c r="BP16" s="1455" t="s">
        <v>10285</v>
      </c>
      <c r="BQ16" s="1455" t="s">
        <v>10286</v>
      </c>
      <c r="BR16" s="1455" t="s">
        <v>7567</v>
      </c>
      <c r="BS16" s="1455" t="s">
        <v>4241</v>
      </c>
      <c r="BT16" s="1455">
        <v>44.04</v>
      </c>
      <c r="BU16" s="1444"/>
      <c r="BV16" s="1447" t="s">
        <v>7919</v>
      </c>
      <c r="BW16" s="1458" t="s">
        <v>10287</v>
      </c>
      <c r="BX16" s="1458" t="s">
        <v>10288</v>
      </c>
      <c r="BY16" s="1458" t="s">
        <v>10289</v>
      </c>
      <c r="BZ16" s="1458" t="s">
        <v>10290</v>
      </c>
      <c r="CA16" s="1454"/>
      <c r="CB16" s="1453" t="s">
        <v>10291</v>
      </c>
      <c r="CC16" s="1460" t="s">
        <v>10292</v>
      </c>
      <c r="CD16" s="1460" t="s">
        <v>9618</v>
      </c>
      <c r="CE16" s="1460">
        <v>53.69</v>
      </c>
      <c r="CF16" s="1444"/>
      <c r="CG16" s="1458" t="s">
        <v>3185</v>
      </c>
      <c r="CH16" s="1450" t="s">
        <v>9296</v>
      </c>
      <c r="CI16" s="1450" t="s">
        <v>10293</v>
      </c>
      <c r="CJ16" s="1450" t="s">
        <v>8792</v>
      </c>
      <c r="CK16" s="1454"/>
      <c r="CL16" s="1447" t="s">
        <v>10294</v>
      </c>
      <c r="CM16" s="1448" t="s">
        <v>10295</v>
      </c>
      <c r="CN16" s="1448" t="s">
        <v>10296</v>
      </c>
      <c r="CO16" s="1448" t="s">
        <v>10078</v>
      </c>
      <c r="CP16" s="1444"/>
      <c r="CQ16" s="1448">
        <v>47.93</v>
      </c>
      <c r="CR16" s="1493">
        <v>51.75</v>
      </c>
      <c r="CS16" s="1447" t="s">
        <v>371</v>
      </c>
      <c r="CT16" s="1447" t="s">
        <v>521</v>
      </c>
      <c r="CU16" s="1447">
        <v>33.53</v>
      </c>
      <c r="CV16" s="1447">
        <v>25.44</v>
      </c>
      <c r="CW16" s="1446" t="s">
        <v>10297</v>
      </c>
      <c r="CX16" s="1447">
        <v>49.79</v>
      </c>
      <c r="CY16" s="1447">
        <v>59.13</v>
      </c>
      <c r="CZ16" s="1447">
        <v>18.33</v>
      </c>
      <c r="DA16" s="1447">
        <v>33.76</v>
      </c>
      <c r="DB16" s="1447" t="s">
        <v>10298</v>
      </c>
      <c r="DC16" s="1447">
        <v>37.63</v>
      </c>
      <c r="DD16" s="1454"/>
      <c r="DE16" s="1447" t="s">
        <v>5930</v>
      </c>
      <c r="DF16" s="1445" t="s">
        <v>1905</v>
      </c>
      <c r="DG16" s="1445" t="s">
        <v>10299</v>
      </c>
      <c r="DH16" s="1440" t="s">
        <v>8352</v>
      </c>
      <c r="DI16" s="1493" t="s">
        <v>4400</v>
      </c>
    </row>
    <row r="17">
      <c r="A17" s="1464" t="s">
        <v>5996</v>
      </c>
      <c r="B17" s="1438" t="s">
        <v>10300</v>
      </c>
      <c r="C17" s="1438" t="s">
        <v>10301</v>
      </c>
      <c r="D17" s="1440" t="s">
        <v>10302</v>
      </c>
      <c r="E17" s="1483" t="s">
        <v>7519</v>
      </c>
      <c r="F17" s="1483" t="s">
        <v>9689</v>
      </c>
      <c r="G17" s="1440" t="s">
        <v>10303</v>
      </c>
      <c r="H17" s="1441"/>
      <c r="I17" s="1440" t="s">
        <v>10304</v>
      </c>
      <c r="J17" s="1440">
        <v>50.41</v>
      </c>
      <c r="K17" s="1441"/>
      <c r="L17" s="1440" t="s">
        <v>1534</v>
      </c>
      <c r="M17" s="1440" t="s">
        <v>3646</v>
      </c>
      <c r="N17" s="1440" t="s">
        <v>10305</v>
      </c>
      <c r="O17" s="1483" t="s">
        <v>10306</v>
      </c>
      <c r="P17" s="1440" t="s">
        <v>10307</v>
      </c>
      <c r="Q17" s="1440" t="s">
        <v>10308</v>
      </c>
      <c r="R17" s="1440">
        <v>58.97</v>
      </c>
      <c r="S17" s="1466"/>
      <c r="T17" s="1440" t="s">
        <v>10309</v>
      </c>
      <c r="U17" s="1440" t="s">
        <v>10310</v>
      </c>
      <c r="V17" s="1483" t="s">
        <v>8298</v>
      </c>
      <c r="W17" s="1483" t="s">
        <v>10311</v>
      </c>
      <c r="X17" s="1483" t="s">
        <v>8090</v>
      </c>
      <c r="Y17" s="1483" t="s">
        <v>10312</v>
      </c>
      <c r="Z17" s="1440"/>
      <c r="AA17" s="1440"/>
      <c r="AB17" s="1441"/>
      <c r="AC17" s="1483" t="s">
        <v>5446</v>
      </c>
      <c r="AD17" s="1483" t="s">
        <v>10313</v>
      </c>
      <c r="AE17" s="1483" t="s">
        <v>9825</v>
      </c>
      <c r="AF17" s="1483">
        <v>47.24</v>
      </c>
      <c r="AG17" s="1483" t="s">
        <v>1170</v>
      </c>
      <c r="AH17" s="1483" t="s">
        <v>8092</v>
      </c>
      <c r="AI17" s="1440" t="s">
        <v>1480</v>
      </c>
      <c r="AJ17" s="1483">
        <v>49.92</v>
      </c>
      <c r="AK17" s="1484"/>
      <c r="AL17" s="1483" t="s">
        <v>10314</v>
      </c>
      <c r="AM17" s="1490">
        <v>47.81</v>
      </c>
      <c r="AN17" s="1466"/>
      <c r="AO17" s="1483" t="s">
        <v>10315</v>
      </c>
      <c r="AP17" s="1483" t="s">
        <v>8605</v>
      </c>
      <c r="AQ17" s="1483">
        <v>58.95</v>
      </c>
      <c r="AR17" s="1448" t="s">
        <v>823</v>
      </c>
      <c r="AS17" s="1483" t="s">
        <v>10316</v>
      </c>
      <c r="AT17" s="1448" t="s">
        <v>10317</v>
      </c>
      <c r="AU17" s="1483" t="s">
        <v>2277</v>
      </c>
      <c r="AV17" s="1444"/>
      <c r="AW17" s="1483" t="s">
        <v>6924</v>
      </c>
      <c r="AX17" s="1450" t="s">
        <v>10318</v>
      </c>
      <c r="AY17" s="1483" t="s">
        <v>1003</v>
      </c>
      <c r="AZ17" s="1483" t="s">
        <v>10319</v>
      </c>
      <c r="BA17" s="1483" t="s">
        <v>5864</v>
      </c>
      <c r="BB17" s="1483" t="s">
        <v>7963</v>
      </c>
      <c r="BC17" s="1483">
        <v>47.03</v>
      </c>
      <c r="BD17" s="1444"/>
      <c r="BE17" s="1483" t="s">
        <v>10320</v>
      </c>
      <c r="BF17" s="1483" t="s">
        <v>10321</v>
      </c>
      <c r="BG17" s="1483" t="s">
        <v>10322</v>
      </c>
      <c r="BH17" s="1453" t="s">
        <v>925</v>
      </c>
      <c r="BI17" s="1453" t="s">
        <v>10323</v>
      </c>
      <c r="BJ17" s="1454"/>
      <c r="BK17" s="1447" t="s">
        <v>10324</v>
      </c>
      <c r="BL17" s="1455" t="s">
        <v>5309</v>
      </c>
      <c r="BM17" s="1483" t="s">
        <v>10325</v>
      </c>
      <c r="BN17" s="1455" t="s">
        <v>10326</v>
      </c>
      <c r="BO17" s="1455" t="s">
        <v>10327</v>
      </c>
      <c r="BP17" s="1455" t="s">
        <v>10328</v>
      </c>
      <c r="BQ17" s="1455" t="s">
        <v>10329</v>
      </c>
      <c r="BR17" s="1483" t="s">
        <v>1228</v>
      </c>
      <c r="BS17" s="1455" t="s">
        <v>10330</v>
      </c>
      <c r="BT17" s="1455">
        <v>43.28</v>
      </c>
      <c r="BU17" s="1444"/>
      <c r="BV17" s="1447" t="s">
        <v>10331</v>
      </c>
      <c r="BW17" s="1458"/>
      <c r="BX17" s="1458"/>
      <c r="BY17" s="1458"/>
      <c r="BZ17" s="1458" t="s">
        <v>10332</v>
      </c>
      <c r="CA17" s="1454"/>
      <c r="CB17" s="1453"/>
      <c r="CC17" s="1460" t="s">
        <v>1936</v>
      </c>
      <c r="CD17" s="1460"/>
      <c r="CE17" s="1509">
        <v>53.3</v>
      </c>
      <c r="CF17" s="1444"/>
      <c r="CG17" s="1458" t="s">
        <v>3715</v>
      </c>
      <c r="CH17" s="1450" t="s">
        <v>9307</v>
      </c>
      <c r="CI17" s="1483" t="s">
        <v>10333</v>
      </c>
      <c r="CJ17" s="1450" t="s">
        <v>10334</v>
      </c>
      <c r="CK17" s="1454"/>
      <c r="CL17" s="1483" t="s">
        <v>10335</v>
      </c>
      <c r="CM17" s="1448" t="s">
        <v>10336</v>
      </c>
      <c r="CN17" s="1483" t="s">
        <v>8278</v>
      </c>
      <c r="CO17" s="1483" t="s">
        <v>5598</v>
      </c>
      <c r="CP17" s="1444"/>
      <c r="CQ17" s="1483">
        <v>52.79</v>
      </c>
      <c r="CR17" s="1483" t="s">
        <v>3530</v>
      </c>
      <c r="CS17" s="1482" t="s">
        <v>10337</v>
      </c>
      <c r="CT17" s="1447" t="s">
        <v>9129</v>
      </c>
      <c r="CU17" s="1447">
        <v>33.06</v>
      </c>
      <c r="CV17" s="1483">
        <v>24.78</v>
      </c>
      <c r="CW17" s="1483" t="s">
        <v>8314</v>
      </c>
      <c r="CX17" s="1447">
        <v>51.72</v>
      </c>
      <c r="CY17" s="1483">
        <v>59.46</v>
      </c>
      <c r="CZ17" s="1510">
        <v>19.0</v>
      </c>
      <c r="DA17" s="1511">
        <v>33.3</v>
      </c>
      <c r="DB17" s="1483" t="s">
        <v>10338</v>
      </c>
      <c r="DC17" s="1447">
        <v>37.62</v>
      </c>
      <c r="DD17" s="1454"/>
      <c r="DE17" s="1483" t="s">
        <v>274</v>
      </c>
      <c r="DF17" s="1483" t="s">
        <v>6609</v>
      </c>
      <c r="DG17" s="1445" t="s">
        <v>10339</v>
      </c>
      <c r="DH17" s="1483" t="s">
        <v>8730</v>
      </c>
      <c r="DI17" s="1483" t="s">
        <v>10340</v>
      </c>
    </row>
    <row r="18">
      <c r="A18" s="1437"/>
      <c r="B18" s="1439"/>
      <c r="C18" s="1512"/>
      <c r="D18" s="1440"/>
      <c r="E18" s="1440"/>
      <c r="F18" s="1440"/>
      <c r="G18" s="1440"/>
      <c r="H18" s="1441"/>
      <c r="I18" s="1440"/>
      <c r="J18" s="1440"/>
      <c r="K18" s="1441"/>
      <c r="L18" s="1440"/>
      <c r="M18" s="1440"/>
      <c r="N18" s="1440"/>
      <c r="O18" s="1440"/>
      <c r="P18" s="1440"/>
      <c r="Q18" s="1440"/>
      <c r="R18" s="1440"/>
      <c r="S18" s="1441"/>
      <c r="T18" s="1440"/>
      <c r="U18" s="1440"/>
      <c r="V18" s="1440"/>
      <c r="W18" s="1440"/>
      <c r="X18" s="1440"/>
      <c r="Y18" s="1440"/>
      <c r="Z18" s="1440"/>
      <c r="AA18" s="1440"/>
      <c r="AB18" s="1441"/>
      <c r="AC18" s="1513"/>
      <c r="AD18" s="1440"/>
      <c r="AE18" s="1440"/>
      <c r="AF18" s="1440"/>
      <c r="AG18" s="1440"/>
      <c r="AH18" s="1440"/>
      <c r="AI18" s="1440"/>
      <c r="AJ18" s="1440"/>
      <c r="AK18" s="1444"/>
      <c r="AL18" s="1514"/>
      <c r="AM18" s="1515"/>
      <c r="AN18" s="1441"/>
      <c r="AO18" s="1516"/>
      <c r="AP18" s="1517"/>
      <c r="AQ18" s="1517"/>
      <c r="AR18" s="1517"/>
      <c r="AS18" s="1517"/>
      <c r="AT18" s="1517"/>
      <c r="AU18" s="1517"/>
      <c r="AV18" s="1444"/>
      <c r="AW18" s="1517"/>
      <c r="AX18" s="1518"/>
      <c r="AY18" s="1518"/>
      <c r="AZ18" s="1518"/>
      <c r="BA18" s="1518"/>
      <c r="BB18" s="1518"/>
      <c r="BC18" s="1518"/>
      <c r="BD18" s="1444"/>
      <c r="BE18" s="1518"/>
      <c r="BF18" s="1450"/>
      <c r="BG18" s="1519"/>
      <c r="BH18" s="1519"/>
      <c r="BI18" s="1453"/>
      <c r="BJ18" s="1454"/>
      <c r="BK18" s="1447"/>
      <c r="BL18" s="1455"/>
      <c r="BM18" s="1455"/>
      <c r="BN18" s="1455"/>
      <c r="BO18" s="1455"/>
      <c r="BP18" s="1455"/>
      <c r="BQ18" s="1455"/>
      <c r="BR18" s="1455"/>
      <c r="BS18" s="1455"/>
      <c r="BT18" s="1520"/>
      <c r="BU18" s="1444"/>
      <c r="BV18" s="1447"/>
      <c r="BW18" s="1458"/>
      <c r="BX18" s="1458"/>
      <c r="BY18" s="1458"/>
      <c r="BZ18" s="1458"/>
      <c r="CA18" s="1454"/>
      <c r="CB18" s="1519"/>
      <c r="CC18" s="1513"/>
      <c r="CD18" s="1513"/>
      <c r="CE18" s="1513"/>
      <c r="CF18" s="1444"/>
      <c r="CG18" s="1521"/>
      <c r="CH18" s="1450"/>
      <c r="CI18" s="1450"/>
      <c r="CJ18" s="1450"/>
      <c r="CK18" s="1454"/>
      <c r="CL18" s="1447"/>
      <c r="CM18" s="1448"/>
      <c r="CN18" s="1448"/>
      <c r="CO18" s="1448"/>
      <c r="CP18" s="1444"/>
      <c r="CQ18" s="1517"/>
      <c r="CR18" s="1493"/>
      <c r="CS18" s="1447"/>
      <c r="CT18" s="1447"/>
      <c r="CU18" s="1447"/>
      <c r="CV18" s="1447"/>
      <c r="CW18" s="1515"/>
      <c r="CX18" s="1447"/>
      <c r="CY18" s="1447"/>
      <c r="CZ18" s="1447"/>
      <c r="DA18" s="1447"/>
      <c r="DB18" s="1447"/>
      <c r="DC18" s="1447"/>
      <c r="DD18" s="1454"/>
      <c r="DE18" s="1516"/>
      <c r="DF18" s="1514"/>
      <c r="DG18" s="1514"/>
      <c r="DH18" s="1440"/>
      <c r="DI18" s="1522"/>
    </row>
    <row r="19">
      <c r="A19" s="1437"/>
      <c r="B19" s="1439"/>
      <c r="C19" s="1512"/>
      <c r="D19" s="1440"/>
      <c r="E19" s="1440"/>
      <c r="F19" s="1440"/>
      <c r="G19" s="1440"/>
      <c r="H19" s="1441"/>
      <c r="I19" s="1440"/>
      <c r="J19" s="1440"/>
      <c r="K19" s="1441"/>
      <c r="L19" s="1440"/>
      <c r="M19" s="1440"/>
      <c r="N19" s="1440"/>
      <c r="O19" s="1440"/>
      <c r="P19" s="1440"/>
      <c r="Q19" s="1440"/>
      <c r="R19" s="1440"/>
      <c r="S19" s="1441"/>
      <c r="T19" s="1440"/>
      <c r="U19" s="1440"/>
      <c r="V19" s="1440"/>
      <c r="W19" s="1440"/>
      <c r="X19" s="1440"/>
      <c r="Y19" s="1440"/>
      <c r="Z19" s="1440"/>
      <c r="AA19" s="1440"/>
      <c r="AB19" s="1441"/>
      <c r="AC19" s="1513"/>
      <c r="AD19" s="1440"/>
      <c r="AE19" s="1440"/>
      <c r="AF19" s="1440"/>
      <c r="AG19" s="1440"/>
      <c r="AH19" s="1440"/>
      <c r="AI19" s="1440"/>
      <c r="AJ19" s="1440"/>
      <c r="AK19" s="1444"/>
      <c r="AL19" s="1514"/>
      <c r="AM19" s="1515"/>
      <c r="AN19" s="1441"/>
      <c r="AO19" s="1516"/>
      <c r="AP19" s="1517"/>
      <c r="AQ19" s="1517"/>
      <c r="AR19" s="1517"/>
      <c r="AS19" s="1517"/>
      <c r="AT19" s="1517"/>
      <c r="AU19" s="1517"/>
      <c r="AV19" s="1444"/>
      <c r="AW19" s="1517"/>
      <c r="AX19" s="1518"/>
      <c r="AY19" s="1518"/>
      <c r="AZ19" s="1518"/>
      <c r="BA19" s="1518"/>
      <c r="BB19" s="1518"/>
      <c r="BC19" s="1518"/>
      <c r="BD19" s="1444"/>
      <c r="BE19" s="1518"/>
      <c r="BF19" s="1450"/>
      <c r="BG19" s="1519"/>
      <c r="BH19" s="1519"/>
      <c r="BI19" s="1453"/>
      <c r="BJ19" s="1454"/>
      <c r="BK19" s="1447"/>
      <c r="BL19" s="1455"/>
      <c r="BM19" s="1455"/>
      <c r="BN19" s="1455"/>
      <c r="BO19" s="1455"/>
      <c r="BP19" s="1455"/>
      <c r="BQ19" s="1455"/>
      <c r="BR19" s="1455"/>
      <c r="BS19" s="1455"/>
      <c r="BT19" s="1520"/>
      <c r="BU19" s="1444"/>
      <c r="BV19" s="1447"/>
      <c r="BW19" s="1458"/>
      <c r="BX19" s="1458"/>
      <c r="BY19" s="1458"/>
      <c r="BZ19" s="1458"/>
      <c r="CA19" s="1454"/>
      <c r="CB19" s="1519"/>
      <c r="CC19" s="1513"/>
      <c r="CD19" s="1513"/>
      <c r="CE19" s="1513"/>
      <c r="CF19" s="1444"/>
      <c r="CG19" s="1521"/>
      <c r="CH19" s="1450"/>
      <c r="CI19" s="1450"/>
      <c r="CJ19" s="1450"/>
      <c r="CK19" s="1454"/>
      <c r="CL19" s="1447"/>
      <c r="CM19" s="1448"/>
      <c r="CN19" s="1448"/>
      <c r="CO19" s="1448"/>
      <c r="CP19" s="1444"/>
      <c r="CQ19" s="1517"/>
      <c r="CR19" s="1493"/>
      <c r="CS19" s="1447"/>
      <c r="CT19" s="1447"/>
      <c r="CU19" s="1447"/>
      <c r="CV19" s="1447"/>
      <c r="CW19" s="1515"/>
      <c r="CX19" s="1447"/>
      <c r="CY19" s="1447"/>
      <c r="CZ19" s="1447"/>
      <c r="DA19" s="1447"/>
      <c r="DB19" s="1447"/>
      <c r="DC19" s="1447"/>
      <c r="DD19" s="1454"/>
      <c r="DE19" s="1516"/>
      <c r="DF19" s="1514"/>
      <c r="DG19" s="1514"/>
      <c r="DH19" s="1440"/>
      <c r="DI19" s="1522"/>
    </row>
    <row r="20">
      <c r="A20" s="1437"/>
      <c r="B20" s="1439"/>
      <c r="C20" s="1512"/>
      <c r="D20" s="1440"/>
      <c r="E20" s="1440"/>
      <c r="F20" s="1440"/>
      <c r="G20" s="1440"/>
      <c r="H20" s="1441"/>
      <c r="I20" s="1440"/>
      <c r="J20" s="1440"/>
      <c r="K20" s="1441"/>
      <c r="L20" s="1440"/>
      <c r="M20" s="1440"/>
      <c r="N20" s="1440"/>
      <c r="O20" s="1440"/>
      <c r="P20" s="1440"/>
      <c r="Q20" s="1440"/>
      <c r="R20" s="1440"/>
      <c r="S20" s="1441"/>
      <c r="T20" s="1440"/>
      <c r="U20" s="1440"/>
      <c r="V20" s="1440"/>
      <c r="W20" s="1440"/>
      <c r="X20" s="1440"/>
      <c r="Y20" s="1440"/>
      <c r="Z20" s="1440"/>
      <c r="AA20" s="1440"/>
      <c r="AB20" s="1441"/>
      <c r="AC20" s="1513"/>
      <c r="AD20" s="1440"/>
      <c r="AE20" s="1440"/>
      <c r="AF20" s="1440"/>
      <c r="AG20" s="1440"/>
      <c r="AH20" s="1440"/>
      <c r="AI20" s="1440"/>
      <c r="AJ20" s="1440"/>
      <c r="AK20" s="1444"/>
      <c r="AL20" s="1514"/>
      <c r="AM20" s="1515"/>
      <c r="AN20" s="1441"/>
      <c r="AO20" s="1516"/>
      <c r="AP20" s="1517"/>
      <c r="AQ20" s="1517"/>
      <c r="AR20" s="1517"/>
      <c r="AS20" s="1517"/>
      <c r="AT20" s="1517"/>
      <c r="AU20" s="1517"/>
      <c r="AV20" s="1444"/>
      <c r="AW20" s="1517"/>
      <c r="AX20" s="1518"/>
      <c r="AY20" s="1518"/>
      <c r="AZ20" s="1518"/>
      <c r="BA20" s="1518"/>
      <c r="BB20" s="1518"/>
      <c r="BC20" s="1518"/>
      <c r="BD20" s="1444"/>
      <c r="BE20" s="1518"/>
      <c r="BF20" s="1450"/>
      <c r="BG20" s="1519"/>
      <c r="BH20" s="1519"/>
      <c r="BI20" s="1453"/>
      <c r="BJ20" s="1454"/>
      <c r="BK20" s="1447"/>
      <c r="BL20" s="1455"/>
      <c r="BM20" s="1455"/>
      <c r="BN20" s="1455"/>
      <c r="BO20" s="1455"/>
      <c r="BP20" s="1455"/>
      <c r="BQ20" s="1455"/>
      <c r="BR20" s="1455"/>
      <c r="BS20" s="1455"/>
      <c r="BT20" s="1520"/>
      <c r="BU20" s="1444"/>
      <c r="BV20" s="1447"/>
      <c r="BW20" s="1458"/>
      <c r="BX20" s="1458"/>
      <c r="BY20" s="1458"/>
      <c r="BZ20" s="1458"/>
      <c r="CA20" s="1454"/>
      <c r="CB20" s="1519"/>
      <c r="CC20" s="1513"/>
      <c r="CD20" s="1513"/>
      <c r="CE20" s="1513"/>
      <c r="CF20" s="1444"/>
      <c r="CG20" s="1521"/>
      <c r="CH20" s="1450"/>
      <c r="CI20" s="1450"/>
      <c r="CJ20" s="1450"/>
      <c r="CK20" s="1454"/>
      <c r="CL20" s="1447"/>
      <c r="CM20" s="1448"/>
      <c r="CN20" s="1448"/>
      <c r="CO20" s="1448"/>
      <c r="CP20" s="1444"/>
      <c r="CQ20" s="1517"/>
      <c r="CR20" s="1493"/>
      <c r="CS20" s="1447"/>
      <c r="CT20" s="1447"/>
      <c r="CU20" s="1447"/>
      <c r="CV20" s="1447"/>
      <c r="CW20" s="1515"/>
      <c r="CX20" s="1447"/>
      <c r="CY20" s="1447"/>
      <c r="CZ20" s="1447"/>
      <c r="DA20" s="1447"/>
      <c r="DB20" s="1447"/>
      <c r="DC20" s="1447"/>
      <c r="DD20" s="1454"/>
      <c r="DE20" s="1516"/>
      <c r="DF20" s="1514"/>
      <c r="DG20" s="1514"/>
      <c r="DH20" s="1440"/>
      <c r="DI20" s="1522"/>
    </row>
    <row r="21">
      <c r="A21" s="1437"/>
      <c r="B21" s="1439"/>
      <c r="C21" s="1512"/>
      <c r="D21" s="1440"/>
      <c r="E21" s="1440"/>
      <c r="F21" s="1440"/>
      <c r="G21" s="1440"/>
      <c r="H21" s="1441"/>
      <c r="I21" s="1440"/>
      <c r="J21" s="1440"/>
      <c r="K21" s="1441"/>
      <c r="L21" s="1440"/>
      <c r="M21" s="1440"/>
      <c r="N21" s="1440"/>
      <c r="O21" s="1440"/>
      <c r="P21" s="1440"/>
      <c r="Q21" s="1440"/>
      <c r="R21" s="1440"/>
      <c r="S21" s="1441"/>
      <c r="T21" s="1440"/>
      <c r="U21" s="1440"/>
      <c r="V21" s="1440"/>
      <c r="W21" s="1440"/>
      <c r="X21" s="1440"/>
      <c r="Y21" s="1440"/>
      <c r="Z21" s="1440"/>
      <c r="AA21" s="1440"/>
      <c r="AB21" s="1441"/>
      <c r="AC21" s="1513"/>
      <c r="AD21" s="1440"/>
      <c r="AE21" s="1440"/>
      <c r="AF21" s="1440"/>
      <c r="AG21" s="1440"/>
      <c r="AH21" s="1440"/>
      <c r="AI21" s="1440"/>
      <c r="AJ21" s="1440"/>
      <c r="AK21" s="1444"/>
      <c r="AL21" s="1514"/>
      <c r="AM21" s="1515"/>
      <c r="AN21" s="1441"/>
      <c r="AO21" s="1516"/>
      <c r="AP21" s="1517"/>
      <c r="AQ21" s="1517"/>
      <c r="AR21" s="1517"/>
      <c r="AS21" s="1517"/>
      <c r="AT21" s="1517"/>
      <c r="AU21" s="1517"/>
      <c r="AV21" s="1444"/>
      <c r="AW21" s="1517"/>
      <c r="AX21" s="1518"/>
      <c r="AY21" s="1518"/>
      <c r="AZ21" s="1518"/>
      <c r="BA21" s="1518"/>
      <c r="BB21" s="1518"/>
      <c r="BC21" s="1518"/>
      <c r="BD21" s="1444"/>
      <c r="BE21" s="1518"/>
      <c r="BF21" s="1450"/>
      <c r="BG21" s="1519"/>
      <c r="BH21" s="1519"/>
      <c r="BI21" s="1453"/>
      <c r="BJ21" s="1454"/>
      <c r="BK21" s="1447"/>
      <c r="BL21" s="1455"/>
      <c r="BM21" s="1455"/>
      <c r="BN21" s="1455"/>
      <c r="BO21" s="1455"/>
      <c r="BP21" s="1455"/>
      <c r="BQ21" s="1455"/>
      <c r="BR21" s="1455"/>
      <c r="BS21" s="1455"/>
      <c r="BT21" s="1520"/>
      <c r="BU21" s="1444"/>
      <c r="BV21" s="1447"/>
      <c r="BW21" s="1458"/>
      <c r="BX21" s="1458"/>
      <c r="BY21" s="1458"/>
      <c r="BZ21" s="1458"/>
      <c r="CA21" s="1454"/>
      <c r="CB21" s="1519"/>
      <c r="CC21" s="1513"/>
      <c r="CD21" s="1513"/>
      <c r="CE21" s="1513"/>
      <c r="CF21" s="1444"/>
      <c r="CG21" s="1521"/>
      <c r="CH21" s="1450"/>
      <c r="CI21" s="1450"/>
      <c r="CJ21" s="1450"/>
      <c r="CK21" s="1454"/>
      <c r="CL21" s="1447"/>
      <c r="CM21" s="1448"/>
      <c r="CN21" s="1448"/>
      <c r="CO21" s="1448"/>
      <c r="CP21" s="1444"/>
      <c r="CQ21" s="1517"/>
      <c r="CR21" s="1493"/>
      <c r="CS21" s="1447"/>
      <c r="CT21" s="1447"/>
      <c r="CU21" s="1447"/>
      <c r="CV21" s="1447"/>
      <c r="CW21" s="1515"/>
      <c r="CX21" s="1447"/>
      <c r="CY21" s="1447"/>
      <c r="CZ21" s="1447"/>
      <c r="DA21" s="1447"/>
      <c r="DB21" s="1447"/>
      <c r="DC21" s="1447"/>
      <c r="DD21" s="1454"/>
      <c r="DE21" s="1516"/>
      <c r="DF21" s="1514"/>
      <c r="DG21" s="1514"/>
      <c r="DH21" s="1440"/>
      <c r="DI21" s="1522"/>
    </row>
    <row r="22">
      <c r="A22" s="1437"/>
      <c r="B22" s="1439"/>
      <c r="C22" s="1512"/>
      <c r="D22" s="1440"/>
      <c r="E22" s="1440"/>
      <c r="F22" s="1440"/>
      <c r="G22" s="1440"/>
      <c r="H22" s="1441"/>
      <c r="I22" s="1440"/>
      <c r="J22" s="1440"/>
      <c r="K22" s="1441"/>
      <c r="L22" s="1440"/>
      <c r="M22" s="1440"/>
      <c r="N22" s="1440"/>
      <c r="O22" s="1440"/>
      <c r="P22" s="1440"/>
      <c r="Q22" s="1440"/>
      <c r="R22" s="1440"/>
      <c r="S22" s="1441"/>
      <c r="T22" s="1440"/>
      <c r="U22" s="1440"/>
      <c r="V22" s="1440"/>
      <c r="W22" s="1440"/>
      <c r="X22" s="1440"/>
      <c r="Y22" s="1440"/>
      <c r="Z22" s="1440"/>
      <c r="AA22" s="1440"/>
      <c r="AB22" s="1441"/>
      <c r="AC22" s="1513"/>
      <c r="AD22" s="1440"/>
      <c r="AE22" s="1440"/>
      <c r="AF22" s="1440"/>
      <c r="AG22" s="1440"/>
      <c r="AH22" s="1440"/>
      <c r="AI22" s="1440"/>
      <c r="AJ22" s="1440"/>
      <c r="AK22" s="1444"/>
      <c r="AL22" s="1514"/>
      <c r="AM22" s="1515"/>
      <c r="AN22" s="1441"/>
      <c r="AO22" s="1516"/>
      <c r="AP22" s="1517"/>
      <c r="AQ22" s="1517"/>
      <c r="AR22" s="1517"/>
      <c r="AS22" s="1517"/>
      <c r="AT22" s="1517"/>
      <c r="AU22" s="1517"/>
      <c r="AV22" s="1444"/>
      <c r="AW22" s="1517"/>
      <c r="AX22" s="1518"/>
      <c r="AY22" s="1518"/>
      <c r="AZ22" s="1518"/>
      <c r="BA22" s="1518"/>
      <c r="BB22" s="1518"/>
      <c r="BC22" s="1518"/>
      <c r="BD22" s="1444"/>
      <c r="BE22" s="1518"/>
      <c r="BF22" s="1450"/>
      <c r="BG22" s="1519"/>
      <c r="BH22" s="1519"/>
      <c r="BI22" s="1453"/>
      <c r="BJ22" s="1454"/>
      <c r="BK22" s="1447"/>
      <c r="BL22" s="1455"/>
      <c r="BM22" s="1455"/>
      <c r="BN22" s="1455"/>
      <c r="BO22" s="1455"/>
      <c r="BP22" s="1455"/>
      <c r="BQ22" s="1455"/>
      <c r="BR22" s="1455"/>
      <c r="BS22" s="1455"/>
      <c r="BT22" s="1520"/>
      <c r="BU22" s="1444"/>
      <c r="BV22" s="1447"/>
      <c r="BW22" s="1458"/>
      <c r="BX22" s="1458"/>
      <c r="BY22" s="1458"/>
      <c r="BZ22" s="1458"/>
      <c r="CA22" s="1454"/>
      <c r="CB22" s="1519"/>
      <c r="CC22" s="1513"/>
      <c r="CD22" s="1513"/>
      <c r="CE22" s="1513"/>
      <c r="CF22" s="1444"/>
      <c r="CG22" s="1521"/>
      <c r="CH22" s="1450"/>
      <c r="CI22" s="1450"/>
      <c r="CJ22" s="1450"/>
      <c r="CK22" s="1454"/>
      <c r="CL22" s="1447"/>
      <c r="CM22" s="1448"/>
      <c r="CN22" s="1448"/>
      <c r="CO22" s="1448"/>
      <c r="CP22" s="1444"/>
      <c r="CQ22" s="1517"/>
      <c r="CR22" s="1493"/>
      <c r="CS22" s="1447"/>
      <c r="CT22" s="1447"/>
      <c r="CU22" s="1447"/>
      <c r="CV22" s="1447"/>
      <c r="CW22" s="1515"/>
      <c r="CX22" s="1447"/>
      <c r="CY22" s="1447"/>
      <c r="CZ22" s="1447"/>
      <c r="DA22" s="1447"/>
      <c r="DB22" s="1447"/>
      <c r="DC22" s="1447"/>
      <c r="DD22" s="1454"/>
      <c r="DE22" s="1516"/>
      <c r="DF22" s="1514"/>
      <c r="DG22" s="1514"/>
      <c r="DH22" s="1440"/>
      <c r="DI22" s="1522"/>
    </row>
    <row r="23">
      <c r="A23" s="1437"/>
      <c r="B23" s="1439"/>
      <c r="C23" s="1512"/>
      <c r="D23" s="1440"/>
      <c r="E23" s="1440"/>
      <c r="F23" s="1440"/>
      <c r="G23" s="1440"/>
      <c r="H23" s="1441"/>
      <c r="I23" s="1440"/>
      <c r="J23" s="1440"/>
      <c r="K23" s="1441"/>
      <c r="L23" s="1440"/>
      <c r="M23" s="1440"/>
      <c r="N23" s="1440"/>
      <c r="O23" s="1440"/>
      <c r="P23" s="1440"/>
      <c r="Q23" s="1440"/>
      <c r="R23" s="1440"/>
      <c r="S23" s="1441"/>
      <c r="T23" s="1440"/>
      <c r="U23" s="1440"/>
      <c r="V23" s="1440"/>
      <c r="W23" s="1440"/>
      <c r="X23" s="1440"/>
      <c r="Y23" s="1440"/>
      <c r="Z23" s="1440"/>
      <c r="AA23" s="1440"/>
      <c r="AB23" s="1441"/>
      <c r="AC23" s="1513"/>
      <c r="AD23" s="1440"/>
      <c r="AE23" s="1440"/>
      <c r="AF23" s="1440"/>
      <c r="AG23" s="1440"/>
      <c r="AH23" s="1440"/>
      <c r="AI23" s="1440"/>
      <c r="AJ23" s="1440"/>
      <c r="AK23" s="1444"/>
      <c r="AL23" s="1514"/>
      <c r="AM23" s="1515"/>
      <c r="AN23" s="1441"/>
      <c r="AO23" s="1516"/>
      <c r="AP23" s="1517"/>
      <c r="AQ23" s="1517"/>
      <c r="AR23" s="1517"/>
      <c r="AS23" s="1517"/>
      <c r="AT23" s="1517"/>
      <c r="AU23" s="1517"/>
      <c r="AV23" s="1444"/>
      <c r="AW23" s="1517"/>
      <c r="AX23" s="1518"/>
      <c r="AY23" s="1518"/>
      <c r="AZ23" s="1518"/>
      <c r="BA23" s="1518"/>
      <c r="BB23" s="1518"/>
      <c r="BC23" s="1518"/>
      <c r="BD23" s="1444"/>
      <c r="BE23" s="1518"/>
      <c r="BF23" s="1450"/>
      <c r="BG23" s="1519"/>
      <c r="BH23" s="1519"/>
      <c r="BI23" s="1453"/>
      <c r="BJ23" s="1454"/>
      <c r="BK23" s="1447"/>
      <c r="BL23" s="1455"/>
      <c r="BM23" s="1455"/>
      <c r="BN23" s="1455"/>
      <c r="BO23" s="1455"/>
      <c r="BP23" s="1455"/>
      <c r="BQ23" s="1455"/>
      <c r="BR23" s="1455"/>
      <c r="BS23" s="1455"/>
      <c r="BT23" s="1520"/>
      <c r="BU23" s="1444"/>
      <c r="BV23" s="1447"/>
      <c r="BW23" s="1458"/>
      <c r="BX23" s="1458"/>
      <c r="BY23" s="1458"/>
      <c r="BZ23" s="1458"/>
      <c r="CA23" s="1454"/>
      <c r="CB23" s="1519"/>
      <c r="CC23" s="1513"/>
      <c r="CD23" s="1513"/>
      <c r="CE23" s="1513"/>
      <c r="CF23" s="1444"/>
      <c r="CG23" s="1521"/>
      <c r="CH23" s="1450"/>
      <c r="CI23" s="1450"/>
      <c r="CJ23" s="1450"/>
      <c r="CK23" s="1454"/>
      <c r="CL23" s="1447"/>
      <c r="CM23" s="1448"/>
      <c r="CN23" s="1448"/>
      <c r="CO23" s="1448"/>
      <c r="CP23" s="1444"/>
      <c r="CQ23" s="1517"/>
      <c r="CR23" s="1493"/>
      <c r="CS23" s="1447"/>
      <c r="CT23" s="1447"/>
      <c r="CU23" s="1447"/>
      <c r="CV23" s="1447"/>
      <c r="CW23" s="1515"/>
      <c r="CX23" s="1447"/>
      <c r="CY23" s="1447"/>
      <c r="CZ23" s="1447"/>
      <c r="DA23" s="1447"/>
      <c r="DB23" s="1447"/>
      <c r="DC23" s="1447"/>
      <c r="DD23" s="1454"/>
      <c r="DE23" s="1516"/>
      <c r="DF23" s="1514"/>
      <c r="DG23" s="1514"/>
      <c r="DH23" s="1440"/>
      <c r="DI23" s="1522"/>
    </row>
    <row r="24">
      <c r="A24" s="1437"/>
      <c r="B24" s="1439"/>
      <c r="C24" s="1512"/>
      <c r="D24" s="1440"/>
      <c r="E24" s="1440"/>
      <c r="F24" s="1440"/>
      <c r="G24" s="1440"/>
      <c r="H24" s="1441"/>
      <c r="I24" s="1440"/>
      <c r="J24" s="1440"/>
      <c r="K24" s="1441"/>
      <c r="L24" s="1440"/>
      <c r="M24" s="1440"/>
      <c r="N24" s="1440"/>
      <c r="O24" s="1440"/>
      <c r="P24" s="1440"/>
      <c r="Q24" s="1440"/>
      <c r="R24" s="1440"/>
      <c r="S24" s="1441"/>
      <c r="T24" s="1440"/>
      <c r="U24" s="1440"/>
      <c r="V24" s="1440"/>
      <c r="W24" s="1440"/>
      <c r="X24" s="1440"/>
      <c r="Y24" s="1440"/>
      <c r="Z24" s="1440"/>
      <c r="AA24" s="1440"/>
      <c r="AB24" s="1441"/>
      <c r="AC24" s="1513"/>
      <c r="AD24" s="1440"/>
      <c r="AE24" s="1440"/>
      <c r="AF24" s="1440"/>
      <c r="AG24" s="1440"/>
      <c r="AH24" s="1440"/>
      <c r="AI24" s="1440"/>
      <c r="AJ24" s="1440"/>
      <c r="AK24" s="1444"/>
      <c r="AL24" s="1514"/>
      <c r="AM24" s="1515"/>
      <c r="AN24" s="1441"/>
      <c r="AO24" s="1516"/>
      <c r="AP24" s="1517"/>
      <c r="AQ24" s="1517"/>
      <c r="AR24" s="1517"/>
      <c r="AS24" s="1517"/>
      <c r="AT24" s="1517"/>
      <c r="AU24" s="1517"/>
      <c r="AV24" s="1444"/>
      <c r="AW24" s="1517"/>
      <c r="AX24" s="1518"/>
      <c r="AY24" s="1518"/>
      <c r="AZ24" s="1518"/>
      <c r="BA24" s="1518"/>
      <c r="BB24" s="1518"/>
      <c r="BC24" s="1518"/>
      <c r="BD24" s="1444"/>
      <c r="BE24" s="1518"/>
      <c r="BF24" s="1450"/>
      <c r="BG24" s="1519"/>
      <c r="BH24" s="1519"/>
      <c r="BI24" s="1453"/>
      <c r="BJ24" s="1454"/>
      <c r="BK24" s="1447"/>
      <c r="BL24" s="1455"/>
      <c r="BM24" s="1455"/>
      <c r="BN24" s="1455"/>
      <c r="BO24" s="1455"/>
      <c r="BP24" s="1455"/>
      <c r="BQ24" s="1455"/>
      <c r="BR24" s="1455"/>
      <c r="BS24" s="1455"/>
      <c r="BT24" s="1520"/>
      <c r="BU24" s="1444"/>
      <c r="BV24" s="1447"/>
      <c r="BW24" s="1458"/>
      <c r="BX24" s="1458"/>
      <c r="BY24" s="1458"/>
      <c r="BZ24" s="1458"/>
      <c r="CA24" s="1454"/>
      <c r="CB24" s="1519"/>
      <c r="CC24" s="1513"/>
      <c r="CD24" s="1513"/>
      <c r="CE24" s="1513"/>
      <c r="CF24" s="1444"/>
      <c r="CG24" s="1521"/>
      <c r="CH24" s="1450"/>
      <c r="CI24" s="1450"/>
      <c r="CJ24" s="1450"/>
      <c r="CK24" s="1454"/>
      <c r="CL24" s="1447"/>
      <c r="CM24" s="1448"/>
      <c r="CN24" s="1448"/>
      <c r="CO24" s="1448"/>
      <c r="CP24" s="1444"/>
      <c r="CQ24" s="1517"/>
      <c r="CR24" s="1493"/>
      <c r="CS24" s="1447"/>
      <c r="CT24" s="1447"/>
      <c r="CU24" s="1447"/>
      <c r="CV24" s="1447"/>
      <c r="CW24" s="1515"/>
      <c r="CX24" s="1447"/>
      <c r="CY24" s="1447"/>
      <c r="CZ24" s="1447"/>
      <c r="DA24" s="1447"/>
      <c r="DB24" s="1447"/>
      <c r="DC24" s="1447"/>
      <c r="DD24" s="1454"/>
      <c r="DE24" s="1516"/>
      <c r="DF24" s="1514"/>
      <c r="DG24" s="1514"/>
      <c r="DH24" s="1440"/>
      <c r="DI24" s="1522"/>
    </row>
    <row r="25">
      <c r="A25" s="1437"/>
      <c r="B25" s="1439"/>
      <c r="C25" s="1512"/>
      <c r="D25" s="1440"/>
      <c r="E25" s="1440"/>
      <c r="F25" s="1440"/>
      <c r="G25" s="1440"/>
      <c r="H25" s="1441"/>
      <c r="I25" s="1440"/>
      <c r="J25" s="1440"/>
      <c r="K25" s="1441"/>
      <c r="L25" s="1440"/>
      <c r="M25" s="1440"/>
      <c r="N25" s="1440"/>
      <c r="O25" s="1440"/>
      <c r="P25" s="1440"/>
      <c r="Q25" s="1440"/>
      <c r="R25" s="1440"/>
      <c r="S25" s="1441"/>
      <c r="T25" s="1440"/>
      <c r="U25" s="1440"/>
      <c r="V25" s="1440"/>
      <c r="W25" s="1440"/>
      <c r="X25" s="1440"/>
      <c r="Y25" s="1440"/>
      <c r="Z25" s="1440"/>
      <c r="AA25" s="1440"/>
      <c r="AB25" s="1441"/>
      <c r="AC25" s="1513"/>
      <c r="AD25" s="1440"/>
      <c r="AE25" s="1440"/>
      <c r="AF25" s="1440"/>
      <c r="AG25" s="1440"/>
      <c r="AH25" s="1440"/>
      <c r="AI25" s="1440"/>
      <c r="AJ25" s="1440"/>
      <c r="AK25" s="1444"/>
      <c r="AL25" s="1514"/>
      <c r="AM25" s="1515"/>
      <c r="AN25" s="1441"/>
      <c r="AO25" s="1516"/>
      <c r="AP25" s="1517"/>
      <c r="AQ25" s="1517"/>
      <c r="AR25" s="1517"/>
      <c r="AS25" s="1517"/>
      <c r="AT25" s="1517"/>
      <c r="AU25" s="1517"/>
      <c r="AV25" s="1444"/>
      <c r="AW25" s="1517"/>
      <c r="AX25" s="1518"/>
      <c r="AY25" s="1518"/>
      <c r="AZ25" s="1518"/>
      <c r="BA25" s="1518"/>
      <c r="BB25" s="1518"/>
      <c r="BC25" s="1518"/>
      <c r="BD25" s="1444"/>
      <c r="BE25" s="1518"/>
      <c r="BF25" s="1450"/>
      <c r="BG25" s="1519"/>
      <c r="BH25" s="1519"/>
      <c r="BI25" s="1453"/>
      <c r="BJ25" s="1454"/>
      <c r="BK25" s="1447"/>
      <c r="BL25" s="1455"/>
      <c r="BM25" s="1455"/>
      <c r="BN25" s="1455"/>
      <c r="BO25" s="1455"/>
      <c r="BP25" s="1455"/>
      <c r="BQ25" s="1455"/>
      <c r="BR25" s="1455"/>
      <c r="BS25" s="1455"/>
      <c r="BT25" s="1520"/>
      <c r="BU25" s="1444"/>
      <c r="BV25" s="1447"/>
      <c r="BW25" s="1458"/>
      <c r="BX25" s="1458"/>
      <c r="BY25" s="1458"/>
      <c r="BZ25" s="1458"/>
      <c r="CA25" s="1454"/>
      <c r="CB25" s="1519"/>
      <c r="CC25" s="1513"/>
      <c r="CD25" s="1513"/>
      <c r="CE25" s="1513"/>
      <c r="CF25" s="1444"/>
      <c r="CG25" s="1521"/>
      <c r="CH25" s="1450"/>
      <c r="CI25" s="1450"/>
      <c r="CJ25" s="1450"/>
      <c r="CK25" s="1454"/>
      <c r="CL25" s="1447"/>
      <c r="CM25" s="1448"/>
      <c r="CN25" s="1448"/>
      <c r="CO25" s="1448"/>
      <c r="CP25" s="1444"/>
      <c r="CQ25" s="1517"/>
      <c r="CR25" s="1493"/>
      <c r="CS25" s="1447"/>
      <c r="CT25" s="1447"/>
      <c r="CU25" s="1447"/>
      <c r="CV25" s="1447"/>
      <c r="CW25" s="1515"/>
      <c r="CX25" s="1447"/>
      <c r="CY25" s="1447"/>
      <c r="CZ25" s="1447"/>
      <c r="DA25" s="1447"/>
      <c r="DB25" s="1447"/>
      <c r="DC25" s="1447"/>
      <c r="DD25" s="1454"/>
      <c r="DE25" s="1516"/>
      <c r="DF25" s="1514"/>
      <c r="DG25" s="1514"/>
      <c r="DH25" s="1440"/>
      <c r="DI25" s="1522"/>
    </row>
    <row r="26">
      <c r="A26" s="1437"/>
      <c r="B26" s="1439"/>
      <c r="C26" s="1512"/>
      <c r="D26" s="1440"/>
      <c r="E26" s="1440"/>
      <c r="F26" s="1440"/>
      <c r="G26" s="1440"/>
      <c r="H26" s="1441"/>
      <c r="I26" s="1440"/>
      <c r="J26" s="1440"/>
      <c r="K26" s="1441"/>
      <c r="L26" s="1440"/>
      <c r="M26" s="1440"/>
      <c r="N26" s="1440"/>
      <c r="O26" s="1440"/>
      <c r="P26" s="1440"/>
      <c r="Q26" s="1440"/>
      <c r="R26" s="1440"/>
      <c r="S26" s="1441"/>
      <c r="T26" s="1440"/>
      <c r="U26" s="1440"/>
      <c r="V26" s="1440"/>
      <c r="W26" s="1440"/>
      <c r="X26" s="1440"/>
      <c r="Y26" s="1440"/>
      <c r="Z26" s="1440"/>
      <c r="AA26" s="1440"/>
      <c r="AB26" s="1441"/>
      <c r="AC26" s="1513"/>
      <c r="AD26" s="1440"/>
      <c r="AE26" s="1440"/>
      <c r="AF26" s="1440"/>
      <c r="AG26" s="1440"/>
      <c r="AH26" s="1440"/>
      <c r="AI26" s="1440"/>
      <c r="AJ26" s="1440"/>
      <c r="AK26" s="1444"/>
      <c r="AL26" s="1514"/>
      <c r="AM26" s="1515"/>
      <c r="AN26" s="1441"/>
      <c r="AO26" s="1516"/>
      <c r="AP26" s="1517"/>
      <c r="AQ26" s="1517"/>
      <c r="AR26" s="1517"/>
      <c r="AS26" s="1517"/>
      <c r="AT26" s="1517"/>
      <c r="AU26" s="1517"/>
      <c r="AV26" s="1444"/>
      <c r="AW26" s="1517"/>
      <c r="AX26" s="1518"/>
      <c r="AY26" s="1518"/>
      <c r="AZ26" s="1518"/>
      <c r="BA26" s="1518"/>
      <c r="BB26" s="1518"/>
      <c r="BC26" s="1518"/>
      <c r="BD26" s="1444"/>
      <c r="BE26" s="1518"/>
      <c r="BF26" s="1450"/>
      <c r="BG26" s="1519"/>
      <c r="BH26" s="1519"/>
      <c r="BI26" s="1453"/>
      <c r="BJ26" s="1454"/>
      <c r="BK26" s="1447"/>
      <c r="BL26" s="1455"/>
      <c r="BM26" s="1455"/>
      <c r="BN26" s="1455"/>
      <c r="BO26" s="1455"/>
      <c r="BP26" s="1455"/>
      <c r="BQ26" s="1455"/>
      <c r="BR26" s="1455"/>
      <c r="BS26" s="1455"/>
      <c r="BT26" s="1520"/>
      <c r="BU26" s="1444"/>
      <c r="BV26" s="1447"/>
      <c r="BW26" s="1458"/>
      <c r="BX26" s="1458"/>
      <c r="BY26" s="1458"/>
      <c r="BZ26" s="1458"/>
      <c r="CA26" s="1454"/>
      <c r="CB26" s="1519"/>
      <c r="CC26" s="1513"/>
      <c r="CD26" s="1513"/>
      <c r="CE26" s="1513"/>
      <c r="CF26" s="1444"/>
      <c r="CG26" s="1521"/>
      <c r="CH26" s="1450"/>
      <c r="CI26" s="1450"/>
      <c r="CJ26" s="1450"/>
      <c r="CK26" s="1454"/>
      <c r="CL26" s="1447"/>
      <c r="CM26" s="1448"/>
      <c r="CN26" s="1448"/>
      <c r="CO26" s="1448"/>
      <c r="CP26" s="1444"/>
      <c r="CQ26" s="1517"/>
      <c r="CR26" s="1493"/>
      <c r="CS26" s="1447"/>
      <c r="CT26" s="1447"/>
      <c r="CU26" s="1447"/>
      <c r="CV26" s="1447"/>
      <c r="CW26" s="1515"/>
      <c r="CX26" s="1447"/>
      <c r="CY26" s="1447"/>
      <c r="CZ26" s="1447"/>
      <c r="DA26" s="1447"/>
      <c r="DB26" s="1447"/>
      <c r="DC26" s="1447"/>
      <c r="DD26" s="1454"/>
      <c r="DE26" s="1516"/>
      <c r="DF26" s="1514"/>
      <c r="DG26" s="1514"/>
      <c r="DH26" s="1440"/>
      <c r="DI26" s="1522"/>
    </row>
    <row r="27">
      <c r="A27" s="1437"/>
      <c r="B27" s="1439"/>
      <c r="C27" s="1512"/>
      <c r="D27" s="1440"/>
      <c r="E27" s="1440"/>
      <c r="F27" s="1440"/>
      <c r="G27" s="1440"/>
      <c r="H27" s="1441"/>
      <c r="I27" s="1440"/>
      <c r="J27" s="1440"/>
      <c r="K27" s="1441"/>
      <c r="L27" s="1440"/>
      <c r="M27" s="1440"/>
      <c r="N27" s="1440"/>
      <c r="O27" s="1440"/>
      <c r="P27" s="1440"/>
      <c r="Q27" s="1440"/>
      <c r="R27" s="1440"/>
      <c r="S27" s="1441"/>
      <c r="T27" s="1440"/>
      <c r="U27" s="1440"/>
      <c r="V27" s="1440"/>
      <c r="W27" s="1440"/>
      <c r="X27" s="1440"/>
      <c r="Y27" s="1440"/>
      <c r="Z27" s="1440"/>
      <c r="AA27" s="1440"/>
      <c r="AB27" s="1441"/>
      <c r="AC27" s="1513"/>
      <c r="AD27" s="1440"/>
      <c r="AE27" s="1440"/>
      <c r="AF27" s="1440"/>
      <c r="AG27" s="1440"/>
      <c r="AH27" s="1440"/>
      <c r="AI27" s="1440"/>
      <c r="AJ27" s="1440"/>
      <c r="AK27" s="1444"/>
      <c r="AL27" s="1514"/>
      <c r="AM27" s="1515"/>
      <c r="AN27" s="1441"/>
      <c r="AO27" s="1516"/>
      <c r="AP27" s="1517"/>
      <c r="AQ27" s="1517"/>
      <c r="AR27" s="1517"/>
      <c r="AS27" s="1517"/>
      <c r="AT27" s="1517"/>
      <c r="AU27" s="1517"/>
      <c r="AV27" s="1444"/>
      <c r="AW27" s="1517"/>
      <c r="AX27" s="1518"/>
      <c r="AY27" s="1518"/>
      <c r="AZ27" s="1518"/>
      <c r="BA27" s="1518"/>
      <c r="BB27" s="1518"/>
      <c r="BC27" s="1518"/>
      <c r="BD27" s="1444"/>
      <c r="BE27" s="1518"/>
      <c r="BF27" s="1450"/>
      <c r="BG27" s="1519"/>
      <c r="BH27" s="1519"/>
      <c r="BI27" s="1453"/>
      <c r="BJ27" s="1454"/>
      <c r="BK27" s="1447"/>
      <c r="BL27" s="1455"/>
      <c r="BM27" s="1455"/>
      <c r="BN27" s="1455"/>
      <c r="BO27" s="1455"/>
      <c r="BP27" s="1455"/>
      <c r="BQ27" s="1455"/>
      <c r="BR27" s="1455"/>
      <c r="BS27" s="1455"/>
      <c r="BT27" s="1520"/>
      <c r="BU27" s="1444"/>
      <c r="BV27" s="1447"/>
      <c r="BW27" s="1458"/>
      <c r="BX27" s="1458"/>
      <c r="BY27" s="1458"/>
      <c r="BZ27" s="1458"/>
      <c r="CA27" s="1454"/>
      <c r="CB27" s="1519"/>
      <c r="CC27" s="1513"/>
      <c r="CD27" s="1513"/>
      <c r="CE27" s="1513"/>
      <c r="CF27" s="1444"/>
      <c r="CG27" s="1521"/>
      <c r="CH27" s="1450"/>
      <c r="CI27" s="1450"/>
      <c r="CJ27" s="1450"/>
      <c r="CK27" s="1454"/>
      <c r="CL27" s="1447"/>
      <c r="CM27" s="1448"/>
      <c r="CN27" s="1448"/>
      <c r="CO27" s="1448"/>
      <c r="CP27" s="1444"/>
      <c r="CQ27" s="1517"/>
      <c r="CR27" s="1493"/>
      <c r="CS27" s="1447"/>
      <c r="CT27" s="1447"/>
      <c r="CU27" s="1447"/>
      <c r="CV27" s="1447"/>
      <c r="CW27" s="1515"/>
      <c r="CX27" s="1447"/>
      <c r="CY27" s="1447"/>
      <c r="CZ27" s="1447"/>
      <c r="DA27" s="1447"/>
      <c r="DB27" s="1447"/>
      <c r="DC27" s="1447"/>
      <c r="DD27" s="1454"/>
      <c r="DE27" s="1516"/>
      <c r="DF27" s="1514"/>
      <c r="DG27" s="1514"/>
      <c r="DH27" s="1440"/>
      <c r="DI27" s="1522"/>
    </row>
    <row r="28">
      <c r="A28" s="1437"/>
      <c r="B28" s="1439"/>
      <c r="C28" s="1512"/>
      <c r="D28" s="1440"/>
      <c r="E28" s="1440"/>
      <c r="F28" s="1440"/>
      <c r="G28" s="1440"/>
      <c r="H28" s="1441"/>
      <c r="I28" s="1440"/>
      <c r="J28" s="1440"/>
      <c r="K28" s="1441"/>
      <c r="L28" s="1440"/>
      <c r="M28" s="1440"/>
      <c r="N28" s="1440"/>
      <c r="O28" s="1440"/>
      <c r="P28" s="1440"/>
      <c r="Q28" s="1440"/>
      <c r="R28" s="1440"/>
      <c r="S28" s="1441"/>
      <c r="T28" s="1440"/>
      <c r="U28" s="1440"/>
      <c r="V28" s="1440"/>
      <c r="W28" s="1440"/>
      <c r="X28" s="1440"/>
      <c r="Y28" s="1440"/>
      <c r="Z28" s="1440"/>
      <c r="AA28" s="1440"/>
      <c r="AB28" s="1441"/>
      <c r="AC28" s="1513"/>
      <c r="AD28" s="1440"/>
      <c r="AE28" s="1440"/>
      <c r="AF28" s="1440"/>
      <c r="AG28" s="1440"/>
      <c r="AH28" s="1440"/>
      <c r="AI28" s="1440"/>
      <c r="AJ28" s="1440"/>
      <c r="AK28" s="1444"/>
      <c r="AL28" s="1514"/>
      <c r="AM28" s="1515"/>
      <c r="AN28" s="1441"/>
      <c r="AO28" s="1516"/>
      <c r="AP28" s="1517"/>
      <c r="AQ28" s="1517"/>
      <c r="AR28" s="1517"/>
      <c r="AS28" s="1517"/>
      <c r="AT28" s="1517"/>
      <c r="AU28" s="1517"/>
      <c r="AV28" s="1444"/>
      <c r="AW28" s="1517"/>
      <c r="AX28" s="1518"/>
      <c r="AY28" s="1518"/>
      <c r="AZ28" s="1518"/>
      <c r="BA28" s="1518"/>
      <c r="BB28" s="1518"/>
      <c r="BC28" s="1518"/>
      <c r="BD28" s="1444"/>
      <c r="BE28" s="1518"/>
      <c r="BF28" s="1450"/>
      <c r="BG28" s="1519"/>
      <c r="BH28" s="1519"/>
      <c r="BI28" s="1453"/>
      <c r="BJ28" s="1454"/>
      <c r="BK28" s="1447"/>
      <c r="BL28" s="1455"/>
      <c r="BM28" s="1455"/>
      <c r="BN28" s="1455"/>
      <c r="BO28" s="1455"/>
      <c r="BP28" s="1455"/>
      <c r="BQ28" s="1455"/>
      <c r="BR28" s="1455"/>
      <c r="BS28" s="1455"/>
      <c r="BT28" s="1520"/>
      <c r="BU28" s="1444"/>
      <c r="BV28" s="1447"/>
      <c r="BW28" s="1458"/>
      <c r="BX28" s="1458"/>
      <c r="BY28" s="1458"/>
      <c r="BZ28" s="1458"/>
      <c r="CA28" s="1454"/>
      <c r="CB28" s="1519"/>
      <c r="CC28" s="1513"/>
      <c r="CD28" s="1513"/>
      <c r="CE28" s="1513"/>
      <c r="CF28" s="1444"/>
      <c r="CG28" s="1521"/>
      <c r="CH28" s="1450"/>
      <c r="CI28" s="1450"/>
      <c r="CJ28" s="1450"/>
      <c r="CK28" s="1454"/>
      <c r="CL28" s="1447"/>
      <c r="CM28" s="1448"/>
      <c r="CN28" s="1448"/>
      <c r="CO28" s="1448"/>
      <c r="CP28" s="1444"/>
      <c r="CQ28" s="1517"/>
      <c r="CR28" s="1493"/>
      <c r="CS28" s="1447"/>
      <c r="CT28" s="1447"/>
      <c r="CU28" s="1447"/>
      <c r="CV28" s="1447"/>
      <c r="CW28" s="1515"/>
      <c r="CX28" s="1447"/>
      <c r="CY28" s="1447"/>
      <c r="CZ28" s="1447"/>
      <c r="DA28" s="1447"/>
      <c r="DB28" s="1447"/>
      <c r="DC28" s="1447"/>
      <c r="DD28" s="1454"/>
      <c r="DE28" s="1516"/>
      <c r="DF28" s="1514"/>
      <c r="DG28" s="1514"/>
      <c r="DH28" s="1440"/>
      <c r="DI28" s="1522"/>
    </row>
    <row r="29">
      <c r="A29" s="1437"/>
      <c r="B29" s="1439"/>
      <c r="C29" s="1512"/>
      <c r="D29" s="1440"/>
      <c r="E29" s="1440"/>
      <c r="F29" s="1440"/>
      <c r="G29" s="1440"/>
      <c r="H29" s="1441"/>
      <c r="I29" s="1440"/>
      <c r="J29" s="1440"/>
      <c r="K29" s="1441"/>
      <c r="L29" s="1440"/>
      <c r="M29" s="1440"/>
      <c r="N29" s="1440"/>
      <c r="O29" s="1440"/>
      <c r="P29" s="1440"/>
      <c r="Q29" s="1440"/>
      <c r="R29" s="1440"/>
      <c r="S29" s="1441"/>
      <c r="T29" s="1440"/>
      <c r="U29" s="1440"/>
      <c r="V29" s="1440"/>
      <c r="W29" s="1440"/>
      <c r="X29" s="1440"/>
      <c r="Y29" s="1440"/>
      <c r="Z29" s="1440"/>
      <c r="AA29" s="1440"/>
      <c r="AB29" s="1441"/>
      <c r="AC29" s="1513"/>
      <c r="AD29" s="1440"/>
      <c r="AE29" s="1440"/>
      <c r="AF29" s="1440"/>
      <c r="AG29" s="1440"/>
      <c r="AH29" s="1440"/>
      <c r="AI29" s="1440"/>
      <c r="AJ29" s="1440"/>
      <c r="AK29" s="1444"/>
      <c r="AL29" s="1514"/>
      <c r="AM29" s="1515"/>
      <c r="AN29" s="1441"/>
      <c r="AO29" s="1516"/>
      <c r="AP29" s="1517"/>
      <c r="AQ29" s="1517"/>
      <c r="AR29" s="1517"/>
      <c r="AS29" s="1517"/>
      <c r="AT29" s="1517"/>
      <c r="AU29" s="1517"/>
      <c r="AV29" s="1444"/>
      <c r="AW29" s="1517"/>
      <c r="AX29" s="1518"/>
      <c r="AY29" s="1518"/>
      <c r="AZ29" s="1518"/>
      <c r="BA29" s="1518"/>
      <c r="BB29" s="1518"/>
      <c r="BC29" s="1518"/>
      <c r="BD29" s="1444"/>
      <c r="BE29" s="1518"/>
      <c r="BF29" s="1450"/>
      <c r="BG29" s="1519"/>
      <c r="BH29" s="1519"/>
      <c r="BI29" s="1453"/>
      <c r="BJ29" s="1454"/>
      <c r="BK29" s="1447"/>
      <c r="BL29" s="1455"/>
      <c r="BM29" s="1455"/>
      <c r="BN29" s="1455"/>
      <c r="BO29" s="1455"/>
      <c r="BP29" s="1455"/>
      <c r="BQ29" s="1455"/>
      <c r="BR29" s="1455"/>
      <c r="BS29" s="1455"/>
      <c r="BT29" s="1520"/>
      <c r="BU29" s="1444"/>
      <c r="BV29" s="1447"/>
      <c r="BW29" s="1458"/>
      <c r="BX29" s="1458"/>
      <c r="BY29" s="1458"/>
      <c r="BZ29" s="1458"/>
      <c r="CA29" s="1454"/>
      <c r="CB29" s="1519"/>
      <c r="CC29" s="1513"/>
      <c r="CD29" s="1513"/>
      <c r="CE29" s="1513"/>
      <c r="CF29" s="1444"/>
      <c r="CG29" s="1521"/>
      <c r="CH29" s="1450"/>
      <c r="CI29" s="1450"/>
      <c r="CJ29" s="1450"/>
      <c r="CK29" s="1454"/>
      <c r="CL29" s="1447"/>
      <c r="CM29" s="1448"/>
      <c r="CN29" s="1448"/>
      <c r="CO29" s="1448"/>
      <c r="CP29" s="1444"/>
      <c r="CQ29" s="1517"/>
      <c r="CR29" s="1493"/>
      <c r="CS29" s="1447"/>
      <c r="CT29" s="1447"/>
      <c r="CU29" s="1447"/>
      <c r="CV29" s="1447"/>
      <c r="CW29" s="1515"/>
      <c r="CX29" s="1447"/>
      <c r="CY29" s="1447"/>
      <c r="CZ29" s="1447"/>
      <c r="DA29" s="1447"/>
      <c r="DB29" s="1447"/>
      <c r="DC29" s="1447"/>
      <c r="DD29" s="1454"/>
      <c r="DE29" s="1516"/>
      <c r="DF29" s="1514"/>
      <c r="DG29" s="1514"/>
      <c r="DH29" s="1440"/>
      <c r="DI29" s="1522"/>
    </row>
    <row r="30">
      <c r="A30" s="1437"/>
      <c r="B30" s="1439"/>
      <c r="C30" s="1512"/>
      <c r="D30" s="1440"/>
      <c r="E30" s="1440"/>
      <c r="F30" s="1440"/>
      <c r="G30" s="1440"/>
      <c r="H30" s="1441"/>
      <c r="I30" s="1440"/>
      <c r="J30" s="1440"/>
      <c r="K30" s="1441"/>
      <c r="L30" s="1440"/>
      <c r="M30" s="1440"/>
      <c r="N30" s="1440"/>
      <c r="O30" s="1440"/>
      <c r="P30" s="1440"/>
      <c r="Q30" s="1440"/>
      <c r="R30" s="1440"/>
      <c r="S30" s="1441"/>
      <c r="T30" s="1440"/>
      <c r="U30" s="1440"/>
      <c r="V30" s="1440"/>
      <c r="W30" s="1440"/>
      <c r="X30" s="1440"/>
      <c r="Y30" s="1440"/>
      <c r="Z30" s="1440"/>
      <c r="AA30" s="1440"/>
      <c r="AB30" s="1441"/>
      <c r="AC30" s="1513"/>
      <c r="AD30" s="1440"/>
      <c r="AE30" s="1440"/>
      <c r="AF30" s="1440"/>
      <c r="AG30" s="1440"/>
      <c r="AH30" s="1440"/>
      <c r="AI30" s="1440"/>
      <c r="AJ30" s="1440"/>
      <c r="AK30" s="1444"/>
      <c r="AL30" s="1514"/>
      <c r="AM30" s="1515"/>
      <c r="AN30" s="1441"/>
      <c r="AO30" s="1516"/>
      <c r="AP30" s="1517"/>
      <c r="AQ30" s="1517"/>
      <c r="AR30" s="1517"/>
      <c r="AS30" s="1517"/>
      <c r="AT30" s="1517"/>
      <c r="AU30" s="1517"/>
      <c r="AV30" s="1444"/>
      <c r="AW30" s="1517"/>
      <c r="AX30" s="1518"/>
      <c r="AY30" s="1518"/>
      <c r="AZ30" s="1518"/>
      <c r="BA30" s="1518"/>
      <c r="BB30" s="1518"/>
      <c r="BC30" s="1518"/>
      <c r="BD30" s="1444"/>
      <c r="BE30" s="1518"/>
      <c r="BF30" s="1450"/>
      <c r="BG30" s="1519"/>
      <c r="BH30" s="1519"/>
      <c r="BI30" s="1453"/>
      <c r="BJ30" s="1454"/>
      <c r="BK30" s="1447"/>
      <c r="BL30" s="1455"/>
      <c r="BM30" s="1455"/>
      <c r="BN30" s="1455"/>
      <c r="BO30" s="1455"/>
      <c r="BP30" s="1455"/>
      <c r="BQ30" s="1455"/>
      <c r="BR30" s="1455"/>
      <c r="BS30" s="1455"/>
      <c r="BT30" s="1520"/>
      <c r="BU30" s="1444"/>
      <c r="BV30" s="1447"/>
      <c r="BW30" s="1458"/>
      <c r="BX30" s="1458"/>
      <c r="BY30" s="1458"/>
      <c r="BZ30" s="1458"/>
      <c r="CA30" s="1454"/>
      <c r="CB30" s="1519"/>
      <c r="CC30" s="1513"/>
      <c r="CD30" s="1513"/>
      <c r="CE30" s="1513"/>
      <c r="CF30" s="1444"/>
      <c r="CG30" s="1521"/>
      <c r="CH30" s="1450"/>
      <c r="CI30" s="1450"/>
      <c r="CJ30" s="1450"/>
      <c r="CK30" s="1454"/>
      <c r="CL30" s="1447"/>
      <c r="CM30" s="1448"/>
      <c r="CN30" s="1448"/>
      <c r="CO30" s="1448"/>
      <c r="CP30" s="1444"/>
      <c r="CQ30" s="1517"/>
      <c r="CR30" s="1493"/>
      <c r="CS30" s="1447"/>
      <c r="CT30" s="1447"/>
      <c r="CU30" s="1447"/>
      <c r="CV30" s="1447"/>
      <c r="CW30" s="1515"/>
      <c r="CX30" s="1447"/>
      <c r="CY30" s="1447"/>
      <c r="CZ30" s="1447"/>
      <c r="DA30" s="1447"/>
      <c r="DB30" s="1447"/>
      <c r="DC30" s="1447"/>
      <c r="DD30" s="1454"/>
      <c r="DE30" s="1516"/>
      <c r="DF30" s="1514"/>
      <c r="DG30" s="1514"/>
      <c r="DH30" s="1440"/>
      <c r="DI30" s="1522"/>
    </row>
    <row r="31">
      <c r="A31" s="1437"/>
      <c r="B31" s="1439"/>
      <c r="C31" s="1512"/>
      <c r="D31" s="1440"/>
      <c r="E31" s="1440"/>
      <c r="F31" s="1440"/>
      <c r="G31" s="1440"/>
      <c r="H31" s="1441"/>
      <c r="I31" s="1440"/>
      <c r="J31" s="1440"/>
      <c r="K31" s="1441"/>
      <c r="L31" s="1440"/>
      <c r="M31" s="1440"/>
      <c r="N31" s="1440"/>
      <c r="O31" s="1440"/>
      <c r="P31" s="1440"/>
      <c r="Q31" s="1440"/>
      <c r="R31" s="1440"/>
      <c r="S31" s="1441"/>
      <c r="T31" s="1440"/>
      <c r="U31" s="1440"/>
      <c r="V31" s="1440"/>
      <c r="W31" s="1440"/>
      <c r="X31" s="1440"/>
      <c r="Y31" s="1440"/>
      <c r="Z31" s="1440"/>
      <c r="AA31" s="1440"/>
      <c r="AB31" s="1441"/>
      <c r="AC31" s="1513"/>
      <c r="AD31" s="1440"/>
      <c r="AE31" s="1440"/>
      <c r="AF31" s="1440"/>
      <c r="AG31" s="1440"/>
      <c r="AH31" s="1440"/>
      <c r="AI31" s="1440"/>
      <c r="AJ31" s="1440"/>
      <c r="AK31" s="1444"/>
      <c r="AL31" s="1514"/>
      <c r="AM31" s="1515"/>
      <c r="AN31" s="1441"/>
      <c r="AO31" s="1516"/>
      <c r="AP31" s="1517"/>
      <c r="AQ31" s="1517"/>
      <c r="AR31" s="1517"/>
      <c r="AS31" s="1517"/>
      <c r="AT31" s="1517"/>
      <c r="AU31" s="1517"/>
      <c r="AV31" s="1444"/>
      <c r="AW31" s="1517"/>
      <c r="AX31" s="1518"/>
      <c r="AY31" s="1518"/>
      <c r="AZ31" s="1518"/>
      <c r="BA31" s="1518"/>
      <c r="BB31" s="1518"/>
      <c r="BC31" s="1518"/>
      <c r="BD31" s="1444"/>
      <c r="BE31" s="1518"/>
      <c r="BF31" s="1450"/>
      <c r="BG31" s="1519"/>
      <c r="BH31" s="1519"/>
      <c r="BI31" s="1453"/>
      <c r="BJ31" s="1454"/>
      <c r="BK31" s="1447"/>
      <c r="BL31" s="1455"/>
      <c r="BM31" s="1455"/>
      <c r="BN31" s="1455"/>
      <c r="BO31" s="1455"/>
      <c r="BP31" s="1455"/>
      <c r="BQ31" s="1455"/>
      <c r="BR31" s="1455"/>
      <c r="BS31" s="1455"/>
      <c r="BT31" s="1520"/>
      <c r="BU31" s="1444"/>
      <c r="BV31" s="1447"/>
      <c r="BW31" s="1458"/>
      <c r="BX31" s="1458"/>
      <c r="BY31" s="1458"/>
      <c r="BZ31" s="1458"/>
      <c r="CA31" s="1454"/>
      <c r="CB31" s="1519"/>
      <c r="CC31" s="1513"/>
      <c r="CD31" s="1513"/>
      <c r="CE31" s="1513"/>
      <c r="CF31" s="1444"/>
      <c r="CG31" s="1521"/>
      <c r="CH31" s="1450"/>
      <c r="CI31" s="1450"/>
      <c r="CJ31" s="1450"/>
      <c r="CK31" s="1454"/>
      <c r="CL31" s="1447"/>
      <c r="CM31" s="1448"/>
      <c r="CN31" s="1448"/>
      <c r="CO31" s="1448"/>
      <c r="CP31" s="1444"/>
      <c r="CQ31" s="1517"/>
      <c r="CR31" s="1493"/>
      <c r="CS31" s="1447"/>
      <c r="CT31" s="1447"/>
      <c r="CU31" s="1447"/>
      <c r="CV31" s="1447"/>
      <c r="CW31" s="1515"/>
      <c r="CX31" s="1447"/>
      <c r="CY31" s="1447"/>
      <c r="CZ31" s="1447"/>
      <c r="DA31" s="1447"/>
      <c r="DB31" s="1447"/>
      <c r="DC31" s="1447"/>
      <c r="DD31" s="1454"/>
      <c r="DE31" s="1516"/>
      <c r="DF31" s="1514"/>
      <c r="DG31" s="1514"/>
      <c r="DH31" s="1440"/>
      <c r="DI31" s="1522"/>
    </row>
    <row r="32">
      <c r="A32" s="1437"/>
      <c r="B32" s="1439"/>
      <c r="C32" s="1512"/>
      <c r="D32" s="1440"/>
      <c r="E32" s="1440"/>
      <c r="F32" s="1440"/>
      <c r="G32" s="1440"/>
      <c r="H32" s="1441"/>
      <c r="I32" s="1440"/>
      <c r="J32" s="1440"/>
      <c r="K32" s="1441"/>
      <c r="L32" s="1440"/>
      <c r="M32" s="1440"/>
      <c r="N32" s="1440"/>
      <c r="O32" s="1440"/>
      <c r="P32" s="1440"/>
      <c r="Q32" s="1440"/>
      <c r="R32" s="1440"/>
      <c r="S32" s="1441"/>
      <c r="T32" s="1440"/>
      <c r="U32" s="1440"/>
      <c r="V32" s="1440"/>
      <c r="W32" s="1440"/>
      <c r="X32" s="1440"/>
      <c r="Y32" s="1440"/>
      <c r="Z32" s="1440"/>
      <c r="AA32" s="1440"/>
      <c r="AB32" s="1441"/>
      <c r="AC32" s="1513"/>
      <c r="AD32" s="1440"/>
      <c r="AE32" s="1440"/>
      <c r="AF32" s="1440"/>
      <c r="AG32" s="1440"/>
      <c r="AH32" s="1440"/>
      <c r="AI32" s="1440"/>
      <c r="AJ32" s="1440"/>
      <c r="AK32" s="1444"/>
      <c r="AL32" s="1514"/>
      <c r="AM32" s="1515"/>
      <c r="AN32" s="1441"/>
      <c r="AO32" s="1516"/>
      <c r="AP32" s="1517"/>
      <c r="AQ32" s="1517"/>
      <c r="AR32" s="1517"/>
      <c r="AS32" s="1517"/>
      <c r="AT32" s="1517"/>
      <c r="AU32" s="1517"/>
      <c r="AV32" s="1444"/>
      <c r="AW32" s="1517"/>
      <c r="AX32" s="1518"/>
      <c r="AY32" s="1518"/>
      <c r="AZ32" s="1518"/>
      <c r="BA32" s="1518"/>
      <c r="BB32" s="1518"/>
      <c r="BC32" s="1518"/>
      <c r="BD32" s="1444"/>
      <c r="BE32" s="1518"/>
      <c r="BF32" s="1450"/>
      <c r="BG32" s="1519"/>
      <c r="BH32" s="1519"/>
      <c r="BI32" s="1453"/>
      <c r="BJ32" s="1454"/>
      <c r="BK32" s="1447"/>
      <c r="BL32" s="1455"/>
      <c r="BM32" s="1455"/>
      <c r="BN32" s="1455"/>
      <c r="BO32" s="1455"/>
      <c r="BP32" s="1455"/>
      <c r="BQ32" s="1455"/>
      <c r="BR32" s="1455"/>
      <c r="BS32" s="1455"/>
      <c r="BT32" s="1520"/>
      <c r="BU32" s="1444"/>
      <c r="BV32" s="1447"/>
      <c r="BW32" s="1458"/>
      <c r="BX32" s="1458"/>
      <c r="BY32" s="1458"/>
      <c r="BZ32" s="1458"/>
      <c r="CA32" s="1454"/>
      <c r="CB32" s="1519"/>
      <c r="CC32" s="1513"/>
      <c r="CD32" s="1513"/>
      <c r="CE32" s="1513"/>
      <c r="CF32" s="1444"/>
      <c r="CG32" s="1521"/>
      <c r="CH32" s="1450"/>
      <c r="CI32" s="1450"/>
      <c r="CJ32" s="1450"/>
      <c r="CK32" s="1454"/>
      <c r="CL32" s="1447"/>
      <c r="CM32" s="1448"/>
      <c r="CN32" s="1448"/>
      <c r="CO32" s="1448"/>
      <c r="CP32" s="1444"/>
      <c r="CQ32" s="1517"/>
      <c r="CR32" s="1493"/>
      <c r="CS32" s="1447"/>
      <c r="CT32" s="1447"/>
      <c r="CU32" s="1447"/>
      <c r="CV32" s="1447"/>
      <c r="CW32" s="1515"/>
      <c r="CX32" s="1447"/>
      <c r="CY32" s="1447"/>
      <c r="CZ32" s="1447"/>
      <c r="DA32" s="1447"/>
      <c r="DB32" s="1447"/>
      <c r="DC32" s="1447"/>
      <c r="DD32" s="1454"/>
      <c r="DE32" s="1516"/>
      <c r="DF32" s="1514"/>
      <c r="DG32" s="1514"/>
      <c r="DH32" s="1440"/>
      <c r="DI32" s="1522"/>
    </row>
    <row r="33">
      <c r="A33" s="1437"/>
      <c r="B33" s="1439"/>
      <c r="C33" s="1512"/>
      <c r="D33" s="1440"/>
      <c r="E33" s="1440"/>
      <c r="F33" s="1440"/>
      <c r="G33" s="1440"/>
      <c r="H33" s="1441"/>
      <c r="I33" s="1440"/>
      <c r="J33" s="1440"/>
      <c r="K33" s="1441"/>
      <c r="L33" s="1440"/>
      <c r="M33" s="1440"/>
      <c r="N33" s="1440"/>
      <c r="O33" s="1440"/>
      <c r="P33" s="1440"/>
      <c r="Q33" s="1440"/>
      <c r="R33" s="1440"/>
      <c r="S33" s="1441"/>
      <c r="T33" s="1440"/>
      <c r="U33" s="1440"/>
      <c r="V33" s="1440"/>
      <c r="W33" s="1440"/>
      <c r="X33" s="1440"/>
      <c r="Y33" s="1440"/>
      <c r="Z33" s="1440"/>
      <c r="AA33" s="1440"/>
      <c r="AB33" s="1441"/>
      <c r="AC33" s="1513"/>
      <c r="AD33" s="1440"/>
      <c r="AE33" s="1440"/>
      <c r="AF33" s="1440"/>
      <c r="AG33" s="1440"/>
      <c r="AH33" s="1440"/>
      <c r="AI33" s="1440"/>
      <c r="AJ33" s="1440"/>
      <c r="AK33" s="1444"/>
      <c r="AL33" s="1514"/>
      <c r="AM33" s="1515"/>
      <c r="AN33" s="1441"/>
      <c r="AO33" s="1516"/>
      <c r="AP33" s="1517"/>
      <c r="AQ33" s="1517"/>
      <c r="AR33" s="1517"/>
      <c r="AS33" s="1517"/>
      <c r="AT33" s="1517"/>
      <c r="AU33" s="1517"/>
      <c r="AV33" s="1444"/>
      <c r="AW33" s="1517"/>
      <c r="AX33" s="1518"/>
      <c r="AY33" s="1518"/>
      <c r="AZ33" s="1518"/>
      <c r="BA33" s="1518"/>
      <c r="BB33" s="1518"/>
      <c r="BC33" s="1518"/>
      <c r="BD33" s="1444"/>
      <c r="BE33" s="1518"/>
      <c r="BF33" s="1450"/>
      <c r="BG33" s="1519"/>
      <c r="BH33" s="1519"/>
      <c r="BI33" s="1453"/>
      <c r="BJ33" s="1454"/>
      <c r="BK33" s="1447"/>
      <c r="BL33" s="1455"/>
      <c r="BM33" s="1455"/>
      <c r="BN33" s="1455"/>
      <c r="BO33" s="1455"/>
      <c r="BP33" s="1455"/>
      <c r="BQ33" s="1455"/>
      <c r="BR33" s="1455"/>
      <c r="BS33" s="1455"/>
      <c r="BT33" s="1520"/>
      <c r="BU33" s="1444"/>
      <c r="BV33" s="1447"/>
      <c r="BW33" s="1458"/>
      <c r="BX33" s="1458"/>
      <c r="BY33" s="1458"/>
      <c r="BZ33" s="1458"/>
      <c r="CA33" s="1454"/>
      <c r="CB33" s="1519"/>
      <c r="CC33" s="1513"/>
      <c r="CD33" s="1513"/>
      <c r="CE33" s="1513"/>
      <c r="CF33" s="1444"/>
      <c r="CG33" s="1521"/>
      <c r="CH33" s="1450"/>
      <c r="CI33" s="1450"/>
      <c r="CJ33" s="1450"/>
      <c r="CK33" s="1454"/>
      <c r="CL33" s="1447"/>
      <c r="CM33" s="1448"/>
      <c r="CN33" s="1448"/>
      <c r="CO33" s="1448"/>
      <c r="CP33" s="1444"/>
      <c r="CQ33" s="1517"/>
      <c r="CR33" s="1493"/>
      <c r="CS33" s="1447"/>
      <c r="CT33" s="1447"/>
      <c r="CU33" s="1447"/>
      <c r="CV33" s="1447"/>
      <c r="CW33" s="1515"/>
      <c r="CX33" s="1447"/>
      <c r="CY33" s="1447"/>
      <c r="CZ33" s="1447"/>
      <c r="DA33" s="1447"/>
      <c r="DB33" s="1447"/>
      <c r="DC33" s="1447"/>
      <c r="DD33" s="1454"/>
      <c r="DE33" s="1516"/>
      <c r="DF33" s="1514"/>
      <c r="DG33" s="1514"/>
      <c r="DH33" s="1440"/>
      <c r="DI33" s="1522"/>
    </row>
    <row r="34">
      <c r="A34" s="1437"/>
      <c r="B34" s="1439"/>
      <c r="C34" s="1512"/>
      <c r="D34" s="1440"/>
      <c r="E34" s="1440"/>
      <c r="F34" s="1440"/>
      <c r="G34" s="1440"/>
      <c r="H34" s="1441"/>
      <c r="I34" s="1440"/>
      <c r="J34" s="1440"/>
      <c r="K34" s="1441"/>
      <c r="L34" s="1440"/>
      <c r="M34" s="1440"/>
      <c r="N34" s="1440"/>
      <c r="O34" s="1440"/>
      <c r="P34" s="1440"/>
      <c r="Q34" s="1440"/>
      <c r="R34" s="1440"/>
      <c r="S34" s="1441"/>
      <c r="T34" s="1440"/>
      <c r="U34" s="1440"/>
      <c r="V34" s="1440"/>
      <c r="W34" s="1440"/>
      <c r="X34" s="1440"/>
      <c r="Y34" s="1440"/>
      <c r="Z34" s="1440"/>
      <c r="AA34" s="1440"/>
      <c r="AB34" s="1441"/>
      <c r="AC34" s="1513"/>
      <c r="AD34" s="1440"/>
      <c r="AE34" s="1440"/>
      <c r="AF34" s="1440"/>
      <c r="AG34" s="1440"/>
      <c r="AH34" s="1440"/>
      <c r="AI34" s="1440"/>
      <c r="AJ34" s="1440"/>
      <c r="AK34" s="1444"/>
      <c r="AL34" s="1514"/>
      <c r="AM34" s="1515"/>
      <c r="AN34" s="1441"/>
      <c r="AO34" s="1516"/>
      <c r="AP34" s="1517"/>
      <c r="AQ34" s="1517"/>
      <c r="AR34" s="1517"/>
      <c r="AS34" s="1517"/>
      <c r="AT34" s="1517"/>
      <c r="AU34" s="1517"/>
      <c r="AV34" s="1444"/>
      <c r="AW34" s="1517"/>
      <c r="AX34" s="1518"/>
      <c r="AY34" s="1518"/>
      <c r="AZ34" s="1518"/>
      <c r="BA34" s="1518"/>
      <c r="BB34" s="1518"/>
      <c r="BC34" s="1518"/>
      <c r="BD34" s="1444"/>
      <c r="BE34" s="1518"/>
      <c r="BF34" s="1450"/>
      <c r="BG34" s="1519"/>
      <c r="BH34" s="1519"/>
      <c r="BI34" s="1453"/>
      <c r="BJ34" s="1454"/>
      <c r="BK34" s="1447"/>
      <c r="BL34" s="1455"/>
      <c r="BM34" s="1455"/>
      <c r="BN34" s="1455"/>
      <c r="BO34" s="1455"/>
      <c r="BP34" s="1455"/>
      <c r="BQ34" s="1455"/>
      <c r="BR34" s="1455"/>
      <c r="BS34" s="1455"/>
      <c r="BT34" s="1520"/>
      <c r="BU34" s="1444"/>
      <c r="BV34" s="1447"/>
      <c r="BW34" s="1458"/>
      <c r="BX34" s="1458"/>
      <c r="BY34" s="1458"/>
      <c r="BZ34" s="1458"/>
      <c r="CA34" s="1454"/>
      <c r="CB34" s="1519"/>
      <c r="CC34" s="1513"/>
      <c r="CD34" s="1513"/>
      <c r="CE34" s="1513"/>
      <c r="CF34" s="1444"/>
      <c r="CG34" s="1521"/>
      <c r="CH34" s="1450"/>
      <c r="CI34" s="1450"/>
      <c r="CJ34" s="1450"/>
      <c r="CK34" s="1454"/>
      <c r="CL34" s="1447"/>
      <c r="CM34" s="1448"/>
      <c r="CN34" s="1448"/>
      <c r="CO34" s="1448"/>
      <c r="CP34" s="1444"/>
      <c r="CQ34" s="1517"/>
      <c r="CR34" s="1493"/>
      <c r="CS34" s="1447"/>
      <c r="CT34" s="1447"/>
      <c r="CU34" s="1447"/>
      <c r="CV34" s="1447"/>
      <c r="CW34" s="1515"/>
      <c r="CX34" s="1447"/>
      <c r="CY34" s="1447"/>
      <c r="CZ34" s="1447"/>
      <c r="DA34" s="1447"/>
      <c r="DB34" s="1447"/>
      <c r="DC34" s="1447"/>
      <c r="DD34" s="1454"/>
      <c r="DE34" s="1516"/>
      <c r="DF34" s="1514"/>
      <c r="DG34" s="1514"/>
      <c r="DH34" s="1440"/>
      <c r="DI34" s="1522"/>
    </row>
    <row r="35">
      <c r="A35" s="1437"/>
      <c r="B35" s="1439"/>
      <c r="C35" s="1512"/>
      <c r="D35" s="1440"/>
      <c r="E35" s="1440"/>
      <c r="F35" s="1440"/>
      <c r="G35" s="1440"/>
      <c r="H35" s="1441"/>
      <c r="I35" s="1440"/>
      <c r="J35" s="1440"/>
      <c r="K35" s="1441"/>
      <c r="L35" s="1440"/>
      <c r="M35" s="1440"/>
      <c r="N35" s="1440"/>
      <c r="O35" s="1440"/>
      <c r="P35" s="1440"/>
      <c r="Q35" s="1440"/>
      <c r="R35" s="1440"/>
      <c r="S35" s="1441"/>
      <c r="T35" s="1440"/>
      <c r="U35" s="1440"/>
      <c r="V35" s="1440"/>
      <c r="W35" s="1440"/>
      <c r="X35" s="1440"/>
      <c r="Y35" s="1440"/>
      <c r="Z35" s="1440"/>
      <c r="AA35" s="1440"/>
      <c r="AB35" s="1441"/>
      <c r="AC35" s="1513"/>
      <c r="AD35" s="1440"/>
      <c r="AE35" s="1440"/>
      <c r="AF35" s="1440"/>
      <c r="AG35" s="1440"/>
      <c r="AH35" s="1440"/>
      <c r="AI35" s="1440"/>
      <c r="AJ35" s="1440"/>
      <c r="AK35" s="1444"/>
      <c r="AL35" s="1514"/>
      <c r="AM35" s="1515"/>
      <c r="AN35" s="1441"/>
      <c r="AO35" s="1516"/>
      <c r="AP35" s="1517"/>
      <c r="AQ35" s="1517"/>
      <c r="AR35" s="1517"/>
      <c r="AS35" s="1517"/>
      <c r="AT35" s="1517"/>
      <c r="AU35" s="1517"/>
      <c r="AV35" s="1444"/>
      <c r="AW35" s="1517"/>
      <c r="AX35" s="1518"/>
      <c r="AY35" s="1518"/>
      <c r="AZ35" s="1518"/>
      <c r="BA35" s="1518"/>
      <c r="BB35" s="1518"/>
      <c r="BC35" s="1518"/>
      <c r="BD35" s="1444"/>
      <c r="BE35" s="1518"/>
      <c r="BF35" s="1450"/>
      <c r="BG35" s="1519"/>
      <c r="BH35" s="1519"/>
      <c r="BI35" s="1453"/>
      <c r="BJ35" s="1454"/>
      <c r="BK35" s="1447"/>
      <c r="BL35" s="1455"/>
      <c r="BM35" s="1455"/>
      <c r="BN35" s="1455"/>
      <c r="BO35" s="1455"/>
      <c r="BP35" s="1455"/>
      <c r="BQ35" s="1455"/>
      <c r="BR35" s="1455"/>
      <c r="BS35" s="1455"/>
      <c r="BT35" s="1520"/>
      <c r="BU35" s="1444"/>
      <c r="BV35" s="1447"/>
      <c r="BW35" s="1458"/>
      <c r="BX35" s="1458"/>
      <c r="BY35" s="1458"/>
      <c r="BZ35" s="1458"/>
      <c r="CA35" s="1454"/>
      <c r="CB35" s="1519"/>
      <c r="CC35" s="1513"/>
      <c r="CD35" s="1513"/>
      <c r="CE35" s="1513"/>
      <c r="CF35" s="1444"/>
      <c r="CG35" s="1521"/>
      <c r="CH35" s="1450"/>
      <c r="CI35" s="1450"/>
      <c r="CJ35" s="1450"/>
      <c r="CK35" s="1454"/>
      <c r="CL35" s="1447"/>
      <c r="CM35" s="1448"/>
      <c r="CN35" s="1448"/>
      <c r="CO35" s="1448"/>
      <c r="CP35" s="1444"/>
      <c r="CQ35" s="1517"/>
      <c r="CR35" s="1493"/>
      <c r="CS35" s="1447"/>
      <c r="CT35" s="1447"/>
      <c r="CU35" s="1447"/>
      <c r="CV35" s="1447"/>
      <c r="CW35" s="1515"/>
      <c r="CX35" s="1447"/>
      <c r="CY35" s="1447"/>
      <c r="CZ35" s="1447"/>
      <c r="DA35" s="1447"/>
      <c r="DB35" s="1447"/>
      <c r="DC35" s="1447"/>
      <c r="DD35" s="1454"/>
      <c r="DE35" s="1516"/>
      <c r="DF35" s="1514"/>
      <c r="DG35" s="1514"/>
      <c r="DH35" s="1440"/>
      <c r="DI35" s="1522"/>
    </row>
    <row r="36">
      <c r="A36" s="1437"/>
      <c r="B36" s="1439"/>
      <c r="C36" s="1512"/>
      <c r="D36" s="1440"/>
      <c r="E36" s="1440"/>
      <c r="F36" s="1440"/>
      <c r="G36" s="1440"/>
      <c r="H36" s="1441"/>
      <c r="I36" s="1440"/>
      <c r="J36" s="1440"/>
      <c r="K36" s="1441"/>
      <c r="L36" s="1440"/>
      <c r="M36" s="1440"/>
      <c r="N36" s="1440"/>
      <c r="O36" s="1440"/>
      <c r="P36" s="1440"/>
      <c r="Q36" s="1440"/>
      <c r="R36" s="1440"/>
      <c r="S36" s="1441"/>
      <c r="T36" s="1440"/>
      <c r="U36" s="1440"/>
      <c r="V36" s="1440"/>
      <c r="W36" s="1440"/>
      <c r="X36" s="1440"/>
      <c r="Y36" s="1440"/>
      <c r="Z36" s="1440"/>
      <c r="AA36" s="1440"/>
      <c r="AB36" s="1441"/>
      <c r="AC36" s="1513"/>
      <c r="AD36" s="1440"/>
      <c r="AE36" s="1440"/>
      <c r="AF36" s="1440"/>
      <c r="AG36" s="1440"/>
      <c r="AH36" s="1440"/>
      <c r="AI36" s="1440"/>
      <c r="AJ36" s="1440"/>
      <c r="AK36" s="1444"/>
      <c r="AL36" s="1514"/>
      <c r="AM36" s="1515"/>
      <c r="AN36" s="1441"/>
      <c r="AO36" s="1516"/>
      <c r="AP36" s="1517"/>
      <c r="AQ36" s="1517"/>
      <c r="AR36" s="1517"/>
      <c r="AS36" s="1517"/>
      <c r="AT36" s="1517"/>
      <c r="AU36" s="1517"/>
      <c r="AV36" s="1444"/>
      <c r="AW36" s="1517"/>
      <c r="AX36" s="1518"/>
      <c r="AY36" s="1518"/>
      <c r="AZ36" s="1518"/>
      <c r="BA36" s="1518"/>
      <c r="BB36" s="1518"/>
      <c r="BC36" s="1518"/>
      <c r="BD36" s="1444"/>
      <c r="BE36" s="1518"/>
      <c r="BF36" s="1450"/>
      <c r="BG36" s="1519"/>
      <c r="BH36" s="1519"/>
      <c r="BI36" s="1453"/>
      <c r="BJ36" s="1454"/>
      <c r="BK36" s="1447"/>
      <c r="BL36" s="1455"/>
      <c r="BM36" s="1455"/>
      <c r="BN36" s="1455"/>
      <c r="BO36" s="1455"/>
      <c r="BP36" s="1455"/>
      <c r="BQ36" s="1455"/>
      <c r="BR36" s="1455"/>
      <c r="BS36" s="1455"/>
      <c r="BT36" s="1520"/>
      <c r="BU36" s="1444"/>
      <c r="BV36" s="1447"/>
      <c r="BW36" s="1458"/>
      <c r="BX36" s="1458"/>
      <c r="BY36" s="1458"/>
      <c r="BZ36" s="1458"/>
      <c r="CA36" s="1454"/>
      <c r="CB36" s="1519"/>
      <c r="CC36" s="1513"/>
      <c r="CD36" s="1513"/>
      <c r="CE36" s="1513"/>
      <c r="CF36" s="1444"/>
      <c r="CG36" s="1521"/>
      <c r="CH36" s="1450"/>
      <c r="CI36" s="1450"/>
      <c r="CJ36" s="1450"/>
      <c r="CK36" s="1454"/>
      <c r="CL36" s="1447"/>
      <c r="CM36" s="1448"/>
      <c r="CN36" s="1448"/>
      <c r="CO36" s="1448"/>
      <c r="CP36" s="1444"/>
      <c r="CQ36" s="1517"/>
      <c r="CR36" s="1493"/>
      <c r="CS36" s="1447"/>
      <c r="CT36" s="1447"/>
      <c r="CU36" s="1447"/>
      <c r="CV36" s="1447"/>
      <c r="CW36" s="1515"/>
      <c r="CX36" s="1447"/>
      <c r="CY36" s="1447"/>
      <c r="CZ36" s="1447"/>
      <c r="DA36" s="1447"/>
      <c r="DB36" s="1447"/>
      <c r="DC36" s="1447"/>
      <c r="DD36" s="1454"/>
      <c r="DE36" s="1516"/>
      <c r="DF36" s="1514"/>
      <c r="DG36" s="1514"/>
      <c r="DH36" s="1440"/>
      <c r="DI36" s="1522"/>
    </row>
    <row r="37">
      <c r="A37" s="1437"/>
      <c r="B37" s="1439"/>
      <c r="C37" s="1512"/>
      <c r="D37" s="1440"/>
      <c r="E37" s="1440"/>
      <c r="F37" s="1440"/>
      <c r="G37" s="1440"/>
      <c r="H37" s="1441"/>
      <c r="I37" s="1440"/>
      <c r="J37" s="1440"/>
      <c r="K37" s="1441"/>
      <c r="L37" s="1440"/>
      <c r="M37" s="1440"/>
      <c r="N37" s="1440"/>
      <c r="O37" s="1440"/>
      <c r="P37" s="1440"/>
      <c r="Q37" s="1440"/>
      <c r="R37" s="1440"/>
      <c r="S37" s="1441"/>
      <c r="T37" s="1440"/>
      <c r="U37" s="1440"/>
      <c r="V37" s="1440"/>
      <c r="W37" s="1440"/>
      <c r="X37" s="1440"/>
      <c r="Y37" s="1440"/>
      <c r="Z37" s="1440"/>
      <c r="AA37" s="1440"/>
      <c r="AB37" s="1441"/>
      <c r="AC37" s="1513"/>
      <c r="AD37" s="1440"/>
      <c r="AE37" s="1440"/>
      <c r="AF37" s="1440"/>
      <c r="AG37" s="1440"/>
      <c r="AH37" s="1440"/>
      <c r="AI37" s="1440"/>
      <c r="AJ37" s="1440"/>
      <c r="AK37" s="1444"/>
      <c r="AL37" s="1514"/>
      <c r="AM37" s="1515"/>
      <c r="AN37" s="1441"/>
      <c r="AO37" s="1516"/>
      <c r="AP37" s="1517"/>
      <c r="AQ37" s="1517"/>
      <c r="AR37" s="1517"/>
      <c r="AS37" s="1517"/>
      <c r="AT37" s="1517"/>
      <c r="AU37" s="1517"/>
      <c r="AV37" s="1444"/>
      <c r="AW37" s="1517"/>
      <c r="AX37" s="1518"/>
      <c r="AY37" s="1518"/>
      <c r="AZ37" s="1518"/>
      <c r="BA37" s="1518"/>
      <c r="BB37" s="1518"/>
      <c r="BC37" s="1518"/>
      <c r="BD37" s="1444"/>
      <c r="BE37" s="1518"/>
      <c r="BF37" s="1450"/>
      <c r="BG37" s="1519"/>
      <c r="BH37" s="1519"/>
      <c r="BI37" s="1453"/>
      <c r="BJ37" s="1454"/>
      <c r="BK37" s="1447"/>
      <c r="BL37" s="1455"/>
      <c r="BM37" s="1455"/>
      <c r="BN37" s="1455"/>
      <c r="BO37" s="1455"/>
      <c r="BP37" s="1455"/>
      <c r="BQ37" s="1455"/>
      <c r="BR37" s="1455"/>
      <c r="BS37" s="1455"/>
      <c r="BT37" s="1520"/>
      <c r="BU37" s="1444"/>
      <c r="BV37" s="1447"/>
      <c r="BW37" s="1458"/>
      <c r="BX37" s="1458"/>
      <c r="BY37" s="1458"/>
      <c r="BZ37" s="1458"/>
      <c r="CA37" s="1454"/>
      <c r="CB37" s="1519"/>
      <c r="CC37" s="1513"/>
      <c r="CD37" s="1513"/>
      <c r="CE37" s="1513"/>
      <c r="CF37" s="1444"/>
      <c r="CG37" s="1521"/>
      <c r="CH37" s="1450"/>
      <c r="CI37" s="1450"/>
      <c r="CJ37" s="1450"/>
      <c r="CK37" s="1454"/>
      <c r="CL37" s="1447"/>
      <c r="CM37" s="1448"/>
      <c r="CN37" s="1448"/>
      <c r="CO37" s="1448"/>
      <c r="CP37" s="1444"/>
      <c r="CQ37" s="1517"/>
      <c r="CR37" s="1493"/>
      <c r="CS37" s="1447"/>
      <c r="CT37" s="1447"/>
      <c r="CU37" s="1447"/>
      <c r="CV37" s="1447"/>
      <c r="CW37" s="1515"/>
      <c r="CX37" s="1447"/>
      <c r="CY37" s="1447"/>
      <c r="CZ37" s="1447"/>
      <c r="DA37" s="1447"/>
      <c r="DB37" s="1447"/>
      <c r="DC37" s="1447"/>
      <c r="DD37" s="1454"/>
      <c r="DE37" s="1516"/>
      <c r="DF37" s="1514"/>
      <c r="DG37" s="1514"/>
      <c r="DH37" s="1440"/>
      <c r="DI37" s="1522"/>
    </row>
    <row r="38">
      <c r="A38" s="1437"/>
      <c r="B38" s="1439"/>
      <c r="C38" s="1512"/>
      <c r="D38" s="1440"/>
      <c r="E38" s="1440"/>
      <c r="F38" s="1440"/>
      <c r="G38" s="1440"/>
      <c r="H38" s="1441"/>
      <c r="I38" s="1440"/>
      <c r="J38" s="1440"/>
      <c r="K38" s="1441"/>
      <c r="L38" s="1440"/>
      <c r="M38" s="1440"/>
      <c r="N38" s="1440"/>
      <c r="O38" s="1440"/>
      <c r="P38" s="1440"/>
      <c r="Q38" s="1440"/>
      <c r="R38" s="1440"/>
      <c r="S38" s="1441"/>
      <c r="T38" s="1440"/>
      <c r="U38" s="1440"/>
      <c r="V38" s="1440"/>
      <c r="W38" s="1440"/>
      <c r="X38" s="1440"/>
      <c r="Y38" s="1440"/>
      <c r="Z38" s="1440"/>
      <c r="AA38" s="1440"/>
      <c r="AB38" s="1441"/>
      <c r="AC38" s="1513"/>
      <c r="AD38" s="1440"/>
      <c r="AE38" s="1440"/>
      <c r="AF38" s="1440"/>
      <c r="AG38" s="1440"/>
      <c r="AH38" s="1440"/>
      <c r="AI38" s="1440"/>
      <c r="AJ38" s="1440"/>
      <c r="AK38" s="1444"/>
      <c r="AL38" s="1514"/>
      <c r="AM38" s="1515"/>
      <c r="AN38" s="1441"/>
      <c r="AO38" s="1516"/>
      <c r="AP38" s="1517"/>
      <c r="AQ38" s="1517"/>
      <c r="AR38" s="1517"/>
      <c r="AS38" s="1517"/>
      <c r="AT38" s="1517"/>
      <c r="AU38" s="1517"/>
      <c r="AV38" s="1444"/>
      <c r="AW38" s="1517"/>
      <c r="AX38" s="1518"/>
      <c r="AY38" s="1518"/>
      <c r="AZ38" s="1518"/>
      <c r="BA38" s="1518"/>
      <c r="BB38" s="1518"/>
      <c r="BC38" s="1518"/>
      <c r="BD38" s="1444"/>
      <c r="BE38" s="1518"/>
      <c r="BF38" s="1450"/>
      <c r="BG38" s="1519"/>
      <c r="BH38" s="1519"/>
      <c r="BI38" s="1453"/>
      <c r="BJ38" s="1454"/>
      <c r="BK38" s="1447"/>
      <c r="BL38" s="1455"/>
      <c r="BM38" s="1455"/>
      <c r="BN38" s="1455"/>
      <c r="BO38" s="1455"/>
      <c r="BP38" s="1455"/>
      <c r="BQ38" s="1455"/>
      <c r="BR38" s="1455"/>
      <c r="BS38" s="1455"/>
      <c r="BT38" s="1520"/>
      <c r="BU38" s="1444"/>
      <c r="BV38" s="1447"/>
      <c r="BW38" s="1458"/>
      <c r="BX38" s="1458"/>
      <c r="BY38" s="1458"/>
      <c r="BZ38" s="1458"/>
      <c r="CA38" s="1454"/>
      <c r="CB38" s="1519"/>
      <c r="CC38" s="1513"/>
      <c r="CD38" s="1513"/>
      <c r="CE38" s="1513"/>
      <c r="CF38" s="1444"/>
      <c r="CG38" s="1521"/>
      <c r="CH38" s="1450"/>
      <c r="CI38" s="1450"/>
      <c r="CJ38" s="1450"/>
      <c r="CK38" s="1454"/>
      <c r="CL38" s="1447"/>
      <c r="CM38" s="1448"/>
      <c r="CN38" s="1448"/>
      <c r="CO38" s="1448"/>
      <c r="CP38" s="1444"/>
      <c r="CQ38" s="1517"/>
      <c r="CR38" s="1493"/>
      <c r="CS38" s="1447"/>
      <c r="CT38" s="1447"/>
      <c r="CU38" s="1447"/>
      <c r="CV38" s="1447"/>
      <c r="CW38" s="1515"/>
      <c r="CX38" s="1447"/>
      <c r="CY38" s="1447"/>
      <c r="CZ38" s="1447"/>
      <c r="DA38" s="1447"/>
      <c r="DB38" s="1447"/>
      <c r="DC38" s="1447"/>
      <c r="DD38" s="1454"/>
      <c r="DE38" s="1516"/>
      <c r="DF38" s="1514"/>
      <c r="DG38" s="1514"/>
      <c r="DH38" s="1440"/>
      <c r="DI38" s="1522"/>
    </row>
    <row r="39">
      <c r="A39" s="1437"/>
      <c r="B39" s="1439"/>
      <c r="C39" s="1512"/>
      <c r="D39" s="1440"/>
      <c r="E39" s="1440"/>
      <c r="F39" s="1440"/>
      <c r="G39" s="1440"/>
      <c r="H39" s="1441"/>
      <c r="I39" s="1440"/>
      <c r="J39" s="1440"/>
      <c r="K39" s="1441"/>
      <c r="L39" s="1440"/>
      <c r="M39" s="1440"/>
      <c r="N39" s="1440"/>
      <c r="O39" s="1440"/>
      <c r="P39" s="1440"/>
      <c r="Q39" s="1440"/>
      <c r="R39" s="1440"/>
      <c r="S39" s="1441"/>
      <c r="T39" s="1440"/>
      <c r="U39" s="1440"/>
      <c r="V39" s="1440"/>
      <c r="W39" s="1440"/>
      <c r="X39" s="1440"/>
      <c r="Y39" s="1440"/>
      <c r="Z39" s="1440"/>
      <c r="AA39" s="1440"/>
      <c r="AB39" s="1441"/>
      <c r="AC39" s="1513"/>
      <c r="AD39" s="1440"/>
      <c r="AE39" s="1440"/>
      <c r="AF39" s="1440"/>
      <c r="AG39" s="1440"/>
      <c r="AH39" s="1440"/>
      <c r="AI39" s="1440"/>
      <c r="AJ39" s="1440"/>
      <c r="AK39" s="1444"/>
      <c r="AL39" s="1514"/>
      <c r="AM39" s="1515"/>
      <c r="AN39" s="1441"/>
      <c r="AO39" s="1516"/>
      <c r="AP39" s="1517"/>
      <c r="AQ39" s="1517"/>
      <c r="AR39" s="1517"/>
      <c r="AS39" s="1517"/>
      <c r="AT39" s="1517"/>
      <c r="AU39" s="1517"/>
      <c r="AV39" s="1444"/>
      <c r="AW39" s="1517"/>
      <c r="AX39" s="1518"/>
      <c r="AY39" s="1518"/>
      <c r="AZ39" s="1518"/>
      <c r="BA39" s="1518"/>
      <c r="BB39" s="1518"/>
      <c r="BC39" s="1518"/>
      <c r="BD39" s="1444"/>
      <c r="BE39" s="1518"/>
      <c r="BF39" s="1450"/>
      <c r="BG39" s="1519"/>
      <c r="BH39" s="1519"/>
      <c r="BI39" s="1453"/>
      <c r="BJ39" s="1454"/>
      <c r="BK39" s="1447"/>
      <c r="BL39" s="1455"/>
      <c r="BM39" s="1455"/>
      <c r="BN39" s="1455"/>
      <c r="BO39" s="1455"/>
      <c r="BP39" s="1455"/>
      <c r="BQ39" s="1455"/>
      <c r="BR39" s="1455"/>
      <c r="BS39" s="1455"/>
      <c r="BT39" s="1520"/>
      <c r="BU39" s="1444"/>
      <c r="BV39" s="1447"/>
      <c r="BW39" s="1458"/>
      <c r="BX39" s="1458"/>
      <c r="BY39" s="1458"/>
      <c r="BZ39" s="1458"/>
      <c r="CA39" s="1454"/>
      <c r="CB39" s="1519"/>
      <c r="CC39" s="1513"/>
      <c r="CD39" s="1513"/>
      <c r="CE39" s="1513"/>
      <c r="CF39" s="1444"/>
      <c r="CG39" s="1521"/>
      <c r="CH39" s="1450"/>
      <c r="CI39" s="1450"/>
      <c r="CJ39" s="1450"/>
      <c r="CK39" s="1454"/>
      <c r="CL39" s="1447"/>
      <c r="CM39" s="1448"/>
      <c r="CN39" s="1448"/>
      <c r="CO39" s="1448"/>
      <c r="CP39" s="1444"/>
      <c r="CQ39" s="1517"/>
      <c r="CR39" s="1493"/>
      <c r="CS39" s="1447"/>
      <c r="CT39" s="1447"/>
      <c r="CU39" s="1447"/>
      <c r="CV39" s="1447"/>
      <c r="CW39" s="1515"/>
      <c r="CX39" s="1447"/>
      <c r="CY39" s="1447"/>
      <c r="CZ39" s="1447"/>
      <c r="DA39" s="1447"/>
      <c r="DB39" s="1447"/>
      <c r="DC39" s="1447"/>
      <c r="DD39" s="1454"/>
      <c r="DE39" s="1516"/>
      <c r="DF39" s="1514"/>
      <c r="DG39" s="1514"/>
      <c r="DH39" s="1440"/>
      <c r="DI39" s="1522"/>
    </row>
    <row r="40">
      <c r="A40" s="1437"/>
      <c r="B40" s="1439"/>
      <c r="C40" s="1512"/>
      <c r="D40" s="1440"/>
      <c r="E40" s="1440"/>
      <c r="F40" s="1440"/>
      <c r="G40" s="1440"/>
      <c r="H40" s="1441"/>
      <c r="I40" s="1440"/>
      <c r="J40" s="1440"/>
      <c r="K40" s="1441"/>
      <c r="L40" s="1440"/>
      <c r="M40" s="1440"/>
      <c r="N40" s="1440"/>
      <c r="O40" s="1440"/>
      <c r="P40" s="1440"/>
      <c r="Q40" s="1440"/>
      <c r="R40" s="1440"/>
      <c r="S40" s="1441"/>
      <c r="T40" s="1440"/>
      <c r="U40" s="1440"/>
      <c r="V40" s="1440"/>
      <c r="W40" s="1440"/>
      <c r="X40" s="1440"/>
      <c r="Y40" s="1440"/>
      <c r="Z40" s="1440"/>
      <c r="AA40" s="1440"/>
      <c r="AB40" s="1441"/>
      <c r="AC40" s="1513"/>
      <c r="AD40" s="1440"/>
      <c r="AE40" s="1440"/>
      <c r="AF40" s="1440"/>
      <c r="AG40" s="1440"/>
      <c r="AH40" s="1440"/>
      <c r="AI40" s="1440"/>
      <c r="AJ40" s="1440"/>
      <c r="AK40" s="1444"/>
      <c r="AL40" s="1514"/>
      <c r="AM40" s="1515"/>
      <c r="AN40" s="1441"/>
      <c r="AO40" s="1516"/>
      <c r="AP40" s="1517"/>
      <c r="AQ40" s="1517"/>
      <c r="AR40" s="1517"/>
      <c r="AS40" s="1517"/>
      <c r="AT40" s="1517"/>
      <c r="AU40" s="1517"/>
      <c r="AV40" s="1444"/>
      <c r="AW40" s="1517"/>
      <c r="AX40" s="1518"/>
      <c r="AY40" s="1518"/>
      <c r="AZ40" s="1518"/>
      <c r="BA40" s="1518"/>
      <c r="BB40" s="1518"/>
      <c r="BC40" s="1518"/>
      <c r="BD40" s="1444"/>
      <c r="BE40" s="1518"/>
      <c r="BF40" s="1450"/>
      <c r="BG40" s="1519"/>
      <c r="BH40" s="1519"/>
      <c r="BI40" s="1453"/>
      <c r="BJ40" s="1454"/>
      <c r="BK40" s="1447"/>
      <c r="BL40" s="1455"/>
      <c r="BM40" s="1455"/>
      <c r="BN40" s="1455"/>
      <c r="BO40" s="1455"/>
      <c r="BP40" s="1455"/>
      <c r="BQ40" s="1455"/>
      <c r="BR40" s="1455"/>
      <c r="BS40" s="1455"/>
      <c r="BT40" s="1520"/>
      <c r="BU40" s="1444"/>
      <c r="BV40" s="1447"/>
      <c r="BW40" s="1458"/>
      <c r="BX40" s="1458"/>
      <c r="BY40" s="1458"/>
      <c r="BZ40" s="1458"/>
      <c r="CA40" s="1454"/>
      <c r="CB40" s="1519"/>
      <c r="CC40" s="1513"/>
      <c r="CD40" s="1513"/>
      <c r="CE40" s="1513"/>
      <c r="CF40" s="1444"/>
      <c r="CG40" s="1521"/>
      <c r="CH40" s="1450"/>
      <c r="CI40" s="1450"/>
      <c r="CJ40" s="1450"/>
      <c r="CK40" s="1454"/>
      <c r="CL40" s="1447"/>
      <c r="CM40" s="1448"/>
      <c r="CN40" s="1448"/>
      <c r="CO40" s="1448"/>
      <c r="CP40" s="1444"/>
      <c r="CQ40" s="1517"/>
      <c r="CR40" s="1493"/>
      <c r="CS40" s="1447"/>
      <c r="CT40" s="1447"/>
      <c r="CU40" s="1447"/>
      <c r="CV40" s="1447"/>
      <c r="CW40" s="1515"/>
      <c r="CX40" s="1447"/>
      <c r="CY40" s="1447"/>
      <c r="CZ40" s="1447"/>
      <c r="DA40" s="1447"/>
      <c r="DB40" s="1447"/>
      <c r="DC40" s="1447"/>
      <c r="DD40" s="1454"/>
      <c r="DE40" s="1516"/>
      <c r="DF40" s="1514"/>
      <c r="DG40" s="1514"/>
      <c r="DH40" s="1440"/>
      <c r="DI40" s="1522"/>
    </row>
    <row r="41">
      <c r="A41" s="1437"/>
      <c r="B41" s="1439"/>
      <c r="C41" s="1512"/>
      <c r="D41" s="1440"/>
      <c r="E41" s="1440"/>
      <c r="F41" s="1440"/>
      <c r="G41" s="1440"/>
      <c r="H41" s="1441"/>
      <c r="I41" s="1440"/>
      <c r="J41" s="1440"/>
      <c r="K41" s="1441"/>
      <c r="L41" s="1440"/>
      <c r="M41" s="1440"/>
      <c r="N41" s="1440"/>
      <c r="O41" s="1440"/>
      <c r="P41" s="1440"/>
      <c r="Q41" s="1440"/>
      <c r="R41" s="1440"/>
      <c r="S41" s="1441"/>
      <c r="T41" s="1440"/>
      <c r="U41" s="1440"/>
      <c r="V41" s="1440"/>
      <c r="W41" s="1440"/>
      <c r="X41" s="1440"/>
      <c r="Y41" s="1440"/>
      <c r="Z41" s="1440"/>
      <c r="AA41" s="1440"/>
      <c r="AB41" s="1441"/>
      <c r="AC41" s="1513"/>
      <c r="AD41" s="1440"/>
      <c r="AE41" s="1440"/>
      <c r="AF41" s="1440"/>
      <c r="AG41" s="1440"/>
      <c r="AH41" s="1440"/>
      <c r="AI41" s="1440"/>
      <c r="AJ41" s="1440"/>
      <c r="AK41" s="1444"/>
      <c r="AL41" s="1514"/>
      <c r="AM41" s="1515"/>
      <c r="AN41" s="1441"/>
      <c r="AO41" s="1516"/>
      <c r="AP41" s="1517"/>
      <c r="AQ41" s="1517"/>
      <c r="AR41" s="1517"/>
      <c r="AS41" s="1517"/>
      <c r="AT41" s="1517"/>
      <c r="AU41" s="1517"/>
      <c r="AV41" s="1444"/>
      <c r="AW41" s="1517"/>
      <c r="AX41" s="1518"/>
      <c r="AY41" s="1518"/>
      <c r="AZ41" s="1518"/>
      <c r="BA41" s="1518"/>
      <c r="BB41" s="1518"/>
      <c r="BC41" s="1518"/>
      <c r="BD41" s="1444"/>
      <c r="BE41" s="1518"/>
      <c r="BF41" s="1450"/>
      <c r="BG41" s="1519"/>
      <c r="BH41" s="1519"/>
      <c r="BI41" s="1453"/>
      <c r="BJ41" s="1454"/>
      <c r="BK41" s="1447"/>
      <c r="BL41" s="1455"/>
      <c r="BM41" s="1455"/>
      <c r="BN41" s="1455"/>
      <c r="BO41" s="1455"/>
      <c r="BP41" s="1455"/>
      <c r="BQ41" s="1455"/>
      <c r="BR41" s="1455"/>
      <c r="BS41" s="1455"/>
      <c r="BT41" s="1520"/>
      <c r="BU41" s="1444"/>
      <c r="BV41" s="1447"/>
      <c r="BW41" s="1458"/>
      <c r="BX41" s="1458"/>
      <c r="BY41" s="1458"/>
      <c r="BZ41" s="1458"/>
      <c r="CA41" s="1454"/>
      <c r="CB41" s="1519"/>
      <c r="CC41" s="1513"/>
      <c r="CD41" s="1513"/>
      <c r="CE41" s="1513"/>
      <c r="CF41" s="1444"/>
      <c r="CG41" s="1521"/>
      <c r="CH41" s="1450"/>
      <c r="CI41" s="1450"/>
      <c r="CJ41" s="1450"/>
      <c r="CK41" s="1454"/>
      <c r="CL41" s="1447"/>
      <c r="CM41" s="1448"/>
      <c r="CN41" s="1448"/>
      <c r="CO41" s="1448"/>
      <c r="CP41" s="1444"/>
      <c r="CQ41" s="1517"/>
      <c r="CR41" s="1493"/>
      <c r="CS41" s="1447"/>
      <c r="CT41" s="1447"/>
      <c r="CU41" s="1447"/>
      <c r="CV41" s="1447"/>
      <c r="CW41" s="1515"/>
      <c r="CX41" s="1447"/>
      <c r="CY41" s="1447"/>
      <c r="CZ41" s="1447"/>
      <c r="DA41" s="1447"/>
      <c r="DB41" s="1447"/>
      <c r="DC41" s="1447"/>
      <c r="DD41" s="1454"/>
      <c r="DE41" s="1516"/>
      <c r="DF41" s="1514"/>
      <c r="DG41" s="1514"/>
      <c r="DH41" s="1440"/>
      <c r="DI41" s="1522"/>
    </row>
    <row r="42">
      <c r="A42" s="1437"/>
      <c r="B42" s="1439"/>
      <c r="C42" s="1512"/>
      <c r="D42" s="1440"/>
      <c r="E42" s="1440"/>
      <c r="F42" s="1440"/>
      <c r="G42" s="1440"/>
      <c r="H42" s="1441"/>
      <c r="I42" s="1440"/>
      <c r="J42" s="1440"/>
      <c r="K42" s="1441"/>
      <c r="L42" s="1440"/>
      <c r="M42" s="1440"/>
      <c r="N42" s="1440"/>
      <c r="O42" s="1440"/>
      <c r="P42" s="1440"/>
      <c r="Q42" s="1440"/>
      <c r="R42" s="1440"/>
      <c r="S42" s="1441"/>
      <c r="T42" s="1440"/>
      <c r="U42" s="1440"/>
      <c r="V42" s="1440"/>
      <c r="W42" s="1440"/>
      <c r="X42" s="1440"/>
      <c r="Y42" s="1440"/>
      <c r="Z42" s="1440"/>
      <c r="AA42" s="1440"/>
      <c r="AB42" s="1441"/>
      <c r="AC42" s="1513"/>
      <c r="AD42" s="1440"/>
      <c r="AE42" s="1440"/>
      <c r="AF42" s="1440"/>
      <c r="AG42" s="1440"/>
      <c r="AH42" s="1440"/>
      <c r="AI42" s="1440"/>
      <c r="AJ42" s="1440"/>
      <c r="AK42" s="1444"/>
      <c r="AL42" s="1514"/>
      <c r="AM42" s="1515"/>
      <c r="AN42" s="1441"/>
      <c r="AO42" s="1516"/>
      <c r="AP42" s="1517"/>
      <c r="AQ42" s="1517"/>
      <c r="AR42" s="1517"/>
      <c r="AS42" s="1517"/>
      <c r="AT42" s="1517"/>
      <c r="AU42" s="1517"/>
      <c r="AV42" s="1444"/>
      <c r="AW42" s="1517"/>
      <c r="AX42" s="1518"/>
      <c r="AY42" s="1518"/>
      <c r="AZ42" s="1518"/>
      <c r="BA42" s="1518"/>
      <c r="BB42" s="1518"/>
      <c r="BC42" s="1518"/>
      <c r="BD42" s="1444"/>
      <c r="BE42" s="1518"/>
      <c r="BF42" s="1450"/>
      <c r="BG42" s="1519"/>
      <c r="BH42" s="1519"/>
      <c r="BI42" s="1453"/>
      <c r="BJ42" s="1454"/>
      <c r="BK42" s="1447"/>
      <c r="BL42" s="1455"/>
      <c r="BM42" s="1455"/>
      <c r="BN42" s="1455"/>
      <c r="BO42" s="1455"/>
      <c r="BP42" s="1455"/>
      <c r="BQ42" s="1455"/>
      <c r="BR42" s="1455"/>
      <c r="BS42" s="1455"/>
      <c r="BT42" s="1520"/>
      <c r="BU42" s="1444"/>
      <c r="BV42" s="1447"/>
      <c r="BW42" s="1458"/>
      <c r="BX42" s="1458"/>
      <c r="BY42" s="1458"/>
      <c r="BZ42" s="1458"/>
      <c r="CA42" s="1454"/>
      <c r="CB42" s="1519"/>
      <c r="CC42" s="1513"/>
      <c r="CD42" s="1513"/>
      <c r="CE42" s="1513"/>
      <c r="CF42" s="1444"/>
      <c r="CG42" s="1521"/>
      <c r="CH42" s="1450"/>
      <c r="CI42" s="1450"/>
      <c r="CJ42" s="1450"/>
      <c r="CK42" s="1454"/>
      <c r="CL42" s="1447"/>
      <c r="CM42" s="1448"/>
      <c r="CN42" s="1448"/>
      <c r="CO42" s="1448"/>
      <c r="CP42" s="1444"/>
      <c r="CQ42" s="1517"/>
      <c r="CR42" s="1493"/>
      <c r="CS42" s="1447"/>
      <c r="CT42" s="1447"/>
      <c r="CU42" s="1447"/>
      <c r="CV42" s="1447"/>
      <c r="CW42" s="1515"/>
      <c r="CX42" s="1447"/>
      <c r="CY42" s="1447"/>
      <c r="CZ42" s="1447"/>
      <c r="DA42" s="1447"/>
      <c r="DB42" s="1447"/>
      <c r="DC42" s="1447"/>
      <c r="DD42" s="1454"/>
      <c r="DE42" s="1516"/>
      <c r="DF42" s="1514"/>
      <c r="DG42" s="1514"/>
      <c r="DH42" s="1440"/>
      <c r="DI42" s="1522"/>
    </row>
    <row r="43">
      <c r="A43" s="1437"/>
      <c r="B43" s="1439"/>
      <c r="C43" s="1512"/>
      <c r="D43" s="1440"/>
      <c r="E43" s="1440"/>
      <c r="F43" s="1440"/>
      <c r="G43" s="1440"/>
      <c r="H43" s="1441"/>
      <c r="I43" s="1440"/>
      <c r="J43" s="1440"/>
      <c r="K43" s="1441"/>
      <c r="L43" s="1440"/>
      <c r="M43" s="1440"/>
      <c r="N43" s="1440"/>
      <c r="O43" s="1440"/>
      <c r="P43" s="1440"/>
      <c r="Q43" s="1440"/>
      <c r="R43" s="1440"/>
      <c r="S43" s="1441"/>
      <c r="T43" s="1440"/>
      <c r="U43" s="1440"/>
      <c r="V43" s="1440"/>
      <c r="W43" s="1440"/>
      <c r="X43" s="1440"/>
      <c r="Y43" s="1440"/>
      <c r="Z43" s="1440"/>
      <c r="AA43" s="1440"/>
      <c r="AB43" s="1441"/>
      <c r="AC43" s="1513"/>
      <c r="AD43" s="1440"/>
      <c r="AE43" s="1440"/>
      <c r="AF43" s="1440"/>
      <c r="AG43" s="1440"/>
      <c r="AH43" s="1440"/>
      <c r="AI43" s="1440"/>
      <c r="AJ43" s="1440"/>
      <c r="AK43" s="1444"/>
      <c r="AL43" s="1514"/>
      <c r="AM43" s="1515"/>
      <c r="AN43" s="1441"/>
      <c r="AO43" s="1516"/>
      <c r="AP43" s="1517"/>
      <c r="AQ43" s="1517"/>
      <c r="AR43" s="1517"/>
      <c r="AS43" s="1517"/>
      <c r="AT43" s="1517"/>
      <c r="AU43" s="1517"/>
      <c r="AV43" s="1444"/>
      <c r="AW43" s="1517"/>
      <c r="AX43" s="1518"/>
      <c r="AY43" s="1518"/>
      <c r="AZ43" s="1518"/>
      <c r="BA43" s="1518"/>
      <c r="BB43" s="1518"/>
      <c r="BC43" s="1518"/>
      <c r="BD43" s="1444"/>
      <c r="BE43" s="1518"/>
      <c r="BF43" s="1450"/>
      <c r="BG43" s="1519"/>
      <c r="BH43" s="1519"/>
      <c r="BI43" s="1453"/>
      <c r="BJ43" s="1454"/>
      <c r="BK43" s="1447"/>
      <c r="BL43" s="1455"/>
      <c r="BM43" s="1455"/>
      <c r="BN43" s="1455"/>
      <c r="BO43" s="1455"/>
      <c r="BP43" s="1455"/>
      <c r="BQ43" s="1455"/>
      <c r="BR43" s="1455"/>
      <c r="BS43" s="1455"/>
      <c r="BT43" s="1520"/>
      <c r="BU43" s="1444"/>
      <c r="BV43" s="1447"/>
      <c r="BW43" s="1458"/>
      <c r="BX43" s="1458"/>
      <c r="BY43" s="1458"/>
      <c r="BZ43" s="1458"/>
      <c r="CA43" s="1454"/>
      <c r="CB43" s="1519"/>
      <c r="CC43" s="1513"/>
      <c r="CD43" s="1513"/>
      <c r="CE43" s="1513"/>
      <c r="CF43" s="1444"/>
      <c r="CG43" s="1521"/>
      <c r="CH43" s="1450"/>
      <c r="CI43" s="1450"/>
      <c r="CJ43" s="1450"/>
      <c r="CK43" s="1454"/>
      <c r="CL43" s="1447"/>
      <c r="CM43" s="1448"/>
      <c r="CN43" s="1448"/>
      <c r="CO43" s="1448"/>
      <c r="CP43" s="1444"/>
      <c r="CQ43" s="1517"/>
      <c r="CR43" s="1493"/>
      <c r="CS43" s="1447"/>
      <c r="CT43" s="1447"/>
      <c r="CU43" s="1447"/>
      <c r="CV43" s="1447"/>
      <c r="CW43" s="1515"/>
      <c r="CX43" s="1447"/>
      <c r="CY43" s="1447"/>
      <c r="CZ43" s="1447"/>
      <c r="DA43" s="1447"/>
      <c r="DB43" s="1447"/>
      <c r="DC43" s="1447"/>
      <c r="DD43" s="1454"/>
      <c r="DE43" s="1516"/>
      <c r="DF43" s="1514"/>
      <c r="DG43" s="1514"/>
      <c r="DH43" s="1440"/>
      <c r="DI43" s="1522"/>
    </row>
    <row r="44">
      <c r="A44" s="1437"/>
      <c r="B44" s="1439"/>
      <c r="C44" s="1512"/>
      <c r="D44" s="1440"/>
      <c r="E44" s="1440"/>
      <c r="F44" s="1440"/>
      <c r="G44" s="1440"/>
      <c r="H44" s="1441"/>
      <c r="I44" s="1440"/>
      <c r="J44" s="1440"/>
      <c r="K44" s="1441"/>
      <c r="L44" s="1440"/>
      <c r="M44" s="1440"/>
      <c r="N44" s="1440"/>
      <c r="O44" s="1440"/>
      <c r="P44" s="1440"/>
      <c r="Q44" s="1440"/>
      <c r="R44" s="1440"/>
      <c r="S44" s="1441"/>
      <c r="T44" s="1440"/>
      <c r="U44" s="1440"/>
      <c r="V44" s="1440"/>
      <c r="W44" s="1440"/>
      <c r="X44" s="1440"/>
      <c r="Y44" s="1440"/>
      <c r="Z44" s="1440"/>
      <c r="AA44" s="1440"/>
      <c r="AB44" s="1441"/>
      <c r="AC44" s="1513"/>
      <c r="AD44" s="1440"/>
      <c r="AE44" s="1440"/>
      <c r="AF44" s="1440"/>
      <c r="AG44" s="1440"/>
      <c r="AH44" s="1440"/>
      <c r="AI44" s="1440"/>
      <c r="AJ44" s="1440"/>
      <c r="AK44" s="1444"/>
      <c r="AL44" s="1514"/>
      <c r="AM44" s="1515"/>
      <c r="AN44" s="1441"/>
      <c r="AO44" s="1516"/>
      <c r="AP44" s="1517"/>
      <c r="AQ44" s="1517"/>
      <c r="AR44" s="1517"/>
      <c r="AS44" s="1517"/>
      <c r="AT44" s="1517"/>
      <c r="AU44" s="1517"/>
      <c r="AV44" s="1444"/>
      <c r="AW44" s="1517"/>
      <c r="AX44" s="1518"/>
      <c r="AY44" s="1518"/>
      <c r="AZ44" s="1518"/>
      <c r="BA44" s="1518"/>
      <c r="BB44" s="1518"/>
      <c r="BC44" s="1518"/>
      <c r="BD44" s="1444"/>
      <c r="BE44" s="1518"/>
      <c r="BF44" s="1450"/>
      <c r="BG44" s="1519"/>
      <c r="BH44" s="1519"/>
      <c r="BI44" s="1453"/>
      <c r="BJ44" s="1454"/>
      <c r="BK44" s="1447"/>
      <c r="BL44" s="1455"/>
      <c r="BM44" s="1455"/>
      <c r="BN44" s="1455"/>
      <c r="BO44" s="1455"/>
      <c r="BP44" s="1455"/>
      <c r="BQ44" s="1455"/>
      <c r="BR44" s="1455"/>
      <c r="BS44" s="1455"/>
      <c r="BT44" s="1520"/>
      <c r="BU44" s="1444"/>
      <c r="BV44" s="1447"/>
      <c r="BW44" s="1458"/>
      <c r="BX44" s="1458"/>
      <c r="BY44" s="1458"/>
      <c r="BZ44" s="1458"/>
      <c r="CA44" s="1454"/>
      <c r="CB44" s="1519"/>
      <c r="CC44" s="1513"/>
      <c r="CD44" s="1513"/>
      <c r="CE44" s="1513"/>
      <c r="CF44" s="1444"/>
      <c r="CG44" s="1521"/>
      <c r="CH44" s="1450"/>
      <c r="CI44" s="1450"/>
      <c r="CJ44" s="1450"/>
      <c r="CK44" s="1454"/>
      <c r="CL44" s="1447"/>
      <c r="CM44" s="1448"/>
      <c r="CN44" s="1448"/>
      <c r="CO44" s="1448"/>
      <c r="CP44" s="1444"/>
      <c r="CQ44" s="1517"/>
      <c r="CR44" s="1493"/>
      <c r="CS44" s="1447"/>
      <c r="CT44" s="1447"/>
      <c r="CU44" s="1447"/>
      <c r="CV44" s="1447"/>
      <c r="CW44" s="1515"/>
      <c r="CX44" s="1447"/>
      <c r="CY44" s="1447"/>
      <c r="CZ44" s="1447"/>
      <c r="DA44" s="1447"/>
      <c r="DB44" s="1447"/>
      <c r="DC44" s="1447"/>
      <c r="DD44" s="1454"/>
      <c r="DE44" s="1516"/>
      <c r="DF44" s="1514"/>
      <c r="DG44" s="1514"/>
      <c r="DH44" s="1440"/>
      <c r="DI44" s="1522"/>
    </row>
    <row r="45">
      <c r="A45" s="1437"/>
      <c r="B45" s="1439"/>
      <c r="C45" s="1512"/>
      <c r="D45" s="1440"/>
      <c r="E45" s="1440"/>
      <c r="F45" s="1440"/>
      <c r="G45" s="1440"/>
      <c r="H45" s="1441"/>
      <c r="I45" s="1440"/>
      <c r="J45" s="1440"/>
      <c r="K45" s="1441"/>
      <c r="L45" s="1440"/>
      <c r="M45" s="1440"/>
      <c r="N45" s="1440"/>
      <c r="O45" s="1440"/>
      <c r="P45" s="1440"/>
      <c r="Q45" s="1440"/>
      <c r="R45" s="1440"/>
      <c r="S45" s="1441"/>
      <c r="T45" s="1440"/>
      <c r="U45" s="1440"/>
      <c r="V45" s="1440"/>
      <c r="W45" s="1440"/>
      <c r="X45" s="1440"/>
      <c r="Y45" s="1440"/>
      <c r="Z45" s="1440"/>
      <c r="AA45" s="1440"/>
      <c r="AB45" s="1441"/>
      <c r="AC45" s="1513"/>
      <c r="AD45" s="1440"/>
      <c r="AE45" s="1440"/>
      <c r="AF45" s="1440"/>
      <c r="AG45" s="1440"/>
      <c r="AH45" s="1440"/>
      <c r="AI45" s="1440"/>
      <c r="AJ45" s="1440"/>
      <c r="AK45" s="1444"/>
      <c r="AL45" s="1514"/>
      <c r="AM45" s="1515"/>
      <c r="AN45" s="1441"/>
      <c r="AO45" s="1516"/>
      <c r="AP45" s="1517"/>
      <c r="AQ45" s="1517"/>
      <c r="AR45" s="1517"/>
      <c r="AS45" s="1517"/>
      <c r="AT45" s="1517"/>
      <c r="AU45" s="1517"/>
      <c r="AV45" s="1444"/>
      <c r="AW45" s="1517"/>
      <c r="AX45" s="1518"/>
      <c r="AY45" s="1518"/>
      <c r="AZ45" s="1518"/>
      <c r="BA45" s="1518"/>
      <c r="BB45" s="1518"/>
      <c r="BC45" s="1518"/>
      <c r="BD45" s="1444"/>
      <c r="BE45" s="1518"/>
      <c r="BF45" s="1450"/>
      <c r="BG45" s="1519"/>
      <c r="BH45" s="1519"/>
      <c r="BI45" s="1453"/>
      <c r="BJ45" s="1454"/>
      <c r="BK45" s="1447"/>
      <c r="BL45" s="1455"/>
      <c r="BM45" s="1455"/>
      <c r="BN45" s="1455"/>
      <c r="BO45" s="1455"/>
      <c r="BP45" s="1455"/>
      <c r="BQ45" s="1455"/>
      <c r="BR45" s="1455"/>
      <c r="BS45" s="1455"/>
      <c r="BT45" s="1520"/>
      <c r="BU45" s="1444"/>
      <c r="BV45" s="1447"/>
      <c r="BW45" s="1458"/>
      <c r="BX45" s="1458"/>
      <c r="BY45" s="1458"/>
      <c r="BZ45" s="1458"/>
      <c r="CA45" s="1454"/>
      <c r="CB45" s="1519"/>
      <c r="CC45" s="1513"/>
      <c r="CD45" s="1513"/>
      <c r="CE45" s="1513"/>
      <c r="CF45" s="1444"/>
      <c r="CG45" s="1521"/>
      <c r="CH45" s="1450"/>
      <c r="CI45" s="1450"/>
      <c r="CJ45" s="1450"/>
      <c r="CK45" s="1454"/>
      <c r="CL45" s="1447"/>
      <c r="CM45" s="1448"/>
      <c r="CN45" s="1448"/>
      <c r="CO45" s="1448"/>
      <c r="CP45" s="1444"/>
      <c r="CQ45" s="1517"/>
      <c r="CR45" s="1493"/>
      <c r="CS45" s="1447"/>
      <c r="CT45" s="1447"/>
      <c r="CU45" s="1447"/>
      <c r="CV45" s="1447"/>
      <c r="CW45" s="1515"/>
      <c r="CX45" s="1447"/>
      <c r="CY45" s="1447"/>
      <c r="CZ45" s="1447"/>
      <c r="DA45" s="1447"/>
      <c r="DB45" s="1447"/>
      <c r="DC45" s="1447"/>
      <c r="DD45" s="1454"/>
      <c r="DE45" s="1516"/>
      <c r="DF45" s="1514"/>
      <c r="DG45" s="1514"/>
      <c r="DH45" s="1440"/>
      <c r="DI45" s="1522"/>
    </row>
    <row r="46">
      <c r="A46" s="1437"/>
      <c r="B46" s="1439"/>
      <c r="C46" s="1512"/>
      <c r="D46" s="1440"/>
      <c r="E46" s="1440"/>
      <c r="F46" s="1440"/>
      <c r="G46" s="1440"/>
      <c r="H46" s="1441"/>
      <c r="I46" s="1440"/>
      <c r="J46" s="1440"/>
      <c r="K46" s="1441"/>
      <c r="L46" s="1440"/>
      <c r="M46" s="1440"/>
      <c r="N46" s="1440"/>
      <c r="O46" s="1440"/>
      <c r="P46" s="1440"/>
      <c r="Q46" s="1440"/>
      <c r="R46" s="1440"/>
      <c r="S46" s="1441"/>
      <c r="T46" s="1440"/>
      <c r="U46" s="1440"/>
      <c r="V46" s="1440"/>
      <c r="W46" s="1440"/>
      <c r="X46" s="1440"/>
      <c r="Y46" s="1440"/>
      <c r="Z46" s="1440"/>
      <c r="AA46" s="1440"/>
      <c r="AB46" s="1441"/>
      <c r="AC46" s="1513"/>
      <c r="AD46" s="1440"/>
      <c r="AE46" s="1440"/>
      <c r="AF46" s="1440"/>
      <c r="AG46" s="1440"/>
      <c r="AH46" s="1440"/>
      <c r="AI46" s="1440"/>
      <c r="AJ46" s="1440"/>
      <c r="AK46" s="1444"/>
      <c r="AL46" s="1514"/>
      <c r="AM46" s="1515"/>
      <c r="AN46" s="1441"/>
      <c r="AO46" s="1516"/>
      <c r="AP46" s="1517"/>
      <c r="AQ46" s="1517"/>
      <c r="AR46" s="1517"/>
      <c r="AS46" s="1517"/>
      <c r="AT46" s="1517"/>
      <c r="AU46" s="1517"/>
      <c r="AV46" s="1444"/>
      <c r="AW46" s="1517"/>
      <c r="AX46" s="1518"/>
      <c r="AY46" s="1518"/>
      <c r="AZ46" s="1518"/>
      <c r="BA46" s="1518"/>
      <c r="BB46" s="1518"/>
      <c r="BC46" s="1518"/>
      <c r="BD46" s="1444"/>
      <c r="BE46" s="1518"/>
      <c r="BF46" s="1450"/>
      <c r="BG46" s="1519"/>
      <c r="BH46" s="1519"/>
      <c r="BI46" s="1453"/>
      <c r="BJ46" s="1454"/>
      <c r="BK46" s="1447"/>
      <c r="BL46" s="1455"/>
      <c r="BM46" s="1455"/>
      <c r="BN46" s="1455"/>
      <c r="BO46" s="1455"/>
      <c r="BP46" s="1455"/>
      <c r="BQ46" s="1455"/>
      <c r="BR46" s="1455"/>
      <c r="BS46" s="1455"/>
      <c r="BT46" s="1520"/>
      <c r="BU46" s="1444"/>
      <c r="BV46" s="1447"/>
      <c r="BW46" s="1458"/>
      <c r="BX46" s="1458"/>
      <c r="BY46" s="1458"/>
      <c r="BZ46" s="1458"/>
      <c r="CA46" s="1454"/>
      <c r="CB46" s="1519"/>
      <c r="CC46" s="1513"/>
      <c r="CD46" s="1513"/>
      <c r="CE46" s="1513"/>
      <c r="CF46" s="1444"/>
      <c r="CG46" s="1521"/>
      <c r="CH46" s="1450"/>
      <c r="CI46" s="1450"/>
      <c r="CJ46" s="1450"/>
      <c r="CK46" s="1454"/>
      <c r="CL46" s="1447"/>
      <c r="CM46" s="1448"/>
      <c r="CN46" s="1448"/>
      <c r="CO46" s="1448"/>
      <c r="CP46" s="1444"/>
      <c r="CQ46" s="1517"/>
      <c r="CR46" s="1493"/>
      <c r="CS46" s="1447"/>
      <c r="CT46" s="1447"/>
      <c r="CU46" s="1447"/>
      <c r="CV46" s="1447"/>
      <c r="CW46" s="1515"/>
      <c r="CX46" s="1447"/>
      <c r="CY46" s="1447"/>
      <c r="CZ46" s="1447"/>
      <c r="DA46" s="1447"/>
      <c r="DB46" s="1447"/>
      <c r="DC46" s="1447"/>
      <c r="DD46" s="1454"/>
      <c r="DE46" s="1516"/>
      <c r="DF46" s="1514"/>
      <c r="DG46" s="1514"/>
      <c r="DH46" s="1440"/>
      <c r="DI46" s="1522"/>
    </row>
    <row r="47">
      <c r="A47" s="1437"/>
      <c r="B47" s="1439"/>
      <c r="C47" s="1512"/>
      <c r="D47" s="1440"/>
      <c r="E47" s="1440"/>
      <c r="F47" s="1440"/>
      <c r="G47" s="1440"/>
      <c r="H47" s="1441"/>
      <c r="I47" s="1440"/>
      <c r="J47" s="1440"/>
      <c r="K47" s="1441"/>
      <c r="L47" s="1440"/>
      <c r="M47" s="1440"/>
      <c r="N47" s="1440"/>
      <c r="O47" s="1440"/>
      <c r="P47" s="1440"/>
      <c r="Q47" s="1440"/>
      <c r="R47" s="1440"/>
      <c r="S47" s="1441"/>
      <c r="T47" s="1440"/>
      <c r="U47" s="1440"/>
      <c r="V47" s="1440"/>
      <c r="W47" s="1440"/>
      <c r="X47" s="1440"/>
      <c r="Y47" s="1440"/>
      <c r="Z47" s="1440"/>
      <c r="AA47" s="1440"/>
      <c r="AB47" s="1441"/>
      <c r="AC47" s="1513"/>
      <c r="AD47" s="1440"/>
      <c r="AE47" s="1440"/>
      <c r="AF47" s="1440"/>
      <c r="AG47" s="1440"/>
      <c r="AH47" s="1440"/>
      <c r="AI47" s="1440"/>
      <c r="AJ47" s="1440"/>
      <c r="AK47" s="1444"/>
      <c r="AL47" s="1514"/>
      <c r="AM47" s="1515"/>
      <c r="AN47" s="1441"/>
      <c r="AO47" s="1516"/>
      <c r="AP47" s="1517"/>
      <c r="AQ47" s="1517"/>
      <c r="AR47" s="1517"/>
      <c r="AS47" s="1517"/>
      <c r="AT47" s="1517"/>
      <c r="AU47" s="1517"/>
      <c r="AV47" s="1444"/>
      <c r="AW47" s="1517"/>
      <c r="AX47" s="1518"/>
      <c r="AY47" s="1518"/>
      <c r="AZ47" s="1518"/>
      <c r="BA47" s="1518"/>
      <c r="BB47" s="1518"/>
      <c r="BC47" s="1518"/>
      <c r="BD47" s="1444"/>
      <c r="BE47" s="1518"/>
      <c r="BF47" s="1450"/>
      <c r="BG47" s="1519"/>
      <c r="BH47" s="1519"/>
      <c r="BI47" s="1453"/>
      <c r="BJ47" s="1454"/>
      <c r="BK47" s="1447"/>
      <c r="BL47" s="1455"/>
      <c r="BM47" s="1455"/>
      <c r="BN47" s="1455"/>
      <c r="BO47" s="1455"/>
      <c r="BP47" s="1455"/>
      <c r="BQ47" s="1455"/>
      <c r="BR47" s="1455"/>
      <c r="BS47" s="1455"/>
      <c r="BT47" s="1520"/>
      <c r="BU47" s="1444"/>
      <c r="BV47" s="1447"/>
      <c r="BW47" s="1458"/>
      <c r="BX47" s="1458"/>
      <c r="BY47" s="1458"/>
      <c r="BZ47" s="1458"/>
      <c r="CA47" s="1454"/>
      <c r="CB47" s="1519"/>
      <c r="CC47" s="1513"/>
      <c r="CD47" s="1513"/>
      <c r="CE47" s="1513"/>
      <c r="CF47" s="1444"/>
      <c r="CG47" s="1521"/>
      <c r="CH47" s="1450"/>
      <c r="CI47" s="1450"/>
      <c r="CJ47" s="1450"/>
      <c r="CK47" s="1454"/>
      <c r="CL47" s="1447"/>
      <c r="CM47" s="1448"/>
      <c r="CN47" s="1448"/>
      <c r="CO47" s="1448"/>
      <c r="CP47" s="1444"/>
      <c r="CQ47" s="1517"/>
      <c r="CR47" s="1493"/>
      <c r="CS47" s="1447"/>
      <c r="CT47" s="1447"/>
      <c r="CU47" s="1447"/>
      <c r="CV47" s="1447"/>
      <c r="CW47" s="1515"/>
      <c r="CX47" s="1447"/>
      <c r="CY47" s="1447"/>
      <c r="CZ47" s="1447"/>
      <c r="DA47" s="1447"/>
      <c r="DB47" s="1447"/>
      <c r="DC47" s="1447"/>
      <c r="DD47" s="1454"/>
      <c r="DE47" s="1516"/>
      <c r="DF47" s="1514"/>
      <c r="DG47" s="1514"/>
      <c r="DH47" s="1440"/>
      <c r="DI47" s="1522"/>
    </row>
    <row r="48">
      <c r="A48" s="1437"/>
      <c r="B48" s="1439"/>
      <c r="C48" s="1512"/>
      <c r="D48" s="1440"/>
      <c r="E48" s="1440"/>
      <c r="F48" s="1440"/>
      <c r="G48" s="1440"/>
      <c r="H48" s="1441"/>
      <c r="I48" s="1440"/>
      <c r="J48" s="1440"/>
      <c r="K48" s="1441"/>
      <c r="L48" s="1440"/>
      <c r="M48" s="1440"/>
      <c r="N48" s="1440"/>
      <c r="O48" s="1440"/>
      <c r="P48" s="1440"/>
      <c r="Q48" s="1440"/>
      <c r="R48" s="1440"/>
      <c r="S48" s="1441"/>
      <c r="T48" s="1440"/>
      <c r="U48" s="1440"/>
      <c r="V48" s="1440"/>
      <c r="W48" s="1440"/>
      <c r="X48" s="1440"/>
      <c r="Y48" s="1440"/>
      <c r="Z48" s="1440"/>
      <c r="AA48" s="1440"/>
      <c r="AB48" s="1441"/>
      <c r="AC48" s="1513"/>
      <c r="AD48" s="1440"/>
      <c r="AE48" s="1440"/>
      <c r="AF48" s="1440"/>
      <c r="AG48" s="1440"/>
      <c r="AH48" s="1440"/>
      <c r="AI48" s="1440"/>
      <c r="AJ48" s="1440"/>
      <c r="AK48" s="1444"/>
      <c r="AL48" s="1514"/>
      <c r="AM48" s="1515"/>
      <c r="AN48" s="1441"/>
      <c r="AO48" s="1516"/>
      <c r="AP48" s="1517"/>
      <c r="AQ48" s="1517"/>
      <c r="AR48" s="1517"/>
      <c r="AS48" s="1517"/>
      <c r="AT48" s="1517"/>
      <c r="AU48" s="1517"/>
      <c r="AV48" s="1444"/>
      <c r="AW48" s="1517"/>
      <c r="AX48" s="1518"/>
      <c r="AY48" s="1518"/>
      <c r="AZ48" s="1518"/>
      <c r="BA48" s="1518"/>
      <c r="BB48" s="1518"/>
      <c r="BC48" s="1518"/>
      <c r="BD48" s="1444"/>
      <c r="BE48" s="1518"/>
      <c r="BF48" s="1450"/>
      <c r="BG48" s="1519"/>
      <c r="BH48" s="1519"/>
      <c r="BI48" s="1453"/>
      <c r="BJ48" s="1454"/>
      <c r="BK48" s="1447"/>
      <c r="BL48" s="1455"/>
      <c r="BM48" s="1455"/>
      <c r="BN48" s="1455"/>
      <c r="BO48" s="1455"/>
      <c r="BP48" s="1455"/>
      <c r="BQ48" s="1455"/>
      <c r="BR48" s="1455"/>
      <c r="BS48" s="1455"/>
      <c r="BT48" s="1520"/>
      <c r="BU48" s="1444"/>
      <c r="BV48" s="1447"/>
      <c r="BW48" s="1458"/>
      <c r="BX48" s="1458"/>
      <c r="BY48" s="1458"/>
      <c r="BZ48" s="1458"/>
      <c r="CA48" s="1454"/>
      <c r="CB48" s="1519"/>
      <c r="CC48" s="1513"/>
      <c r="CD48" s="1513"/>
      <c r="CE48" s="1513"/>
      <c r="CF48" s="1444"/>
      <c r="CG48" s="1521"/>
      <c r="CH48" s="1450"/>
      <c r="CI48" s="1450"/>
      <c r="CJ48" s="1450"/>
      <c r="CK48" s="1454"/>
      <c r="CL48" s="1447"/>
      <c r="CM48" s="1448"/>
      <c r="CN48" s="1448"/>
      <c r="CO48" s="1448"/>
      <c r="CP48" s="1444"/>
      <c r="CQ48" s="1517"/>
      <c r="CR48" s="1493"/>
      <c r="CS48" s="1447"/>
      <c r="CT48" s="1447"/>
      <c r="CU48" s="1447"/>
      <c r="CV48" s="1447"/>
      <c r="CW48" s="1515"/>
      <c r="CX48" s="1447"/>
      <c r="CY48" s="1447"/>
      <c r="CZ48" s="1447"/>
      <c r="DA48" s="1447"/>
      <c r="DB48" s="1447"/>
      <c r="DC48" s="1447"/>
      <c r="DD48" s="1454"/>
      <c r="DE48" s="1516"/>
      <c r="DF48" s="1514"/>
      <c r="DG48" s="1514"/>
      <c r="DH48" s="1440"/>
      <c r="DI48" s="1522"/>
    </row>
    <row r="49">
      <c r="A49" s="1437"/>
      <c r="B49" s="1439"/>
      <c r="C49" s="1512"/>
      <c r="D49" s="1440"/>
      <c r="E49" s="1440"/>
      <c r="F49" s="1440"/>
      <c r="G49" s="1440"/>
      <c r="H49" s="1441"/>
      <c r="I49" s="1440"/>
      <c r="J49" s="1440"/>
      <c r="K49" s="1441"/>
      <c r="L49" s="1440"/>
      <c r="M49" s="1440"/>
      <c r="N49" s="1440"/>
      <c r="O49" s="1440"/>
      <c r="P49" s="1440"/>
      <c r="Q49" s="1440"/>
      <c r="R49" s="1440"/>
      <c r="S49" s="1441"/>
      <c r="T49" s="1440"/>
      <c r="U49" s="1440"/>
      <c r="V49" s="1440"/>
      <c r="W49" s="1440"/>
      <c r="X49" s="1440"/>
      <c r="Y49" s="1440"/>
      <c r="Z49" s="1440"/>
      <c r="AA49" s="1440"/>
      <c r="AB49" s="1441"/>
      <c r="AC49" s="1513"/>
      <c r="AD49" s="1440"/>
      <c r="AE49" s="1440"/>
      <c r="AF49" s="1440"/>
      <c r="AG49" s="1440"/>
      <c r="AH49" s="1440"/>
      <c r="AI49" s="1440"/>
      <c r="AJ49" s="1440"/>
      <c r="AK49" s="1444"/>
      <c r="AL49" s="1514"/>
      <c r="AM49" s="1515"/>
      <c r="AN49" s="1441"/>
      <c r="AO49" s="1516"/>
      <c r="AP49" s="1517"/>
      <c r="AQ49" s="1517"/>
      <c r="AR49" s="1517"/>
      <c r="AS49" s="1517"/>
      <c r="AT49" s="1517"/>
      <c r="AU49" s="1517"/>
      <c r="AV49" s="1444"/>
      <c r="AW49" s="1517"/>
      <c r="AX49" s="1518"/>
      <c r="AY49" s="1518"/>
      <c r="AZ49" s="1518"/>
      <c r="BA49" s="1518"/>
      <c r="BB49" s="1518"/>
      <c r="BC49" s="1518"/>
      <c r="BD49" s="1444"/>
      <c r="BE49" s="1518"/>
      <c r="BF49" s="1450"/>
      <c r="BG49" s="1519"/>
      <c r="BH49" s="1519"/>
      <c r="BI49" s="1453"/>
      <c r="BJ49" s="1454"/>
      <c r="BK49" s="1447"/>
      <c r="BL49" s="1455"/>
      <c r="BM49" s="1455"/>
      <c r="BN49" s="1455"/>
      <c r="BO49" s="1455"/>
      <c r="BP49" s="1455"/>
      <c r="BQ49" s="1455"/>
      <c r="BR49" s="1455"/>
      <c r="BS49" s="1455"/>
      <c r="BT49" s="1520"/>
      <c r="BU49" s="1444"/>
      <c r="BV49" s="1447"/>
      <c r="BW49" s="1458"/>
      <c r="BX49" s="1458"/>
      <c r="BY49" s="1458"/>
      <c r="BZ49" s="1458"/>
      <c r="CA49" s="1454"/>
      <c r="CB49" s="1519"/>
      <c r="CC49" s="1513"/>
      <c r="CD49" s="1513"/>
      <c r="CE49" s="1513"/>
      <c r="CF49" s="1444"/>
      <c r="CG49" s="1521"/>
      <c r="CH49" s="1450"/>
      <c r="CI49" s="1450"/>
      <c r="CJ49" s="1450"/>
      <c r="CK49" s="1454"/>
      <c r="CL49" s="1447"/>
      <c r="CM49" s="1448"/>
      <c r="CN49" s="1448"/>
      <c r="CO49" s="1448"/>
      <c r="CP49" s="1444"/>
      <c r="CQ49" s="1517"/>
      <c r="CR49" s="1493"/>
      <c r="CS49" s="1447"/>
      <c r="CT49" s="1447"/>
      <c r="CU49" s="1447"/>
      <c r="CV49" s="1447"/>
      <c r="CW49" s="1515"/>
      <c r="CX49" s="1447"/>
      <c r="CY49" s="1447"/>
      <c r="CZ49" s="1447"/>
      <c r="DA49" s="1447"/>
      <c r="DB49" s="1447"/>
      <c r="DC49" s="1447"/>
      <c r="DD49" s="1454"/>
      <c r="DE49" s="1516"/>
      <c r="DF49" s="1514"/>
      <c r="DG49" s="1514"/>
      <c r="DH49" s="1440"/>
      <c r="DI49" s="1522"/>
    </row>
    <row r="50">
      <c r="A50" s="1437"/>
      <c r="B50" s="1439"/>
      <c r="C50" s="1512"/>
      <c r="D50" s="1440"/>
      <c r="E50" s="1440"/>
      <c r="F50" s="1440"/>
      <c r="G50" s="1440"/>
      <c r="H50" s="1441"/>
      <c r="I50" s="1440"/>
      <c r="J50" s="1440"/>
      <c r="K50" s="1441"/>
      <c r="L50" s="1440"/>
      <c r="M50" s="1440"/>
      <c r="N50" s="1440"/>
      <c r="O50" s="1440"/>
      <c r="P50" s="1440"/>
      <c r="Q50" s="1440"/>
      <c r="R50" s="1440"/>
      <c r="S50" s="1441"/>
      <c r="T50" s="1440"/>
      <c r="U50" s="1440"/>
      <c r="V50" s="1440"/>
      <c r="W50" s="1440"/>
      <c r="X50" s="1440"/>
      <c r="Y50" s="1440"/>
      <c r="Z50" s="1440"/>
      <c r="AA50" s="1440"/>
      <c r="AB50" s="1441"/>
      <c r="AC50" s="1513"/>
      <c r="AD50" s="1440"/>
      <c r="AE50" s="1440"/>
      <c r="AF50" s="1440"/>
      <c r="AG50" s="1440"/>
      <c r="AH50" s="1440"/>
      <c r="AI50" s="1440"/>
      <c r="AJ50" s="1440"/>
      <c r="AK50" s="1444"/>
      <c r="AL50" s="1514"/>
      <c r="AM50" s="1515"/>
      <c r="AN50" s="1441"/>
      <c r="AO50" s="1516"/>
      <c r="AP50" s="1517"/>
      <c r="AQ50" s="1517"/>
      <c r="AR50" s="1517"/>
      <c r="AS50" s="1517"/>
      <c r="AT50" s="1517"/>
      <c r="AU50" s="1517"/>
      <c r="AV50" s="1444"/>
      <c r="AW50" s="1517"/>
      <c r="AX50" s="1518"/>
      <c r="AY50" s="1518"/>
      <c r="AZ50" s="1518"/>
      <c r="BA50" s="1518"/>
      <c r="BB50" s="1518"/>
      <c r="BC50" s="1518"/>
      <c r="BD50" s="1444"/>
      <c r="BE50" s="1518"/>
      <c r="BF50" s="1450"/>
      <c r="BG50" s="1519"/>
      <c r="BH50" s="1519"/>
      <c r="BI50" s="1453"/>
      <c r="BJ50" s="1454"/>
      <c r="BK50" s="1447"/>
      <c r="BL50" s="1455"/>
      <c r="BM50" s="1455"/>
      <c r="BN50" s="1455"/>
      <c r="BO50" s="1455"/>
      <c r="BP50" s="1455"/>
      <c r="BQ50" s="1455"/>
      <c r="BR50" s="1455"/>
      <c r="BS50" s="1455"/>
      <c r="BT50" s="1520"/>
      <c r="BU50" s="1444"/>
      <c r="BV50" s="1447"/>
      <c r="BW50" s="1458"/>
      <c r="BX50" s="1458"/>
      <c r="BY50" s="1458"/>
      <c r="BZ50" s="1458"/>
      <c r="CA50" s="1454"/>
      <c r="CB50" s="1519"/>
      <c r="CC50" s="1513"/>
      <c r="CD50" s="1513"/>
      <c r="CE50" s="1513"/>
      <c r="CF50" s="1444"/>
      <c r="CG50" s="1521"/>
      <c r="CH50" s="1450"/>
      <c r="CI50" s="1450"/>
      <c r="CJ50" s="1450"/>
      <c r="CK50" s="1454"/>
      <c r="CL50" s="1447"/>
      <c r="CM50" s="1448"/>
      <c r="CN50" s="1448"/>
      <c r="CO50" s="1448"/>
      <c r="CP50" s="1444"/>
      <c r="CQ50" s="1517"/>
      <c r="CR50" s="1493"/>
      <c r="CS50" s="1447"/>
      <c r="CT50" s="1447"/>
      <c r="CU50" s="1447"/>
      <c r="CV50" s="1447"/>
      <c r="CW50" s="1515"/>
      <c r="CX50" s="1447"/>
      <c r="CY50" s="1447"/>
      <c r="CZ50" s="1447"/>
      <c r="DA50" s="1447"/>
      <c r="DB50" s="1447"/>
      <c r="DC50" s="1447"/>
      <c r="DD50" s="1454"/>
      <c r="DE50" s="1516"/>
      <c r="DF50" s="1514"/>
      <c r="DG50" s="1514"/>
      <c r="DH50" s="1440"/>
      <c r="DI50" s="1522"/>
    </row>
    <row r="51">
      <c r="A51" s="1437"/>
      <c r="B51" s="1439"/>
      <c r="C51" s="1512"/>
      <c r="D51" s="1440"/>
      <c r="E51" s="1440"/>
      <c r="F51" s="1440"/>
      <c r="G51" s="1440"/>
      <c r="H51" s="1441"/>
      <c r="I51" s="1440"/>
      <c r="J51" s="1440"/>
      <c r="K51" s="1441"/>
      <c r="L51" s="1440"/>
      <c r="M51" s="1440"/>
      <c r="N51" s="1440"/>
      <c r="O51" s="1440"/>
      <c r="P51" s="1440"/>
      <c r="Q51" s="1440"/>
      <c r="R51" s="1440"/>
      <c r="S51" s="1441"/>
      <c r="T51" s="1440"/>
      <c r="U51" s="1440"/>
      <c r="V51" s="1440"/>
      <c r="W51" s="1440"/>
      <c r="X51" s="1440"/>
      <c r="Y51" s="1440"/>
      <c r="Z51" s="1440"/>
      <c r="AA51" s="1440"/>
      <c r="AB51" s="1441"/>
      <c r="AC51" s="1513"/>
      <c r="AD51" s="1440"/>
      <c r="AE51" s="1440"/>
      <c r="AF51" s="1440"/>
      <c r="AG51" s="1440"/>
      <c r="AH51" s="1440"/>
      <c r="AI51" s="1440"/>
      <c r="AJ51" s="1440"/>
      <c r="AK51" s="1444"/>
      <c r="AL51" s="1514"/>
      <c r="AM51" s="1515"/>
      <c r="AN51" s="1441"/>
      <c r="AO51" s="1516"/>
      <c r="AP51" s="1517"/>
      <c r="AQ51" s="1517"/>
      <c r="AR51" s="1517"/>
      <c r="AS51" s="1517"/>
      <c r="AT51" s="1517"/>
      <c r="AU51" s="1517"/>
      <c r="AV51" s="1444"/>
      <c r="AW51" s="1517"/>
      <c r="AX51" s="1518"/>
      <c r="AY51" s="1518"/>
      <c r="AZ51" s="1518"/>
      <c r="BA51" s="1518"/>
      <c r="BB51" s="1518"/>
      <c r="BC51" s="1518"/>
      <c r="BD51" s="1444"/>
      <c r="BE51" s="1518"/>
      <c r="BF51" s="1450"/>
      <c r="BG51" s="1519"/>
      <c r="BH51" s="1519"/>
      <c r="BI51" s="1453"/>
      <c r="BJ51" s="1454"/>
      <c r="BK51" s="1447"/>
      <c r="BL51" s="1455"/>
      <c r="BM51" s="1455"/>
      <c r="BN51" s="1455"/>
      <c r="BO51" s="1455"/>
      <c r="BP51" s="1455"/>
      <c r="BQ51" s="1455"/>
      <c r="BR51" s="1455"/>
      <c r="BS51" s="1455"/>
      <c r="BT51" s="1520"/>
      <c r="BU51" s="1444"/>
      <c r="BV51" s="1447"/>
      <c r="BW51" s="1458"/>
      <c r="BX51" s="1458"/>
      <c r="BY51" s="1458"/>
      <c r="BZ51" s="1458"/>
      <c r="CA51" s="1454"/>
      <c r="CB51" s="1519"/>
      <c r="CC51" s="1513"/>
      <c r="CD51" s="1513"/>
      <c r="CE51" s="1513"/>
      <c r="CF51" s="1444"/>
      <c r="CG51" s="1521"/>
      <c r="CH51" s="1450"/>
      <c r="CI51" s="1450"/>
      <c r="CJ51" s="1450"/>
      <c r="CK51" s="1454"/>
      <c r="CL51" s="1447"/>
      <c r="CM51" s="1448"/>
      <c r="CN51" s="1448"/>
      <c r="CO51" s="1448"/>
      <c r="CP51" s="1444"/>
      <c r="CQ51" s="1517"/>
      <c r="CR51" s="1493"/>
      <c r="CS51" s="1447"/>
      <c r="CT51" s="1447"/>
      <c r="CU51" s="1447"/>
      <c r="CV51" s="1447"/>
      <c r="CW51" s="1515"/>
      <c r="CX51" s="1447"/>
      <c r="CY51" s="1447"/>
      <c r="CZ51" s="1447"/>
      <c r="DA51" s="1447"/>
      <c r="DB51" s="1447"/>
      <c r="DC51" s="1447"/>
      <c r="DD51" s="1454"/>
      <c r="DE51" s="1516"/>
      <c r="DF51" s="1514"/>
      <c r="DG51" s="1514"/>
      <c r="DH51" s="1440"/>
      <c r="DI51" s="1522"/>
    </row>
    <row r="52">
      <c r="A52" s="1437"/>
      <c r="B52" s="1439"/>
      <c r="C52" s="1512"/>
      <c r="D52" s="1440"/>
      <c r="E52" s="1440"/>
      <c r="F52" s="1440"/>
      <c r="G52" s="1440"/>
      <c r="H52" s="1441"/>
      <c r="I52" s="1440"/>
      <c r="J52" s="1440"/>
      <c r="K52" s="1441"/>
      <c r="L52" s="1440"/>
      <c r="M52" s="1440"/>
      <c r="N52" s="1440"/>
      <c r="O52" s="1440"/>
      <c r="P52" s="1440"/>
      <c r="Q52" s="1440"/>
      <c r="R52" s="1440"/>
      <c r="S52" s="1441"/>
      <c r="T52" s="1440"/>
      <c r="U52" s="1440"/>
      <c r="V52" s="1440"/>
      <c r="W52" s="1440"/>
      <c r="X52" s="1440"/>
      <c r="Y52" s="1440"/>
      <c r="Z52" s="1440"/>
      <c r="AA52" s="1440"/>
      <c r="AB52" s="1441"/>
      <c r="AC52" s="1513"/>
      <c r="AD52" s="1440"/>
      <c r="AE52" s="1440"/>
      <c r="AF52" s="1440"/>
      <c r="AG52" s="1440"/>
      <c r="AH52" s="1440"/>
      <c r="AI52" s="1440"/>
      <c r="AJ52" s="1440"/>
      <c r="AK52" s="1444"/>
      <c r="AL52" s="1514"/>
      <c r="AM52" s="1515"/>
      <c r="AN52" s="1441"/>
      <c r="AO52" s="1516"/>
      <c r="AP52" s="1517"/>
      <c r="AQ52" s="1517"/>
      <c r="AR52" s="1517"/>
      <c r="AS52" s="1517"/>
      <c r="AT52" s="1517"/>
      <c r="AU52" s="1517"/>
      <c r="AV52" s="1444"/>
      <c r="AW52" s="1517"/>
      <c r="AX52" s="1518"/>
      <c r="AY52" s="1518"/>
      <c r="AZ52" s="1518"/>
      <c r="BA52" s="1518"/>
      <c r="BB52" s="1518"/>
      <c r="BC52" s="1518"/>
      <c r="BD52" s="1444"/>
      <c r="BE52" s="1518"/>
      <c r="BF52" s="1450"/>
      <c r="BG52" s="1519"/>
      <c r="BH52" s="1519"/>
      <c r="BI52" s="1453"/>
      <c r="BJ52" s="1454"/>
      <c r="BK52" s="1447"/>
      <c r="BL52" s="1455"/>
      <c r="BM52" s="1455"/>
      <c r="BN52" s="1455"/>
      <c r="BO52" s="1455"/>
      <c r="BP52" s="1455"/>
      <c r="BQ52" s="1455"/>
      <c r="BR52" s="1455"/>
      <c r="BS52" s="1455"/>
      <c r="BT52" s="1520"/>
      <c r="BU52" s="1444"/>
      <c r="BV52" s="1447"/>
      <c r="BW52" s="1458"/>
      <c r="BX52" s="1458"/>
      <c r="BY52" s="1458"/>
      <c r="BZ52" s="1458"/>
      <c r="CA52" s="1454"/>
      <c r="CB52" s="1519"/>
      <c r="CC52" s="1513"/>
      <c r="CD52" s="1513"/>
      <c r="CE52" s="1513"/>
      <c r="CF52" s="1444"/>
      <c r="CG52" s="1521"/>
      <c r="CH52" s="1450"/>
      <c r="CI52" s="1450"/>
      <c r="CJ52" s="1450"/>
      <c r="CK52" s="1454"/>
      <c r="CL52" s="1447"/>
      <c r="CM52" s="1448"/>
      <c r="CN52" s="1448"/>
      <c r="CO52" s="1448"/>
      <c r="CP52" s="1444"/>
      <c r="CQ52" s="1517"/>
      <c r="CR52" s="1493"/>
      <c r="CS52" s="1447"/>
      <c r="CT52" s="1447"/>
      <c r="CU52" s="1447"/>
      <c r="CV52" s="1447"/>
      <c r="CW52" s="1515"/>
      <c r="CX52" s="1447"/>
      <c r="CY52" s="1447"/>
      <c r="CZ52" s="1447"/>
      <c r="DA52" s="1447"/>
      <c r="DB52" s="1447"/>
      <c r="DC52" s="1447"/>
      <c r="DD52" s="1454"/>
      <c r="DE52" s="1516"/>
      <c r="DF52" s="1514"/>
      <c r="DG52" s="1514"/>
      <c r="DH52" s="1440"/>
      <c r="DI52" s="1522"/>
    </row>
    <row r="53">
      <c r="A53" s="1437"/>
      <c r="B53" s="1439"/>
      <c r="C53" s="1512"/>
      <c r="D53" s="1440"/>
      <c r="E53" s="1440"/>
      <c r="F53" s="1440"/>
      <c r="G53" s="1440"/>
      <c r="H53" s="1441"/>
      <c r="I53" s="1440"/>
      <c r="J53" s="1440"/>
      <c r="K53" s="1441"/>
      <c r="L53" s="1440"/>
      <c r="M53" s="1440"/>
      <c r="N53" s="1440"/>
      <c r="O53" s="1440"/>
      <c r="P53" s="1440"/>
      <c r="Q53" s="1440"/>
      <c r="R53" s="1440"/>
      <c r="S53" s="1441"/>
      <c r="T53" s="1440"/>
      <c r="U53" s="1440"/>
      <c r="V53" s="1440"/>
      <c r="W53" s="1440"/>
      <c r="X53" s="1440"/>
      <c r="Y53" s="1440"/>
      <c r="Z53" s="1440"/>
      <c r="AA53" s="1440"/>
      <c r="AB53" s="1441"/>
      <c r="AC53" s="1513"/>
      <c r="AD53" s="1440"/>
      <c r="AE53" s="1440"/>
      <c r="AF53" s="1440"/>
      <c r="AG53" s="1440"/>
      <c r="AH53" s="1440"/>
      <c r="AI53" s="1440"/>
      <c r="AJ53" s="1440"/>
      <c r="AK53" s="1444"/>
      <c r="AL53" s="1514"/>
      <c r="AM53" s="1515"/>
      <c r="AN53" s="1441"/>
      <c r="AO53" s="1516"/>
      <c r="AP53" s="1517"/>
      <c r="AQ53" s="1517"/>
      <c r="AR53" s="1517"/>
      <c r="AS53" s="1517"/>
      <c r="AT53" s="1517"/>
      <c r="AU53" s="1517"/>
      <c r="AV53" s="1444"/>
      <c r="AW53" s="1517"/>
      <c r="AX53" s="1518"/>
      <c r="AY53" s="1518"/>
      <c r="AZ53" s="1518"/>
      <c r="BA53" s="1518"/>
      <c r="BB53" s="1518"/>
      <c r="BC53" s="1518"/>
      <c r="BD53" s="1444"/>
      <c r="BE53" s="1518"/>
      <c r="BF53" s="1450"/>
      <c r="BG53" s="1519"/>
      <c r="BH53" s="1519"/>
      <c r="BI53" s="1453"/>
      <c r="BJ53" s="1454"/>
      <c r="BK53" s="1447"/>
      <c r="BL53" s="1455"/>
      <c r="BM53" s="1455"/>
      <c r="BN53" s="1455"/>
      <c r="BO53" s="1455"/>
      <c r="BP53" s="1455"/>
      <c r="BQ53" s="1455"/>
      <c r="BR53" s="1455"/>
      <c r="BS53" s="1455"/>
      <c r="BT53" s="1520"/>
      <c r="BU53" s="1444"/>
      <c r="BV53" s="1447"/>
      <c r="BW53" s="1458"/>
      <c r="BX53" s="1458"/>
      <c r="BY53" s="1458"/>
      <c r="BZ53" s="1458"/>
      <c r="CA53" s="1454"/>
      <c r="CB53" s="1519"/>
      <c r="CC53" s="1513"/>
      <c r="CD53" s="1513"/>
      <c r="CE53" s="1513"/>
      <c r="CF53" s="1444"/>
      <c r="CG53" s="1521"/>
      <c r="CH53" s="1450"/>
      <c r="CI53" s="1450"/>
      <c r="CJ53" s="1450"/>
      <c r="CK53" s="1454"/>
      <c r="CL53" s="1447"/>
      <c r="CM53" s="1448"/>
      <c r="CN53" s="1448"/>
      <c r="CO53" s="1448"/>
      <c r="CP53" s="1444"/>
      <c r="CQ53" s="1517"/>
      <c r="CR53" s="1493"/>
      <c r="CS53" s="1447"/>
      <c r="CT53" s="1447"/>
      <c r="CU53" s="1447"/>
      <c r="CV53" s="1447"/>
      <c r="CW53" s="1515"/>
      <c r="CX53" s="1447"/>
      <c r="CY53" s="1447"/>
      <c r="CZ53" s="1447"/>
      <c r="DA53" s="1447"/>
      <c r="DB53" s="1447"/>
      <c r="DC53" s="1447"/>
      <c r="DD53" s="1454"/>
      <c r="DE53" s="1516"/>
      <c r="DF53" s="1514"/>
      <c r="DG53" s="1514"/>
      <c r="DH53" s="1440"/>
      <c r="DI53" s="1522"/>
    </row>
    <row r="54">
      <c r="A54" s="1437"/>
      <c r="B54" s="1439"/>
      <c r="C54" s="1512"/>
      <c r="D54" s="1440"/>
      <c r="E54" s="1440"/>
      <c r="F54" s="1440"/>
      <c r="G54" s="1440"/>
      <c r="H54" s="1441"/>
      <c r="I54" s="1440"/>
      <c r="J54" s="1440"/>
      <c r="K54" s="1441"/>
      <c r="L54" s="1440"/>
      <c r="M54" s="1440"/>
      <c r="N54" s="1440"/>
      <c r="O54" s="1440"/>
      <c r="P54" s="1440"/>
      <c r="Q54" s="1440"/>
      <c r="R54" s="1440"/>
      <c r="S54" s="1441"/>
      <c r="T54" s="1440"/>
      <c r="U54" s="1440"/>
      <c r="V54" s="1440"/>
      <c r="W54" s="1440"/>
      <c r="X54" s="1440"/>
      <c r="Y54" s="1440"/>
      <c r="Z54" s="1440"/>
      <c r="AA54" s="1440"/>
      <c r="AB54" s="1441"/>
      <c r="AC54" s="1513"/>
      <c r="AD54" s="1440"/>
      <c r="AE54" s="1440"/>
      <c r="AF54" s="1440"/>
      <c r="AG54" s="1440"/>
      <c r="AH54" s="1440"/>
      <c r="AI54" s="1440"/>
      <c r="AJ54" s="1440"/>
      <c r="AK54" s="1444"/>
      <c r="AL54" s="1514"/>
      <c r="AM54" s="1515"/>
      <c r="AN54" s="1441"/>
      <c r="AO54" s="1516"/>
      <c r="AP54" s="1517"/>
      <c r="AQ54" s="1517"/>
      <c r="AR54" s="1517"/>
      <c r="AS54" s="1517"/>
      <c r="AT54" s="1517"/>
      <c r="AU54" s="1517"/>
      <c r="AV54" s="1444"/>
      <c r="AW54" s="1517"/>
      <c r="AX54" s="1518"/>
      <c r="AY54" s="1518"/>
      <c r="AZ54" s="1518"/>
      <c r="BA54" s="1518"/>
      <c r="BB54" s="1518"/>
      <c r="BC54" s="1518"/>
      <c r="BD54" s="1444"/>
      <c r="BE54" s="1518"/>
      <c r="BF54" s="1450"/>
      <c r="BG54" s="1519"/>
      <c r="BH54" s="1519"/>
      <c r="BI54" s="1453"/>
      <c r="BJ54" s="1454"/>
      <c r="BK54" s="1447"/>
      <c r="BL54" s="1455"/>
      <c r="BM54" s="1455"/>
      <c r="BN54" s="1455"/>
      <c r="BO54" s="1455"/>
      <c r="BP54" s="1455"/>
      <c r="BQ54" s="1455"/>
      <c r="BR54" s="1455"/>
      <c r="BS54" s="1455"/>
      <c r="BT54" s="1520"/>
      <c r="BU54" s="1444"/>
      <c r="BV54" s="1447"/>
      <c r="BW54" s="1458"/>
      <c r="BX54" s="1458"/>
      <c r="BY54" s="1458"/>
      <c r="BZ54" s="1458"/>
      <c r="CA54" s="1454"/>
      <c r="CB54" s="1519"/>
      <c r="CC54" s="1513"/>
      <c r="CD54" s="1513"/>
      <c r="CE54" s="1513"/>
      <c r="CF54" s="1444"/>
      <c r="CG54" s="1521"/>
      <c r="CH54" s="1450"/>
      <c r="CI54" s="1450"/>
      <c r="CJ54" s="1450"/>
      <c r="CK54" s="1454"/>
      <c r="CL54" s="1447"/>
      <c r="CM54" s="1448"/>
      <c r="CN54" s="1448"/>
      <c r="CO54" s="1448"/>
      <c r="CP54" s="1444"/>
      <c r="CQ54" s="1517"/>
      <c r="CR54" s="1493"/>
      <c r="CS54" s="1447"/>
      <c r="CT54" s="1447"/>
      <c r="CU54" s="1447"/>
      <c r="CV54" s="1447"/>
      <c r="CW54" s="1515"/>
      <c r="CX54" s="1447"/>
      <c r="CY54" s="1447"/>
      <c r="CZ54" s="1447"/>
      <c r="DA54" s="1447"/>
      <c r="DB54" s="1447"/>
      <c r="DC54" s="1447"/>
      <c r="DD54" s="1454"/>
      <c r="DE54" s="1516"/>
      <c r="DF54" s="1514"/>
      <c r="DG54" s="1514"/>
      <c r="DH54" s="1440"/>
      <c r="DI54" s="1522"/>
    </row>
    <row r="55">
      <c r="A55" s="1437"/>
      <c r="B55" s="1439"/>
      <c r="C55" s="1512"/>
      <c r="D55" s="1440"/>
      <c r="E55" s="1440"/>
      <c r="F55" s="1440"/>
      <c r="G55" s="1440"/>
      <c r="H55" s="1441"/>
      <c r="I55" s="1440"/>
      <c r="J55" s="1440"/>
      <c r="K55" s="1441"/>
      <c r="L55" s="1440"/>
      <c r="M55" s="1440"/>
      <c r="N55" s="1440"/>
      <c r="O55" s="1440"/>
      <c r="P55" s="1440"/>
      <c r="Q55" s="1440"/>
      <c r="R55" s="1440"/>
      <c r="S55" s="1441"/>
      <c r="T55" s="1440"/>
      <c r="U55" s="1440"/>
      <c r="V55" s="1440"/>
      <c r="W55" s="1440"/>
      <c r="X55" s="1440"/>
      <c r="Y55" s="1440"/>
      <c r="Z55" s="1440"/>
      <c r="AA55" s="1440"/>
      <c r="AB55" s="1441"/>
      <c r="AC55" s="1513"/>
      <c r="AD55" s="1440"/>
      <c r="AE55" s="1440"/>
      <c r="AF55" s="1440"/>
      <c r="AG55" s="1440"/>
      <c r="AH55" s="1440"/>
      <c r="AI55" s="1440"/>
      <c r="AJ55" s="1440"/>
      <c r="AK55" s="1444"/>
      <c r="AL55" s="1514"/>
      <c r="AM55" s="1515"/>
      <c r="AN55" s="1441"/>
      <c r="AO55" s="1516"/>
      <c r="AP55" s="1517"/>
      <c r="AQ55" s="1517"/>
      <c r="AR55" s="1517"/>
      <c r="AS55" s="1517"/>
      <c r="AT55" s="1517"/>
      <c r="AU55" s="1517"/>
      <c r="AV55" s="1444"/>
      <c r="AW55" s="1517"/>
      <c r="AX55" s="1518"/>
      <c r="AY55" s="1518"/>
      <c r="AZ55" s="1518"/>
      <c r="BA55" s="1518"/>
      <c r="BB55" s="1518"/>
      <c r="BC55" s="1518"/>
      <c r="BD55" s="1444"/>
      <c r="BE55" s="1518"/>
      <c r="BF55" s="1450"/>
      <c r="BG55" s="1519"/>
      <c r="BH55" s="1519"/>
      <c r="BI55" s="1453"/>
      <c r="BJ55" s="1454"/>
      <c r="BK55" s="1447"/>
      <c r="BL55" s="1455"/>
      <c r="BM55" s="1455"/>
      <c r="BN55" s="1455"/>
      <c r="BO55" s="1455"/>
      <c r="BP55" s="1455"/>
      <c r="BQ55" s="1455"/>
      <c r="BR55" s="1455"/>
      <c r="BS55" s="1455"/>
      <c r="BT55" s="1520"/>
      <c r="BU55" s="1444"/>
      <c r="BV55" s="1447"/>
      <c r="BW55" s="1458"/>
      <c r="BX55" s="1458"/>
      <c r="BY55" s="1458"/>
      <c r="BZ55" s="1458"/>
      <c r="CA55" s="1454"/>
      <c r="CB55" s="1519"/>
      <c r="CC55" s="1513"/>
      <c r="CD55" s="1513"/>
      <c r="CE55" s="1513"/>
      <c r="CF55" s="1444"/>
      <c r="CG55" s="1521"/>
      <c r="CH55" s="1450"/>
      <c r="CI55" s="1450"/>
      <c r="CJ55" s="1450"/>
      <c r="CK55" s="1454"/>
      <c r="CL55" s="1447"/>
      <c r="CM55" s="1448"/>
      <c r="CN55" s="1448"/>
      <c r="CO55" s="1448"/>
      <c r="CP55" s="1444"/>
      <c r="CQ55" s="1517"/>
      <c r="CR55" s="1493"/>
      <c r="CS55" s="1447"/>
      <c r="CT55" s="1447"/>
      <c r="CU55" s="1447"/>
      <c r="CV55" s="1447"/>
      <c r="CW55" s="1515"/>
      <c r="CX55" s="1447"/>
      <c r="CY55" s="1447"/>
      <c r="CZ55" s="1447"/>
      <c r="DA55" s="1447"/>
      <c r="DB55" s="1447"/>
      <c r="DC55" s="1447"/>
      <c r="DD55" s="1454"/>
      <c r="DE55" s="1516"/>
      <c r="DF55" s="1514"/>
      <c r="DG55" s="1514"/>
      <c r="DH55" s="1440"/>
      <c r="DI55" s="1522"/>
    </row>
    <row r="56">
      <c r="A56" s="1437"/>
      <c r="B56" s="1439"/>
      <c r="C56" s="1512"/>
      <c r="D56" s="1440"/>
      <c r="E56" s="1440"/>
      <c r="F56" s="1440"/>
      <c r="G56" s="1440"/>
      <c r="H56" s="1441"/>
      <c r="I56" s="1440"/>
      <c r="J56" s="1440"/>
      <c r="K56" s="1441"/>
      <c r="L56" s="1440"/>
      <c r="M56" s="1440"/>
      <c r="N56" s="1440"/>
      <c r="O56" s="1440"/>
      <c r="P56" s="1440"/>
      <c r="Q56" s="1440"/>
      <c r="R56" s="1440"/>
      <c r="S56" s="1441"/>
      <c r="T56" s="1440"/>
      <c r="U56" s="1440"/>
      <c r="V56" s="1440"/>
      <c r="W56" s="1440"/>
      <c r="X56" s="1440"/>
      <c r="Y56" s="1440"/>
      <c r="Z56" s="1440"/>
      <c r="AA56" s="1440"/>
      <c r="AB56" s="1441"/>
      <c r="AC56" s="1513"/>
      <c r="AD56" s="1440"/>
      <c r="AE56" s="1440"/>
      <c r="AF56" s="1440"/>
      <c r="AG56" s="1440"/>
      <c r="AH56" s="1440"/>
      <c r="AI56" s="1440"/>
      <c r="AJ56" s="1440"/>
      <c r="AK56" s="1444"/>
      <c r="AL56" s="1514"/>
      <c r="AM56" s="1515"/>
      <c r="AN56" s="1441"/>
      <c r="AO56" s="1516"/>
      <c r="AP56" s="1517"/>
      <c r="AQ56" s="1517"/>
      <c r="AR56" s="1517"/>
      <c r="AS56" s="1517"/>
      <c r="AT56" s="1517"/>
      <c r="AU56" s="1517"/>
      <c r="AV56" s="1444"/>
      <c r="AW56" s="1517"/>
      <c r="AX56" s="1518"/>
      <c r="AY56" s="1518"/>
      <c r="AZ56" s="1518"/>
      <c r="BA56" s="1518"/>
      <c r="BB56" s="1518"/>
      <c r="BC56" s="1518"/>
      <c r="BD56" s="1444"/>
      <c r="BE56" s="1518"/>
      <c r="BF56" s="1450"/>
      <c r="BG56" s="1519"/>
      <c r="BH56" s="1519"/>
      <c r="BI56" s="1453"/>
      <c r="BJ56" s="1454"/>
      <c r="BK56" s="1447"/>
      <c r="BL56" s="1455"/>
      <c r="BM56" s="1455"/>
      <c r="BN56" s="1455"/>
      <c r="BO56" s="1455"/>
      <c r="BP56" s="1455"/>
      <c r="BQ56" s="1455"/>
      <c r="BR56" s="1455"/>
      <c r="BS56" s="1455"/>
      <c r="BT56" s="1520"/>
      <c r="BU56" s="1444"/>
      <c r="BV56" s="1447"/>
      <c r="BW56" s="1458"/>
      <c r="BX56" s="1458"/>
      <c r="BY56" s="1458"/>
      <c r="BZ56" s="1458"/>
      <c r="CA56" s="1454"/>
      <c r="CB56" s="1519"/>
      <c r="CC56" s="1513"/>
      <c r="CD56" s="1513"/>
      <c r="CE56" s="1513"/>
      <c r="CF56" s="1444"/>
      <c r="CG56" s="1521"/>
      <c r="CH56" s="1450"/>
      <c r="CI56" s="1450"/>
      <c r="CJ56" s="1450"/>
      <c r="CK56" s="1454"/>
      <c r="CL56" s="1447"/>
      <c r="CM56" s="1448"/>
      <c r="CN56" s="1448"/>
      <c r="CO56" s="1448"/>
      <c r="CP56" s="1444"/>
      <c r="CQ56" s="1517"/>
      <c r="CR56" s="1493"/>
      <c r="CS56" s="1447"/>
      <c r="CT56" s="1447"/>
      <c r="CU56" s="1447"/>
      <c r="CV56" s="1447"/>
      <c r="CW56" s="1515"/>
      <c r="CX56" s="1447"/>
      <c r="CY56" s="1447"/>
      <c r="CZ56" s="1447"/>
      <c r="DA56" s="1447"/>
      <c r="DB56" s="1447"/>
      <c r="DC56" s="1447"/>
      <c r="DD56" s="1454"/>
      <c r="DE56" s="1516"/>
      <c r="DF56" s="1514"/>
      <c r="DG56" s="1514"/>
      <c r="DH56" s="1440"/>
      <c r="DI56" s="1522"/>
    </row>
    <row r="57">
      <c r="A57" s="1437"/>
      <c r="B57" s="1439"/>
      <c r="C57" s="1512"/>
      <c r="D57" s="1440"/>
      <c r="E57" s="1440"/>
      <c r="F57" s="1440"/>
      <c r="G57" s="1440"/>
      <c r="H57" s="1441"/>
      <c r="I57" s="1440"/>
      <c r="J57" s="1440"/>
      <c r="K57" s="1441"/>
      <c r="L57" s="1440"/>
      <c r="M57" s="1440"/>
      <c r="N57" s="1440"/>
      <c r="O57" s="1440"/>
      <c r="P57" s="1440"/>
      <c r="Q57" s="1440"/>
      <c r="R57" s="1440"/>
      <c r="S57" s="1441"/>
      <c r="T57" s="1440"/>
      <c r="U57" s="1440"/>
      <c r="V57" s="1440"/>
      <c r="W57" s="1440"/>
      <c r="X57" s="1440"/>
      <c r="Y57" s="1440"/>
      <c r="Z57" s="1440"/>
      <c r="AA57" s="1440"/>
      <c r="AB57" s="1441"/>
      <c r="AC57" s="1513"/>
      <c r="AD57" s="1440"/>
      <c r="AE57" s="1440"/>
      <c r="AF57" s="1440"/>
      <c r="AG57" s="1440"/>
      <c r="AH57" s="1440"/>
      <c r="AI57" s="1440"/>
      <c r="AJ57" s="1440"/>
      <c r="AK57" s="1444"/>
      <c r="AL57" s="1514"/>
      <c r="AM57" s="1515"/>
      <c r="AN57" s="1441"/>
      <c r="AO57" s="1516"/>
      <c r="AP57" s="1517"/>
      <c r="AQ57" s="1517"/>
      <c r="AR57" s="1517"/>
      <c r="AS57" s="1517"/>
      <c r="AT57" s="1517"/>
      <c r="AU57" s="1517"/>
      <c r="AV57" s="1444"/>
      <c r="AW57" s="1517"/>
      <c r="AX57" s="1518"/>
      <c r="AY57" s="1518"/>
      <c r="AZ57" s="1518"/>
      <c r="BA57" s="1518"/>
      <c r="BB57" s="1518"/>
      <c r="BC57" s="1518"/>
      <c r="BD57" s="1444"/>
      <c r="BE57" s="1518"/>
      <c r="BF57" s="1450"/>
      <c r="BG57" s="1519"/>
      <c r="BH57" s="1519"/>
      <c r="BI57" s="1453"/>
      <c r="BJ57" s="1454"/>
      <c r="BK57" s="1447"/>
      <c r="BL57" s="1455"/>
      <c r="BM57" s="1455"/>
      <c r="BN57" s="1455"/>
      <c r="BO57" s="1455"/>
      <c r="BP57" s="1455"/>
      <c r="BQ57" s="1455"/>
      <c r="BR57" s="1455"/>
      <c r="BS57" s="1455"/>
      <c r="BT57" s="1520"/>
      <c r="BU57" s="1444"/>
      <c r="BV57" s="1447"/>
      <c r="BW57" s="1458"/>
      <c r="BX57" s="1458"/>
      <c r="BY57" s="1458"/>
      <c r="BZ57" s="1458"/>
      <c r="CA57" s="1454"/>
      <c r="CB57" s="1519"/>
      <c r="CC57" s="1513"/>
      <c r="CD57" s="1513"/>
      <c r="CE57" s="1513"/>
      <c r="CF57" s="1444"/>
      <c r="CG57" s="1521"/>
      <c r="CH57" s="1450"/>
      <c r="CI57" s="1450"/>
      <c r="CJ57" s="1450"/>
      <c r="CK57" s="1454"/>
      <c r="CL57" s="1447"/>
      <c r="CM57" s="1448"/>
      <c r="CN57" s="1448"/>
      <c r="CO57" s="1448"/>
      <c r="CP57" s="1444"/>
      <c r="CQ57" s="1517"/>
      <c r="CR57" s="1493"/>
      <c r="CS57" s="1447"/>
      <c r="CT57" s="1447"/>
      <c r="CU57" s="1447"/>
      <c r="CV57" s="1447"/>
      <c r="CW57" s="1515"/>
      <c r="CX57" s="1447"/>
      <c r="CY57" s="1447"/>
      <c r="CZ57" s="1447"/>
      <c r="DA57" s="1447"/>
      <c r="DB57" s="1447"/>
      <c r="DC57" s="1447"/>
      <c r="DD57" s="1454"/>
      <c r="DE57" s="1516"/>
      <c r="DF57" s="1514"/>
      <c r="DG57" s="1514"/>
      <c r="DH57" s="1440"/>
      <c r="DI57" s="1522"/>
    </row>
    <row r="58">
      <c r="A58" s="1437"/>
      <c r="B58" s="1439"/>
      <c r="C58" s="1512"/>
      <c r="D58" s="1440"/>
      <c r="E58" s="1440"/>
      <c r="F58" s="1440"/>
      <c r="G58" s="1440"/>
      <c r="H58" s="1441"/>
      <c r="I58" s="1440"/>
      <c r="J58" s="1440"/>
      <c r="K58" s="1441"/>
      <c r="L58" s="1440"/>
      <c r="M58" s="1440"/>
      <c r="N58" s="1440"/>
      <c r="O58" s="1440"/>
      <c r="P58" s="1440"/>
      <c r="Q58" s="1440"/>
      <c r="R58" s="1440"/>
      <c r="S58" s="1441"/>
      <c r="T58" s="1440"/>
      <c r="U58" s="1440"/>
      <c r="V58" s="1440"/>
      <c r="W58" s="1440"/>
      <c r="X58" s="1440"/>
      <c r="Y58" s="1440"/>
      <c r="Z58" s="1440"/>
      <c r="AA58" s="1440"/>
      <c r="AB58" s="1441"/>
      <c r="AC58" s="1513"/>
      <c r="AD58" s="1440"/>
      <c r="AE58" s="1440"/>
      <c r="AF58" s="1440"/>
      <c r="AG58" s="1440"/>
      <c r="AH58" s="1440"/>
      <c r="AI58" s="1440"/>
      <c r="AJ58" s="1440"/>
      <c r="AK58" s="1444"/>
      <c r="AL58" s="1514"/>
      <c r="AM58" s="1515"/>
      <c r="AN58" s="1441"/>
      <c r="AO58" s="1516"/>
      <c r="AP58" s="1517"/>
      <c r="AQ58" s="1517"/>
      <c r="AR58" s="1517"/>
      <c r="AS58" s="1517"/>
      <c r="AT58" s="1517"/>
      <c r="AU58" s="1517"/>
      <c r="AV58" s="1444"/>
      <c r="AW58" s="1517"/>
      <c r="AX58" s="1518"/>
      <c r="AY58" s="1518"/>
      <c r="AZ58" s="1518"/>
      <c r="BA58" s="1518"/>
      <c r="BB58" s="1518"/>
      <c r="BC58" s="1518"/>
      <c r="BD58" s="1444"/>
      <c r="BE58" s="1518"/>
      <c r="BF58" s="1450"/>
      <c r="BG58" s="1519"/>
      <c r="BH58" s="1519"/>
      <c r="BI58" s="1453"/>
      <c r="BJ58" s="1454"/>
      <c r="BK58" s="1447"/>
      <c r="BL58" s="1455"/>
      <c r="BM58" s="1455"/>
      <c r="BN58" s="1455"/>
      <c r="BO58" s="1455"/>
      <c r="BP58" s="1455"/>
      <c r="BQ58" s="1455"/>
      <c r="BR58" s="1455"/>
      <c r="BS58" s="1455"/>
      <c r="BT58" s="1520"/>
      <c r="BU58" s="1444"/>
      <c r="BV58" s="1447"/>
      <c r="BW58" s="1458"/>
      <c r="BX58" s="1458"/>
      <c r="BY58" s="1458"/>
      <c r="BZ58" s="1458"/>
      <c r="CA58" s="1454"/>
      <c r="CB58" s="1519"/>
      <c r="CC58" s="1513"/>
      <c r="CD58" s="1513"/>
      <c r="CE58" s="1513"/>
      <c r="CF58" s="1444"/>
      <c r="CG58" s="1521"/>
      <c r="CH58" s="1450"/>
      <c r="CI58" s="1450"/>
      <c r="CJ58" s="1450"/>
      <c r="CK58" s="1454"/>
      <c r="CL58" s="1447"/>
      <c r="CM58" s="1448"/>
      <c r="CN58" s="1448"/>
      <c r="CO58" s="1448"/>
      <c r="CP58" s="1444"/>
      <c r="CQ58" s="1517"/>
      <c r="CR58" s="1493"/>
      <c r="CS58" s="1447"/>
      <c r="CT58" s="1447"/>
      <c r="CU58" s="1447"/>
      <c r="CV58" s="1447"/>
      <c r="CW58" s="1515"/>
      <c r="CX58" s="1447"/>
      <c r="CY58" s="1447"/>
      <c r="CZ58" s="1447"/>
      <c r="DA58" s="1447"/>
      <c r="DB58" s="1447"/>
      <c r="DC58" s="1447"/>
      <c r="DD58" s="1454"/>
      <c r="DE58" s="1516"/>
      <c r="DF58" s="1514"/>
      <c r="DG58" s="1514"/>
      <c r="DH58" s="1440"/>
      <c r="DI58" s="1522"/>
    </row>
    <row r="59">
      <c r="A59" s="1437"/>
      <c r="B59" s="1439"/>
      <c r="C59" s="1512"/>
      <c r="D59" s="1440"/>
      <c r="E59" s="1440"/>
      <c r="F59" s="1440"/>
      <c r="G59" s="1440"/>
      <c r="H59" s="1441"/>
      <c r="I59" s="1440"/>
      <c r="J59" s="1440"/>
      <c r="K59" s="1441"/>
      <c r="L59" s="1440"/>
      <c r="M59" s="1440"/>
      <c r="N59" s="1440"/>
      <c r="O59" s="1440"/>
      <c r="P59" s="1440"/>
      <c r="Q59" s="1440"/>
      <c r="R59" s="1440"/>
      <c r="S59" s="1441"/>
      <c r="T59" s="1440"/>
      <c r="U59" s="1440"/>
      <c r="V59" s="1440"/>
      <c r="W59" s="1440"/>
      <c r="X59" s="1440"/>
      <c r="Y59" s="1440"/>
      <c r="Z59" s="1440"/>
      <c r="AA59" s="1440"/>
      <c r="AB59" s="1441"/>
      <c r="AC59" s="1513"/>
      <c r="AD59" s="1440"/>
      <c r="AE59" s="1440"/>
      <c r="AF59" s="1440"/>
      <c r="AG59" s="1440"/>
      <c r="AH59" s="1440"/>
      <c r="AI59" s="1440"/>
      <c r="AJ59" s="1440"/>
      <c r="AK59" s="1444"/>
      <c r="AL59" s="1514"/>
      <c r="AM59" s="1515"/>
      <c r="AN59" s="1441"/>
      <c r="AO59" s="1516"/>
      <c r="AP59" s="1517"/>
      <c r="AQ59" s="1517"/>
      <c r="AR59" s="1517"/>
      <c r="AS59" s="1517"/>
      <c r="AT59" s="1517"/>
      <c r="AU59" s="1517"/>
      <c r="AV59" s="1444"/>
      <c r="AW59" s="1517"/>
      <c r="AX59" s="1518"/>
      <c r="AY59" s="1518"/>
      <c r="AZ59" s="1518"/>
      <c r="BA59" s="1518"/>
      <c r="BB59" s="1518"/>
      <c r="BC59" s="1518"/>
      <c r="BD59" s="1444"/>
      <c r="BE59" s="1518"/>
      <c r="BF59" s="1450"/>
      <c r="BG59" s="1519"/>
      <c r="BH59" s="1519"/>
      <c r="BI59" s="1453"/>
      <c r="BJ59" s="1454"/>
      <c r="BK59" s="1447"/>
      <c r="BL59" s="1455"/>
      <c r="BM59" s="1455"/>
      <c r="BN59" s="1455"/>
      <c r="BO59" s="1455"/>
      <c r="BP59" s="1455"/>
      <c r="BQ59" s="1455"/>
      <c r="BR59" s="1455"/>
      <c r="BS59" s="1455"/>
      <c r="BT59" s="1520"/>
      <c r="BU59" s="1444"/>
      <c r="BV59" s="1447"/>
      <c r="BW59" s="1458"/>
      <c r="BX59" s="1458"/>
      <c r="BY59" s="1458"/>
      <c r="BZ59" s="1458"/>
      <c r="CA59" s="1454"/>
      <c r="CB59" s="1519"/>
      <c r="CC59" s="1513"/>
      <c r="CD59" s="1513"/>
      <c r="CE59" s="1513"/>
      <c r="CF59" s="1444"/>
      <c r="CG59" s="1521"/>
      <c r="CH59" s="1450"/>
      <c r="CI59" s="1450"/>
      <c r="CJ59" s="1450"/>
      <c r="CK59" s="1454"/>
      <c r="CL59" s="1447"/>
      <c r="CM59" s="1448"/>
      <c r="CN59" s="1448"/>
      <c r="CO59" s="1448"/>
      <c r="CP59" s="1444"/>
      <c r="CQ59" s="1517"/>
      <c r="CR59" s="1493"/>
      <c r="CS59" s="1447"/>
      <c r="CT59" s="1447"/>
      <c r="CU59" s="1447"/>
      <c r="CV59" s="1447"/>
      <c r="CW59" s="1515"/>
      <c r="CX59" s="1447"/>
      <c r="CY59" s="1447"/>
      <c r="CZ59" s="1447"/>
      <c r="DA59" s="1447"/>
      <c r="DB59" s="1447"/>
      <c r="DC59" s="1447"/>
      <c r="DD59" s="1454"/>
      <c r="DE59" s="1516"/>
      <c r="DF59" s="1514"/>
      <c r="DG59" s="1514"/>
      <c r="DH59" s="1440"/>
      <c r="DI59" s="1522"/>
    </row>
    <row r="60">
      <c r="A60" s="1437"/>
      <c r="B60" s="1439"/>
      <c r="C60" s="1512"/>
      <c r="D60" s="1440"/>
      <c r="E60" s="1440"/>
      <c r="F60" s="1440"/>
      <c r="G60" s="1440"/>
      <c r="H60" s="1441"/>
      <c r="I60" s="1440"/>
      <c r="J60" s="1440"/>
      <c r="K60" s="1441"/>
      <c r="L60" s="1440"/>
      <c r="M60" s="1440"/>
      <c r="N60" s="1440"/>
      <c r="O60" s="1440"/>
      <c r="P60" s="1440"/>
      <c r="Q60" s="1440"/>
      <c r="R60" s="1440"/>
      <c r="S60" s="1441"/>
      <c r="T60" s="1440"/>
      <c r="U60" s="1440"/>
      <c r="V60" s="1440"/>
      <c r="W60" s="1440"/>
      <c r="X60" s="1440"/>
      <c r="Y60" s="1440"/>
      <c r="Z60" s="1440"/>
      <c r="AA60" s="1440"/>
      <c r="AB60" s="1441"/>
      <c r="AC60" s="1513"/>
      <c r="AD60" s="1440"/>
      <c r="AE60" s="1440"/>
      <c r="AF60" s="1440"/>
      <c r="AG60" s="1440"/>
      <c r="AH60" s="1440"/>
      <c r="AI60" s="1440"/>
      <c r="AJ60" s="1440"/>
      <c r="AK60" s="1444"/>
      <c r="AL60" s="1514"/>
      <c r="AM60" s="1515"/>
      <c r="AN60" s="1441"/>
      <c r="AO60" s="1516"/>
      <c r="AP60" s="1517"/>
      <c r="AQ60" s="1517"/>
      <c r="AR60" s="1517"/>
      <c r="AS60" s="1517"/>
      <c r="AT60" s="1517"/>
      <c r="AU60" s="1517"/>
      <c r="AV60" s="1444"/>
      <c r="AW60" s="1517"/>
      <c r="AX60" s="1518"/>
      <c r="AY60" s="1518"/>
      <c r="AZ60" s="1518"/>
      <c r="BA60" s="1518"/>
      <c r="BB60" s="1518"/>
      <c r="BC60" s="1518"/>
      <c r="BD60" s="1444"/>
      <c r="BE60" s="1518"/>
      <c r="BF60" s="1450"/>
      <c r="BG60" s="1519"/>
      <c r="BH60" s="1519"/>
      <c r="BI60" s="1453"/>
      <c r="BJ60" s="1454"/>
      <c r="BK60" s="1447"/>
      <c r="BL60" s="1455"/>
      <c r="BM60" s="1455"/>
      <c r="BN60" s="1455"/>
      <c r="BO60" s="1455"/>
      <c r="BP60" s="1455"/>
      <c r="BQ60" s="1455"/>
      <c r="BR60" s="1455"/>
      <c r="BS60" s="1455"/>
      <c r="BT60" s="1520"/>
      <c r="BU60" s="1444"/>
      <c r="BV60" s="1447"/>
      <c r="BW60" s="1458"/>
      <c r="BX60" s="1458"/>
      <c r="BY60" s="1458"/>
      <c r="BZ60" s="1458"/>
      <c r="CA60" s="1454"/>
      <c r="CB60" s="1519"/>
      <c r="CC60" s="1513"/>
      <c r="CD60" s="1513"/>
      <c r="CE60" s="1513"/>
      <c r="CF60" s="1444"/>
      <c r="CG60" s="1521"/>
      <c r="CH60" s="1450"/>
      <c r="CI60" s="1450"/>
      <c r="CJ60" s="1450"/>
      <c r="CK60" s="1454"/>
      <c r="CL60" s="1447"/>
      <c r="CM60" s="1448"/>
      <c r="CN60" s="1448"/>
      <c r="CO60" s="1448"/>
      <c r="CP60" s="1444"/>
      <c r="CQ60" s="1517"/>
      <c r="CR60" s="1493"/>
      <c r="CS60" s="1447"/>
      <c r="CT60" s="1447"/>
      <c r="CU60" s="1447"/>
      <c r="CV60" s="1447"/>
      <c r="CW60" s="1515"/>
      <c r="CX60" s="1447"/>
      <c r="CY60" s="1447"/>
      <c r="CZ60" s="1447"/>
      <c r="DA60" s="1447"/>
      <c r="DB60" s="1447"/>
      <c r="DC60" s="1447"/>
      <c r="DD60" s="1454"/>
      <c r="DE60" s="1516"/>
      <c r="DF60" s="1514"/>
      <c r="DG60" s="1514"/>
      <c r="DH60" s="1440"/>
      <c r="DI60" s="1522"/>
    </row>
    <row r="61">
      <c r="A61" s="1437"/>
      <c r="B61" s="1439"/>
      <c r="C61" s="1512"/>
      <c r="D61" s="1440"/>
      <c r="E61" s="1440"/>
      <c r="F61" s="1440"/>
      <c r="G61" s="1440"/>
      <c r="H61" s="1441"/>
      <c r="I61" s="1440"/>
      <c r="J61" s="1440"/>
      <c r="K61" s="1441"/>
      <c r="L61" s="1440"/>
      <c r="M61" s="1440"/>
      <c r="N61" s="1440"/>
      <c r="O61" s="1440"/>
      <c r="P61" s="1440"/>
      <c r="Q61" s="1440"/>
      <c r="R61" s="1440"/>
      <c r="S61" s="1441"/>
      <c r="T61" s="1440"/>
      <c r="U61" s="1440"/>
      <c r="V61" s="1440"/>
      <c r="W61" s="1440"/>
      <c r="X61" s="1440"/>
      <c r="Y61" s="1440"/>
      <c r="Z61" s="1440"/>
      <c r="AA61" s="1440"/>
      <c r="AB61" s="1441"/>
      <c r="AC61" s="1513"/>
      <c r="AD61" s="1440"/>
      <c r="AE61" s="1440"/>
      <c r="AF61" s="1440"/>
      <c r="AG61" s="1440"/>
      <c r="AH61" s="1440"/>
      <c r="AI61" s="1440"/>
      <c r="AJ61" s="1440"/>
      <c r="AK61" s="1444"/>
      <c r="AL61" s="1514"/>
      <c r="AM61" s="1515"/>
      <c r="AN61" s="1441"/>
      <c r="AO61" s="1516"/>
      <c r="AP61" s="1517"/>
      <c r="AQ61" s="1517"/>
      <c r="AR61" s="1517"/>
      <c r="AS61" s="1517"/>
      <c r="AT61" s="1517"/>
      <c r="AU61" s="1517"/>
      <c r="AV61" s="1444"/>
      <c r="AW61" s="1517"/>
      <c r="AX61" s="1518"/>
      <c r="AY61" s="1518"/>
      <c r="AZ61" s="1518"/>
      <c r="BA61" s="1518"/>
      <c r="BB61" s="1518"/>
      <c r="BC61" s="1518"/>
      <c r="BD61" s="1444"/>
      <c r="BE61" s="1518"/>
      <c r="BF61" s="1450"/>
      <c r="BG61" s="1519"/>
      <c r="BH61" s="1519"/>
      <c r="BI61" s="1453"/>
      <c r="BJ61" s="1454"/>
      <c r="BK61" s="1447"/>
      <c r="BL61" s="1455"/>
      <c r="BM61" s="1455"/>
      <c r="BN61" s="1455"/>
      <c r="BO61" s="1455"/>
      <c r="BP61" s="1455"/>
      <c r="BQ61" s="1455"/>
      <c r="BR61" s="1455"/>
      <c r="BS61" s="1455"/>
      <c r="BT61" s="1520"/>
      <c r="BU61" s="1444"/>
      <c r="BV61" s="1447"/>
      <c r="BW61" s="1458"/>
      <c r="BX61" s="1458"/>
      <c r="BY61" s="1458"/>
      <c r="BZ61" s="1458"/>
      <c r="CA61" s="1454"/>
      <c r="CB61" s="1519"/>
      <c r="CC61" s="1513"/>
      <c r="CD61" s="1513"/>
      <c r="CE61" s="1513"/>
      <c r="CF61" s="1444"/>
      <c r="CG61" s="1521"/>
      <c r="CH61" s="1450"/>
      <c r="CI61" s="1450"/>
      <c r="CJ61" s="1450"/>
      <c r="CK61" s="1454"/>
      <c r="CL61" s="1447"/>
      <c r="CM61" s="1448"/>
      <c r="CN61" s="1448"/>
      <c r="CO61" s="1448"/>
      <c r="CP61" s="1444"/>
      <c r="CQ61" s="1517"/>
      <c r="CR61" s="1493"/>
      <c r="CS61" s="1447"/>
      <c r="CT61" s="1447"/>
      <c r="CU61" s="1447"/>
      <c r="CV61" s="1447"/>
      <c r="CW61" s="1515"/>
      <c r="CX61" s="1447"/>
      <c r="CY61" s="1447"/>
      <c r="CZ61" s="1447"/>
      <c r="DA61" s="1447"/>
      <c r="DB61" s="1447"/>
      <c r="DC61" s="1447"/>
      <c r="DD61" s="1454"/>
      <c r="DE61" s="1516"/>
      <c r="DF61" s="1514"/>
      <c r="DG61" s="1514"/>
      <c r="DH61" s="1440"/>
      <c r="DI61" s="1522"/>
    </row>
    <row r="62">
      <c r="A62" s="1437"/>
      <c r="B62" s="1439"/>
      <c r="C62" s="1512"/>
      <c r="D62" s="1440"/>
      <c r="E62" s="1440"/>
      <c r="F62" s="1440"/>
      <c r="G62" s="1440"/>
      <c r="H62" s="1441"/>
      <c r="I62" s="1440"/>
      <c r="J62" s="1440"/>
      <c r="K62" s="1441"/>
      <c r="L62" s="1440"/>
      <c r="M62" s="1440"/>
      <c r="N62" s="1440"/>
      <c r="O62" s="1440"/>
      <c r="P62" s="1440"/>
      <c r="Q62" s="1440"/>
      <c r="R62" s="1440"/>
      <c r="S62" s="1441"/>
      <c r="T62" s="1440"/>
      <c r="U62" s="1440"/>
      <c r="V62" s="1440"/>
      <c r="W62" s="1440"/>
      <c r="X62" s="1440"/>
      <c r="Y62" s="1440"/>
      <c r="Z62" s="1440"/>
      <c r="AA62" s="1440"/>
      <c r="AB62" s="1441"/>
      <c r="AC62" s="1513"/>
      <c r="AD62" s="1440"/>
      <c r="AE62" s="1440"/>
      <c r="AF62" s="1440"/>
      <c r="AG62" s="1440"/>
      <c r="AH62" s="1440"/>
      <c r="AI62" s="1440"/>
      <c r="AJ62" s="1440"/>
      <c r="AK62" s="1444"/>
      <c r="AL62" s="1514"/>
      <c r="AM62" s="1515"/>
      <c r="AN62" s="1441"/>
      <c r="AO62" s="1516"/>
      <c r="AP62" s="1517"/>
      <c r="AQ62" s="1517"/>
      <c r="AR62" s="1517"/>
      <c r="AS62" s="1517"/>
      <c r="AT62" s="1517"/>
      <c r="AU62" s="1517"/>
      <c r="AV62" s="1444"/>
      <c r="AW62" s="1517"/>
      <c r="AX62" s="1518"/>
      <c r="AY62" s="1518"/>
      <c r="AZ62" s="1518"/>
      <c r="BA62" s="1518"/>
      <c r="BB62" s="1518"/>
      <c r="BC62" s="1518"/>
      <c r="BD62" s="1444"/>
      <c r="BE62" s="1518"/>
      <c r="BF62" s="1450"/>
      <c r="BG62" s="1519"/>
      <c r="BH62" s="1519"/>
      <c r="BI62" s="1453"/>
      <c r="BJ62" s="1454"/>
      <c r="BK62" s="1447"/>
      <c r="BL62" s="1455"/>
      <c r="BM62" s="1455"/>
      <c r="BN62" s="1455"/>
      <c r="BO62" s="1455"/>
      <c r="BP62" s="1455"/>
      <c r="BQ62" s="1455"/>
      <c r="BR62" s="1455"/>
      <c r="BS62" s="1455"/>
      <c r="BT62" s="1520"/>
      <c r="BU62" s="1444"/>
      <c r="BV62" s="1447"/>
      <c r="BW62" s="1458"/>
      <c r="BX62" s="1458"/>
      <c r="BY62" s="1458"/>
      <c r="BZ62" s="1458"/>
      <c r="CA62" s="1454"/>
      <c r="CB62" s="1519"/>
      <c r="CC62" s="1513"/>
      <c r="CD62" s="1513"/>
      <c r="CE62" s="1513"/>
      <c r="CF62" s="1444"/>
      <c r="CG62" s="1521"/>
      <c r="CH62" s="1450"/>
      <c r="CI62" s="1450"/>
      <c r="CJ62" s="1450"/>
      <c r="CK62" s="1454"/>
      <c r="CL62" s="1447"/>
      <c r="CM62" s="1448"/>
      <c r="CN62" s="1448"/>
      <c r="CO62" s="1448"/>
      <c r="CP62" s="1444"/>
      <c r="CQ62" s="1517"/>
      <c r="CR62" s="1493"/>
      <c r="CS62" s="1447"/>
      <c r="CT62" s="1447"/>
      <c r="CU62" s="1447"/>
      <c r="CV62" s="1447"/>
      <c r="CW62" s="1515"/>
      <c r="CX62" s="1447"/>
      <c r="CY62" s="1447"/>
      <c r="CZ62" s="1447"/>
      <c r="DA62" s="1447"/>
      <c r="DB62" s="1447"/>
      <c r="DC62" s="1447"/>
      <c r="DD62" s="1454"/>
      <c r="DE62" s="1516"/>
      <c r="DF62" s="1514"/>
      <c r="DG62" s="1514"/>
      <c r="DH62" s="1440"/>
      <c r="DI62" s="1522"/>
    </row>
    <row r="63">
      <c r="A63" s="1437"/>
      <c r="B63" s="1439"/>
      <c r="C63" s="1512"/>
      <c r="D63" s="1440"/>
      <c r="E63" s="1440"/>
      <c r="F63" s="1440"/>
      <c r="G63" s="1440"/>
      <c r="H63" s="1441"/>
      <c r="I63" s="1440"/>
      <c r="J63" s="1440"/>
      <c r="K63" s="1441"/>
      <c r="L63" s="1440"/>
      <c r="M63" s="1440"/>
      <c r="N63" s="1440"/>
      <c r="O63" s="1440"/>
      <c r="P63" s="1440"/>
      <c r="Q63" s="1440"/>
      <c r="R63" s="1440"/>
      <c r="S63" s="1441"/>
      <c r="T63" s="1440"/>
      <c r="U63" s="1440"/>
      <c r="V63" s="1440"/>
      <c r="W63" s="1440"/>
      <c r="X63" s="1440"/>
      <c r="Y63" s="1440"/>
      <c r="Z63" s="1440"/>
      <c r="AA63" s="1440"/>
      <c r="AB63" s="1441"/>
      <c r="AC63" s="1513"/>
      <c r="AD63" s="1440"/>
      <c r="AE63" s="1440"/>
      <c r="AF63" s="1440"/>
      <c r="AG63" s="1440"/>
      <c r="AH63" s="1440"/>
      <c r="AI63" s="1440"/>
      <c r="AJ63" s="1440"/>
      <c r="AK63" s="1444"/>
      <c r="AL63" s="1514"/>
      <c r="AM63" s="1515"/>
      <c r="AN63" s="1441"/>
      <c r="AO63" s="1516"/>
      <c r="AP63" s="1517"/>
      <c r="AQ63" s="1517"/>
      <c r="AR63" s="1517"/>
      <c r="AS63" s="1517"/>
      <c r="AT63" s="1517"/>
      <c r="AU63" s="1517"/>
      <c r="AV63" s="1444"/>
      <c r="AW63" s="1517"/>
      <c r="AX63" s="1518"/>
      <c r="AY63" s="1518"/>
      <c r="AZ63" s="1518"/>
      <c r="BA63" s="1518"/>
      <c r="BB63" s="1518"/>
      <c r="BC63" s="1518"/>
      <c r="BD63" s="1444"/>
      <c r="BE63" s="1518"/>
      <c r="BF63" s="1450"/>
      <c r="BG63" s="1519"/>
      <c r="BH63" s="1519"/>
      <c r="BI63" s="1453"/>
      <c r="BJ63" s="1454"/>
      <c r="BK63" s="1447"/>
      <c r="BL63" s="1455"/>
      <c r="BM63" s="1455"/>
      <c r="BN63" s="1455"/>
      <c r="BO63" s="1455"/>
      <c r="BP63" s="1455"/>
      <c r="BQ63" s="1455"/>
      <c r="BR63" s="1455"/>
      <c r="BS63" s="1455"/>
      <c r="BT63" s="1520"/>
      <c r="BU63" s="1444"/>
      <c r="BV63" s="1447"/>
      <c r="BW63" s="1458"/>
      <c r="BX63" s="1458"/>
      <c r="BY63" s="1458"/>
      <c r="BZ63" s="1458"/>
      <c r="CA63" s="1454"/>
      <c r="CB63" s="1519"/>
      <c r="CC63" s="1513"/>
      <c r="CD63" s="1513"/>
      <c r="CE63" s="1513"/>
      <c r="CF63" s="1444"/>
      <c r="CG63" s="1521"/>
      <c r="CH63" s="1450"/>
      <c r="CI63" s="1450"/>
      <c r="CJ63" s="1450"/>
      <c r="CK63" s="1454"/>
      <c r="CL63" s="1447"/>
      <c r="CM63" s="1448"/>
      <c r="CN63" s="1448"/>
      <c r="CO63" s="1448"/>
      <c r="CP63" s="1444"/>
      <c r="CQ63" s="1517"/>
      <c r="CR63" s="1493"/>
      <c r="CS63" s="1447"/>
      <c r="CT63" s="1447"/>
      <c r="CU63" s="1447"/>
      <c r="CV63" s="1447"/>
      <c r="CW63" s="1515"/>
      <c r="CX63" s="1447"/>
      <c r="CY63" s="1447"/>
      <c r="CZ63" s="1447"/>
      <c r="DA63" s="1447"/>
      <c r="DB63" s="1447"/>
      <c r="DC63" s="1447"/>
      <c r="DD63" s="1454"/>
      <c r="DE63" s="1516"/>
      <c r="DF63" s="1514"/>
      <c r="DG63" s="1514"/>
      <c r="DH63" s="1440"/>
      <c r="DI63" s="1522"/>
    </row>
    <row r="64">
      <c r="A64" s="1437"/>
      <c r="B64" s="1439"/>
      <c r="C64" s="1512"/>
      <c r="D64" s="1440"/>
      <c r="E64" s="1440"/>
      <c r="F64" s="1440"/>
      <c r="G64" s="1440"/>
      <c r="H64" s="1441"/>
      <c r="I64" s="1440"/>
      <c r="J64" s="1440"/>
      <c r="K64" s="1441"/>
      <c r="L64" s="1440"/>
      <c r="M64" s="1440"/>
      <c r="N64" s="1440"/>
      <c r="O64" s="1440"/>
      <c r="P64" s="1440"/>
      <c r="Q64" s="1440"/>
      <c r="R64" s="1440"/>
      <c r="S64" s="1441"/>
      <c r="T64" s="1440"/>
      <c r="U64" s="1440"/>
      <c r="V64" s="1440"/>
      <c r="W64" s="1440"/>
      <c r="X64" s="1440"/>
      <c r="Y64" s="1440"/>
      <c r="Z64" s="1440"/>
      <c r="AA64" s="1440"/>
      <c r="AB64" s="1441"/>
      <c r="AC64" s="1513"/>
      <c r="AD64" s="1440"/>
      <c r="AE64" s="1440"/>
      <c r="AF64" s="1440"/>
      <c r="AG64" s="1440"/>
      <c r="AH64" s="1440"/>
      <c r="AI64" s="1440"/>
      <c r="AJ64" s="1440"/>
      <c r="AK64" s="1444"/>
      <c r="AL64" s="1514"/>
      <c r="AM64" s="1515"/>
      <c r="AN64" s="1441"/>
      <c r="AO64" s="1516"/>
      <c r="AP64" s="1517"/>
      <c r="AQ64" s="1517"/>
      <c r="AR64" s="1517"/>
      <c r="AS64" s="1517"/>
      <c r="AT64" s="1517"/>
      <c r="AU64" s="1517"/>
      <c r="AV64" s="1444"/>
      <c r="AW64" s="1517"/>
      <c r="AX64" s="1518"/>
      <c r="AY64" s="1518"/>
      <c r="AZ64" s="1518"/>
      <c r="BA64" s="1518"/>
      <c r="BB64" s="1518"/>
      <c r="BC64" s="1518"/>
      <c r="BD64" s="1444"/>
      <c r="BE64" s="1518"/>
      <c r="BF64" s="1450"/>
      <c r="BG64" s="1519"/>
      <c r="BH64" s="1519"/>
      <c r="BI64" s="1453"/>
      <c r="BJ64" s="1454"/>
      <c r="BK64" s="1447"/>
      <c r="BL64" s="1455"/>
      <c r="BM64" s="1455"/>
      <c r="BN64" s="1455"/>
      <c r="BO64" s="1455"/>
      <c r="BP64" s="1455"/>
      <c r="BQ64" s="1455"/>
      <c r="BR64" s="1455"/>
      <c r="BS64" s="1455"/>
      <c r="BT64" s="1520"/>
      <c r="BU64" s="1444"/>
      <c r="BV64" s="1447"/>
      <c r="BW64" s="1458"/>
      <c r="BX64" s="1458"/>
      <c r="BY64" s="1458"/>
      <c r="BZ64" s="1458"/>
      <c r="CA64" s="1454"/>
      <c r="CB64" s="1519"/>
      <c r="CC64" s="1513"/>
      <c r="CD64" s="1513"/>
      <c r="CE64" s="1513"/>
      <c r="CF64" s="1444"/>
      <c r="CG64" s="1521"/>
      <c r="CH64" s="1450"/>
      <c r="CI64" s="1450"/>
      <c r="CJ64" s="1450"/>
      <c r="CK64" s="1454"/>
      <c r="CL64" s="1447"/>
      <c r="CM64" s="1448"/>
      <c r="CN64" s="1448"/>
      <c r="CO64" s="1448"/>
      <c r="CP64" s="1444"/>
      <c r="CQ64" s="1517"/>
      <c r="CR64" s="1493"/>
      <c r="CS64" s="1447"/>
      <c r="CT64" s="1447"/>
      <c r="CU64" s="1447"/>
      <c r="CV64" s="1447"/>
      <c r="CW64" s="1515"/>
      <c r="CX64" s="1447"/>
      <c r="CY64" s="1447"/>
      <c r="CZ64" s="1447"/>
      <c r="DA64" s="1447"/>
      <c r="DB64" s="1447"/>
      <c r="DC64" s="1447"/>
      <c r="DD64" s="1454"/>
      <c r="DE64" s="1516"/>
      <c r="DF64" s="1514"/>
      <c r="DG64" s="1514"/>
      <c r="DH64" s="1440"/>
      <c r="DI64" s="1522"/>
    </row>
    <row r="65">
      <c r="A65" s="1437"/>
      <c r="B65" s="1439"/>
      <c r="C65" s="1512"/>
      <c r="D65" s="1440"/>
      <c r="E65" s="1440"/>
      <c r="F65" s="1440"/>
      <c r="G65" s="1440"/>
      <c r="H65" s="1441"/>
      <c r="I65" s="1440"/>
      <c r="J65" s="1440"/>
      <c r="K65" s="1441"/>
      <c r="L65" s="1440"/>
      <c r="M65" s="1440"/>
      <c r="N65" s="1440"/>
      <c r="O65" s="1440"/>
      <c r="P65" s="1440"/>
      <c r="Q65" s="1440"/>
      <c r="R65" s="1440"/>
      <c r="S65" s="1441"/>
      <c r="T65" s="1440"/>
      <c r="U65" s="1440"/>
      <c r="V65" s="1440"/>
      <c r="W65" s="1440"/>
      <c r="X65" s="1440"/>
      <c r="Y65" s="1440"/>
      <c r="Z65" s="1440"/>
      <c r="AA65" s="1440"/>
      <c r="AB65" s="1441"/>
      <c r="AC65" s="1513"/>
      <c r="AD65" s="1440"/>
      <c r="AE65" s="1440"/>
      <c r="AF65" s="1440"/>
      <c r="AG65" s="1440"/>
      <c r="AH65" s="1440"/>
      <c r="AI65" s="1440"/>
      <c r="AJ65" s="1440"/>
      <c r="AK65" s="1444"/>
      <c r="AL65" s="1514"/>
      <c r="AM65" s="1515"/>
      <c r="AN65" s="1441"/>
      <c r="AO65" s="1516"/>
      <c r="AP65" s="1517"/>
      <c r="AQ65" s="1517"/>
      <c r="AR65" s="1517"/>
      <c r="AS65" s="1517"/>
      <c r="AT65" s="1517"/>
      <c r="AU65" s="1517"/>
      <c r="AV65" s="1444"/>
      <c r="AW65" s="1517"/>
      <c r="AX65" s="1518"/>
      <c r="AY65" s="1518"/>
      <c r="AZ65" s="1518"/>
      <c r="BA65" s="1518"/>
      <c r="BB65" s="1518"/>
      <c r="BC65" s="1518"/>
      <c r="BD65" s="1444"/>
      <c r="BE65" s="1518"/>
      <c r="BF65" s="1450"/>
      <c r="BG65" s="1519"/>
      <c r="BH65" s="1519"/>
      <c r="BI65" s="1453"/>
      <c r="BJ65" s="1454"/>
      <c r="BK65" s="1447"/>
      <c r="BL65" s="1455"/>
      <c r="BM65" s="1455"/>
      <c r="BN65" s="1455"/>
      <c r="BO65" s="1455"/>
      <c r="BP65" s="1455"/>
      <c r="BQ65" s="1455"/>
      <c r="BR65" s="1455"/>
      <c r="BS65" s="1455"/>
      <c r="BT65" s="1520"/>
      <c r="BU65" s="1444"/>
      <c r="BV65" s="1447"/>
      <c r="BW65" s="1458"/>
      <c r="BX65" s="1458"/>
      <c r="BY65" s="1458"/>
      <c r="BZ65" s="1458"/>
      <c r="CA65" s="1454"/>
      <c r="CB65" s="1519"/>
      <c r="CC65" s="1513"/>
      <c r="CD65" s="1513"/>
      <c r="CE65" s="1513"/>
      <c r="CF65" s="1444"/>
      <c r="CG65" s="1521"/>
      <c r="CH65" s="1450"/>
      <c r="CI65" s="1450"/>
      <c r="CJ65" s="1450"/>
      <c r="CK65" s="1454"/>
      <c r="CL65" s="1447"/>
      <c r="CM65" s="1448"/>
      <c r="CN65" s="1448"/>
      <c r="CO65" s="1448"/>
      <c r="CP65" s="1444"/>
      <c r="CQ65" s="1517"/>
      <c r="CR65" s="1493"/>
      <c r="CS65" s="1447"/>
      <c r="CT65" s="1447"/>
      <c r="CU65" s="1447"/>
      <c r="CV65" s="1447"/>
      <c r="CW65" s="1515"/>
      <c r="CX65" s="1447"/>
      <c r="CY65" s="1447"/>
      <c r="CZ65" s="1447"/>
      <c r="DA65" s="1447"/>
      <c r="DB65" s="1447"/>
      <c r="DC65" s="1447"/>
      <c r="DD65" s="1454"/>
      <c r="DE65" s="1516"/>
      <c r="DF65" s="1514"/>
      <c r="DG65" s="1514"/>
      <c r="DH65" s="1440"/>
      <c r="DI65" s="1522"/>
    </row>
    <row r="66">
      <c r="A66" s="1437"/>
      <c r="B66" s="1439"/>
      <c r="C66" s="1512"/>
      <c r="D66" s="1440"/>
      <c r="E66" s="1440"/>
      <c r="F66" s="1440"/>
      <c r="G66" s="1440"/>
      <c r="H66" s="1441"/>
      <c r="I66" s="1440"/>
      <c r="J66" s="1440"/>
      <c r="K66" s="1441"/>
      <c r="L66" s="1440"/>
      <c r="M66" s="1440"/>
      <c r="N66" s="1440"/>
      <c r="O66" s="1440"/>
      <c r="P66" s="1440"/>
      <c r="Q66" s="1440"/>
      <c r="R66" s="1440"/>
      <c r="S66" s="1441"/>
      <c r="T66" s="1440"/>
      <c r="U66" s="1440"/>
      <c r="V66" s="1440"/>
      <c r="W66" s="1440"/>
      <c r="X66" s="1440"/>
      <c r="Y66" s="1440"/>
      <c r="Z66" s="1440"/>
      <c r="AA66" s="1440"/>
      <c r="AB66" s="1441"/>
      <c r="AC66" s="1513"/>
      <c r="AD66" s="1440"/>
      <c r="AE66" s="1440"/>
      <c r="AF66" s="1440"/>
      <c r="AG66" s="1440"/>
      <c r="AH66" s="1440"/>
      <c r="AI66" s="1440"/>
      <c r="AJ66" s="1440"/>
      <c r="AK66" s="1444"/>
      <c r="AL66" s="1514"/>
      <c r="AM66" s="1515"/>
      <c r="AN66" s="1441"/>
      <c r="AO66" s="1516"/>
      <c r="AP66" s="1517"/>
      <c r="AQ66" s="1517"/>
      <c r="AR66" s="1517"/>
      <c r="AS66" s="1517"/>
      <c r="AT66" s="1517"/>
      <c r="AU66" s="1517"/>
      <c r="AV66" s="1444"/>
      <c r="AW66" s="1517"/>
      <c r="AX66" s="1518"/>
      <c r="AY66" s="1518"/>
      <c r="AZ66" s="1518"/>
      <c r="BA66" s="1518"/>
      <c r="BB66" s="1518"/>
      <c r="BC66" s="1518"/>
      <c r="BD66" s="1444"/>
      <c r="BE66" s="1518"/>
      <c r="BF66" s="1450"/>
      <c r="BG66" s="1519"/>
      <c r="BH66" s="1519"/>
      <c r="BI66" s="1453"/>
      <c r="BJ66" s="1454"/>
      <c r="BK66" s="1447"/>
      <c r="BL66" s="1455"/>
      <c r="BM66" s="1455"/>
      <c r="BN66" s="1455"/>
      <c r="BO66" s="1455"/>
      <c r="BP66" s="1455"/>
      <c r="BQ66" s="1455"/>
      <c r="BR66" s="1455"/>
      <c r="BS66" s="1455"/>
      <c r="BT66" s="1520"/>
      <c r="BU66" s="1444"/>
      <c r="BV66" s="1447"/>
      <c r="BW66" s="1458"/>
      <c r="BX66" s="1458"/>
      <c r="BY66" s="1458"/>
      <c r="BZ66" s="1458"/>
      <c r="CA66" s="1454"/>
      <c r="CB66" s="1519"/>
      <c r="CC66" s="1513"/>
      <c r="CD66" s="1513"/>
      <c r="CE66" s="1513"/>
      <c r="CF66" s="1444"/>
      <c r="CG66" s="1521"/>
      <c r="CH66" s="1450"/>
      <c r="CI66" s="1450"/>
      <c r="CJ66" s="1450"/>
      <c r="CK66" s="1454"/>
      <c r="CL66" s="1447"/>
      <c r="CM66" s="1448"/>
      <c r="CN66" s="1448"/>
      <c r="CO66" s="1448"/>
      <c r="CP66" s="1444"/>
      <c r="CQ66" s="1517"/>
      <c r="CR66" s="1493"/>
      <c r="CS66" s="1447"/>
      <c r="CT66" s="1447"/>
      <c r="CU66" s="1447"/>
      <c r="CV66" s="1447"/>
      <c r="CW66" s="1515"/>
      <c r="CX66" s="1447"/>
      <c r="CY66" s="1447"/>
      <c r="CZ66" s="1447"/>
      <c r="DA66" s="1447"/>
      <c r="DB66" s="1447"/>
      <c r="DC66" s="1447"/>
      <c r="DD66" s="1454"/>
      <c r="DE66" s="1516"/>
      <c r="DF66" s="1514"/>
      <c r="DG66" s="1514"/>
      <c r="DH66" s="1440"/>
      <c r="DI66" s="1522"/>
    </row>
    <row r="67">
      <c r="A67" s="1437"/>
      <c r="B67" s="1439"/>
      <c r="C67" s="1512"/>
      <c r="D67" s="1440"/>
      <c r="E67" s="1440"/>
      <c r="F67" s="1440"/>
      <c r="G67" s="1440"/>
      <c r="H67" s="1441"/>
      <c r="I67" s="1440"/>
      <c r="J67" s="1440"/>
      <c r="K67" s="1441"/>
      <c r="L67" s="1440"/>
      <c r="M67" s="1440"/>
      <c r="N67" s="1440"/>
      <c r="O67" s="1440"/>
      <c r="P67" s="1440"/>
      <c r="Q67" s="1440"/>
      <c r="R67" s="1440"/>
      <c r="S67" s="1441"/>
      <c r="T67" s="1440"/>
      <c r="U67" s="1440"/>
      <c r="V67" s="1440"/>
      <c r="W67" s="1440"/>
      <c r="X67" s="1440"/>
      <c r="Y67" s="1440"/>
      <c r="Z67" s="1440"/>
      <c r="AA67" s="1440"/>
      <c r="AB67" s="1441"/>
      <c r="AC67" s="1513"/>
      <c r="AD67" s="1440"/>
      <c r="AE67" s="1440"/>
      <c r="AF67" s="1440"/>
      <c r="AG67" s="1440"/>
      <c r="AH67" s="1440"/>
      <c r="AI67" s="1440"/>
      <c r="AJ67" s="1440"/>
      <c r="AK67" s="1444"/>
      <c r="AL67" s="1514"/>
      <c r="AM67" s="1515"/>
      <c r="AN67" s="1441"/>
      <c r="AO67" s="1516"/>
      <c r="AP67" s="1517"/>
      <c r="AQ67" s="1517"/>
      <c r="AR67" s="1517"/>
      <c r="AS67" s="1517"/>
      <c r="AT67" s="1517"/>
      <c r="AU67" s="1517"/>
      <c r="AV67" s="1444"/>
      <c r="AW67" s="1517"/>
      <c r="AX67" s="1518"/>
      <c r="AY67" s="1518"/>
      <c r="AZ67" s="1518"/>
      <c r="BA67" s="1518"/>
      <c r="BB67" s="1518"/>
      <c r="BC67" s="1518"/>
      <c r="BD67" s="1444"/>
      <c r="BE67" s="1518"/>
      <c r="BF67" s="1450"/>
      <c r="BG67" s="1519"/>
      <c r="BH67" s="1519"/>
      <c r="BI67" s="1453"/>
      <c r="BJ67" s="1454"/>
      <c r="BK67" s="1447"/>
      <c r="BL67" s="1455"/>
      <c r="BM67" s="1455"/>
      <c r="BN67" s="1455"/>
      <c r="BO67" s="1455"/>
      <c r="BP67" s="1455"/>
      <c r="BQ67" s="1455"/>
      <c r="BR67" s="1455"/>
      <c r="BS67" s="1455"/>
      <c r="BT67" s="1520"/>
      <c r="BU67" s="1444"/>
      <c r="BV67" s="1447"/>
      <c r="BW67" s="1458"/>
      <c r="BX67" s="1458"/>
      <c r="BY67" s="1458"/>
      <c r="BZ67" s="1458"/>
      <c r="CA67" s="1454"/>
      <c r="CB67" s="1519"/>
      <c r="CC67" s="1513"/>
      <c r="CD67" s="1513"/>
      <c r="CE67" s="1513"/>
      <c r="CF67" s="1444"/>
      <c r="CG67" s="1521"/>
      <c r="CH67" s="1450"/>
      <c r="CI67" s="1450"/>
      <c r="CJ67" s="1450"/>
      <c r="CK67" s="1454"/>
      <c r="CL67" s="1447"/>
      <c r="CM67" s="1448"/>
      <c r="CN67" s="1448"/>
      <c r="CO67" s="1448"/>
      <c r="CP67" s="1444"/>
      <c r="CQ67" s="1517"/>
      <c r="CR67" s="1493"/>
      <c r="CS67" s="1447"/>
      <c r="CT67" s="1447"/>
      <c r="CU67" s="1447"/>
      <c r="CV67" s="1447"/>
      <c r="CW67" s="1515"/>
      <c r="CX67" s="1447"/>
      <c r="CY67" s="1447"/>
      <c r="CZ67" s="1447"/>
      <c r="DA67" s="1447"/>
      <c r="DB67" s="1447"/>
      <c r="DC67" s="1447"/>
      <c r="DD67" s="1454"/>
      <c r="DE67" s="1516"/>
      <c r="DF67" s="1514"/>
      <c r="DG67" s="1514"/>
      <c r="DH67" s="1440"/>
      <c r="DI67" s="1522"/>
    </row>
    <row r="68">
      <c r="A68" s="1437"/>
      <c r="B68" s="1439"/>
      <c r="C68" s="1512"/>
      <c r="D68" s="1440"/>
      <c r="E68" s="1440"/>
      <c r="F68" s="1440"/>
      <c r="G68" s="1440"/>
      <c r="H68" s="1441"/>
      <c r="I68" s="1440"/>
      <c r="J68" s="1440"/>
      <c r="K68" s="1441"/>
      <c r="L68" s="1440"/>
      <c r="M68" s="1440"/>
      <c r="N68" s="1440"/>
      <c r="O68" s="1440"/>
      <c r="P68" s="1440"/>
      <c r="Q68" s="1440"/>
      <c r="R68" s="1440"/>
      <c r="S68" s="1441"/>
      <c r="T68" s="1440"/>
      <c r="U68" s="1440"/>
      <c r="V68" s="1440"/>
      <c r="W68" s="1440"/>
      <c r="X68" s="1440"/>
      <c r="Y68" s="1440"/>
      <c r="Z68" s="1440"/>
      <c r="AA68" s="1440"/>
      <c r="AB68" s="1441"/>
      <c r="AC68" s="1513"/>
      <c r="AD68" s="1440"/>
      <c r="AE68" s="1440"/>
      <c r="AF68" s="1440"/>
      <c r="AG68" s="1440"/>
      <c r="AH68" s="1440"/>
      <c r="AI68" s="1440"/>
      <c r="AJ68" s="1440"/>
      <c r="AK68" s="1444"/>
      <c r="AL68" s="1514"/>
      <c r="AM68" s="1515"/>
      <c r="AN68" s="1441"/>
      <c r="AO68" s="1516"/>
      <c r="AP68" s="1517"/>
      <c r="AQ68" s="1517"/>
      <c r="AR68" s="1517"/>
      <c r="AS68" s="1517"/>
      <c r="AT68" s="1517"/>
      <c r="AU68" s="1517"/>
      <c r="AV68" s="1444"/>
      <c r="AW68" s="1517"/>
      <c r="AX68" s="1518"/>
      <c r="AY68" s="1518"/>
      <c r="AZ68" s="1518"/>
      <c r="BA68" s="1518"/>
      <c r="BB68" s="1518"/>
      <c r="BC68" s="1518"/>
      <c r="BD68" s="1444"/>
      <c r="BE68" s="1518"/>
      <c r="BF68" s="1450"/>
      <c r="BG68" s="1519"/>
      <c r="BH68" s="1519"/>
      <c r="BI68" s="1453"/>
      <c r="BJ68" s="1454"/>
      <c r="BK68" s="1447"/>
      <c r="BL68" s="1455"/>
      <c r="BM68" s="1455"/>
      <c r="BN68" s="1455"/>
      <c r="BO68" s="1455"/>
      <c r="BP68" s="1455"/>
      <c r="BQ68" s="1455"/>
      <c r="BR68" s="1455"/>
      <c r="BS68" s="1455"/>
      <c r="BT68" s="1520"/>
      <c r="BU68" s="1444"/>
      <c r="BV68" s="1447"/>
      <c r="BW68" s="1458"/>
      <c r="BX68" s="1458"/>
      <c r="BY68" s="1458"/>
      <c r="BZ68" s="1458"/>
      <c r="CA68" s="1454"/>
      <c r="CB68" s="1519"/>
      <c r="CC68" s="1513"/>
      <c r="CD68" s="1513"/>
      <c r="CE68" s="1513"/>
      <c r="CF68" s="1444"/>
      <c r="CG68" s="1521"/>
      <c r="CH68" s="1450"/>
      <c r="CI68" s="1450"/>
      <c r="CJ68" s="1450"/>
      <c r="CK68" s="1454"/>
      <c r="CL68" s="1447"/>
      <c r="CM68" s="1448"/>
      <c r="CN68" s="1448"/>
      <c r="CO68" s="1448"/>
      <c r="CP68" s="1444"/>
      <c r="CQ68" s="1517"/>
      <c r="CR68" s="1493"/>
      <c r="CS68" s="1447"/>
      <c r="CT68" s="1447"/>
      <c r="CU68" s="1447"/>
      <c r="CV68" s="1447"/>
      <c r="CW68" s="1515"/>
      <c r="CX68" s="1447"/>
      <c r="CY68" s="1447"/>
      <c r="CZ68" s="1447"/>
      <c r="DA68" s="1447"/>
      <c r="DB68" s="1447"/>
      <c r="DC68" s="1447"/>
      <c r="DD68" s="1454"/>
      <c r="DE68" s="1516"/>
      <c r="DF68" s="1514"/>
      <c r="DG68" s="1514"/>
      <c r="DH68" s="1440"/>
      <c r="DI68" s="1522"/>
    </row>
    <row r="69">
      <c r="A69" s="1437"/>
      <c r="B69" s="1439"/>
      <c r="C69" s="1512"/>
      <c r="D69" s="1440"/>
      <c r="E69" s="1440"/>
      <c r="F69" s="1440"/>
      <c r="G69" s="1440"/>
      <c r="H69" s="1441"/>
      <c r="I69" s="1440"/>
      <c r="J69" s="1440"/>
      <c r="K69" s="1441"/>
      <c r="L69" s="1440"/>
      <c r="M69" s="1440"/>
      <c r="N69" s="1440"/>
      <c r="O69" s="1440"/>
      <c r="P69" s="1440"/>
      <c r="Q69" s="1440"/>
      <c r="R69" s="1440"/>
      <c r="S69" s="1441"/>
      <c r="T69" s="1440"/>
      <c r="U69" s="1440"/>
      <c r="V69" s="1440"/>
      <c r="W69" s="1440"/>
      <c r="X69" s="1440"/>
      <c r="Y69" s="1440"/>
      <c r="Z69" s="1440"/>
      <c r="AA69" s="1440"/>
      <c r="AB69" s="1441"/>
      <c r="AC69" s="1513"/>
      <c r="AD69" s="1440"/>
      <c r="AE69" s="1440"/>
      <c r="AF69" s="1440"/>
      <c r="AG69" s="1440"/>
      <c r="AH69" s="1440"/>
      <c r="AI69" s="1440"/>
      <c r="AJ69" s="1440"/>
      <c r="AK69" s="1444"/>
      <c r="AL69" s="1514"/>
      <c r="AM69" s="1515"/>
      <c r="AN69" s="1441"/>
      <c r="AO69" s="1516"/>
      <c r="AP69" s="1517"/>
      <c r="AQ69" s="1517"/>
      <c r="AR69" s="1517"/>
      <c r="AS69" s="1517"/>
      <c r="AT69" s="1517"/>
      <c r="AU69" s="1517"/>
      <c r="AV69" s="1444"/>
      <c r="AW69" s="1517"/>
      <c r="AX69" s="1518"/>
      <c r="AY69" s="1518"/>
      <c r="AZ69" s="1518"/>
      <c r="BA69" s="1518"/>
      <c r="BB69" s="1518"/>
      <c r="BC69" s="1518"/>
      <c r="BD69" s="1444"/>
      <c r="BE69" s="1518"/>
      <c r="BF69" s="1450"/>
      <c r="BG69" s="1519"/>
      <c r="BH69" s="1519"/>
      <c r="BI69" s="1453"/>
      <c r="BJ69" s="1454"/>
      <c r="BK69" s="1447"/>
      <c r="BL69" s="1455"/>
      <c r="BM69" s="1455"/>
      <c r="BN69" s="1455"/>
      <c r="BO69" s="1455"/>
      <c r="BP69" s="1455"/>
      <c r="BQ69" s="1455"/>
      <c r="BR69" s="1455"/>
      <c r="BS69" s="1455"/>
      <c r="BT69" s="1520"/>
      <c r="BU69" s="1444"/>
      <c r="BV69" s="1447"/>
      <c r="BW69" s="1458"/>
      <c r="BX69" s="1458"/>
      <c r="BY69" s="1458"/>
      <c r="BZ69" s="1458"/>
      <c r="CA69" s="1454"/>
      <c r="CB69" s="1519"/>
      <c r="CC69" s="1513"/>
      <c r="CD69" s="1513"/>
      <c r="CE69" s="1513"/>
      <c r="CF69" s="1444"/>
      <c r="CG69" s="1521"/>
      <c r="CH69" s="1450"/>
      <c r="CI69" s="1450"/>
      <c r="CJ69" s="1450"/>
      <c r="CK69" s="1454"/>
      <c r="CL69" s="1447"/>
      <c r="CM69" s="1448"/>
      <c r="CN69" s="1448"/>
      <c r="CO69" s="1448"/>
      <c r="CP69" s="1444"/>
      <c r="CQ69" s="1517"/>
      <c r="CR69" s="1493"/>
      <c r="CS69" s="1447"/>
      <c r="CT69" s="1447"/>
      <c r="CU69" s="1447"/>
      <c r="CV69" s="1447"/>
      <c r="CW69" s="1515"/>
      <c r="CX69" s="1447"/>
      <c r="CY69" s="1447"/>
      <c r="CZ69" s="1447"/>
      <c r="DA69" s="1447"/>
      <c r="DB69" s="1447"/>
      <c r="DC69" s="1447"/>
      <c r="DD69" s="1454"/>
      <c r="DE69" s="1516"/>
      <c r="DF69" s="1514"/>
      <c r="DG69" s="1514"/>
      <c r="DH69" s="1440"/>
      <c r="DI69" s="1522"/>
    </row>
    <row r="70">
      <c r="A70" s="1437"/>
      <c r="B70" s="1439"/>
      <c r="C70" s="1512"/>
      <c r="D70" s="1440"/>
      <c r="E70" s="1440"/>
      <c r="F70" s="1440"/>
      <c r="G70" s="1440"/>
      <c r="H70" s="1441"/>
      <c r="I70" s="1440"/>
      <c r="J70" s="1440"/>
      <c r="K70" s="1441"/>
      <c r="L70" s="1440"/>
      <c r="M70" s="1440"/>
      <c r="N70" s="1440"/>
      <c r="O70" s="1440"/>
      <c r="P70" s="1440"/>
      <c r="Q70" s="1440"/>
      <c r="R70" s="1440"/>
      <c r="S70" s="1441"/>
      <c r="T70" s="1440"/>
      <c r="U70" s="1440"/>
      <c r="V70" s="1440"/>
      <c r="W70" s="1440"/>
      <c r="X70" s="1440"/>
      <c r="Y70" s="1440"/>
      <c r="Z70" s="1440"/>
      <c r="AA70" s="1440"/>
      <c r="AB70" s="1441"/>
      <c r="AC70" s="1513"/>
      <c r="AD70" s="1440"/>
      <c r="AE70" s="1440"/>
      <c r="AF70" s="1440"/>
      <c r="AG70" s="1440"/>
      <c r="AH70" s="1440"/>
      <c r="AI70" s="1440"/>
      <c r="AJ70" s="1440"/>
      <c r="AK70" s="1444"/>
      <c r="AL70" s="1514"/>
      <c r="AM70" s="1515"/>
      <c r="AN70" s="1441"/>
      <c r="AO70" s="1516"/>
      <c r="AP70" s="1517"/>
      <c r="AQ70" s="1517"/>
      <c r="AR70" s="1517"/>
      <c r="AS70" s="1517"/>
      <c r="AT70" s="1517"/>
      <c r="AU70" s="1517"/>
      <c r="AV70" s="1444"/>
      <c r="AW70" s="1517"/>
      <c r="AX70" s="1518"/>
      <c r="AY70" s="1518"/>
      <c r="AZ70" s="1518"/>
      <c r="BA70" s="1518"/>
      <c r="BB70" s="1518"/>
      <c r="BC70" s="1518"/>
      <c r="BD70" s="1444"/>
      <c r="BE70" s="1518"/>
      <c r="BF70" s="1450"/>
      <c r="BG70" s="1519"/>
      <c r="BH70" s="1519"/>
      <c r="BI70" s="1453"/>
      <c r="BJ70" s="1454"/>
      <c r="BK70" s="1447"/>
      <c r="BL70" s="1455"/>
      <c r="BM70" s="1455"/>
      <c r="BN70" s="1455"/>
      <c r="BO70" s="1455"/>
      <c r="BP70" s="1455"/>
      <c r="BQ70" s="1455"/>
      <c r="BR70" s="1455"/>
      <c r="BS70" s="1455"/>
      <c r="BT70" s="1520"/>
      <c r="BU70" s="1444"/>
      <c r="BV70" s="1447"/>
      <c r="BW70" s="1458"/>
      <c r="BX70" s="1458"/>
      <c r="BY70" s="1458"/>
      <c r="BZ70" s="1458"/>
      <c r="CA70" s="1454"/>
      <c r="CB70" s="1519"/>
      <c r="CC70" s="1513"/>
      <c r="CD70" s="1513"/>
      <c r="CE70" s="1513"/>
      <c r="CF70" s="1444"/>
      <c r="CG70" s="1521"/>
      <c r="CH70" s="1450"/>
      <c r="CI70" s="1450"/>
      <c r="CJ70" s="1450"/>
      <c r="CK70" s="1454"/>
      <c r="CL70" s="1447"/>
      <c r="CM70" s="1448"/>
      <c r="CN70" s="1448"/>
      <c r="CO70" s="1448"/>
      <c r="CP70" s="1444"/>
      <c r="CQ70" s="1517"/>
      <c r="CR70" s="1493"/>
      <c r="CS70" s="1447"/>
      <c r="CT70" s="1447"/>
      <c r="CU70" s="1447"/>
      <c r="CV70" s="1447"/>
      <c r="CW70" s="1515"/>
      <c r="CX70" s="1447"/>
      <c r="CY70" s="1447"/>
      <c r="CZ70" s="1447"/>
      <c r="DA70" s="1447"/>
      <c r="DB70" s="1447"/>
      <c r="DC70" s="1447"/>
      <c r="DD70" s="1454"/>
      <c r="DE70" s="1516"/>
      <c r="DF70" s="1514"/>
      <c r="DG70" s="1514"/>
      <c r="DH70" s="1440"/>
      <c r="DI70" s="1522"/>
    </row>
    <row r="71">
      <c r="A71" s="1437"/>
      <c r="B71" s="1439"/>
      <c r="C71" s="1512"/>
      <c r="D71" s="1440"/>
      <c r="E71" s="1440"/>
      <c r="F71" s="1440"/>
      <c r="G71" s="1440"/>
      <c r="H71" s="1441"/>
      <c r="I71" s="1440"/>
      <c r="J71" s="1440"/>
      <c r="K71" s="1441"/>
      <c r="L71" s="1440"/>
      <c r="M71" s="1440"/>
      <c r="N71" s="1440"/>
      <c r="O71" s="1440"/>
      <c r="P71" s="1440"/>
      <c r="Q71" s="1440"/>
      <c r="R71" s="1440"/>
      <c r="S71" s="1441"/>
      <c r="T71" s="1440"/>
      <c r="U71" s="1440"/>
      <c r="V71" s="1440"/>
      <c r="W71" s="1440"/>
      <c r="X71" s="1440"/>
      <c r="Y71" s="1440"/>
      <c r="Z71" s="1440"/>
      <c r="AA71" s="1440"/>
      <c r="AB71" s="1441"/>
      <c r="AC71" s="1513"/>
      <c r="AD71" s="1440"/>
      <c r="AE71" s="1440"/>
      <c r="AF71" s="1440"/>
      <c r="AG71" s="1440"/>
      <c r="AH71" s="1440"/>
      <c r="AI71" s="1440"/>
      <c r="AJ71" s="1440"/>
      <c r="AK71" s="1444"/>
      <c r="AL71" s="1514"/>
      <c r="AM71" s="1515"/>
      <c r="AN71" s="1441"/>
      <c r="AO71" s="1516"/>
      <c r="AP71" s="1517"/>
      <c r="AQ71" s="1517"/>
      <c r="AR71" s="1517"/>
      <c r="AS71" s="1517"/>
      <c r="AT71" s="1517"/>
      <c r="AU71" s="1517"/>
      <c r="AV71" s="1444"/>
      <c r="AW71" s="1517"/>
      <c r="AX71" s="1518"/>
      <c r="AY71" s="1518"/>
      <c r="AZ71" s="1518"/>
      <c r="BA71" s="1518"/>
      <c r="BB71" s="1518"/>
      <c r="BC71" s="1518"/>
      <c r="BD71" s="1444"/>
      <c r="BE71" s="1518"/>
      <c r="BF71" s="1450"/>
      <c r="BG71" s="1519"/>
      <c r="BH71" s="1519"/>
      <c r="BI71" s="1453"/>
      <c r="BJ71" s="1454"/>
      <c r="BK71" s="1447"/>
      <c r="BL71" s="1455"/>
      <c r="BM71" s="1455"/>
      <c r="BN71" s="1455"/>
      <c r="BO71" s="1455"/>
      <c r="BP71" s="1455"/>
      <c r="BQ71" s="1455"/>
      <c r="BR71" s="1455"/>
      <c r="BS71" s="1455"/>
      <c r="BT71" s="1520"/>
      <c r="BU71" s="1444"/>
      <c r="BV71" s="1447"/>
      <c r="BW71" s="1458"/>
      <c r="BX71" s="1458"/>
      <c r="BY71" s="1458"/>
      <c r="BZ71" s="1458"/>
      <c r="CA71" s="1454"/>
      <c r="CB71" s="1519"/>
      <c r="CC71" s="1513"/>
      <c r="CD71" s="1513"/>
      <c r="CE71" s="1513"/>
      <c r="CF71" s="1444"/>
      <c r="CG71" s="1521"/>
      <c r="CH71" s="1450"/>
      <c r="CI71" s="1450"/>
      <c r="CJ71" s="1450"/>
      <c r="CK71" s="1454"/>
      <c r="CL71" s="1447"/>
      <c r="CM71" s="1448"/>
      <c r="CN71" s="1448"/>
      <c r="CO71" s="1448"/>
      <c r="CP71" s="1444"/>
      <c r="CQ71" s="1517"/>
      <c r="CR71" s="1493"/>
      <c r="CS71" s="1447"/>
      <c r="CT71" s="1447"/>
      <c r="CU71" s="1447"/>
      <c r="CV71" s="1447"/>
      <c r="CW71" s="1515"/>
      <c r="CX71" s="1447"/>
      <c r="CY71" s="1447"/>
      <c r="CZ71" s="1447"/>
      <c r="DA71" s="1447"/>
      <c r="DB71" s="1447"/>
      <c r="DC71" s="1447"/>
      <c r="DD71" s="1454"/>
      <c r="DE71" s="1516"/>
      <c r="DF71" s="1514"/>
      <c r="DG71" s="1514"/>
      <c r="DH71" s="1440"/>
      <c r="DI71" s="1522"/>
    </row>
    <row r="72">
      <c r="A72" s="1437"/>
      <c r="B72" s="1439"/>
      <c r="C72" s="1512"/>
      <c r="D72" s="1440"/>
      <c r="E72" s="1440"/>
      <c r="F72" s="1440"/>
      <c r="G72" s="1440"/>
      <c r="H72" s="1441"/>
      <c r="I72" s="1440"/>
      <c r="J72" s="1440"/>
      <c r="K72" s="1441"/>
      <c r="L72" s="1440"/>
      <c r="M72" s="1440"/>
      <c r="N72" s="1440"/>
      <c r="O72" s="1440"/>
      <c r="P72" s="1440"/>
      <c r="Q72" s="1440"/>
      <c r="R72" s="1440"/>
      <c r="S72" s="1441"/>
      <c r="T72" s="1440"/>
      <c r="U72" s="1440"/>
      <c r="V72" s="1440"/>
      <c r="W72" s="1440"/>
      <c r="X72" s="1440"/>
      <c r="Y72" s="1440"/>
      <c r="Z72" s="1440"/>
      <c r="AA72" s="1440"/>
      <c r="AB72" s="1441"/>
      <c r="AC72" s="1513"/>
      <c r="AD72" s="1440"/>
      <c r="AE72" s="1440"/>
      <c r="AF72" s="1440"/>
      <c r="AG72" s="1440"/>
      <c r="AH72" s="1440"/>
      <c r="AI72" s="1440"/>
      <c r="AJ72" s="1440"/>
      <c r="AK72" s="1444"/>
      <c r="AL72" s="1514"/>
      <c r="AM72" s="1515"/>
      <c r="AN72" s="1441"/>
      <c r="AO72" s="1516"/>
      <c r="AP72" s="1517"/>
      <c r="AQ72" s="1517"/>
      <c r="AR72" s="1517"/>
      <c r="AS72" s="1517"/>
      <c r="AT72" s="1517"/>
      <c r="AU72" s="1517"/>
      <c r="AV72" s="1444"/>
      <c r="AW72" s="1517"/>
      <c r="AX72" s="1518"/>
      <c r="AY72" s="1518"/>
      <c r="AZ72" s="1518"/>
      <c r="BA72" s="1518"/>
      <c r="BB72" s="1518"/>
      <c r="BC72" s="1518"/>
      <c r="BD72" s="1444"/>
      <c r="BE72" s="1518"/>
      <c r="BF72" s="1450"/>
      <c r="BG72" s="1519"/>
      <c r="BH72" s="1519"/>
      <c r="BI72" s="1453"/>
      <c r="BJ72" s="1454"/>
      <c r="BK72" s="1447"/>
      <c r="BL72" s="1455"/>
      <c r="BM72" s="1455"/>
      <c r="BN72" s="1455"/>
      <c r="BO72" s="1455"/>
      <c r="BP72" s="1455"/>
      <c r="BQ72" s="1455"/>
      <c r="BR72" s="1455"/>
      <c r="BS72" s="1455"/>
      <c r="BT72" s="1520"/>
      <c r="BU72" s="1444"/>
      <c r="BV72" s="1447"/>
      <c r="BW72" s="1458"/>
      <c r="BX72" s="1458"/>
      <c r="BY72" s="1458"/>
      <c r="BZ72" s="1458"/>
      <c r="CA72" s="1454"/>
      <c r="CB72" s="1519"/>
      <c r="CC72" s="1513"/>
      <c r="CD72" s="1513"/>
      <c r="CE72" s="1513"/>
      <c r="CF72" s="1444"/>
      <c r="CG72" s="1521"/>
      <c r="CH72" s="1450"/>
      <c r="CI72" s="1450"/>
      <c r="CJ72" s="1450"/>
      <c r="CK72" s="1454"/>
      <c r="CL72" s="1447"/>
      <c r="CM72" s="1448"/>
      <c r="CN72" s="1448"/>
      <c r="CO72" s="1448"/>
      <c r="CP72" s="1444"/>
      <c r="CQ72" s="1517"/>
      <c r="CR72" s="1493"/>
      <c r="CS72" s="1447"/>
      <c r="CT72" s="1447"/>
      <c r="CU72" s="1447"/>
      <c r="CV72" s="1447"/>
      <c r="CW72" s="1515"/>
      <c r="CX72" s="1447"/>
      <c r="CY72" s="1447"/>
      <c r="CZ72" s="1447"/>
      <c r="DA72" s="1447"/>
      <c r="DB72" s="1447"/>
      <c r="DC72" s="1447"/>
      <c r="DD72" s="1454"/>
      <c r="DE72" s="1516"/>
      <c r="DF72" s="1514"/>
      <c r="DG72" s="1514"/>
      <c r="DH72" s="1440"/>
      <c r="DI72" s="1522"/>
    </row>
    <row r="73">
      <c r="A73" s="1437"/>
      <c r="B73" s="1439"/>
      <c r="C73" s="1512"/>
      <c r="D73" s="1440"/>
      <c r="E73" s="1440"/>
      <c r="F73" s="1440"/>
      <c r="G73" s="1440"/>
      <c r="H73" s="1441"/>
      <c r="I73" s="1440"/>
      <c r="J73" s="1440"/>
      <c r="K73" s="1441"/>
      <c r="L73" s="1440"/>
      <c r="M73" s="1440"/>
      <c r="N73" s="1440"/>
      <c r="O73" s="1440"/>
      <c r="P73" s="1440"/>
      <c r="Q73" s="1440"/>
      <c r="R73" s="1440"/>
      <c r="S73" s="1441"/>
      <c r="T73" s="1440"/>
      <c r="U73" s="1440"/>
      <c r="V73" s="1440"/>
      <c r="W73" s="1440"/>
      <c r="X73" s="1440"/>
      <c r="Y73" s="1440"/>
      <c r="Z73" s="1440"/>
      <c r="AA73" s="1440"/>
      <c r="AB73" s="1441"/>
      <c r="AC73" s="1513"/>
      <c r="AD73" s="1440"/>
      <c r="AE73" s="1440"/>
      <c r="AF73" s="1440"/>
      <c r="AG73" s="1440"/>
      <c r="AH73" s="1440"/>
      <c r="AI73" s="1440"/>
      <c r="AJ73" s="1440"/>
      <c r="AK73" s="1444"/>
      <c r="AL73" s="1514"/>
      <c r="AM73" s="1515"/>
      <c r="AN73" s="1441"/>
      <c r="AO73" s="1516"/>
      <c r="AP73" s="1517"/>
      <c r="AQ73" s="1517"/>
      <c r="AR73" s="1517"/>
      <c r="AS73" s="1517"/>
      <c r="AT73" s="1517"/>
      <c r="AU73" s="1517"/>
      <c r="AV73" s="1444"/>
      <c r="AW73" s="1517"/>
      <c r="AX73" s="1518"/>
      <c r="AY73" s="1518"/>
      <c r="AZ73" s="1518"/>
      <c r="BA73" s="1518"/>
      <c r="BB73" s="1518"/>
      <c r="BC73" s="1518"/>
      <c r="BD73" s="1444"/>
      <c r="BE73" s="1518"/>
      <c r="BF73" s="1450"/>
      <c r="BG73" s="1519"/>
      <c r="BH73" s="1519"/>
      <c r="BI73" s="1453"/>
      <c r="BJ73" s="1454"/>
      <c r="BK73" s="1447"/>
      <c r="BL73" s="1455"/>
      <c r="BM73" s="1455"/>
      <c r="BN73" s="1455"/>
      <c r="BO73" s="1455"/>
      <c r="BP73" s="1455"/>
      <c r="BQ73" s="1455"/>
      <c r="BR73" s="1455"/>
      <c r="BS73" s="1455"/>
      <c r="BT73" s="1520"/>
      <c r="BU73" s="1444"/>
      <c r="BV73" s="1447"/>
      <c r="BW73" s="1458"/>
      <c r="BX73" s="1458"/>
      <c r="BY73" s="1458"/>
      <c r="BZ73" s="1458"/>
      <c r="CA73" s="1454"/>
      <c r="CB73" s="1519"/>
      <c r="CC73" s="1513"/>
      <c r="CD73" s="1513"/>
      <c r="CE73" s="1513"/>
      <c r="CF73" s="1444"/>
      <c r="CG73" s="1521"/>
      <c r="CH73" s="1450"/>
      <c r="CI73" s="1450"/>
      <c r="CJ73" s="1450"/>
      <c r="CK73" s="1454"/>
      <c r="CL73" s="1447"/>
      <c r="CM73" s="1448"/>
      <c r="CN73" s="1448"/>
      <c r="CO73" s="1448"/>
      <c r="CP73" s="1444"/>
      <c r="CQ73" s="1517"/>
      <c r="CR73" s="1493"/>
      <c r="CS73" s="1447"/>
      <c r="CT73" s="1447"/>
      <c r="CU73" s="1447"/>
      <c r="CV73" s="1447"/>
      <c r="CW73" s="1515"/>
      <c r="CX73" s="1447"/>
      <c r="CY73" s="1447"/>
      <c r="CZ73" s="1447"/>
      <c r="DA73" s="1447"/>
      <c r="DB73" s="1447"/>
      <c r="DC73" s="1447"/>
      <c r="DD73" s="1454"/>
      <c r="DE73" s="1516"/>
      <c r="DF73" s="1514"/>
      <c r="DG73" s="1514"/>
      <c r="DH73" s="1440"/>
      <c r="DI73" s="1522"/>
    </row>
    <row r="74">
      <c r="A74" s="1437"/>
      <c r="B74" s="1439"/>
      <c r="C74" s="1512"/>
      <c r="D74" s="1440"/>
      <c r="E74" s="1440"/>
      <c r="F74" s="1440"/>
      <c r="G74" s="1440"/>
      <c r="H74" s="1441"/>
      <c r="I74" s="1440"/>
      <c r="J74" s="1440"/>
      <c r="K74" s="1441"/>
      <c r="L74" s="1440"/>
      <c r="M74" s="1440"/>
      <c r="N74" s="1440"/>
      <c r="O74" s="1440"/>
      <c r="P74" s="1440"/>
      <c r="Q74" s="1440"/>
      <c r="R74" s="1440"/>
      <c r="S74" s="1441"/>
      <c r="T74" s="1440"/>
      <c r="U74" s="1440"/>
      <c r="V74" s="1440"/>
      <c r="W74" s="1440"/>
      <c r="X74" s="1440"/>
      <c r="Y74" s="1440"/>
      <c r="Z74" s="1440"/>
      <c r="AA74" s="1440"/>
      <c r="AB74" s="1441"/>
      <c r="AC74" s="1513"/>
      <c r="AD74" s="1440"/>
      <c r="AE74" s="1440"/>
      <c r="AF74" s="1440"/>
      <c r="AG74" s="1440"/>
      <c r="AH74" s="1440"/>
      <c r="AI74" s="1440"/>
      <c r="AJ74" s="1440"/>
      <c r="AK74" s="1444"/>
      <c r="AL74" s="1514"/>
      <c r="AM74" s="1515"/>
      <c r="AN74" s="1441"/>
      <c r="AO74" s="1516"/>
      <c r="AP74" s="1517"/>
      <c r="AQ74" s="1517"/>
      <c r="AR74" s="1517"/>
      <c r="AS74" s="1517"/>
      <c r="AT74" s="1517"/>
      <c r="AU74" s="1517"/>
      <c r="AV74" s="1444"/>
      <c r="AW74" s="1517"/>
      <c r="AX74" s="1518"/>
      <c r="AY74" s="1518"/>
      <c r="AZ74" s="1518"/>
      <c r="BA74" s="1518"/>
      <c r="BB74" s="1518"/>
      <c r="BC74" s="1518"/>
      <c r="BD74" s="1444"/>
      <c r="BE74" s="1518"/>
      <c r="BF74" s="1450"/>
      <c r="BG74" s="1519"/>
      <c r="BH74" s="1519"/>
      <c r="BI74" s="1453"/>
      <c r="BJ74" s="1454"/>
      <c r="BK74" s="1447"/>
      <c r="BL74" s="1455"/>
      <c r="BM74" s="1455"/>
      <c r="BN74" s="1455"/>
      <c r="BO74" s="1455"/>
      <c r="BP74" s="1455"/>
      <c r="BQ74" s="1455"/>
      <c r="BR74" s="1455"/>
      <c r="BS74" s="1455"/>
      <c r="BT74" s="1520"/>
      <c r="BU74" s="1444"/>
      <c r="BV74" s="1447"/>
      <c r="BW74" s="1458"/>
      <c r="BX74" s="1458"/>
      <c r="BY74" s="1458"/>
      <c r="BZ74" s="1458"/>
      <c r="CA74" s="1454"/>
      <c r="CB74" s="1519"/>
      <c r="CC74" s="1513"/>
      <c r="CD74" s="1513"/>
      <c r="CE74" s="1513"/>
      <c r="CF74" s="1444"/>
      <c r="CG74" s="1521"/>
      <c r="CH74" s="1450"/>
      <c r="CI74" s="1450"/>
      <c r="CJ74" s="1450"/>
      <c r="CK74" s="1454"/>
      <c r="CL74" s="1447"/>
      <c r="CM74" s="1448"/>
      <c r="CN74" s="1448"/>
      <c r="CO74" s="1448"/>
      <c r="CP74" s="1444"/>
      <c r="CQ74" s="1517"/>
      <c r="CR74" s="1493"/>
      <c r="CS74" s="1447"/>
      <c r="CT74" s="1447"/>
      <c r="CU74" s="1447"/>
      <c r="CV74" s="1447"/>
      <c r="CW74" s="1515"/>
      <c r="CX74" s="1447"/>
      <c r="CY74" s="1447"/>
      <c r="CZ74" s="1447"/>
      <c r="DA74" s="1447"/>
      <c r="DB74" s="1447"/>
      <c r="DC74" s="1447"/>
      <c r="DD74" s="1454"/>
      <c r="DE74" s="1516"/>
      <c r="DF74" s="1514"/>
      <c r="DG74" s="1514"/>
      <c r="DH74" s="1440"/>
      <c r="DI74" s="1522"/>
    </row>
    <row r="75">
      <c r="A75" s="1437"/>
      <c r="B75" s="1439"/>
      <c r="C75" s="1512"/>
      <c r="D75" s="1440"/>
      <c r="E75" s="1440"/>
      <c r="F75" s="1440"/>
      <c r="G75" s="1440"/>
      <c r="H75" s="1441"/>
      <c r="I75" s="1440"/>
      <c r="J75" s="1440"/>
      <c r="K75" s="1441"/>
      <c r="L75" s="1440"/>
      <c r="M75" s="1440"/>
      <c r="N75" s="1440"/>
      <c r="O75" s="1440"/>
      <c r="P75" s="1440"/>
      <c r="Q75" s="1440"/>
      <c r="R75" s="1440"/>
      <c r="S75" s="1441"/>
      <c r="T75" s="1440"/>
      <c r="U75" s="1440"/>
      <c r="V75" s="1440"/>
      <c r="W75" s="1440"/>
      <c r="X75" s="1440"/>
      <c r="Y75" s="1440"/>
      <c r="Z75" s="1440"/>
      <c r="AA75" s="1440"/>
      <c r="AB75" s="1441"/>
      <c r="AC75" s="1513"/>
      <c r="AD75" s="1440"/>
      <c r="AE75" s="1440"/>
      <c r="AF75" s="1440"/>
      <c r="AG75" s="1440"/>
      <c r="AH75" s="1440"/>
      <c r="AI75" s="1440"/>
      <c r="AJ75" s="1440"/>
      <c r="AK75" s="1444"/>
      <c r="AL75" s="1514"/>
      <c r="AM75" s="1515"/>
      <c r="AN75" s="1441"/>
      <c r="AO75" s="1516"/>
      <c r="AP75" s="1517"/>
      <c r="AQ75" s="1517"/>
      <c r="AR75" s="1517"/>
      <c r="AS75" s="1517"/>
      <c r="AT75" s="1517"/>
      <c r="AU75" s="1517"/>
      <c r="AV75" s="1444"/>
      <c r="AW75" s="1517"/>
      <c r="AX75" s="1518"/>
      <c r="AY75" s="1518"/>
      <c r="AZ75" s="1518"/>
      <c r="BA75" s="1518"/>
      <c r="BB75" s="1518"/>
      <c r="BC75" s="1518"/>
      <c r="BD75" s="1444"/>
      <c r="BE75" s="1518"/>
      <c r="BF75" s="1450"/>
      <c r="BG75" s="1519"/>
      <c r="BH75" s="1519"/>
      <c r="BI75" s="1453"/>
      <c r="BJ75" s="1454"/>
      <c r="BK75" s="1447"/>
      <c r="BL75" s="1455"/>
      <c r="BM75" s="1455"/>
      <c r="BN75" s="1455"/>
      <c r="BO75" s="1455"/>
      <c r="BP75" s="1455"/>
      <c r="BQ75" s="1455"/>
      <c r="BR75" s="1455"/>
      <c r="BS75" s="1455"/>
      <c r="BT75" s="1520"/>
      <c r="BU75" s="1444"/>
      <c r="BV75" s="1447"/>
      <c r="BW75" s="1458"/>
      <c r="BX75" s="1458"/>
      <c r="BY75" s="1458"/>
      <c r="BZ75" s="1458"/>
      <c r="CA75" s="1454"/>
      <c r="CB75" s="1519"/>
      <c r="CC75" s="1513"/>
      <c r="CD75" s="1513"/>
      <c r="CE75" s="1513"/>
      <c r="CF75" s="1444"/>
      <c r="CG75" s="1521"/>
      <c r="CH75" s="1450"/>
      <c r="CI75" s="1450"/>
      <c r="CJ75" s="1450"/>
      <c r="CK75" s="1454"/>
      <c r="CL75" s="1447"/>
      <c r="CM75" s="1448"/>
      <c r="CN75" s="1448"/>
      <c r="CO75" s="1448"/>
      <c r="CP75" s="1444"/>
      <c r="CQ75" s="1517"/>
      <c r="CR75" s="1493"/>
      <c r="CS75" s="1447"/>
      <c r="CT75" s="1447"/>
      <c r="CU75" s="1447"/>
      <c r="CV75" s="1447"/>
      <c r="CW75" s="1515"/>
      <c r="CX75" s="1447"/>
      <c r="CY75" s="1447"/>
      <c r="CZ75" s="1447"/>
      <c r="DA75" s="1447"/>
      <c r="DB75" s="1447"/>
      <c r="DC75" s="1447"/>
      <c r="DD75" s="1454"/>
      <c r="DE75" s="1516"/>
      <c r="DF75" s="1514"/>
      <c r="DG75" s="1514"/>
      <c r="DH75" s="1440"/>
      <c r="DI75" s="1522"/>
    </row>
    <row r="76">
      <c r="A76" s="1437"/>
      <c r="B76" s="1439"/>
      <c r="C76" s="1512"/>
      <c r="D76" s="1440"/>
      <c r="E76" s="1440"/>
      <c r="F76" s="1440"/>
      <c r="G76" s="1440"/>
      <c r="H76" s="1441"/>
      <c r="I76" s="1440"/>
      <c r="J76" s="1440"/>
      <c r="K76" s="1441"/>
      <c r="L76" s="1440"/>
      <c r="M76" s="1440"/>
      <c r="N76" s="1440"/>
      <c r="O76" s="1440"/>
      <c r="P76" s="1440"/>
      <c r="Q76" s="1440"/>
      <c r="R76" s="1440"/>
      <c r="S76" s="1441"/>
      <c r="T76" s="1440"/>
      <c r="U76" s="1440"/>
      <c r="V76" s="1440"/>
      <c r="W76" s="1440"/>
      <c r="X76" s="1440"/>
      <c r="Y76" s="1440"/>
      <c r="Z76" s="1440"/>
      <c r="AA76" s="1440"/>
      <c r="AB76" s="1441"/>
      <c r="AC76" s="1513"/>
      <c r="AD76" s="1440"/>
      <c r="AE76" s="1440"/>
      <c r="AF76" s="1440"/>
      <c r="AG76" s="1440"/>
      <c r="AH76" s="1440"/>
      <c r="AI76" s="1440"/>
      <c r="AJ76" s="1440"/>
      <c r="AK76" s="1444"/>
      <c r="AL76" s="1514"/>
      <c r="AM76" s="1515"/>
      <c r="AN76" s="1441"/>
      <c r="AO76" s="1516"/>
      <c r="AP76" s="1517"/>
      <c r="AQ76" s="1517"/>
      <c r="AR76" s="1517"/>
      <c r="AS76" s="1517"/>
      <c r="AT76" s="1517"/>
      <c r="AU76" s="1517"/>
      <c r="AV76" s="1444"/>
      <c r="AW76" s="1517"/>
      <c r="AX76" s="1518"/>
      <c r="AY76" s="1518"/>
      <c r="AZ76" s="1518"/>
      <c r="BA76" s="1518"/>
      <c r="BB76" s="1518"/>
      <c r="BC76" s="1518"/>
      <c r="BD76" s="1444"/>
      <c r="BE76" s="1518"/>
      <c r="BF76" s="1450"/>
      <c r="BG76" s="1519"/>
      <c r="BH76" s="1519"/>
      <c r="BI76" s="1453"/>
      <c r="BJ76" s="1454"/>
      <c r="BK76" s="1447"/>
      <c r="BL76" s="1455"/>
      <c r="BM76" s="1455"/>
      <c r="BN76" s="1455"/>
      <c r="BO76" s="1455"/>
      <c r="BP76" s="1455"/>
      <c r="BQ76" s="1455"/>
      <c r="BR76" s="1455"/>
      <c r="BS76" s="1455"/>
      <c r="BT76" s="1520"/>
      <c r="BU76" s="1444"/>
      <c r="BV76" s="1447"/>
      <c r="BW76" s="1458"/>
      <c r="BX76" s="1458"/>
      <c r="BY76" s="1458"/>
      <c r="BZ76" s="1458"/>
      <c r="CA76" s="1454"/>
      <c r="CB76" s="1519"/>
      <c r="CC76" s="1513"/>
      <c r="CD76" s="1513"/>
      <c r="CE76" s="1513"/>
      <c r="CF76" s="1444"/>
      <c r="CG76" s="1521"/>
      <c r="CH76" s="1450"/>
      <c r="CI76" s="1450"/>
      <c r="CJ76" s="1450"/>
      <c r="CK76" s="1454"/>
      <c r="CL76" s="1447"/>
      <c r="CM76" s="1448"/>
      <c r="CN76" s="1448"/>
      <c r="CO76" s="1448"/>
      <c r="CP76" s="1444"/>
      <c r="CQ76" s="1517"/>
      <c r="CR76" s="1493"/>
      <c r="CS76" s="1447"/>
      <c r="CT76" s="1447"/>
      <c r="CU76" s="1447"/>
      <c r="CV76" s="1447"/>
      <c r="CW76" s="1515"/>
      <c r="CX76" s="1447"/>
      <c r="CY76" s="1447"/>
      <c r="CZ76" s="1447"/>
      <c r="DA76" s="1447"/>
      <c r="DB76" s="1447"/>
      <c r="DC76" s="1447"/>
      <c r="DD76" s="1454"/>
      <c r="DE76" s="1516"/>
      <c r="DF76" s="1514"/>
      <c r="DG76" s="1514"/>
      <c r="DH76" s="1440"/>
      <c r="DI76" s="1522"/>
    </row>
    <row r="77">
      <c r="A77" s="1437"/>
      <c r="B77" s="1439"/>
      <c r="C77" s="1512"/>
      <c r="D77" s="1440"/>
      <c r="E77" s="1440"/>
      <c r="F77" s="1440"/>
      <c r="G77" s="1440"/>
      <c r="H77" s="1441"/>
      <c r="I77" s="1440"/>
      <c r="J77" s="1440"/>
      <c r="K77" s="1441"/>
      <c r="L77" s="1440"/>
      <c r="M77" s="1440"/>
      <c r="N77" s="1440"/>
      <c r="O77" s="1440"/>
      <c r="P77" s="1440"/>
      <c r="Q77" s="1440"/>
      <c r="R77" s="1440"/>
      <c r="S77" s="1441"/>
      <c r="T77" s="1440"/>
      <c r="U77" s="1440"/>
      <c r="V77" s="1440"/>
      <c r="W77" s="1440"/>
      <c r="X77" s="1440"/>
      <c r="Y77" s="1440"/>
      <c r="Z77" s="1440"/>
      <c r="AA77" s="1440"/>
      <c r="AB77" s="1441"/>
      <c r="AC77" s="1513"/>
      <c r="AD77" s="1440"/>
      <c r="AE77" s="1440"/>
      <c r="AF77" s="1440"/>
      <c r="AG77" s="1440"/>
      <c r="AH77" s="1440"/>
      <c r="AI77" s="1440"/>
      <c r="AJ77" s="1440"/>
      <c r="AK77" s="1444"/>
      <c r="AL77" s="1514"/>
      <c r="AM77" s="1515"/>
      <c r="AN77" s="1441"/>
      <c r="AO77" s="1516"/>
      <c r="AP77" s="1517"/>
      <c r="AQ77" s="1517"/>
      <c r="AR77" s="1517"/>
      <c r="AS77" s="1517"/>
      <c r="AT77" s="1517"/>
      <c r="AU77" s="1517"/>
      <c r="AV77" s="1444"/>
      <c r="AW77" s="1517"/>
      <c r="AX77" s="1518"/>
      <c r="AY77" s="1518"/>
      <c r="AZ77" s="1518"/>
      <c r="BA77" s="1518"/>
      <c r="BB77" s="1518"/>
      <c r="BC77" s="1518"/>
      <c r="BD77" s="1444"/>
      <c r="BE77" s="1518"/>
      <c r="BF77" s="1450"/>
      <c r="BG77" s="1519"/>
      <c r="BH77" s="1519"/>
      <c r="BI77" s="1453"/>
      <c r="BJ77" s="1454"/>
      <c r="BK77" s="1447"/>
      <c r="BL77" s="1455"/>
      <c r="BM77" s="1455"/>
      <c r="BN77" s="1455"/>
      <c r="BO77" s="1455"/>
      <c r="BP77" s="1455"/>
      <c r="BQ77" s="1455"/>
      <c r="BR77" s="1455"/>
      <c r="BS77" s="1455"/>
      <c r="BT77" s="1520"/>
      <c r="BU77" s="1444"/>
      <c r="BV77" s="1447"/>
      <c r="BW77" s="1458"/>
      <c r="BX77" s="1458"/>
      <c r="BY77" s="1458"/>
      <c r="BZ77" s="1458"/>
      <c r="CA77" s="1454"/>
      <c r="CB77" s="1519"/>
      <c r="CC77" s="1513"/>
      <c r="CD77" s="1513"/>
      <c r="CE77" s="1513"/>
      <c r="CF77" s="1444"/>
      <c r="CG77" s="1521"/>
      <c r="CH77" s="1450"/>
      <c r="CI77" s="1450"/>
      <c r="CJ77" s="1450"/>
      <c r="CK77" s="1454"/>
      <c r="CL77" s="1447"/>
      <c r="CM77" s="1448"/>
      <c r="CN77" s="1448"/>
      <c r="CO77" s="1448"/>
      <c r="CP77" s="1444"/>
      <c r="CQ77" s="1517"/>
      <c r="CR77" s="1493"/>
      <c r="CS77" s="1447"/>
      <c r="CT77" s="1447"/>
      <c r="CU77" s="1447"/>
      <c r="CV77" s="1447"/>
      <c r="CW77" s="1515"/>
      <c r="CX77" s="1447"/>
      <c r="CY77" s="1447"/>
      <c r="CZ77" s="1447"/>
      <c r="DA77" s="1447"/>
      <c r="DB77" s="1447"/>
      <c r="DC77" s="1447"/>
      <c r="DD77" s="1454"/>
      <c r="DE77" s="1516"/>
      <c r="DF77" s="1514"/>
      <c r="DG77" s="1514"/>
      <c r="DH77" s="1440"/>
      <c r="DI77" s="1522"/>
    </row>
    <row r="78">
      <c r="A78" s="1437"/>
      <c r="B78" s="1439"/>
      <c r="C78" s="1512"/>
      <c r="D78" s="1440"/>
      <c r="E78" s="1440"/>
      <c r="F78" s="1440"/>
      <c r="G78" s="1440"/>
      <c r="H78" s="1441"/>
      <c r="I78" s="1440"/>
      <c r="J78" s="1440"/>
      <c r="K78" s="1441"/>
      <c r="L78" s="1440"/>
      <c r="M78" s="1440"/>
      <c r="N78" s="1440"/>
      <c r="O78" s="1440"/>
      <c r="P78" s="1440"/>
      <c r="Q78" s="1440"/>
      <c r="R78" s="1440"/>
      <c r="S78" s="1441"/>
      <c r="T78" s="1440"/>
      <c r="U78" s="1440"/>
      <c r="V78" s="1440"/>
      <c r="W78" s="1440"/>
      <c r="X78" s="1440"/>
      <c r="Y78" s="1440"/>
      <c r="Z78" s="1440"/>
      <c r="AA78" s="1440"/>
      <c r="AB78" s="1441"/>
      <c r="AC78" s="1513"/>
      <c r="AD78" s="1440"/>
      <c r="AE78" s="1440"/>
      <c r="AF78" s="1440"/>
      <c r="AG78" s="1440"/>
      <c r="AH78" s="1440"/>
      <c r="AI78" s="1440"/>
      <c r="AJ78" s="1440"/>
      <c r="AK78" s="1444"/>
      <c r="AL78" s="1514"/>
      <c r="AM78" s="1515"/>
      <c r="AN78" s="1441"/>
      <c r="AO78" s="1516"/>
      <c r="AP78" s="1517"/>
      <c r="AQ78" s="1517"/>
      <c r="AR78" s="1517"/>
      <c r="AS78" s="1517"/>
      <c r="AT78" s="1517"/>
      <c r="AU78" s="1517"/>
      <c r="AV78" s="1444"/>
      <c r="AW78" s="1517"/>
      <c r="AX78" s="1518"/>
      <c r="AY78" s="1518"/>
      <c r="AZ78" s="1518"/>
      <c r="BA78" s="1518"/>
      <c r="BB78" s="1518"/>
      <c r="BC78" s="1518"/>
      <c r="BD78" s="1444"/>
      <c r="BE78" s="1518"/>
      <c r="BF78" s="1450"/>
      <c r="BG78" s="1519"/>
      <c r="BH78" s="1519"/>
      <c r="BI78" s="1453"/>
      <c r="BJ78" s="1454"/>
      <c r="BK78" s="1447"/>
      <c r="BL78" s="1455"/>
      <c r="BM78" s="1455"/>
      <c r="BN78" s="1455"/>
      <c r="BO78" s="1455"/>
      <c r="BP78" s="1455"/>
      <c r="BQ78" s="1455"/>
      <c r="BR78" s="1455"/>
      <c r="BS78" s="1455"/>
      <c r="BT78" s="1520"/>
      <c r="BU78" s="1444"/>
      <c r="BV78" s="1447"/>
      <c r="BW78" s="1458"/>
      <c r="BX78" s="1458"/>
      <c r="BY78" s="1458"/>
      <c r="BZ78" s="1458"/>
      <c r="CA78" s="1454"/>
      <c r="CB78" s="1519"/>
      <c r="CC78" s="1513"/>
      <c r="CD78" s="1513"/>
      <c r="CE78" s="1513"/>
      <c r="CF78" s="1444"/>
      <c r="CG78" s="1521"/>
      <c r="CH78" s="1450"/>
      <c r="CI78" s="1450"/>
      <c r="CJ78" s="1450"/>
      <c r="CK78" s="1454"/>
      <c r="CL78" s="1447"/>
      <c r="CM78" s="1448"/>
      <c r="CN78" s="1448"/>
      <c r="CO78" s="1448"/>
      <c r="CP78" s="1444"/>
      <c r="CQ78" s="1517"/>
      <c r="CR78" s="1493"/>
      <c r="CS78" s="1447"/>
      <c r="CT78" s="1447"/>
      <c r="CU78" s="1447"/>
      <c r="CV78" s="1447"/>
      <c r="CW78" s="1515"/>
      <c r="CX78" s="1447"/>
      <c r="CY78" s="1447"/>
      <c r="CZ78" s="1447"/>
      <c r="DA78" s="1447"/>
      <c r="DB78" s="1447"/>
      <c r="DC78" s="1447"/>
      <c r="DD78" s="1454"/>
      <c r="DE78" s="1516"/>
      <c r="DF78" s="1514"/>
      <c r="DG78" s="1514"/>
      <c r="DH78" s="1440"/>
      <c r="DI78" s="1522"/>
    </row>
    <row r="79">
      <c r="A79" s="1437"/>
      <c r="B79" s="1439"/>
      <c r="C79" s="1512"/>
      <c r="D79" s="1440"/>
      <c r="E79" s="1440"/>
      <c r="F79" s="1440"/>
      <c r="G79" s="1440"/>
      <c r="H79" s="1441"/>
      <c r="I79" s="1440"/>
      <c r="J79" s="1440"/>
      <c r="K79" s="1441"/>
      <c r="L79" s="1440"/>
      <c r="M79" s="1440"/>
      <c r="N79" s="1440"/>
      <c r="O79" s="1440"/>
      <c r="P79" s="1440"/>
      <c r="Q79" s="1440"/>
      <c r="R79" s="1440"/>
      <c r="S79" s="1441"/>
      <c r="T79" s="1440"/>
      <c r="U79" s="1440"/>
      <c r="V79" s="1440"/>
      <c r="W79" s="1440"/>
      <c r="X79" s="1440"/>
      <c r="Y79" s="1440"/>
      <c r="Z79" s="1440"/>
      <c r="AA79" s="1440"/>
      <c r="AB79" s="1441"/>
      <c r="AC79" s="1513"/>
      <c r="AD79" s="1440"/>
      <c r="AE79" s="1440"/>
      <c r="AF79" s="1440"/>
      <c r="AG79" s="1440"/>
      <c r="AH79" s="1440"/>
      <c r="AI79" s="1440"/>
      <c r="AJ79" s="1440"/>
      <c r="AK79" s="1444"/>
      <c r="AL79" s="1514"/>
      <c r="AM79" s="1515"/>
      <c r="AN79" s="1441"/>
      <c r="AO79" s="1516"/>
      <c r="AP79" s="1517"/>
      <c r="AQ79" s="1517"/>
      <c r="AR79" s="1517"/>
      <c r="AS79" s="1517"/>
      <c r="AT79" s="1517"/>
      <c r="AU79" s="1517"/>
      <c r="AV79" s="1444"/>
      <c r="AW79" s="1517"/>
      <c r="AX79" s="1518"/>
      <c r="AY79" s="1518"/>
      <c r="AZ79" s="1518"/>
      <c r="BA79" s="1518"/>
      <c r="BB79" s="1518"/>
      <c r="BC79" s="1518"/>
      <c r="BD79" s="1444"/>
      <c r="BE79" s="1518"/>
      <c r="BF79" s="1450"/>
      <c r="BG79" s="1519"/>
      <c r="BH79" s="1519"/>
      <c r="BI79" s="1453"/>
      <c r="BJ79" s="1454"/>
      <c r="BK79" s="1447"/>
      <c r="BL79" s="1455"/>
      <c r="BM79" s="1455"/>
      <c r="BN79" s="1455"/>
      <c r="BO79" s="1455"/>
      <c r="BP79" s="1455"/>
      <c r="BQ79" s="1455"/>
      <c r="BR79" s="1455"/>
      <c r="BS79" s="1455"/>
      <c r="BT79" s="1520"/>
      <c r="BU79" s="1444"/>
      <c r="BV79" s="1447"/>
      <c r="BW79" s="1458"/>
      <c r="BX79" s="1458"/>
      <c r="BY79" s="1458"/>
      <c r="BZ79" s="1458"/>
      <c r="CA79" s="1454"/>
      <c r="CB79" s="1519"/>
      <c r="CC79" s="1513"/>
      <c r="CD79" s="1513"/>
      <c r="CE79" s="1513"/>
      <c r="CF79" s="1444"/>
      <c r="CG79" s="1521"/>
      <c r="CH79" s="1450"/>
      <c r="CI79" s="1450"/>
      <c r="CJ79" s="1450"/>
      <c r="CK79" s="1454"/>
      <c r="CL79" s="1447"/>
      <c r="CM79" s="1448"/>
      <c r="CN79" s="1448"/>
      <c r="CO79" s="1448"/>
      <c r="CP79" s="1444"/>
      <c r="CQ79" s="1517"/>
      <c r="CR79" s="1493"/>
      <c r="CS79" s="1447"/>
      <c r="CT79" s="1447"/>
      <c r="CU79" s="1447"/>
      <c r="CV79" s="1447"/>
      <c r="CW79" s="1515"/>
      <c r="CX79" s="1447"/>
      <c r="CY79" s="1447"/>
      <c r="CZ79" s="1447"/>
      <c r="DA79" s="1447"/>
      <c r="DB79" s="1447"/>
      <c r="DC79" s="1447"/>
      <c r="DD79" s="1454"/>
      <c r="DE79" s="1516"/>
      <c r="DF79" s="1514"/>
      <c r="DG79" s="1514"/>
      <c r="DH79" s="1440"/>
      <c r="DI79" s="1522"/>
    </row>
    <row r="80">
      <c r="A80" s="1437"/>
      <c r="B80" s="1439"/>
      <c r="C80" s="1512"/>
      <c r="D80" s="1440"/>
      <c r="E80" s="1440"/>
      <c r="F80" s="1440"/>
      <c r="G80" s="1440"/>
      <c r="H80" s="1441"/>
      <c r="I80" s="1440"/>
      <c r="J80" s="1440"/>
      <c r="K80" s="1441"/>
      <c r="L80" s="1440"/>
      <c r="M80" s="1440"/>
      <c r="N80" s="1440"/>
      <c r="O80" s="1440"/>
      <c r="P80" s="1440"/>
      <c r="Q80" s="1440"/>
      <c r="R80" s="1440"/>
      <c r="S80" s="1441"/>
      <c r="T80" s="1440"/>
      <c r="U80" s="1440"/>
      <c r="V80" s="1440"/>
      <c r="W80" s="1440"/>
      <c r="X80" s="1440"/>
      <c r="Y80" s="1440"/>
      <c r="Z80" s="1440"/>
      <c r="AA80" s="1440"/>
      <c r="AB80" s="1441"/>
      <c r="AC80" s="1513"/>
      <c r="AD80" s="1440"/>
      <c r="AE80" s="1440"/>
      <c r="AF80" s="1440"/>
      <c r="AG80" s="1440"/>
      <c r="AH80" s="1440"/>
      <c r="AI80" s="1440"/>
      <c r="AJ80" s="1440"/>
      <c r="AK80" s="1444"/>
      <c r="AL80" s="1514"/>
      <c r="AM80" s="1515"/>
      <c r="AN80" s="1441"/>
      <c r="AO80" s="1516"/>
      <c r="AP80" s="1517"/>
      <c r="AQ80" s="1517"/>
      <c r="AR80" s="1517"/>
      <c r="AS80" s="1517"/>
      <c r="AT80" s="1517"/>
      <c r="AU80" s="1517"/>
      <c r="AV80" s="1444"/>
      <c r="AW80" s="1517"/>
      <c r="AX80" s="1518"/>
      <c r="AY80" s="1518"/>
      <c r="AZ80" s="1518"/>
      <c r="BA80" s="1518"/>
      <c r="BB80" s="1518"/>
      <c r="BC80" s="1518"/>
      <c r="BD80" s="1444"/>
      <c r="BE80" s="1518"/>
      <c r="BF80" s="1450"/>
      <c r="BG80" s="1519"/>
      <c r="BH80" s="1519"/>
      <c r="BI80" s="1453"/>
      <c r="BJ80" s="1454"/>
      <c r="BK80" s="1447"/>
      <c r="BL80" s="1455"/>
      <c r="BM80" s="1455"/>
      <c r="BN80" s="1455"/>
      <c r="BO80" s="1455"/>
      <c r="BP80" s="1455"/>
      <c r="BQ80" s="1455"/>
      <c r="BR80" s="1455"/>
      <c r="BS80" s="1455"/>
      <c r="BT80" s="1520"/>
      <c r="BU80" s="1444"/>
      <c r="BV80" s="1447"/>
      <c r="BW80" s="1458"/>
      <c r="BX80" s="1458"/>
      <c r="BY80" s="1458"/>
      <c r="BZ80" s="1458"/>
      <c r="CA80" s="1454"/>
      <c r="CB80" s="1519"/>
      <c r="CC80" s="1513"/>
      <c r="CD80" s="1513"/>
      <c r="CE80" s="1513"/>
      <c r="CF80" s="1444"/>
      <c r="CG80" s="1521"/>
      <c r="CH80" s="1450"/>
      <c r="CI80" s="1450"/>
      <c r="CJ80" s="1450"/>
      <c r="CK80" s="1454"/>
      <c r="CL80" s="1447"/>
      <c r="CM80" s="1448"/>
      <c r="CN80" s="1448"/>
      <c r="CO80" s="1448"/>
      <c r="CP80" s="1444"/>
      <c r="CQ80" s="1517"/>
      <c r="CR80" s="1493"/>
      <c r="CS80" s="1447"/>
      <c r="CT80" s="1447"/>
      <c r="CU80" s="1447"/>
      <c r="CV80" s="1447"/>
      <c r="CW80" s="1515"/>
      <c r="CX80" s="1447"/>
      <c r="CY80" s="1447"/>
      <c r="CZ80" s="1447"/>
      <c r="DA80" s="1447"/>
      <c r="DB80" s="1447"/>
      <c r="DC80" s="1447"/>
      <c r="DD80" s="1454"/>
      <c r="DE80" s="1516"/>
      <c r="DF80" s="1514"/>
      <c r="DG80" s="1514"/>
      <c r="DH80" s="1440"/>
      <c r="DI80" s="1522"/>
    </row>
    <row r="81">
      <c r="A81" s="1437"/>
      <c r="B81" s="1439"/>
      <c r="C81" s="1512"/>
      <c r="D81" s="1440"/>
      <c r="E81" s="1440"/>
      <c r="F81" s="1440"/>
      <c r="G81" s="1440"/>
      <c r="H81" s="1441"/>
      <c r="I81" s="1440"/>
      <c r="J81" s="1440"/>
      <c r="K81" s="1441"/>
      <c r="L81" s="1440"/>
      <c r="M81" s="1440"/>
      <c r="N81" s="1440"/>
      <c r="O81" s="1440"/>
      <c r="P81" s="1440"/>
      <c r="Q81" s="1440"/>
      <c r="R81" s="1440"/>
      <c r="S81" s="1441"/>
      <c r="T81" s="1440"/>
      <c r="U81" s="1440"/>
      <c r="V81" s="1440"/>
      <c r="W81" s="1440"/>
      <c r="X81" s="1440"/>
      <c r="Y81" s="1440"/>
      <c r="Z81" s="1440"/>
      <c r="AA81" s="1440"/>
      <c r="AB81" s="1441"/>
      <c r="AC81" s="1513"/>
      <c r="AD81" s="1440"/>
      <c r="AE81" s="1440"/>
      <c r="AF81" s="1440"/>
      <c r="AG81" s="1440"/>
      <c r="AH81" s="1440"/>
      <c r="AI81" s="1440"/>
      <c r="AJ81" s="1440"/>
      <c r="AK81" s="1444"/>
      <c r="AL81" s="1514"/>
      <c r="AM81" s="1515"/>
      <c r="AN81" s="1441"/>
      <c r="AO81" s="1516"/>
      <c r="AP81" s="1517"/>
      <c r="AQ81" s="1517"/>
      <c r="AR81" s="1517"/>
      <c r="AS81" s="1517"/>
      <c r="AT81" s="1517"/>
      <c r="AU81" s="1517"/>
      <c r="AV81" s="1444"/>
      <c r="AW81" s="1517"/>
      <c r="AX81" s="1518"/>
      <c r="AY81" s="1518"/>
      <c r="AZ81" s="1518"/>
      <c r="BA81" s="1518"/>
      <c r="BB81" s="1518"/>
      <c r="BC81" s="1518"/>
      <c r="BD81" s="1444"/>
      <c r="BE81" s="1518"/>
      <c r="BF81" s="1450"/>
      <c r="BG81" s="1519"/>
      <c r="BH81" s="1519"/>
      <c r="BI81" s="1453"/>
      <c r="BJ81" s="1454"/>
      <c r="BK81" s="1447"/>
      <c r="BL81" s="1455"/>
      <c r="BM81" s="1455"/>
      <c r="BN81" s="1455"/>
      <c r="BO81" s="1455"/>
      <c r="BP81" s="1455"/>
      <c r="BQ81" s="1455"/>
      <c r="BR81" s="1455"/>
      <c r="BS81" s="1455"/>
      <c r="BT81" s="1520"/>
      <c r="BU81" s="1444"/>
      <c r="BV81" s="1447"/>
      <c r="BW81" s="1458"/>
      <c r="BX81" s="1458"/>
      <c r="BY81" s="1458"/>
      <c r="BZ81" s="1458"/>
      <c r="CA81" s="1454"/>
      <c r="CB81" s="1519"/>
      <c r="CC81" s="1513"/>
      <c r="CD81" s="1513"/>
      <c r="CE81" s="1513"/>
      <c r="CF81" s="1444"/>
      <c r="CG81" s="1521"/>
      <c r="CH81" s="1450"/>
      <c r="CI81" s="1450"/>
      <c r="CJ81" s="1450"/>
      <c r="CK81" s="1454"/>
      <c r="CL81" s="1447"/>
      <c r="CM81" s="1448"/>
      <c r="CN81" s="1448"/>
      <c r="CO81" s="1448"/>
      <c r="CP81" s="1444"/>
      <c r="CQ81" s="1517"/>
      <c r="CR81" s="1493"/>
      <c r="CS81" s="1447"/>
      <c r="CT81" s="1447"/>
      <c r="CU81" s="1447"/>
      <c r="CV81" s="1447"/>
      <c r="CW81" s="1515"/>
      <c r="CX81" s="1447"/>
      <c r="CY81" s="1447"/>
      <c r="CZ81" s="1447"/>
      <c r="DA81" s="1447"/>
      <c r="DB81" s="1447"/>
      <c r="DC81" s="1447"/>
      <c r="DD81" s="1454"/>
      <c r="DE81" s="1516"/>
      <c r="DF81" s="1514"/>
      <c r="DG81" s="1514"/>
      <c r="DH81" s="1440"/>
      <c r="DI81" s="1522"/>
    </row>
    <row r="82">
      <c r="A82" s="1437"/>
      <c r="B82" s="1439"/>
      <c r="C82" s="1512"/>
      <c r="D82" s="1440"/>
      <c r="E82" s="1440"/>
      <c r="F82" s="1440"/>
      <c r="G82" s="1440"/>
      <c r="H82" s="1441"/>
      <c r="I82" s="1440"/>
      <c r="J82" s="1440"/>
      <c r="K82" s="1441"/>
      <c r="L82" s="1440"/>
      <c r="M82" s="1440"/>
      <c r="N82" s="1440"/>
      <c r="O82" s="1440"/>
      <c r="P82" s="1440"/>
      <c r="Q82" s="1440"/>
      <c r="R82" s="1440"/>
      <c r="S82" s="1441"/>
      <c r="T82" s="1440"/>
      <c r="U82" s="1440"/>
      <c r="V82" s="1440"/>
      <c r="W82" s="1440"/>
      <c r="X82" s="1440"/>
      <c r="Y82" s="1440"/>
      <c r="Z82" s="1440"/>
      <c r="AA82" s="1440"/>
      <c r="AB82" s="1441"/>
      <c r="AC82" s="1513"/>
      <c r="AD82" s="1440"/>
      <c r="AE82" s="1440"/>
      <c r="AF82" s="1440"/>
      <c r="AG82" s="1440"/>
      <c r="AH82" s="1440"/>
      <c r="AI82" s="1440"/>
      <c r="AJ82" s="1440"/>
      <c r="AK82" s="1444"/>
      <c r="AL82" s="1514"/>
      <c r="AM82" s="1515"/>
      <c r="AN82" s="1441"/>
      <c r="AO82" s="1516"/>
      <c r="AP82" s="1517"/>
      <c r="AQ82" s="1517"/>
      <c r="AR82" s="1517"/>
      <c r="AS82" s="1517"/>
      <c r="AT82" s="1517"/>
      <c r="AU82" s="1517"/>
      <c r="AV82" s="1444"/>
      <c r="AW82" s="1517"/>
      <c r="AX82" s="1518"/>
      <c r="AY82" s="1518"/>
      <c r="AZ82" s="1518"/>
      <c r="BA82" s="1518"/>
      <c r="BB82" s="1518"/>
      <c r="BC82" s="1518"/>
      <c r="BD82" s="1444"/>
      <c r="BE82" s="1518"/>
      <c r="BF82" s="1450"/>
      <c r="BG82" s="1519"/>
      <c r="BH82" s="1519"/>
      <c r="BI82" s="1453"/>
      <c r="BJ82" s="1454"/>
      <c r="BK82" s="1447"/>
      <c r="BL82" s="1455"/>
      <c r="BM82" s="1455"/>
      <c r="BN82" s="1455"/>
      <c r="BO82" s="1455"/>
      <c r="BP82" s="1455"/>
      <c r="BQ82" s="1455"/>
      <c r="BR82" s="1455"/>
      <c r="BS82" s="1455"/>
      <c r="BT82" s="1520"/>
      <c r="BU82" s="1444"/>
      <c r="BV82" s="1447"/>
      <c r="BW82" s="1458"/>
      <c r="BX82" s="1458"/>
      <c r="BY82" s="1458"/>
      <c r="BZ82" s="1458"/>
      <c r="CA82" s="1454"/>
      <c r="CB82" s="1519"/>
      <c r="CC82" s="1513"/>
      <c r="CD82" s="1513"/>
      <c r="CE82" s="1513"/>
      <c r="CF82" s="1444"/>
      <c r="CG82" s="1521"/>
      <c r="CH82" s="1450"/>
      <c r="CI82" s="1450"/>
      <c r="CJ82" s="1450"/>
      <c r="CK82" s="1454"/>
      <c r="CL82" s="1447"/>
      <c r="CM82" s="1448"/>
      <c r="CN82" s="1448"/>
      <c r="CO82" s="1448"/>
      <c r="CP82" s="1444"/>
      <c r="CQ82" s="1517"/>
      <c r="CR82" s="1493"/>
      <c r="CS82" s="1447"/>
      <c r="CT82" s="1447"/>
      <c r="CU82" s="1447"/>
      <c r="CV82" s="1447"/>
      <c r="CW82" s="1515"/>
      <c r="CX82" s="1447"/>
      <c r="CY82" s="1447"/>
      <c r="CZ82" s="1447"/>
      <c r="DA82" s="1447"/>
      <c r="DB82" s="1447"/>
      <c r="DC82" s="1447"/>
      <c r="DD82" s="1454"/>
      <c r="DE82" s="1516"/>
      <c r="DF82" s="1514"/>
      <c r="DG82" s="1514"/>
      <c r="DH82" s="1440"/>
      <c r="DI82" s="1522"/>
    </row>
    <row r="83">
      <c r="A83" s="1437"/>
      <c r="B83" s="1439"/>
      <c r="C83" s="1512"/>
      <c r="D83" s="1440"/>
      <c r="E83" s="1440"/>
      <c r="F83" s="1440"/>
      <c r="G83" s="1440"/>
      <c r="H83" s="1441"/>
      <c r="I83" s="1440"/>
      <c r="J83" s="1440"/>
      <c r="K83" s="1441"/>
      <c r="L83" s="1440"/>
      <c r="M83" s="1440"/>
      <c r="N83" s="1440"/>
      <c r="O83" s="1440"/>
      <c r="P83" s="1440"/>
      <c r="Q83" s="1440"/>
      <c r="R83" s="1440"/>
      <c r="S83" s="1441"/>
      <c r="T83" s="1440"/>
      <c r="U83" s="1440"/>
      <c r="V83" s="1440"/>
      <c r="W83" s="1440"/>
      <c r="X83" s="1440"/>
      <c r="Y83" s="1440"/>
      <c r="Z83" s="1440"/>
      <c r="AA83" s="1440"/>
      <c r="AB83" s="1441"/>
      <c r="AC83" s="1513"/>
      <c r="AD83" s="1440"/>
      <c r="AE83" s="1440"/>
      <c r="AF83" s="1440"/>
      <c r="AG83" s="1440"/>
      <c r="AH83" s="1440"/>
      <c r="AI83" s="1440"/>
      <c r="AJ83" s="1440"/>
      <c r="AK83" s="1444"/>
      <c r="AL83" s="1514"/>
      <c r="AM83" s="1515"/>
      <c r="AN83" s="1441"/>
      <c r="AO83" s="1516"/>
      <c r="AP83" s="1517"/>
      <c r="AQ83" s="1517"/>
      <c r="AR83" s="1517"/>
      <c r="AS83" s="1517"/>
      <c r="AT83" s="1517"/>
      <c r="AU83" s="1517"/>
      <c r="AV83" s="1444"/>
      <c r="AW83" s="1517"/>
      <c r="AX83" s="1518"/>
      <c r="AY83" s="1518"/>
      <c r="AZ83" s="1518"/>
      <c r="BA83" s="1518"/>
      <c r="BB83" s="1518"/>
      <c r="BC83" s="1518"/>
      <c r="BD83" s="1444"/>
      <c r="BE83" s="1518"/>
      <c r="BF83" s="1450"/>
      <c r="BG83" s="1519"/>
      <c r="BH83" s="1519"/>
      <c r="BI83" s="1453"/>
      <c r="BJ83" s="1454"/>
      <c r="BK83" s="1447"/>
      <c r="BL83" s="1455"/>
      <c r="BM83" s="1455"/>
      <c r="BN83" s="1455"/>
      <c r="BO83" s="1455"/>
      <c r="BP83" s="1455"/>
      <c r="BQ83" s="1455"/>
      <c r="BR83" s="1455"/>
      <c r="BS83" s="1455"/>
      <c r="BT83" s="1520"/>
      <c r="BU83" s="1444"/>
      <c r="BV83" s="1447"/>
      <c r="BW83" s="1458"/>
      <c r="BX83" s="1458"/>
      <c r="BY83" s="1458"/>
      <c r="BZ83" s="1458"/>
      <c r="CA83" s="1454"/>
      <c r="CB83" s="1519"/>
      <c r="CC83" s="1513"/>
      <c r="CD83" s="1513"/>
      <c r="CE83" s="1513"/>
      <c r="CF83" s="1444"/>
      <c r="CG83" s="1521"/>
      <c r="CH83" s="1450"/>
      <c r="CI83" s="1450"/>
      <c r="CJ83" s="1450"/>
      <c r="CK83" s="1454"/>
      <c r="CL83" s="1447"/>
      <c r="CM83" s="1448"/>
      <c r="CN83" s="1448"/>
      <c r="CO83" s="1448"/>
      <c r="CP83" s="1444"/>
      <c r="CQ83" s="1517"/>
      <c r="CR83" s="1493"/>
      <c r="CS83" s="1447"/>
      <c r="CT83" s="1447"/>
      <c r="CU83" s="1447"/>
      <c r="CV83" s="1447"/>
      <c r="CW83" s="1515"/>
      <c r="CX83" s="1447"/>
      <c r="CY83" s="1447"/>
      <c r="CZ83" s="1447"/>
      <c r="DA83" s="1447"/>
      <c r="DB83" s="1447"/>
      <c r="DC83" s="1447"/>
      <c r="DD83" s="1454"/>
      <c r="DE83" s="1516"/>
      <c r="DF83" s="1514"/>
      <c r="DG83" s="1514"/>
      <c r="DH83" s="1440"/>
      <c r="DI83" s="1522"/>
    </row>
    <row r="84">
      <c r="A84" s="1437"/>
      <c r="B84" s="1439"/>
      <c r="C84" s="1512"/>
      <c r="D84" s="1440"/>
      <c r="E84" s="1440"/>
      <c r="F84" s="1440"/>
      <c r="G84" s="1440"/>
      <c r="H84" s="1441"/>
      <c r="I84" s="1440"/>
      <c r="J84" s="1440"/>
      <c r="K84" s="1441"/>
      <c r="L84" s="1440"/>
      <c r="M84" s="1440"/>
      <c r="N84" s="1440"/>
      <c r="O84" s="1440"/>
      <c r="P84" s="1440"/>
      <c r="Q84" s="1440"/>
      <c r="R84" s="1440"/>
      <c r="S84" s="1441"/>
      <c r="T84" s="1440"/>
      <c r="U84" s="1440"/>
      <c r="V84" s="1440"/>
      <c r="W84" s="1440"/>
      <c r="X84" s="1440"/>
      <c r="Y84" s="1440"/>
      <c r="Z84" s="1440"/>
      <c r="AA84" s="1440"/>
      <c r="AB84" s="1441"/>
      <c r="AC84" s="1513"/>
      <c r="AD84" s="1440"/>
      <c r="AE84" s="1440"/>
      <c r="AF84" s="1440"/>
      <c r="AG84" s="1440"/>
      <c r="AH84" s="1440"/>
      <c r="AI84" s="1440"/>
      <c r="AJ84" s="1440"/>
      <c r="AK84" s="1444"/>
      <c r="AL84" s="1514"/>
      <c r="AM84" s="1515"/>
      <c r="AN84" s="1441"/>
      <c r="AO84" s="1516"/>
      <c r="AP84" s="1517"/>
      <c r="AQ84" s="1517"/>
      <c r="AR84" s="1517"/>
      <c r="AS84" s="1517"/>
      <c r="AT84" s="1517"/>
      <c r="AU84" s="1517"/>
      <c r="AV84" s="1444"/>
      <c r="AW84" s="1517"/>
      <c r="AX84" s="1518"/>
      <c r="AY84" s="1518"/>
      <c r="AZ84" s="1518"/>
      <c r="BA84" s="1518"/>
      <c r="BB84" s="1518"/>
      <c r="BC84" s="1518"/>
      <c r="BD84" s="1444"/>
      <c r="BE84" s="1518"/>
      <c r="BF84" s="1450"/>
      <c r="BG84" s="1519"/>
      <c r="BH84" s="1519"/>
      <c r="BI84" s="1453"/>
      <c r="BJ84" s="1454"/>
      <c r="BK84" s="1447"/>
      <c r="BL84" s="1455"/>
      <c r="BM84" s="1455"/>
      <c r="BN84" s="1455"/>
      <c r="BO84" s="1455"/>
      <c r="BP84" s="1455"/>
      <c r="BQ84" s="1455"/>
      <c r="BR84" s="1455"/>
      <c r="BS84" s="1455"/>
      <c r="BT84" s="1520"/>
      <c r="BU84" s="1444"/>
      <c r="BV84" s="1447"/>
      <c r="BW84" s="1458"/>
      <c r="BX84" s="1458"/>
      <c r="BY84" s="1458"/>
      <c r="BZ84" s="1458"/>
      <c r="CA84" s="1454"/>
      <c r="CB84" s="1519"/>
      <c r="CC84" s="1513"/>
      <c r="CD84" s="1513"/>
      <c r="CE84" s="1513"/>
      <c r="CF84" s="1444"/>
      <c r="CG84" s="1521"/>
      <c r="CH84" s="1450"/>
      <c r="CI84" s="1450"/>
      <c r="CJ84" s="1450"/>
      <c r="CK84" s="1454"/>
      <c r="CL84" s="1447"/>
      <c r="CM84" s="1448"/>
      <c r="CN84" s="1448"/>
      <c r="CO84" s="1448"/>
      <c r="CP84" s="1444"/>
      <c r="CQ84" s="1517"/>
      <c r="CR84" s="1493"/>
      <c r="CS84" s="1447"/>
      <c r="CT84" s="1447"/>
      <c r="CU84" s="1447"/>
      <c r="CV84" s="1447"/>
      <c r="CW84" s="1515"/>
      <c r="CX84" s="1447"/>
      <c r="CY84" s="1447"/>
      <c r="CZ84" s="1447"/>
      <c r="DA84" s="1447"/>
      <c r="DB84" s="1447"/>
      <c r="DC84" s="1447"/>
      <c r="DD84" s="1454"/>
      <c r="DE84" s="1516"/>
      <c r="DF84" s="1514"/>
      <c r="DG84" s="1514"/>
      <c r="DH84" s="1440"/>
      <c r="DI84" s="1522"/>
    </row>
    <row r="85">
      <c r="A85" s="1437"/>
      <c r="B85" s="1439"/>
      <c r="C85" s="1512"/>
      <c r="D85" s="1440"/>
      <c r="E85" s="1440"/>
      <c r="F85" s="1440"/>
      <c r="G85" s="1440"/>
      <c r="H85" s="1441"/>
      <c r="I85" s="1440"/>
      <c r="J85" s="1440"/>
      <c r="K85" s="1441"/>
      <c r="L85" s="1440"/>
      <c r="M85" s="1440"/>
      <c r="N85" s="1440"/>
      <c r="O85" s="1440"/>
      <c r="P85" s="1440"/>
      <c r="Q85" s="1440"/>
      <c r="R85" s="1440"/>
      <c r="S85" s="1441"/>
      <c r="T85" s="1440"/>
      <c r="U85" s="1440"/>
      <c r="V85" s="1440"/>
      <c r="W85" s="1440"/>
      <c r="X85" s="1440"/>
      <c r="Y85" s="1440"/>
      <c r="Z85" s="1440"/>
      <c r="AA85" s="1440"/>
      <c r="AB85" s="1441"/>
      <c r="AC85" s="1513"/>
      <c r="AD85" s="1440"/>
      <c r="AE85" s="1440"/>
      <c r="AF85" s="1440"/>
      <c r="AG85" s="1440"/>
      <c r="AH85" s="1440"/>
      <c r="AI85" s="1440"/>
      <c r="AJ85" s="1440"/>
      <c r="AK85" s="1444"/>
      <c r="AL85" s="1514"/>
      <c r="AM85" s="1515"/>
      <c r="AN85" s="1441"/>
      <c r="AO85" s="1516"/>
      <c r="AP85" s="1517"/>
      <c r="AQ85" s="1517"/>
      <c r="AR85" s="1517"/>
      <c r="AS85" s="1517"/>
      <c r="AT85" s="1517"/>
      <c r="AU85" s="1517"/>
      <c r="AV85" s="1444"/>
      <c r="AW85" s="1517"/>
      <c r="AX85" s="1518"/>
      <c r="AY85" s="1518"/>
      <c r="AZ85" s="1518"/>
      <c r="BA85" s="1518"/>
      <c r="BB85" s="1518"/>
      <c r="BC85" s="1518"/>
      <c r="BD85" s="1444"/>
      <c r="BE85" s="1518"/>
      <c r="BF85" s="1450"/>
      <c r="BG85" s="1519"/>
      <c r="BH85" s="1519"/>
      <c r="BI85" s="1453"/>
      <c r="BJ85" s="1454"/>
      <c r="BK85" s="1447"/>
      <c r="BL85" s="1455"/>
      <c r="BM85" s="1455"/>
      <c r="BN85" s="1455"/>
      <c r="BO85" s="1455"/>
      <c r="BP85" s="1455"/>
      <c r="BQ85" s="1455"/>
      <c r="BR85" s="1455"/>
      <c r="BS85" s="1455"/>
      <c r="BT85" s="1520"/>
      <c r="BU85" s="1444"/>
      <c r="BV85" s="1447"/>
      <c r="BW85" s="1458"/>
      <c r="BX85" s="1458"/>
      <c r="BY85" s="1458"/>
      <c r="BZ85" s="1458"/>
      <c r="CA85" s="1454"/>
      <c r="CB85" s="1519"/>
      <c r="CC85" s="1513"/>
      <c r="CD85" s="1513"/>
      <c r="CE85" s="1513"/>
      <c r="CF85" s="1444"/>
      <c r="CG85" s="1521"/>
      <c r="CH85" s="1450"/>
      <c r="CI85" s="1450"/>
      <c r="CJ85" s="1450"/>
      <c r="CK85" s="1454"/>
      <c r="CL85" s="1447"/>
      <c r="CM85" s="1448"/>
      <c r="CN85" s="1448"/>
      <c r="CO85" s="1448"/>
      <c r="CP85" s="1444"/>
      <c r="CQ85" s="1517"/>
      <c r="CR85" s="1493"/>
      <c r="CS85" s="1447"/>
      <c r="CT85" s="1447"/>
      <c r="CU85" s="1447"/>
      <c r="CV85" s="1447"/>
      <c r="CW85" s="1515"/>
      <c r="CX85" s="1447"/>
      <c r="CY85" s="1447"/>
      <c r="CZ85" s="1447"/>
      <c r="DA85" s="1447"/>
      <c r="DB85" s="1447"/>
      <c r="DC85" s="1447"/>
      <c r="DD85" s="1454"/>
      <c r="DE85" s="1516"/>
      <c r="DF85" s="1514"/>
      <c r="DG85" s="1514"/>
      <c r="DH85" s="1440"/>
      <c r="DI85" s="1522"/>
    </row>
    <row r="86">
      <c r="A86" s="1437"/>
      <c r="B86" s="1439"/>
      <c r="C86" s="1512"/>
      <c r="D86" s="1440"/>
      <c r="E86" s="1440"/>
      <c r="F86" s="1440"/>
      <c r="G86" s="1440"/>
      <c r="H86" s="1441"/>
      <c r="I86" s="1440"/>
      <c r="J86" s="1440"/>
      <c r="K86" s="1441"/>
      <c r="L86" s="1440"/>
      <c r="M86" s="1440"/>
      <c r="N86" s="1440"/>
      <c r="O86" s="1440"/>
      <c r="P86" s="1440"/>
      <c r="Q86" s="1440"/>
      <c r="R86" s="1440"/>
      <c r="S86" s="1441"/>
      <c r="T86" s="1440"/>
      <c r="U86" s="1440"/>
      <c r="V86" s="1440"/>
      <c r="W86" s="1440"/>
      <c r="X86" s="1440"/>
      <c r="Y86" s="1440"/>
      <c r="Z86" s="1440"/>
      <c r="AA86" s="1440"/>
      <c r="AB86" s="1441"/>
      <c r="AC86" s="1513"/>
      <c r="AD86" s="1440"/>
      <c r="AE86" s="1440"/>
      <c r="AF86" s="1440"/>
      <c r="AG86" s="1440"/>
      <c r="AH86" s="1440"/>
      <c r="AI86" s="1440"/>
      <c r="AJ86" s="1440"/>
      <c r="AK86" s="1444"/>
      <c r="AL86" s="1514"/>
      <c r="AM86" s="1515"/>
      <c r="AN86" s="1441"/>
      <c r="AO86" s="1516"/>
      <c r="AP86" s="1517"/>
      <c r="AQ86" s="1517"/>
      <c r="AR86" s="1517"/>
      <c r="AS86" s="1517"/>
      <c r="AT86" s="1517"/>
      <c r="AU86" s="1517"/>
      <c r="AV86" s="1444"/>
      <c r="AW86" s="1517"/>
      <c r="AX86" s="1518"/>
      <c r="AY86" s="1518"/>
      <c r="AZ86" s="1518"/>
      <c r="BA86" s="1518"/>
      <c r="BB86" s="1518"/>
      <c r="BC86" s="1518"/>
      <c r="BD86" s="1444"/>
      <c r="BE86" s="1518"/>
      <c r="BF86" s="1450"/>
      <c r="BG86" s="1519"/>
      <c r="BH86" s="1519"/>
      <c r="BI86" s="1453"/>
      <c r="BJ86" s="1454"/>
      <c r="BK86" s="1447"/>
      <c r="BL86" s="1455"/>
      <c r="BM86" s="1455"/>
      <c r="BN86" s="1455"/>
      <c r="BO86" s="1455"/>
      <c r="BP86" s="1455"/>
      <c r="BQ86" s="1455"/>
      <c r="BR86" s="1455"/>
      <c r="BS86" s="1455"/>
      <c r="BT86" s="1520"/>
      <c r="BU86" s="1444"/>
      <c r="BV86" s="1447"/>
      <c r="BW86" s="1458"/>
      <c r="BX86" s="1458"/>
      <c r="BY86" s="1458"/>
      <c r="BZ86" s="1458"/>
      <c r="CA86" s="1454"/>
      <c r="CB86" s="1519"/>
      <c r="CC86" s="1513"/>
      <c r="CD86" s="1513"/>
      <c r="CE86" s="1513"/>
      <c r="CF86" s="1444"/>
      <c r="CG86" s="1521"/>
      <c r="CH86" s="1450"/>
      <c r="CI86" s="1450"/>
      <c r="CJ86" s="1450"/>
      <c r="CK86" s="1454"/>
      <c r="CL86" s="1447"/>
      <c r="CM86" s="1448"/>
      <c r="CN86" s="1448"/>
      <c r="CO86" s="1448"/>
      <c r="CP86" s="1444"/>
      <c r="CQ86" s="1517"/>
      <c r="CR86" s="1493"/>
      <c r="CS86" s="1447"/>
      <c r="CT86" s="1447"/>
      <c r="CU86" s="1447"/>
      <c r="CV86" s="1447"/>
      <c r="CW86" s="1515"/>
      <c r="CX86" s="1447"/>
      <c r="CY86" s="1447"/>
      <c r="CZ86" s="1447"/>
      <c r="DA86" s="1447"/>
      <c r="DB86" s="1447"/>
      <c r="DC86" s="1447"/>
      <c r="DD86" s="1454"/>
      <c r="DE86" s="1516"/>
      <c r="DF86" s="1514"/>
      <c r="DG86" s="1514"/>
      <c r="DH86" s="1440"/>
      <c r="DI86" s="1522"/>
    </row>
    <row r="87">
      <c r="A87" s="1437"/>
      <c r="B87" s="1439"/>
      <c r="C87" s="1512"/>
      <c r="D87" s="1440"/>
      <c r="E87" s="1440"/>
      <c r="F87" s="1440"/>
      <c r="G87" s="1440"/>
      <c r="H87" s="1441"/>
      <c r="I87" s="1440"/>
      <c r="J87" s="1440"/>
      <c r="K87" s="1441"/>
      <c r="L87" s="1440"/>
      <c r="M87" s="1440"/>
      <c r="N87" s="1440"/>
      <c r="O87" s="1440"/>
      <c r="P87" s="1440"/>
      <c r="Q87" s="1440"/>
      <c r="R87" s="1440"/>
      <c r="S87" s="1441"/>
      <c r="T87" s="1440"/>
      <c r="U87" s="1440"/>
      <c r="V87" s="1440"/>
      <c r="W87" s="1440"/>
      <c r="X87" s="1440"/>
      <c r="Y87" s="1440"/>
      <c r="Z87" s="1440"/>
      <c r="AA87" s="1440"/>
      <c r="AB87" s="1441"/>
      <c r="AC87" s="1513"/>
      <c r="AD87" s="1440"/>
      <c r="AE87" s="1440"/>
      <c r="AF87" s="1440"/>
      <c r="AG87" s="1440"/>
      <c r="AH87" s="1440"/>
      <c r="AI87" s="1440"/>
      <c r="AJ87" s="1440"/>
      <c r="AK87" s="1444"/>
      <c r="AL87" s="1514"/>
      <c r="AM87" s="1515"/>
      <c r="AN87" s="1441"/>
      <c r="AO87" s="1516"/>
      <c r="AP87" s="1517"/>
      <c r="AQ87" s="1517"/>
      <c r="AR87" s="1517"/>
      <c r="AS87" s="1517"/>
      <c r="AT87" s="1517"/>
      <c r="AU87" s="1517"/>
      <c r="AV87" s="1444"/>
      <c r="AW87" s="1517"/>
      <c r="AX87" s="1518"/>
      <c r="AY87" s="1518"/>
      <c r="AZ87" s="1518"/>
      <c r="BA87" s="1518"/>
      <c r="BB87" s="1518"/>
      <c r="BC87" s="1518"/>
      <c r="BD87" s="1444"/>
      <c r="BE87" s="1518"/>
      <c r="BF87" s="1450"/>
      <c r="BG87" s="1519"/>
      <c r="BH87" s="1519"/>
      <c r="BI87" s="1453"/>
      <c r="BJ87" s="1454"/>
      <c r="BK87" s="1447"/>
      <c r="BL87" s="1455"/>
      <c r="BM87" s="1455"/>
      <c r="BN87" s="1455"/>
      <c r="BO87" s="1455"/>
      <c r="BP87" s="1455"/>
      <c r="BQ87" s="1455"/>
      <c r="BR87" s="1455"/>
      <c r="BS87" s="1455"/>
      <c r="BT87" s="1520"/>
      <c r="BU87" s="1444"/>
      <c r="BV87" s="1447"/>
      <c r="BW87" s="1458"/>
      <c r="BX87" s="1458"/>
      <c r="BY87" s="1458"/>
      <c r="BZ87" s="1458"/>
      <c r="CA87" s="1454"/>
      <c r="CB87" s="1519"/>
      <c r="CC87" s="1513"/>
      <c r="CD87" s="1513"/>
      <c r="CE87" s="1513"/>
      <c r="CF87" s="1444"/>
      <c r="CG87" s="1521"/>
      <c r="CH87" s="1450"/>
      <c r="CI87" s="1450"/>
      <c r="CJ87" s="1450"/>
      <c r="CK87" s="1454"/>
      <c r="CL87" s="1447"/>
      <c r="CM87" s="1448"/>
      <c r="CN87" s="1448"/>
      <c r="CO87" s="1448"/>
      <c r="CP87" s="1444"/>
      <c r="CQ87" s="1517"/>
      <c r="CR87" s="1493"/>
      <c r="CS87" s="1447"/>
      <c r="CT87" s="1447"/>
      <c r="CU87" s="1447"/>
      <c r="CV87" s="1447"/>
      <c r="CW87" s="1515"/>
      <c r="CX87" s="1447"/>
      <c r="CY87" s="1447"/>
      <c r="CZ87" s="1447"/>
      <c r="DA87" s="1447"/>
      <c r="DB87" s="1447"/>
      <c r="DC87" s="1447"/>
      <c r="DD87" s="1454"/>
      <c r="DE87" s="1516"/>
      <c r="DF87" s="1514"/>
      <c r="DG87" s="1514"/>
      <c r="DH87" s="1440"/>
      <c r="DI87" s="1522"/>
    </row>
    <row r="88">
      <c r="A88" s="1437"/>
      <c r="B88" s="1439"/>
      <c r="C88" s="1512"/>
      <c r="D88" s="1440"/>
      <c r="E88" s="1440"/>
      <c r="F88" s="1440"/>
      <c r="G88" s="1440"/>
      <c r="H88" s="1441"/>
      <c r="I88" s="1440"/>
      <c r="J88" s="1440"/>
      <c r="K88" s="1441"/>
      <c r="L88" s="1440"/>
      <c r="M88" s="1440"/>
      <c r="N88" s="1440"/>
      <c r="O88" s="1440"/>
      <c r="P88" s="1440"/>
      <c r="Q88" s="1440"/>
      <c r="R88" s="1440"/>
      <c r="S88" s="1441"/>
      <c r="T88" s="1440"/>
      <c r="U88" s="1440"/>
      <c r="V88" s="1440"/>
      <c r="W88" s="1440"/>
      <c r="X88" s="1440"/>
      <c r="Y88" s="1440"/>
      <c r="Z88" s="1440"/>
      <c r="AA88" s="1440"/>
      <c r="AB88" s="1441"/>
      <c r="AC88" s="1513"/>
      <c r="AD88" s="1440"/>
      <c r="AE88" s="1440"/>
      <c r="AF88" s="1440"/>
      <c r="AG88" s="1440"/>
      <c r="AH88" s="1440"/>
      <c r="AI88" s="1440"/>
      <c r="AJ88" s="1440"/>
      <c r="AK88" s="1444"/>
      <c r="AL88" s="1514"/>
      <c r="AM88" s="1515"/>
      <c r="AN88" s="1441"/>
      <c r="AO88" s="1516"/>
      <c r="AP88" s="1517"/>
      <c r="AQ88" s="1517"/>
      <c r="AR88" s="1517"/>
      <c r="AS88" s="1517"/>
      <c r="AT88" s="1517"/>
      <c r="AU88" s="1517"/>
      <c r="AV88" s="1444"/>
      <c r="AW88" s="1517"/>
      <c r="AX88" s="1518"/>
      <c r="AY88" s="1518"/>
      <c r="AZ88" s="1518"/>
      <c r="BA88" s="1518"/>
      <c r="BB88" s="1518"/>
      <c r="BC88" s="1518"/>
      <c r="BD88" s="1444"/>
      <c r="BE88" s="1518"/>
      <c r="BF88" s="1450"/>
      <c r="BG88" s="1519"/>
      <c r="BH88" s="1519"/>
      <c r="BI88" s="1453"/>
      <c r="BJ88" s="1454"/>
      <c r="BK88" s="1447"/>
      <c r="BL88" s="1455"/>
      <c r="BM88" s="1455"/>
      <c r="BN88" s="1455"/>
      <c r="BO88" s="1455"/>
      <c r="BP88" s="1455"/>
      <c r="BQ88" s="1455"/>
      <c r="BR88" s="1455"/>
      <c r="BS88" s="1455"/>
      <c r="BT88" s="1520"/>
      <c r="BU88" s="1444"/>
      <c r="BV88" s="1447"/>
      <c r="BW88" s="1458"/>
      <c r="BX88" s="1458"/>
      <c r="BY88" s="1458"/>
      <c r="BZ88" s="1458"/>
      <c r="CA88" s="1454"/>
      <c r="CB88" s="1519"/>
      <c r="CC88" s="1513"/>
      <c r="CD88" s="1513"/>
      <c r="CE88" s="1513"/>
      <c r="CF88" s="1444"/>
      <c r="CG88" s="1521"/>
      <c r="CH88" s="1450"/>
      <c r="CI88" s="1450"/>
      <c r="CJ88" s="1450"/>
      <c r="CK88" s="1454"/>
      <c r="CL88" s="1447"/>
      <c r="CM88" s="1448"/>
      <c r="CN88" s="1448"/>
      <c r="CO88" s="1448"/>
      <c r="CP88" s="1444"/>
      <c r="CQ88" s="1517"/>
      <c r="CR88" s="1493"/>
      <c r="CS88" s="1447"/>
      <c r="CT88" s="1447"/>
      <c r="CU88" s="1447"/>
      <c r="CV88" s="1447"/>
      <c r="CW88" s="1515"/>
      <c r="CX88" s="1447"/>
      <c r="CY88" s="1447"/>
      <c r="CZ88" s="1447"/>
      <c r="DA88" s="1447"/>
      <c r="DB88" s="1447"/>
      <c r="DC88" s="1447"/>
      <c r="DD88" s="1454"/>
      <c r="DE88" s="1516"/>
      <c r="DF88" s="1514"/>
      <c r="DG88" s="1514"/>
      <c r="DH88" s="1440"/>
      <c r="DI88" s="1522"/>
    </row>
    <row r="89">
      <c r="A89" s="1437"/>
      <c r="B89" s="1439"/>
      <c r="C89" s="1512"/>
      <c r="D89" s="1440"/>
      <c r="E89" s="1440"/>
      <c r="F89" s="1440"/>
      <c r="G89" s="1440"/>
      <c r="H89" s="1441"/>
      <c r="I89" s="1440"/>
      <c r="J89" s="1440"/>
      <c r="K89" s="1441"/>
      <c r="L89" s="1440"/>
      <c r="M89" s="1440"/>
      <c r="N89" s="1440"/>
      <c r="O89" s="1440"/>
      <c r="P89" s="1440"/>
      <c r="Q89" s="1440"/>
      <c r="R89" s="1440"/>
      <c r="S89" s="1441"/>
      <c r="T89" s="1440"/>
      <c r="U89" s="1440"/>
      <c r="V89" s="1440"/>
      <c r="W89" s="1440"/>
      <c r="X89" s="1440"/>
      <c r="Y89" s="1440"/>
      <c r="Z89" s="1440"/>
      <c r="AA89" s="1440"/>
      <c r="AB89" s="1441"/>
      <c r="AC89" s="1513"/>
      <c r="AD89" s="1440"/>
      <c r="AE89" s="1440"/>
      <c r="AF89" s="1440"/>
      <c r="AG89" s="1440"/>
      <c r="AH89" s="1440"/>
      <c r="AI89" s="1440"/>
      <c r="AJ89" s="1440"/>
      <c r="AK89" s="1444"/>
      <c r="AL89" s="1514"/>
      <c r="AM89" s="1515"/>
      <c r="AN89" s="1441"/>
      <c r="AO89" s="1516"/>
      <c r="AP89" s="1517"/>
      <c r="AQ89" s="1517"/>
      <c r="AR89" s="1517"/>
      <c r="AS89" s="1517"/>
      <c r="AT89" s="1517"/>
      <c r="AU89" s="1517"/>
      <c r="AV89" s="1444"/>
      <c r="AW89" s="1517"/>
      <c r="AX89" s="1518"/>
      <c r="AY89" s="1518"/>
      <c r="AZ89" s="1518"/>
      <c r="BA89" s="1518"/>
      <c r="BB89" s="1518"/>
      <c r="BC89" s="1518"/>
      <c r="BD89" s="1444"/>
      <c r="BE89" s="1518"/>
      <c r="BF89" s="1450"/>
      <c r="BG89" s="1519"/>
      <c r="BH89" s="1519"/>
      <c r="BI89" s="1453"/>
      <c r="BJ89" s="1454"/>
      <c r="BK89" s="1447"/>
      <c r="BL89" s="1455"/>
      <c r="BM89" s="1455"/>
      <c r="BN89" s="1455"/>
      <c r="BO89" s="1455"/>
      <c r="BP89" s="1455"/>
      <c r="BQ89" s="1455"/>
      <c r="BR89" s="1455"/>
      <c r="BS89" s="1455"/>
      <c r="BT89" s="1520"/>
      <c r="BU89" s="1444"/>
      <c r="BV89" s="1447"/>
      <c r="BW89" s="1458"/>
      <c r="BX89" s="1458"/>
      <c r="BY89" s="1458"/>
      <c r="BZ89" s="1458"/>
      <c r="CA89" s="1454"/>
      <c r="CB89" s="1519"/>
      <c r="CC89" s="1513"/>
      <c r="CD89" s="1513"/>
      <c r="CE89" s="1513"/>
      <c r="CF89" s="1444"/>
      <c r="CG89" s="1521"/>
      <c r="CH89" s="1450"/>
      <c r="CI89" s="1450"/>
      <c r="CJ89" s="1450"/>
      <c r="CK89" s="1454"/>
      <c r="CL89" s="1447"/>
      <c r="CM89" s="1448"/>
      <c r="CN89" s="1448"/>
      <c r="CO89" s="1448"/>
      <c r="CP89" s="1444"/>
      <c r="CQ89" s="1517"/>
      <c r="CR89" s="1493"/>
      <c r="CS89" s="1447"/>
      <c r="CT89" s="1447"/>
      <c r="CU89" s="1447"/>
      <c r="CV89" s="1447"/>
      <c r="CW89" s="1515"/>
      <c r="CX89" s="1447"/>
      <c r="CY89" s="1447"/>
      <c r="CZ89" s="1447"/>
      <c r="DA89" s="1447"/>
      <c r="DB89" s="1447"/>
      <c r="DC89" s="1447"/>
      <c r="DD89" s="1454"/>
      <c r="DE89" s="1516"/>
      <c r="DF89" s="1514"/>
      <c r="DG89" s="1514"/>
      <c r="DH89" s="1440"/>
      <c r="DI89" s="1522"/>
    </row>
    <row r="90">
      <c r="A90" s="1437"/>
      <c r="B90" s="1439"/>
      <c r="C90" s="1512"/>
      <c r="D90" s="1440"/>
      <c r="E90" s="1440"/>
      <c r="F90" s="1440"/>
      <c r="G90" s="1440"/>
      <c r="H90" s="1441"/>
      <c r="I90" s="1440"/>
      <c r="J90" s="1440"/>
      <c r="K90" s="1441"/>
      <c r="L90" s="1440"/>
      <c r="M90" s="1440"/>
      <c r="N90" s="1440"/>
      <c r="O90" s="1440"/>
      <c r="P90" s="1440"/>
      <c r="Q90" s="1440"/>
      <c r="R90" s="1440"/>
      <c r="S90" s="1441"/>
      <c r="T90" s="1440"/>
      <c r="U90" s="1440"/>
      <c r="V90" s="1440"/>
      <c r="W90" s="1440"/>
      <c r="X90" s="1440"/>
      <c r="Y90" s="1440"/>
      <c r="Z90" s="1440"/>
      <c r="AA90" s="1440"/>
      <c r="AB90" s="1441"/>
      <c r="AC90" s="1513"/>
      <c r="AD90" s="1440"/>
      <c r="AE90" s="1440"/>
      <c r="AF90" s="1440"/>
      <c r="AG90" s="1440"/>
      <c r="AH90" s="1440"/>
      <c r="AI90" s="1440"/>
      <c r="AJ90" s="1440"/>
      <c r="AK90" s="1444"/>
      <c r="AL90" s="1514"/>
      <c r="AM90" s="1515"/>
      <c r="AN90" s="1441"/>
      <c r="AO90" s="1516"/>
      <c r="AP90" s="1517"/>
      <c r="AQ90" s="1517"/>
      <c r="AR90" s="1517"/>
      <c r="AS90" s="1517"/>
      <c r="AT90" s="1517"/>
      <c r="AU90" s="1517"/>
      <c r="AV90" s="1444"/>
      <c r="AW90" s="1517"/>
      <c r="AX90" s="1518"/>
      <c r="AY90" s="1518"/>
      <c r="AZ90" s="1518"/>
      <c r="BA90" s="1518"/>
      <c r="BB90" s="1518"/>
      <c r="BC90" s="1518"/>
      <c r="BD90" s="1444"/>
      <c r="BE90" s="1518"/>
      <c r="BF90" s="1450"/>
      <c r="BG90" s="1519"/>
      <c r="BH90" s="1519"/>
      <c r="BI90" s="1453"/>
      <c r="BJ90" s="1454"/>
      <c r="BK90" s="1447"/>
      <c r="BL90" s="1455"/>
      <c r="BM90" s="1455"/>
      <c r="BN90" s="1455"/>
      <c r="BO90" s="1455"/>
      <c r="BP90" s="1455"/>
      <c r="BQ90" s="1455"/>
      <c r="BR90" s="1455"/>
      <c r="BS90" s="1455"/>
      <c r="BT90" s="1520"/>
      <c r="BU90" s="1444"/>
      <c r="BV90" s="1447"/>
      <c r="BW90" s="1458"/>
      <c r="BX90" s="1458"/>
      <c r="BY90" s="1458"/>
      <c r="BZ90" s="1458"/>
      <c r="CA90" s="1454"/>
      <c r="CB90" s="1519"/>
      <c r="CC90" s="1513"/>
      <c r="CD90" s="1513"/>
      <c r="CE90" s="1513"/>
      <c r="CF90" s="1444"/>
      <c r="CG90" s="1521"/>
      <c r="CH90" s="1450"/>
      <c r="CI90" s="1450"/>
      <c r="CJ90" s="1450"/>
      <c r="CK90" s="1454"/>
      <c r="CL90" s="1447"/>
      <c r="CM90" s="1448"/>
      <c r="CN90" s="1448"/>
      <c r="CO90" s="1448"/>
      <c r="CP90" s="1444"/>
      <c r="CQ90" s="1517"/>
      <c r="CR90" s="1493"/>
      <c r="CS90" s="1447"/>
      <c r="CT90" s="1447"/>
      <c r="CU90" s="1447"/>
      <c r="CV90" s="1447"/>
      <c r="CW90" s="1515"/>
      <c r="CX90" s="1447"/>
      <c r="CY90" s="1447"/>
      <c r="CZ90" s="1447"/>
      <c r="DA90" s="1447"/>
      <c r="DB90" s="1447"/>
      <c r="DC90" s="1447"/>
      <c r="DD90" s="1454"/>
      <c r="DE90" s="1516"/>
      <c r="DF90" s="1514"/>
      <c r="DG90" s="1514"/>
      <c r="DH90" s="1440"/>
      <c r="DI90" s="1522"/>
    </row>
    <row r="91">
      <c r="A91" s="1437"/>
      <c r="B91" s="1439"/>
      <c r="C91" s="1512"/>
      <c r="D91" s="1440"/>
      <c r="E91" s="1440"/>
      <c r="F91" s="1440"/>
      <c r="G91" s="1440"/>
      <c r="H91" s="1441"/>
      <c r="I91" s="1440"/>
      <c r="J91" s="1440"/>
      <c r="K91" s="1441"/>
      <c r="L91" s="1440"/>
      <c r="M91" s="1440"/>
      <c r="N91" s="1440"/>
      <c r="O91" s="1440"/>
      <c r="P91" s="1440"/>
      <c r="Q91" s="1440"/>
      <c r="R91" s="1440"/>
      <c r="S91" s="1441"/>
      <c r="T91" s="1440"/>
      <c r="U91" s="1440"/>
      <c r="V91" s="1440"/>
      <c r="W91" s="1440"/>
      <c r="X91" s="1440"/>
      <c r="Y91" s="1440"/>
      <c r="Z91" s="1440"/>
      <c r="AA91" s="1440"/>
      <c r="AB91" s="1441"/>
      <c r="AC91" s="1513"/>
      <c r="AD91" s="1440"/>
      <c r="AE91" s="1440"/>
      <c r="AF91" s="1440"/>
      <c r="AG91" s="1440"/>
      <c r="AH91" s="1440"/>
      <c r="AI91" s="1440"/>
      <c r="AJ91" s="1440"/>
      <c r="AK91" s="1444"/>
      <c r="AL91" s="1514"/>
      <c r="AM91" s="1515"/>
      <c r="AN91" s="1441"/>
      <c r="AO91" s="1516"/>
      <c r="AP91" s="1517"/>
      <c r="AQ91" s="1517"/>
      <c r="AR91" s="1517"/>
      <c r="AS91" s="1517"/>
      <c r="AT91" s="1517"/>
      <c r="AU91" s="1517"/>
      <c r="AV91" s="1444"/>
      <c r="AW91" s="1517"/>
      <c r="AX91" s="1518"/>
      <c r="AY91" s="1518"/>
      <c r="AZ91" s="1518"/>
      <c r="BA91" s="1518"/>
      <c r="BB91" s="1518"/>
      <c r="BC91" s="1518"/>
      <c r="BD91" s="1444"/>
      <c r="BE91" s="1518"/>
      <c r="BF91" s="1450"/>
      <c r="BG91" s="1519"/>
      <c r="BH91" s="1519"/>
      <c r="BI91" s="1453"/>
      <c r="BJ91" s="1454"/>
      <c r="BK91" s="1447"/>
      <c r="BL91" s="1455"/>
      <c r="BM91" s="1455"/>
      <c r="BN91" s="1455"/>
      <c r="BO91" s="1455"/>
      <c r="BP91" s="1455"/>
      <c r="BQ91" s="1455"/>
      <c r="BR91" s="1455"/>
      <c r="BS91" s="1455"/>
      <c r="BT91" s="1520"/>
      <c r="BU91" s="1444"/>
      <c r="BV91" s="1447"/>
      <c r="BW91" s="1458"/>
      <c r="BX91" s="1458"/>
      <c r="BY91" s="1458"/>
      <c r="BZ91" s="1458"/>
      <c r="CA91" s="1454"/>
      <c r="CB91" s="1519"/>
      <c r="CC91" s="1513"/>
      <c r="CD91" s="1513"/>
      <c r="CE91" s="1513"/>
      <c r="CF91" s="1444"/>
      <c r="CG91" s="1521"/>
      <c r="CH91" s="1450"/>
      <c r="CI91" s="1450"/>
      <c r="CJ91" s="1450"/>
      <c r="CK91" s="1454"/>
      <c r="CL91" s="1447"/>
      <c r="CM91" s="1448"/>
      <c r="CN91" s="1448"/>
      <c r="CO91" s="1448"/>
      <c r="CP91" s="1444"/>
      <c r="CQ91" s="1517"/>
      <c r="CR91" s="1493"/>
      <c r="CS91" s="1447"/>
      <c r="CT91" s="1447"/>
      <c r="CU91" s="1447"/>
      <c r="CV91" s="1447"/>
      <c r="CW91" s="1515"/>
      <c r="CX91" s="1447"/>
      <c r="CY91" s="1447"/>
      <c r="CZ91" s="1447"/>
      <c r="DA91" s="1447"/>
      <c r="DB91" s="1447"/>
      <c r="DC91" s="1447"/>
      <c r="DD91" s="1454"/>
      <c r="DE91" s="1516"/>
      <c r="DF91" s="1514"/>
      <c r="DG91" s="1514"/>
      <c r="DH91" s="1440"/>
      <c r="DI91" s="1522"/>
    </row>
    <row r="92">
      <c r="A92" s="1437"/>
      <c r="B92" s="1439"/>
      <c r="C92" s="1512"/>
      <c r="D92" s="1440"/>
      <c r="E92" s="1440"/>
      <c r="F92" s="1440"/>
      <c r="G92" s="1440"/>
      <c r="H92" s="1441"/>
      <c r="I92" s="1440"/>
      <c r="J92" s="1440"/>
      <c r="K92" s="1441"/>
      <c r="L92" s="1440"/>
      <c r="M92" s="1440"/>
      <c r="N92" s="1440"/>
      <c r="O92" s="1440"/>
      <c r="P92" s="1440"/>
      <c r="Q92" s="1440"/>
      <c r="R92" s="1440"/>
      <c r="S92" s="1441"/>
      <c r="T92" s="1440"/>
      <c r="U92" s="1440"/>
      <c r="V92" s="1440"/>
      <c r="W92" s="1440"/>
      <c r="X92" s="1440"/>
      <c r="Y92" s="1440"/>
      <c r="Z92" s="1440"/>
      <c r="AA92" s="1440"/>
      <c r="AB92" s="1441"/>
      <c r="AC92" s="1513"/>
      <c r="AD92" s="1440"/>
      <c r="AE92" s="1440"/>
      <c r="AF92" s="1440"/>
      <c r="AG92" s="1440"/>
      <c r="AH92" s="1440"/>
      <c r="AI92" s="1440"/>
      <c r="AJ92" s="1440"/>
      <c r="AK92" s="1444"/>
      <c r="AL92" s="1514"/>
      <c r="AM92" s="1515"/>
      <c r="AN92" s="1441"/>
      <c r="AO92" s="1516"/>
      <c r="AP92" s="1517"/>
      <c r="AQ92" s="1517"/>
      <c r="AR92" s="1517"/>
      <c r="AS92" s="1517"/>
      <c r="AT92" s="1517"/>
      <c r="AU92" s="1517"/>
      <c r="AV92" s="1444"/>
      <c r="AW92" s="1517"/>
      <c r="AX92" s="1518"/>
      <c r="AY92" s="1518"/>
      <c r="AZ92" s="1518"/>
      <c r="BA92" s="1518"/>
      <c r="BB92" s="1518"/>
      <c r="BC92" s="1518"/>
      <c r="BD92" s="1444"/>
      <c r="BE92" s="1518"/>
      <c r="BF92" s="1450"/>
      <c r="BG92" s="1519"/>
      <c r="BH92" s="1519"/>
      <c r="BI92" s="1453"/>
      <c r="BJ92" s="1454"/>
      <c r="BK92" s="1447"/>
      <c r="BL92" s="1455"/>
      <c r="BM92" s="1455"/>
      <c r="BN92" s="1455"/>
      <c r="BO92" s="1455"/>
      <c r="BP92" s="1455"/>
      <c r="BQ92" s="1455"/>
      <c r="BR92" s="1455"/>
      <c r="BS92" s="1455"/>
      <c r="BT92" s="1520"/>
      <c r="BU92" s="1444"/>
      <c r="BV92" s="1447"/>
      <c r="BW92" s="1458"/>
      <c r="BX92" s="1458"/>
      <c r="BY92" s="1458"/>
      <c r="BZ92" s="1458"/>
      <c r="CA92" s="1454"/>
      <c r="CB92" s="1519"/>
      <c r="CC92" s="1513"/>
      <c r="CD92" s="1513"/>
      <c r="CE92" s="1513"/>
      <c r="CF92" s="1444"/>
      <c r="CG92" s="1521"/>
      <c r="CH92" s="1450"/>
      <c r="CI92" s="1450"/>
      <c r="CJ92" s="1450"/>
      <c r="CK92" s="1454"/>
      <c r="CL92" s="1447"/>
      <c r="CM92" s="1448"/>
      <c r="CN92" s="1448"/>
      <c r="CO92" s="1448"/>
      <c r="CP92" s="1444"/>
      <c r="CQ92" s="1517"/>
      <c r="CR92" s="1493"/>
      <c r="CS92" s="1447"/>
      <c r="CT92" s="1447"/>
      <c r="CU92" s="1447"/>
      <c r="CV92" s="1447"/>
      <c r="CW92" s="1515"/>
      <c r="CX92" s="1447"/>
      <c r="CY92" s="1447"/>
      <c r="CZ92" s="1447"/>
      <c r="DA92" s="1447"/>
      <c r="DB92" s="1447"/>
      <c r="DC92" s="1447"/>
      <c r="DD92" s="1454"/>
      <c r="DE92" s="1516"/>
      <c r="DF92" s="1514"/>
      <c r="DG92" s="1514"/>
      <c r="DH92" s="1440"/>
      <c r="DI92" s="1522"/>
    </row>
    <row r="93">
      <c r="A93" s="1437"/>
      <c r="B93" s="1439"/>
      <c r="C93" s="1512"/>
      <c r="D93" s="1440"/>
      <c r="E93" s="1440"/>
      <c r="F93" s="1440"/>
      <c r="G93" s="1440"/>
      <c r="H93" s="1441"/>
      <c r="I93" s="1440"/>
      <c r="J93" s="1440"/>
      <c r="K93" s="1441"/>
      <c r="L93" s="1440"/>
      <c r="M93" s="1440"/>
      <c r="N93" s="1440"/>
      <c r="O93" s="1440"/>
      <c r="P93" s="1440"/>
      <c r="Q93" s="1440"/>
      <c r="R93" s="1440"/>
      <c r="S93" s="1441"/>
      <c r="T93" s="1440"/>
      <c r="U93" s="1440"/>
      <c r="V93" s="1440"/>
      <c r="W93" s="1440"/>
      <c r="X93" s="1440"/>
      <c r="Y93" s="1440"/>
      <c r="Z93" s="1440"/>
      <c r="AA93" s="1440"/>
      <c r="AB93" s="1441"/>
      <c r="AC93" s="1513"/>
      <c r="AD93" s="1440"/>
      <c r="AE93" s="1440"/>
      <c r="AF93" s="1440"/>
      <c r="AG93" s="1440"/>
      <c r="AH93" s="1440"/>
      <c r="AI93" s="1440"/>
      <c r="AJ93" s="1440"/>
      <c r="AK93" s="1444"/>
      <c r="AL93" s="1514"/>
      <c r="AM93" s="1515"/>
      <c r="AN93" s="1441"/>
      <c r="AO93" s="1516"/>
      <c r="AP93" s="1517"/>
      <c r="AQ93" s="1517"/>
      <c r="AR93" s="1517"/>
      <c r="AS93" s="1517"/>
      <c r="AT93" s="1517"/>
      <c r="AU93" s="1517"/>
      <c r="AV93" s="1444"/>
      <c r="AW93" s="1517"/>
      <c r="AX93" s="1518"/>
      <c r="AY93" s="1518"/>
      <c r="AZ93" s="1518"/>
      <c r="BA93" s="1518"/>
      <c r="BB93" s="1518"/>
      <c r="BC93" s="1518"/>
      <c r="BD93" s="1444"/>
      <c r="BE93" s="1518"/>
      <c r="BF93" s="1450"/>
      <c r="BG93" s="1519"/>
      <c r="BH93" s="1519"/>
      <c r="BI93" s="1453"/>
      <c r="BJ93" s="1454"/>
      <c r="BK93" s="1447"/>
      <c r="BL93" s="1455"/>
      <c r="BM93" s="1455"/>
      <c r="BN93" s="1455"/>
      <c r="BO93" s="1455"/>
      <c r="BP93" s="1455"/>
      <c r="BQ93" s="1455"/>
      <c r="BR93" s="1455"/>
      <c r="BS93" s="1455"/>
      <c r="BT93" s="1520"/>
      <c r="BU93" s="1444"/>
      <c r="BV93" s="1447"/>
      <c r="BW93" s="1458"/>
      <c r="BX93" s="1458"/>
      <c r="BY93" s="1458"/>
      <c r="BZ93" s="1458"/>
      <c r="CA93" s="1454"/>
      <c r="CB93" s="1519"/>
      <c r="CC93" s="1513"/>
      <c r="CD93" s="1513"/>
      <c r="CE93" s="1513"/>
      <c r="CF93" s="1444"/>
      <c r="CG93" s="1521"/>
      <c r="CH93" s="1450"/>
      <c r="CI93" s="1450"/>
      <c r="CJ93" s="1450"/>
      <c r="CK93" s="1454"/>
      <c r="CL93" s="1447"/>
      <c r="CM93" s="1448"/>
      <c r="CN93" s="1448"/>
      <c r="CO93" s="1448"/>
      <c r="CP93" s="1444"/>
      <c r="CQ93" s="1517"/>
      <c r="CR93" s="1493"/>
      <c r="CS93" s="1447"/>
      <c r="CT93" s="1447"/>
      <c r="CU93" s="1447"/>
      <c r="CV93" s="1447"/>
      <c r="CW93" s="1515"/>
      <c r="CX93" s="1447"/>
      <c r="CY93" s="1447"/>
      <c r="CZ93" s="1447"/>
      <c r="DA93" s="1447"/>
      <c r="DB93" s="1447"/>
      <c r="DC93" s="1447"/>
      <c r="DD93" s="1454"/>
      <c r="DE93" s="1516"/>
      <c r="DF93" s="1514"/>
      <c r="DG93" s="1514"/>
      <c r="DH93" s="1440"/>
      <c r="DI93" s="1522"/>
    </row>
    <row r="94">
      <c r="A94" s="1437"/>
      <c r="B94" s="1439"/>
      <c r="C94" s="1512"/>
      <c r="D94" s="1440"/>
      <c r="E94" s="1440"/>
      <c r="F94" s="1440"/>
      <c r="G94" s="1440"/>
      <c r="H94" s="1441"/>
      <c r="I94" s="1440"/>
      <c r="J94" s="1440"/>
      <c r="K94" s="1441"/>
      <c r="L94" s="1440"/>
      <c r="M94" s="1440"/>
      <c r="N94" s="1440"/>
      <c r="O94" s="1440"/>
      <c r="P94" s="1440"/>
      <c r="Q94" s="1440"/>
      <c r="R94" s="1440"/>
      <c r="S94" s="1441"/>
      <c r="T94" s="1440"/>
      <c r="U94" s="1440"/>
      <c r="V94" s="1440"/>
      <c r="W94" s="1440"/>
      <c r="X94" s="1440"/>
      <c r="Y94" s="1440"/>
      <c r="Z94" s="1440"/>
      <c r="AA94" s="1440"/>
      <c r="AB94" s="1441"/>
      <c r="AC94" s="1513"/>
      <c r="AD94" s="1440"/>
      <c r="AE94" s="1440"/>
      <c r="AF94" s="1440"/>
      <c r="AG94" s="1440"/>
      <c r="AH94" s="1440"/>
      <c r="AI94" s="1440"/>
      <c r="AJ94" s="1440"/>
      <c r="AK94" s="1444"/>
      <c r="AL94" s="1514"/>
      <c r="AM94" s="1515"/>
      <c r="AN94" s="1441"/>
      <c r="AO94" s="1516"/>
      <c r="AP94" s="1517"/>
      <c r="AQ94" s="1517"/>
      <c r="AR94" s="1517"/>
      <c r="AS94" s="1517"/>
      <c r="AT94" s="1517"/>
      <c r="AU94" s="1517"/>
      <c r="AV94" s="1444"/>
      <c r="AW94" s="1517"/>
      <c r="AX94" s="1518"/>
      <c r="AY94" s="1518"/>
      <c r="AZ94" s="1518"/>
      <c r="BA94" s="1518"/>
      <c r="BB94" s="1518"/>
      <c r="BC94" s="1518"/>
      <c r="BD94" s="1444"/>
      <c r="BE94" s="1518"/>
      <c r="BF94" s="1450"/>
      <c r="BG94" s="1519"/>
      <c r="BH94" s="1519"/>
      <c r="BI94" s="1453"/>
      <c r="BJ94" s="1454"/>
      <c r="BK94" s="1447"/>
      <c r="BL94" s="1455"/>
      <c r="BM94" s="1455"/>
      <c r="BN94" s="1455"/>
      <c r="BO94" s="1455"/>
      <c r="BP94" s="1455"/>
      <c r="BQ94" s="1455"/>
      <c r="BR94" s="1455"/>
      <c r="BS94" s="1455"/>
      <c r="BT94" s="1520"/>
      <c r="BU94" s="1444"/>
      <c r="BV94" s="1447"/>
      <c r="BW94" s="1458"/>
      <c r="BX94" s="1458"/>
      <c r="BY94" s="1458"/>
      <c r="BZ94" s="1458"/>
      <c r="CA94" s="1454"/>
      <c r="CB94" s="1519"/>
      <c r="CC94" s="1513"/>
      <c r="CD94" s="1513"/>
      <c r="CE94" s="1513"/>
      <c r="CF94" s="1444"/>
      <c r="CG94" s="1521"/>
      <c r="CH94" s="1450"/>
      <c r="CI94" s="1450"/>
      <c r="CJ94" s="1450"/>
      <c r="CK94" s="1454"/>
      <c r="CL94" s="1447"/>
      <c r="CM94" s="1448"/>
      <c r="CN94" s="1448"/>
      <c r="CO94" s="1448"/>
      <c r="CP94" s="1444"/>
      <c r="CQ94" s="1517"/>
      <c r="CR94" s="1493"/>
      <c r="CS94" s="1447"/>
      <c r="CT94" s="1447"/>
      <c r="CU94" s="1447"/>
      <c r="CV94" s="1447"/>
      <c r="CW94" s="1515"/>
      <c r="CX94" s="1447"/>
      <c r="CY94" s="1447"/>
      <c r="CZ94" s="1447"/>
      <c r="DA94" s="1447"/>
      <c r="DB94" s="1447"/>
      <c r="DC94" s="1447"/>
      <c r="DD94" s="1454"/>
      <c r="DE94" s="1516"/>
      <c r="DF94" s="1514"/>
      <c r="DG94" s="1514"/>
      <c r="DH94" s="1440"/>
      <c r="DI94" s="1522"/>
    </row>
    <row r="95">
      <c r="A95" s="1437"/>
      <c r="B95" s="1439"/>
      <c r="C95" s="1512"/>
      <c r="D95" s="1440"/>
      <c r="E95" s="1440"/>
      <c r="F95" s="1440"/>
      <c r="G95" s="1440"/>
      <c r="H95" s="1441"/>
      <c r="I95" s="1440"/>
      <c r="J95" s="1440"/>
      <c r="K95" s="1441"/>
      <c r="L95" s="1440"/>
      <c r="M95" s="1440"/>
      <c r="N95" s="1440"/>
      <c r="O95" s="1440"/>
      <c r="P95" s="1440"/>
      <c r="Q95" s="1440"/>
      <c r="R95" s="1440"/>
      <c r="S95" s="1441"/>
      <c r="T95" s="1440"/>
      <c r="U95" s="1440"/>
      <c r="V95" s="1440"/>
      <c r="W95" s="1440"/>
      <c r="X95" s="1440"/>
      <c r="Y95" s="1440"/>
      <c r="Z95" s="1440"/>
      <c r="AA95" s="1440"/>
      <c r="AB95" s="1441"/>
      <c r="AC95" s="1513"/>
      <c r="AD95" s="1440"/>
      <c r="AE95" s="1440"/>
      <c r="AF95" s="1440"/>
      <c r="AG95" s="1440"/>
      <c r="AH95" s="1440"/>
      <c r="AI95" s="1440"/>
      <c r="AJ95" s="1440"/>
      <c r="AK95" s="1444"/>
      <c r="AL95" s="1514"/>
      <c r="AM95" s="1515"/>
      <c r="AN95" s="1441"/>
      <c r="AO95" s="1516"/>
      <c r="AP95" s="1517"/>
      <c r="AQ95" s="1517"/>
      <c r="AR95" s="1517"/>
      <c r="AS95" s="1517"/>
      <c r="AT95" s="1517"/>
      <c r="AU95" s="1517"/>
      <c r="AV95" s="1444"/>
      <c r="AW95" s="1517"/>
      <c r="AX95" s="1518"/>
      <c r="AY95" s="1518"/>
      <c r="AZ95" s="1518"/>
      <c r="BA95" s="1518"/>
      <c r="BB95" s="1518"/>
      <c r="BC95" s="1518"/>
      <c r="BD95" s="1444"/>
      <c r="BE95" s="1518"/>
      <c r="BF95" s="1450"/>
      <c r="BG95" s="1519"/>
      <c r="BH95" s="1519"/>
      <c r="BI95" s="1453"/>
      <c r="BJ95" s="1454"/>
      <c r="BK95" s="1447"/>
      <c r="BL95" s="1455"/>
      <c r="BM95" s="1455"/>
      <c r="BN95" s="1455"/>
      <c r="BO95" s="1455"/>
      <c r="BP95" s="1455"/>
      <c r="BQ95" s="1455"/>
      <c r="BR95" s="1455"/>
      <c r="BS95" s="1455"/>
      <c r="BT95" s="1520"/>
      <c r="BU95" s="1444"/>
      <c r="BV95" s="1447"/>
      <c r="BW95" s="1458"/>
      <c r="BX95" s="1458"/>
      <c r="BY95" s="1458"/>
      <c r="BZ95" s="1458"/>
      <c r="CA95" s="1454"/>
      <c r="CB95" s="1519"/>
      <c r="CC95" s="1513"/>
      <c r="CD95" s="1513"/>
      <c r="CE95" s="1513"/>
      <c r="CF95" s="1444"/>
      <c r="CG95" s="1521"/>
      <c r="CH95" s="1450"/>
      <c r="CI95" s="1450"/>
      <c r="CJ95" s="1450"/>
      <c r="CK95" s="1454"/>
      <c r="CL95" s="1447"/>
      <c r="CM95" s="1448"/>
      <c r="CN95" s="1448"/>
      <c r="CO95" s="1448"/>
      <c r="CP95" s="1444"/>
      <c r="CQ95" s="1517"/>
      <c r="CR95" s="1493"/>
      <c r="CS95" s="1447"/>
      <c r="CT95" s="1447"/>
      <c r="CU95" s="1447"/>
      <c r="CV95" s="1447"/>
      <c r="CW95" s="1515"/>
      <c r="CX95" s="1447"/>
      <c r="CY95" s="1447"/>
      <c r="CZ95" s="1447"/>
      <c r="DA95" s="1447"/>
      <c r="DB95" s="1447"/>
      <c r="DC95" s="1447"/>
      <c r="DD95" s="1454"/>
      <c r="DE95" s="1516"/>
      <c r="DF95" s="1514"/>
      <c r="DG95" s="1514"/>
      <c r="DH95" s="1440"/>
      <c r="DI95" s="1522"/>
    </row>
    <row r="96">
      <c r="A96" s="1437"/>
      <c r="B96" s="1439"/>
      <c r="C96" s="1512"/>
      <c r="D96" s="1440"/>
      <c r="E96" s="1440"/>
      <c r="F96" s="1440"/>
      <c r="G96" s="1440"/>
      <c r="H96" s="1441"/>
      <c r="I96" s="1440"/>
      <c r="J96" s="1440"/>
      <c r="K96" s="1441"/>
      <c r="L96" s="1440"/>
      <c r="M96" s="1440"/>
      <c r="N96" s="1440"/>
      <c r="O96" s="1440"/>
      <c r="P96" s="1440"/>
      <c r="Q96" s="1440"/>
      <c r="R96" s="1440"/>
      <c r="S96" s="1441"/>
      <c r="T96" s="1440"/>
      <c r="U96" s="1440"/>
      <c r="V96" s="1440"/>
      <c r="W96" s="1440"/>
      <c r="X96" s="1440"/>
      <c r="Y96" s="1440"/>
      <c r="Z96" s="1440"/>
      <c r="AA96" s="1440"/>
      <c r="AB96" s="1441"/>
      <c r="AC96" s="1513"/>
      <c r="AD96" s="1440"/>
      <c r="AE96" s="1440"/>
      <c r="AF96" s="1440"/>
      <c r="AG96" s="1440"/>
      <c r="AH96" s="1440"/>
      <c r="AI96" s="1440"/>
      <c r="AJ96" s="1440"/>
      <c r="AK96" s="1444"/>
      <c r="AL96" s="1514"/>
      <c r="AM96" s="1515"/>
      <c r="AN96" s="1441"/>
      <c r="AO96" s="1516"/>
      <c r="AP96" s="1517"/>
      <c r="AQ96" s="1517"/>
      <c r="AR96" s="1517"/>
      <c r="AS96" s="1517"/>
      <c r="AT96" s="1517"/>
      <c r="AU96" s="1517"/>
      <c r="AV96" s="1444"/>
      <c r="AW96" s="1517"/>
      <c r="AX96" s="1518"/>
      <c r="AY96" s="1518"/>
      <c r="AZ96" s="1518"/>
      <c r="BA96" s="1518"/>
      <c r="BB96" s="1518"/>
      <c r="BC96" s="1518"/>
      <c r="BD96" s="1444"/>
      <c r="BE96" s="1518"/>
      <c r="BF96" s="1450"/>
      <c r="BG96" s="1519"/>
      <c r="BH96" s="1519"/>
      <c r="BI96" s="1453"/>
      <c r="BJ96" s="1454"/>
      <c r="BK96" s="1447"/>
      <c r="BL96" s="1455"/>
      <c r="BM96" s="1455"/>
      <c r="BN96" s="1455"/>
      <c r="BO96" s="1455"/>
      <c r="BP96" s="1455"/>
      <c r="BQ96" s="1455"/>
      <c r="BR96" s="1455"/>
      <c r="BS96" s="1455"/>
      <c r="BT96" s="1520"/>
      <c r="BU96" s="1444"/>
      <c r="BV96" s="1447"/>
      <c r="BW96" s="1458"/>
      <c r="BX96" s="1458"/>
      <c r="BY96" s="1458"/>
      <c r="BZ96" s="1458"/>
      <c r="CA96" s="1454"/>
      <c r="CB96" s="1519"/>
      <c r="CC96" s="1513"/>
      <c r="CD96" s="1513"/>
      <c r="CE96" s="1513"/>
      <c r="CF96" s="1444"/>
      <c r="CG96" s="1521"/>
      <c r="CH96" s="1450"/>
      <c r="CI96" s="1450"/>
      <c r="CJ96" s="1450"/>
      <c r="CK96" s="1454"/>
      <c r="CL96" s="1447"/>
      <c r="CM96" s="1448"/>
      <c r="CN96" s="1448"/>
      <c r="CO96" s="1448"/>
      <c r="CP96" s="1444"/>
      <c r="CQ96" s="1517"/>
      <c r="CR96" s="1493"/>
      <c r="CS96" s="1447"/>
      <c r="CT96" s="1447"/>
      <c r="CU96" s="1447"/>
      <c r="CV96" s="1447"/>
      <c r="CW96" s="1515"/>
      <c r="CX96" s="1447"/>
      <c r="CY96" s="1447"/>
      <c r="CZ96" s="1447"/>
      <c r="DA96" s="1447"/>
      <c r="DB96" s="1447"/>
      <c r="DC96" s="1447"/>
      <c r="DD96" s="1454"/>
      <c r="DE96" s="1516"/>
      <c r="DF96" s="1514"/>
      <c r="DG96" s="1514"/>
      <c r="DH96" s="1440"/>
      <c r="DI96" s="1522"/>
    </row>
    <row r="97">
      <c r="A97" s="1437"/>
      <c r="B97" s="1439"/>
      <c r="C97" s="1512"/>
      <c r="D97" s="1440"/>
      <c r="E97" s="1440"/>
      <c r="F97" s="1440"/>
      <c r="G97" s="1440"/>
      <c r="H97" s="1441"/>
      <c r="I97" s="1440"/>
      <c r="J97" s="1440"/>
      <c r="K97" s="1441"/>
      <c r="L97" s="1440"/>
      <c r="M97" s="1440"/>
      <c r="N97" s="1440"/>
      <c r="O97" s="1440"/>
      <c r="P97" s="1440"/>
      <c r="Q97" s="1440"/>
      <c r="R97" s="1440"/>
      <c r="S97" s="1441"/>
      <c r="T97" s="1440"/>
      <c r="U97" s="1440"/>
      <c r="V97" s="1440"/>
      <c r="W97" s="1440"/>
      <c r="X97" s="1440"/>
      <c r="Y97" s="1440"/>
      <c r="Z97" s="1440"/>
      <c r="AA97" s="1440"/>
      <c r="AB97" s="1441"/>
      <c r="AC97" s="1513"/>
      <c r="AD97" s="1440"/>
      <c r="AE97" s="1440"/>
      <c r="AF97" s="1440"/>
      <c r="AG97" s="1440"/>
      <c r="AH97" s="1440"/>
      <c r="AI97" s="1440"/>
      <c r="AJ97" s="1440"/>
      <c r="AK97" s="1444"/>
      <c r="AL97" s="1514"/>
      <c r="AM97" s="1515"/>
      <c r="AN97" s="1441"/>
      <c r="AO97" s="1516"/>
      <c r="AP97" s="1517"/>
      <c r="AQ97" s="1517"/>
      <c r="AR97" s="1517"/>
      <c r="AS97" s="1517"/>
      <c r="AT97" s="1517"/>
      <c r="AU97" s="1517"/>
      <c r="AV97" s="1444"/>
      <c r="AW97" s="1517"/>
      <c r="AX97" s="1518"/>
      <c r="AY97" s="1518"/>
      <c r="AZ97" s="1518"/>
      <c r="BA97" s="1518"/>
      <c r="BB97" s="1518"/>
      <c r="BC97" s="1518"/>
      <c r="BD97" s="1444"/>
      <c r="BE97" s="1518"/>
      <c r="BF97" s="1450"/>
      <c r="BG97" s="1519"/>
      <c r="BH97" s="1519"/>
      <c r="BI97" s="1453"/>
      <c r="BJ97" s="1454"/>
      <c r="BK97" s="1447"/>
      <c r="BL97" s="1455"/>
      <c r="BM97" s="1455"/>
      <c r="BN97" s="1455"/>
      <c r="BO97" s="1455"/>
      <c r="BP97" s="1455"/>
      <c r="BQ97" s="1455"/>
      <c r="BR97" s="1455"/>
      <c r="BS97" s="1455"/>
      <c r="BT97" s="1520"/>
      <c r="BU97" s="1444"/>
      <c r="BV97" s="1447"/>
      <c r="BW97" s="1458"/>
      <c r="BX97" s="1458"/>
      <c r="BY97" s="1458"/>
      <c r="BZ97" s="1458"/>
      <c r="CA97" s="1454"/>
      <c r="CB97" s="1519"/>
      <c r="CC97" s="1513"/>
      <c r="CD97" s="1513"/>
      <c r="CE97" s="1513"/>
      <c r="CF97" s="1444"/>
      <c r="CG97" s="1521"/>
      <c r="CH97" s="1450"/>
      <c r="CI97" s="1450"/>
      <c r="CJ97" s="1450"/>
      <c r="CK97" s="1454"/>
      <c r="CL97" s="1447"/>
      <c r="CM97" s="1448"/>
      <c r="CN97" s="1448"/>
      <c r="CO97" s="1448"/>
      <c r="CP97" s="1444"/>
      <c r="CQ97" s="1517"/>
      <c r="CR97" s="1493"/>
      <c r="CS97" s="1447"/>
      <c r="CT97" s="1447"/>
      <c r="CU97" s="1447"/>
      <c r="CV97" s="1447"/>
      <c r="CW97" s="1515"/>
      <c r="CX97" s="1447"/>
      <c r="CY97" s="1447"/>
      <c r="CZ97" s="1447"/>
      <c r="DA97" s="1447"/>
      <c r="DB97" s="1447"/>
      <c r="DC97" s="1447"/>
      <c r="DD97" s="1454"/>
      <c r="DE97" s="1516"/>
      <c r="DF97" s="1514"/>
      <c r="DG97" s="1514"/>
      <c r="DH97" s="1440"/>
      <c r="DI97" s="1522"/>
    </row>
    <row r="98">
      <c r="A98" s="1437"/>
      <c r="B98" s="1439"/>
      <c r="C98" s="1512"/>
      <c r="D98" s="1440"/>
      <c r="E98" s="1440"/>
      <c r="F98" s="1440"/>
      <c r="G98" s="1440"/>
      <c r="H98" s="1441"/>
      <c r="I98" s="1440"/>
      <c r="J98" s="1440"/>
      <c r="K98" s="1441"/>
      <c r="L98" s="1440"/>
      <c r="M98" s="1440"/>
      <c r="N98" s="1440"/>
      <c r="O98" s="1440"/>
      <c r="P98" s="1440"/>
      <c r="Q98" s="1440"/>
      <c r="R98" s="1440"/>
      <c r="S98" s="1441"/>
      <c r="T98" s="1440"/>
      <c r="U98" s="1440"/>
      <c r="V98" s="1440"/>
      <c r="W98" s="1440"/>
      <c r="X98" s="1440"/>
      <c r="Y98" s="1440"/>
      <c r="Z98" s="1440"/>
      <c r="AA98" s="1440"/>
      <c r="AB98" s="1441"/>
      <c r="AC98" s="1513"/>
      <c r="AD98" s="1440"/>
      <c r="AE98" s="1440"/>
      <c r="AF98" s="1440"/>
      <c r="AG98" s="1440"/>
      <c r="AH98" s="1440"/>
      <c r="AI98" s="1440"/>
      <c r="AJ98" s="1440"/>
      <c r="AK98" s="1444"/>
      <c r="AL98" s="1514"/>
      <c r="AM98" s="1515"/>
      <c r="AN98" s="1441"/>
      <c r="AO98" s="1516"/>
      <c r="AP98" s="1517"/>
      <c r="AQ98" s="1517"/>
      <c r="AR98" s="1517"/>
      <c r="AS98" s="1517"/>
      <c r="AT98" s="1517"/>
      <c r="AU98" s="1517"/>
      <c r="AV98" s="1444"/>
      <c r="AW98" s="1517"/>
      <c r="AX98" s="1518"/>
      <c r="AY98" s="1518"/>
      <c r="AZ98" s="1518"/>
      <c r="BA98" s="1518"/>
      <c r="BB98" s="1518"/>
      <c r="BC98" s="1518"/>
      <c r="BD98" s="1444"/>
      <c r="BE98" s="1518"/>
      <c r="BF98" s="1450"/>
      <c r="BG98" s="1519"/>
      <c r="BH98" s="1519"/>
      <c r="BI98" s="1453"/>
      <c r="BJ98" s="1454"/>
      <c r="BK98" s="1447"/>
      <c r="BL98" s="1455"/>
      <c r="BM98" s="1455"/>
      <c r="BN98" s="1455"/>
      <c r="BO98" s="1455"/>
      <c r="BP98" s="1455"/>
      <c r="BQ98" s="1455"/>
      <c r="BR98" s="1455"/>
      <c r="BS98" s="1455"/>
      <c r="BT98" s="1520"/>
      <c r="BU98" s="1444"/>
      <c r="BV98" s="1447"/>
      <c r="BW98" s="1458"/>
      <c r="BX98" s="1458"/>
      <c r="BY98" s="1458"/>
      <c r="BZ98" s="1458"/>
      <c r="CA98" s="1454"/>
      <c r="CB98" s="1519"/>
      <c r="CC98" s="1513"/>
      <c r="CD98" s="1513"/>
      <c r="CE98" s="1513"/>
      <c r="CF98" s="1444"/>
      <c r="CG98" s="1521"/>
      <c r="CH98" s="1450"/>
      <c r="CI98" s="1450"/>
      <c r="CJ98" s="1450"/>
      <c r="CK98" s="1454"/>
      <c r="CL98" s="1447"/>
      <c r="CM98" s="1448"/>
      <c r="CN98" s="1448"/>
      <c r="CO98" s="1448"/>
      <c r="CP98" s="1444"/>
      <c r="CQ98" s="1517"/>
      <c r="CR98" s="1493"/>
      <c r="CS98" s="1447"/>
      <c r="CT98" s="1447"/>
      <c r="CU98" s="1447"/>
      <c r="CV98" s="1447"/>
      <c r="CW98" s="1515"/>
      <c r="CX98" s="1447"/>
      <c r="CY98" s="1447"/>
      <c r="CZ98" s="1447"/>
      <c r="DA98" s="1447"/>
      <c r="DB98" s="1447"/>
      <c r="DC98" s="1447"/>
      <c r="DD98" s="1454"/>
      <c r="DE98" s="1516"/>
      <c r="DF98" s="1514"/>
      <c r="DG98" s="1514"/>
      <c r="DH98" s="1440"/>
      <c r="DI98" s="1522"/>
    </row>
    <row r="99">
      <c r="A99" s="1437"/>
      <c r="B99" s="1439"/>
      <c r="C99" s="1512"/>
      <c r="D99" s="1440"/>
      <c r="E99" s="1440"/>
      <c r="F99" s="1440"/>
      <c r="G99" s="1440"/>
      <c r="H99" s="1441"/>
      <c r="I99" s="1440"/>
      <c r="J99" s="1440"/>
      <c r="K99" s="1441"/>
      <c r="L99" s="1440"/>
      <c r="M99" s="1440"/>
      <c r="N99" s="1440"/>
      <c r="O99" s="1440"/>
      <c r="P99" s="1440"/>
      <c r="Q99" s="1440"/>
      <c r="R99" s="1440"/>
      <c r="S99" s="1441"/>
      <c r="T99" s="1440"/>
      <c r="U99" s="1440"/>
      <c r="V99" s="1440"/>
      <c r="W99" s="1440"/>
      <c r="X99" s="1440"/>
      <c r="Y99" s="1440"/>
      <c r="Z99" s="1440"/>
      <c r="AA99" s="1440"/>
      <c r="AB99" s="1441"/>
      <c r="AC99" s="1513"/>
      <c r="AD99" s="1440"/>
      <c r="AE99" s="1440"/>
      <c r="AF99" s="1440"/>
      <c r="AG99" s="1440"/>
      <c r="AH99" s="1440"/>
      <c r="AI99" s="1440"/>
      <c r="AJ99" s="1440"/>
      <c r="AK99" s="1444"/>
      <c r="AL99" s="1514"/>
      <c r="AM99" s="1515"/>
      <c r="AN99" s="1441"/>
      <c r="AO99" s="1516"/>
      <c r="AP99" s="1517"/>
      <c r="AQ99" s="1517"/>
      <c r="AR99" s="1517"/>
      <c r="AS99" s="1517"/>
      <c r="AT99" s="1517"/>
      <c r="AU99" s="1517"/>
      <c r="AV99" s="1444"/>
      <c r="AW99" s="1517"/>
      <c r="AX99" s="1518"/>
      <c r="AY99" s="1518"/>
      <c r="AZ99" s="1518"/>
      <c r="BA99" s="1518"/>
      <c r="BB99" s="1518"/>
      <c r="BC99" s="1518"/>
      <c r="BD99" s="1444"/>
      <c r="BE99" s="1518"/>
      <c r="BF99" s="1450"/>
      <c r="BG99" s="1519"/>
      <c r="BH99" s="1519"/>
      <c r="BI99" s="1453"/>
      <c r="BJ99" s="1454"/>
      <c r="BK99" s="1447"/>
      <c r="BL99" s="1455"/>
      <c r="BM99" s="1455"/>
      <c r="BN99" s="1455"/>
      <c r="BO99" s="1455"/>
      <c r="BP99" s="1455"/>
      <c r="BQ99" s="1455"/>
      <c r="BR99" s="1455"/>
      <c r="BS99" s="1455"/>
      <c r="BT99" s="1520"/>
      <c r="BU99" s="1444"/>
      <c r="BV99" s="1447"/>
      <c r="BW99" s="1458"/>
      <c r="BX99" s="1458"/>
      <c r="BY99" s="1458"/>
      <c r="BZ99" s="1458"/>
      <c r="CA99" s="1454"/>
      <c r="CB99" s="1519"/>
      <c r="CC99" s="1513"/>
      <c r="CD99" s="1513"/>
      <c r="CE99" s="1513"/>
      <c r="CF99" s="1444"/>
      <c r="CG99" s="1521"/>
      <c r="CH99" s="1450"/>
      <c r="CI99" s="1450"/>
      <c r="CJ99" s="1450"/>
      <c r="CK99" s="1454"/>
      <c r="CL99" s="1447"/>
      <c r="CM99" s="1448"/>
      <c r="CN99" s="1448"/>
      <c r="CO99" s="1448"/>
      <c r="CP99" s="1444"/>
      <c r="CQ99" s="1517"/>
      <c r="CR99" s="1493"/>
      <c r="CS99" s="1447"/>
      <c r="CT99" s="1447"/>
      <c r="CU99" s="1447"/>
      <c r="CV99" s="1447"/>
      <c r="CW99" s="1515"/>
      <c r="CX99" s="1447"/>
      <c r="CY99" s="1447"/>
      <c r="CZ99" s="1447"/>
      <c r="DA99" s="1447"/>
      <c r="DB99" s="1447"/>
      <c r="DC99" s="1447"/>
      <c r="DD99" s="1454"/>
      <c r="DE99" s="1516"/>
      <c r="DF99" s="1514"/>
      <c r="DG99" s="1514"/>
      <c r="DH99" s="1440"/>
      <c r="DI99" s="1522"/>
    </row>
    <row r="100">
      <c r="A100" s="1437"/>
      <c r="B100" s="1439"/>
      <c r="C100" s="1512"/>
      <c r="D100" s="1440"/>
      <c r="E100" s="1440"/>
      <c r="F100" s="1440"/>
      <c r="G100" s="1440"/>
      <c r="H100" s="1441"/>
      <c r="I100" s="1440"/>
      <c r="J100" s="1440"/>
      <c r="K100" s="1441"/>
      <c r="L100" s="1440"/>
      <c r="M100" s="1440"/>
      <c r="N100" s="1440"/>
      <c r="O100" s="1440"/>
      <c r="P100" s="1440"/>
      <c r="Q100" s="1440"/>
      <c r="R100" s="1440"/>
      <c r="S100" s="1441"/>
      <c r="T100" s="1440"/>
      <c r="U100" s="1440"/>
      <c r="V100" s="1440"/>
      <c r="W100" s="1440"/>
      <c r="X100" s="1440"/>
      <c r="Y100" s="1440"/>
      <c r="Z100" s="1440"/>
      <c r="AA100" s="1440"/>
      <c r="AB100" s="1441"/>
      <c r="AC100" s="1513"/>
      <c r="AD100" s="1440"/>
      <c r="AE100" s="1440"/>
      <c r="AF100" s="1440"/>
      <c r="AG100" s="1440"/>
      <c r="AH100" s="1440"/>
      <c r="AI100" s="1440"/>
      <c r="AJ100" s="1440"/>
      <c r="AK100" s="1444"/>
      <c r="AL100" s="1514"/>
      <c r="AM100" s="1515"/>
      <c r="AN100" s="1441"/>
      <c r="AO100" s="1516"/>
      <c r="AP100" s="1517"/>
      <c r="AQ100" s="1517"/>
      <c r="AR100" s="1517"/>
      <c r="AS100" s="1517"/>
      <c r="AT100" s="1517"/>
      <c r="AU100" s="1517"/>
      <c r="AV100" s="1444"/>
      <c r="AW100" s="1517"/>
      <c r="AX100" s="1518"/>
      <c r="AY100" s="1518"/>
      <c r="AZ100" s="1518"/>
      <c r="BA100" s="1518"/>
      <c r="BB100" s="1518"/>
      <c r="BC100" s="1518"/>
      <c r="BD100" s="1444"/>
      <c r="BE100" s="1518"/>
      <c r="BF100" s="1450"/>
      <c r="BG100" s="1519"/>
      <c r="BH100" s="1519"/>
      <c r="BI100" s="1453"/>
      <c r="BJ100" s="1454"/>
      <c r="BK100" s="1447"/>
      <c r="BL100" s="1455"/>
      <c r="BM100" s="1455"/>
      <c r="BN100" s="1455"/>
      <c r="BO100" s="1455"/>
      <c r="BP100" s="1455"/>
      <c r="BQ100" s="1455"/>
      <c r="BR100" s="1455"/>
      <c r="BS100" s="1455"/>
      <c r="BT100" s="1520"/>
      <c r="BU100" s="1444"/>
      <c r="BV100" s="1447"/>
      <c r="BW100" s="1458"/>
      <c r="BX100" s="1458"/>
      <c r="BY100" s="1458"/>
      <c r="BZ100" s="1458"/>
      <c r="CA100" s="1454"/>
      <c r="CB100" s="1519"/>
      <c r="CC100" s="1513"/>
      <c r="CD100" s="1513"/>
      <c r="CE100" s="1513"/>
      <c r="CF100" s="1444"/>
      <c r="CG100" s="1521"/>
      <c r="CH100" s="1450"/>
      <c r="CI100" s="1450"/>
      <c r="CJ100" s="1450"/>
      <c r="CK100" s="1454"/>
      <c r="CL100" s="1447"/>
      <c r="CM100" s="1448"/>
      <c r="CN100" s="1448"/>
      <c r="CO100" s="1448"/>
      <c r="CP100" s="1444"/>
      <c r="CQ100" s="1517"/>
      <c r="CR100" s="1493"/>
      <c r="CS100" s="1447"/>
      <c r="CT100" s="1447"/>
      <c r="CU100" s="1447"/>
      <c r="CV100" s="1447"/>
      <c r="CW100" s="1515"/>
      <c r="CX100" s="1447"/>
      <c r="CY100" s="1447"/>
      <c r="CZ100" s="1447"/>
      <c r="DA100" s="1447"/>
      <c r="DB100" s="1447"/>
      <c r="DC100" s="1447"/>
      <c r="DD100" s="1454"/>
      <c r="DE100" s="1516"/>
      <c r="DF100" s="1514"/>
      <c r="DG100" s="1514"/>
      <c r="DH100" s="1440"/>
      <c r="DI100" s="1522"/>
    </row>
    <row r="101">
      <c r="A101" s="1437"/>
      <c r="B101" s="1439"/>
      <c r="C101" s="1512"/>
      <c r="D101" s="1440"/>
      <c r="E101" s="1440"/>
      <c r="F101" s="1440"/>
      <c r="G101" s="1440"/>
      <c r="H101" s="1441"/>
      <c r="I101" s="1440"/>
      <c r="J101" s="1440"/>
      <c r="K101" s="1441"/>
      <c r="L101" s="1440"/>
      <c r="M101" s="1440"/>
      <c r="N101" s="1440"/>
      <c r="O101" s="1440"/>
      <c r="P101" s="1440"/>
      <c r="Q101" s="1440"/>
      <c r="R101" s="1440"/>
      <c r="S101" s="1441"/>
      <c r="T101" s="1440"/>
      <c r="U101" s="1440"/>
      <c r="V101" s="1440"/>
      <c r="W101" s="1440"/>
      <c r="X101" s="1440"/>
      <c r="Y101" s="1440"/>
      <c r="Z101" s="1440"/>
      <c r="AA101" s="1440"/>
      <c r="AB101" s="1441"/>
      <c r="AC101" s="1513"/>
      <c r="AD101" s="1440"/>
      <c r="AE101" s="1440"/>
      <c r="AF101" s="1440"/>
      <c r="AG101" s="1440"/>
      <c r="AH101" s="1440"/>
      <c r="AI101" s="1440"/>
      <c r="AJ101" s="1440"/>
      <c r="AK101" s="1444"/>
      <c r="AL101" s="1514"/>
      <c r="AM101" s="1515"/>
      <c r="AN101" s="1441"/>
      <c r="AO101" s="1516"/>
      <c r="AP101" s="1517"/>
      <c r="AQ101" s="1517"/>
      <c r="AR101" s="1517"/>
      <c r="AS101" s="1517"/>
      <c r="AT101" s="1517"/>
      <c r="AU101" s="1517"/>
      <c r="AV101" s="1444"/>
      <c r="AW101" s="1517"/>
      <c r="AX101" s="1518"/>
      <c r="AY101" s="1518"/>
      <c r="AZ101" s="1518"/>
      <c r="BA101" s="1518"/>
      <c r="BB101" s="1518"/>
      <c r="BC101" s="1518"/>
      <c r="BD101" s="1444"/>
      <c r="BE101" s="1518"/>
      <c r="BF101" s="1450"/>
      <c r="BG101" s="1519"/>
      <c r="BH101" s="1519"/>
      <c r="BI101" s="1453"/>
      <c r="BJ101" s="1454"/>
      <c r="BK101" s="1447"/>
      <c r="BL101" s="1455"/>
      <c r="BM101" s="1455"/>
      <c r="BN101" s="1455"/>
      <c r="BO101" s="1455"/>
      <c r="BP101" s="1455"/>
      <c r="BQ101" s="1455"/>
      <c r="BR101" s="1455"/>
      <c r="BS101" s="1455"/>
      <c r="BT101" s="1520"/>
      <c r="BU101" s="1444"/>
      <c r="BV101" s="1447"/>
      <c r="BW101" s="1458"/>
      <c r="BX101" s="1458"/>
      <c r="BY101" s="1458"/>
      <c r="BZ101" s="1458"/>
      <c r="CA101" s="1454"/>
      <c r="CB101" s="1519"/>
      <c r="CC101" s="1513"/>
      <c r="CD101" s="1513"/>
      <c r="CE101" s="1513"/>
      <c r="CF101" s="1444"/>
      <c r="CG101" s="1521"/>
      <c r="CH101" s="1450"/>
      <c r="CI101" s="1450"/>
      <c r="CJ101" s="1450"/>
      <c r="CK101" s="1454"/>
      <c r="CL101" s="1447"/>
      <c r="CM101" s="1448"/>
      <c r="CN101" s="1448"/>
      <c r="CO101" s="1448"/>
      <c r="CP101" s="1444"/>
      <c r="CQ101" s="1517"/>
      <c r="CR101" s="1493"/>
      <c r="CS101" s="1447"/>
      <c r="CT101" s="1447"/>
      <c r="CU101" s="1447"/>
      <c r="CV101" s="1447"/>
      <c r="CW101" s="1515"/>
      <c r="CX101" s="1447"/>
      <c r="CY101" s="1447"/>
      <c r="CZ101" s="1447"/>
      <c r="DA101" s="1447"/>
      <c r="DB101" s="1447"/>
      <c r="DC101" s="1447"/>
      <c r="DD101" s="1454"/>
      <c r="DE101" s="1516"/>
      <c r="DF101" s="1514"/>
      <c r="DG101" s="1514"/>
      <c r="DH101" s="1440"/>
      <c r="DI101" s="1522"/>
    </row>
    <row r="102">
      <c r="A102" s="1437"/>
      <c r="B102" s="1439"/>
      <c r="C102" s="1512"/>
      <c r="D102" s="1440"/>
      <c r="E102" s="1440"/>
      <c r="F102" s="1440"/>
      <c r="G102" s="1440"/>
      <c r="H102" s="1441"/>
      <c r="I102" s="1440"/>
      <c r="J102" s="1440"/>
      <c r="K102" s="1441"/>
      <c r="L102" s="1440"/>
      <c r="M102" s="1440"/>
      <c r="N102" s="1440"/>
      <c r="O102" s="1440"/>
      <c r="P102" s="1440"/>
      <c r="Q102" s="1440"/>
      <c r="R102" s="1440"/>
      <c r="S102" s="1441"/>
      <c r="T102" s="1440"/>
      <c r="U102" s="1440"/>
      <c r="V102" s="1440"/>
      <c r="W102" s="1440"/>
      <c r="X102" s="1440"/>
      <c r="Y102" s="1440"/>
      <c r="Z102" s="1440"/>
      <c r="AA102" s="1440"/>
      <c r="AB102" s="1441"/>
      <c r="AC102" s="1513"/>
      <c r="AD102" s="1440"/>
      <c r="AE102" s="1440"/>
      <c r="AF102" s="1440"/>
      <c r="AG102" s="1440"/>
      <c r="AH102" s="1440"/>
      <c r="AI102" s="1440"/>
      <c r="AJ102" s="1440"/>
      <c r="AK102" s="1444"/>
      <c r="AL102" s="1514"/>
      <c r="AM102" s="1515"/>
      <c r="AN102" s="1441"/>
      <c r="AO102" s="1516"/>
      <c r="AP102" s="1517"/>
      <c r="AQ102" s="1517"/>
      <c r="AR102" s="1517"/>
      <c r="AS102" s="1517"/>
      <c r="AT102" s="1517"/>
      <c r="AU102" s="1517"/>
      <c r="AV102" s="1444"/>
      <c r="AW102" s="1517"/>
      <c r="AX102" s="1518"/>
      <c r="AY102" s="1518"/>
      <c r="AZ102" s="1518"/>
      <c r="BA102" s="1518"/>
      <c r="BB102" s="1518"/>
      <c r="BC102" s="1518"/>
      <c r="BD102" s="1444"/>
      <c r="BE102" s="1518"/>
      <c r="BF102" s="1450"/>
      <c r="BG102" s="1519"/>
      <c r="BH102" s="1519"/>
      <c r="BI102" s="1453"/>
      <c r="BJ102" s="1454"/>
      <c r="BK102" s="1447"/>
      <c r="BL102" s="1455"/>
      <c r="BM102" s="1455"/>
      <c r="BN102" s="1455"/>
      <c r="BO102" s="1455"/>
      <c r="BP102" s="1455"/>
      <c r="BQ102" s="1455"/>
      <c r="BR102" s="1455"/>
      <c r="BS102" s="1455"/>
      <c r="BT102" s="1520"/>
      <c r="BU102" s="1444"/>
      <c r="BV102" s="1447"/>
      <c r="BW102" s="1458"/>
      <c r="BX102" s="1458"/>
      <c r="BY102" s="1458"/>
      <c r="BZ102" s="1458"/>
      <c r="CA102" s="1454"/>
      <c r="CB102" s="1519"/>
      <c r="CC102" s="1513"/>
      <c r="CD102" s="1513"/>
      <c r="CE102" s="1513"/>
      <c r="CF102" s="1444"/>
      <c r="CG102" s="1521"/>
      <c r="CH102" s="1450"/>
      <c r="CI102" s="1450"/>
      <c r="CJ102" s="1450"/>
      <c r="CK102" s="1454"/>
      <c r="CL102" s="1447"/>
      <c r="CM102" s="1448"/>
      <c r="CN102" s="1448"/>
      <c r="CO102" s="1448"/>
      <c r="CP102" s="1444"/>
      <c r="CQ102" s="1517"/>
      <c r="CR102" s="1493"/>
      <c r="CS102" s="1447"/>
      <c r="CT102" s="1447"/>
      <c r="CU102" s="1447"/>
      <c r="CV102" s="1447"/>
      <c r="CW102" s="1515"/>
      <c r="CX102" s="1447"/>
      <c r="CY102" s="1447"/>
      <c r="CZ102" s="1447"/>
      <c r="DA102" s="1447"/>
      <c r="DB102" s="1447"/>
      <c r="DC102" s="1447"/>
      <c r="DD102" s="1454"/>
      <c r="DE102" s="1516"/>
      <c r="DF102" s="1514"/>
      <c r="DG102" s="1514"/>
      <c r="DH102" s="1440"/>
      <c r="DI102" s="1522"/>
    </row>
    <row r="103">
      <c r="A103" s="1437"/>
      <c r="B103" s="1439"/>
      <c r="C103" s="1512"/>
      <c r="D103" s="1440"/>
      <c r="E103" s="1440"/>
      <c r="F103" s="1440"/>
      <c r="G103" s="1440"/>
      <c r="H103" s="1441"/>
      <c r="I103" s="1440"/>
      <c r="J103" s="1440"/>
      <c r="K103" s="1441"/>
      <c r="L103" s="1440"/>
      <c r="M103" s="1440"/>
      <c r="N103" s="1440"/>
      <c r="O103" s="1440"/>
      <c r="P103" s="1440"/>
      <c r="Q103" s="1440"/>
      <c r="R103" s="1440"/>
      <c r="S103" s="1441"/>
      <c r="T103" s="1440"/>
      <c r="U103" s="1440"/>
      <c r="V103" s="1440"/>
      <c r="W103" s="1440"/>
      <c r="X103" s="1440"/>
      <c r="Y103" s="1440"/>
      <c r="Z103" s="1440"/>
      <c r="AA103" s="1440"/>
      <c r="AB103" s="1441"/>
      <c r="AC103" s="1513"/>
      <c r="AD103" s="1440"/>
      <c r="AE103" s="1440"/>
      <c r="AF103" s="1440"/>
      <c r="AG103" s="1440"/>
      <c r="AH103" s="1440"/>
      <c r="AI103" s="1440"/>
      <c r="AJ103" s="1440"/>
      <c r="AK103" s="1444"/>
      <c r="AL103" s="1514"/>
      <c r="AM103" s="1515"/>
      <c r="AN103" s="1441"/>
      <c r="AO103" s="1516"/>
      <c r="AP103" s="1517"/>
      <c r="AQ103" s="1517"/>
      <c r="AR103" s="1517"/>
      <c r="AS103" s="1517"/>
      <c r="AT103" s="1517"/>
      <c r="AU103" s="1517"/>
      <c r="AV103" s="1444"/>
      <c r="AW103" s="1517"/>
      <c r="AX103" s="1518"/>
      <c r="AY103" s="1518"/>
      <c r="AZ103" s="1518"/>
      <c r="BA103" s="1518"/>
      <c r="BB103" s="1518"/>
      <c r="BC103" s="1518"/>
      <c r="BD103" s="1444"/>
      <c r="BE103" s="1518"/>
      <c r="BF103" s="1450"/>
      <c r="BG103" s="1519"/>
      <c r="BH103" s="1519"/>
      <c r="BI103" s="1453"/>
      <c r="BJ103" s="1454"/>
      <c r="BK103" s="1447"/>
      <c r="BL103" s="1455"/>
      <c r="BM103" s="1455"/>
      <c r="BN103" s="1455"/>
      <c r="BO103" s="1455"/>
      <c r="BP103" s="1455"/>
      <c r="BQ103" s="1455"/>
      <c r="BR103" s="1455"/>
      <c r="BS103" s="1455"/>
      <c r="BT103" s="1520"/>
      <c r="BU103" s="1444"/>
      <c r="BV103" s="1447"/>
      <c r="BW103" s="1458"/>
      <c r="BX103" s="1458"/>
      <c r="BY103" s="1458"/>
      <c r="BZ103" s="1458"/>
      <c r="CA103" s="1454"/>
      <c r="CB103" s="1519"/>
      <c r="CC103" s="1513"/>
      <c r="CD103" s="1513"/>
      <c r="CE103" s="1513"/>
      <c r="CF103" s="1444"/>
      <c r="CG103" s="1521"/>
      <c r="CH103" s="1450"/>
      <c r="CI103" s="1450"/>
      <c r="CJ103" s="1450"/>
      <c r="CK103" s="1454"/>
      <c r="CL103" s="1447"/>
      <c r="CM103" s="1448"/>
      <c r="CN103" s="1448"/>
      <c r="CO103" s="1448"/>
      <c r="CP103" s="1444"/>
      <c r="CQ103" s="1517"/>
      <c r="CR103" s="1493"/>
      <c r="CS103" s="1447"/>
      <c r="CT103" s="1447"/>
      <c r="CU103" s="1447"/>
      <c r="CV103" s="1447"/>
      <c r="CW103" s="1515"/>
      <c r="CX103" s="1447"/>
      <c r="CY103" s="1447"/>
      <c r="CZ103" s="1447"/>
      <c r="DA103" s="1447"/>
      <c r="DB103" s="1447"/>
      <c r="DC103" s="1447"/>
      <c r="DD103" s="1454"/>
      <c r="DE103" s="1516"/>
      <c r="DF103" s="1514"/>
      <c r="DG103" s="1514"/>
      <c r="DH103" s="1440"/>
      <c r="DI103" s="1522"/>
    </row>
    <row r="104">
      <c r="A104" s="1437"/>
      <c r="B104" s="1439"/>
      <c r="C104" s="1512"/>
      <c r="D104" s="1440"/>
      <c r="E104" s="1440"/>
      <c r="F104" s="1440"/>
      <c r="G104" s="1440"/>
      <c r="H104" s="1441"/>
      <c r="I104" s="1440"/>
      <c r="J104" s="1440"/>
      <c r="K104" s="1441"/>
      <c r="L104" s="1440"/>
      <c r="M104" s="1440"/>
      <c r="N104" s="1440"/>
      <c r="O104" s="1440"/>
      <c r="P104" s="1440"/>
      <c r="Q104" s="1440"/>
      <c r="R104" s="1440"/>
      <c r="S104" s="1441"/>
      <c r="T104" s="1440"/>
      <c r="U104" s="1440"/>
      <c r="V104" s="1440"/>
      <c r="W104" s="1440"/>
      <c r="X104" s="1440"/>
      <c r="Y104" s="1440"/>
      <c r="Z104" s="1440"/>
      <c r="AA104" s="1440"/>
      <c r="AB104" s="1441"/>
      <c r="AC104" s="1513"/>
      <c r="AD104" s="1440"/>
      <c r="AE104" s="1440"/>
      <c r="AF104" s="1440"/>
      <c r="AG104" s="1440"/>
      <c r="AH104" s="1440"/>
      <c r="AI104" s="1440"/>
      <c r="AJ104" s="1440"/>
      <c r="AK104" s="1444"/>
      <c r="AL104" s="1514"/>
      <c r="AM104" s="1515"/>
      <c r="AN104" s="1441"/>
      <c r="AO104" s="1516"/>
      <c r="AP104" s="1517"/>
      <c r="AQ104" s="1517"/>
      <c r="AR104" s="1517"/>
      <c r="AS104" s="1517"/>
      <c r="AT104" s="1517"/>
      <c r="AU104" s="1517"/>
      <c r="AV104" s="1444"/>
      <c r="AW104" s="1517"/>
      <c r="AX104" s="1518"/>
      <c r="AY104" s="1518"/>
      <c r="AZ104" s="1518"/>
      <c r="BA104" s="1518"/>
      <c r="BB104" s="1518"/>
      <c r="BC104" s="1518"/>
      <c r="BD104" s="1444"/>
      <c r="BE104" s="1518"/>
      <c r="BF104" s="1450"/>
      <c r="BG104" s="1519"/>
      <c r="BH104" s="1519"/>
      <c r="BI104" s="1453"/>
      <c r="BJ104" s="1454"/>
      <c r="BK104" s="1447"/>
      <c r="BL104" s="1455"/>
      <c r="BM104" s="1455"/>
      <c r="BN104" s="1455"/>
      <c r="BO104" s="1455"/>
      <c r="BP104" s="1455"/>
      <c r="BQ104" s="1455"/>
      <c r="BR104" s="1455"/>
      <c r="BS104" s="1455"/>
      <c r="BT104" s="1520"/>
      <c r="BU104" s="1444"/>
      <c r="BV104" s="1447"/>
      <c r="BW104" s="1458"/>
      <c r="BX104" s="1458"/>
      <c r="BY104" s="1458"/>
      <c r="BZ104" s="1458"/>
      <c r="CA104" s="1454"/>
      <c r="CB104" s="1519"/>
      <c r="CC104" s="1513"/>
      <c r="CD104" s="1513"/>
      <c r="CE104" s="1513"/>
      <c r="CF104" s="1444"/>
      <c r="CG104" s="1521"/>
      <c r="CH104" s="1450"/>
      <c r="CI104" s="1450"/>
      <c r="CJ104" s="1450"/>
      <c r="CK104" s="1454"/>
      <c r="CL104" s="1447"/>
      <c r="CM104" s="1448"/>
      <c r="CN104" s="1448"/>
      <c r="CO104" s="1448"/>
      <c r="CP104" s="1444"/>
      <c r="CQ104" s="1517"/>
      <c r="CR104" s="1493"/>
      <c r="CS104" s="1447"/>
      <c r="CT104" s="1447"/>
      <c r="CU104" s="1447"/>
      <c r="CV104" s="1447"/>
      <c r="CW104" s="1515"/>
      <c r="CX104" s="1447"/>
      <c r="CY104" s="1447"/>
      <c r="CZ104" s="1447"/>
      <c r="DA104" s="1447"/>
      <c r="DB104" s="1447"/>
      <c r="DC104" s="1447"/>
      <c r="DD104" s="1454"/>
      <c r="DE104" s="1516"/>
      <c r="DF104" s="1514"/>
      <c r="DG104" s="1514"/>
      <c r="DH104" s="1440"/>
      <c r="DI104" s="1522"/>
    </row>
    <row r="105">
      <c r="A105" s="1437"/>
      <c r="B105" s="1439"/>
      <c r="C105" s="1512"/>
      <c r="D105" s="1440"/>
      <c r="E105" s="1440"/>
      <c r="F105" s="1440"/>
      <c r="G105" s="1440"/>
      <c r="H105" s="1441"/>
      <c r="I105" s="1440"/>
      <c r="J105" s="1440"/>
      <c r="K105" s="1441"/>
      <c r="L105" s="1440"/>
      <c r="M105" s="1440"/>
      <c r="N105" s="1440"/>
      <c r="O105" s="1440"/>
      <c r="P105" s="1440"/>
      <c r="Q105" s="1440"/>
      <c r="R105" s="1440"/>
      <c r="S105" s="1441"/>
      <c r="T105" s="1440"/>
      <c r="U105" s="1440"/>
      <c r="V105" s="1440"/>
      <c r="W105" s="1440"/>
      <c r="X105" s="1440"/>
      <c r="Y105" s="1440"/>
      <c r="Z105" s="1440"/>
      <c r="AA105" s="1440"/>
      <c r="AB105" s="1441"/>
      <c r="AC105" s="1513"/>
      <c r="AD105" s="1440"/>
      <c r="AE105" s="1440"/>
      <c r="AF105" s="1440"/>
      <c r="AG105" s="1440"/>
      <c r="AH105" s="1440"/>
      <c r="AI105" s="1440"/>
      <c r="AJ105" s="1440"/>
      <c r="AK105" s="1444"/>
      <c r="AL105" s="1514"/>
      <c r="AM105" s="1515"/>
      <c r="AN105" s="1441"/>
      <c r="AO105" s="1516"/>
      <c r="AP105" s="1517"/>
      <c r="AQ105" s="1517"/>
      <c r="AR105" s="1517"/>
      <c r="AS105" s="1517"/>
      <c r="AT105" s="1517"/>
      <c r="AU105" s="1517"/>
      <c r="AV105" s="1444"/>
      <c r="AW105" s="1517"/>
      <c r="AX105" s="1518"/>
      <c r="AY105" s="1518"/>
      <c r="AZ105" s="1518"/>
      <c r="BA105" s="1518"/>
      <c r="BB105" s="1518"/>
      <c r="BC105" s="1518"/>
      <c r="BD105" s="1444"/>
      <c r="BE105" s="1518"/>
      <c r="BF105" s="1450"/>
      <c r="BG105" s="1519"/>
      <c r="BH105" s="1519"/>
      <c r="BI105" s="1453"/>
      <c r="BJ105" s="1454"/>
      <c r="BK105" s="1447"/>
      <c r="BL105" s="1455"/>
      <c r="BM105" s="1455"/>
      <c r="BN105" s="1455"/>
      <c r="BO105" s="1455"/>
      <c r="BP105" s="1455"/>
      <c r="BQ105" s="1455"/>
      <c r="BR105" s="1455"/>
      <c r="BS105" s="1455"/>
      <c r="BT105" s="1520"/>
      <c r="BU105" s="1444"/>
      <c r="BV105" s="1447"/>
      <c r="BW105" s="1458"/>
      <c r="BX105" s="1458"/>
      <c r="BY105" s="1458"/>
      <c r="BZ105" s="1458"/>
      <c r="CA105" s="1454"/>
      <c r="CB105" s="1519"/>
      <c r="CC105" s="1513"/>
      <c r="CD105" s="1513"/>
      <c r="CE105" s="1513"/>
      <c r="CF105" s="1444"/>
      <c r="CG105" s="1521"/>
      <c r="CH105" s="1450"/>
      <c r="CI105" s="1450"/>
      <c r="CJ105" s="1450"/>
      <c r="CK105" s="1454"/>
      <c r="CL105" s="1447"/>
      <c r="CM105" s="1448"/>
      <c r="CN105" s="1448"/>
      <c r="CO105" s="1448"/>
      <c r="CP105" s="1444"/>
      <c r="CQ105" s="1517"/>
      <c r="CR105" s="1493"/>
      <c r="CS105" s="1447"/>
      <c r="CT105" s="1447"/>
      <c r="CU105" s="1447"/>
      <c r="CV105" s="1447"/>
      <c r="CW105" s="1515"/>
      <c r="CX105" s="1447"/>
      <c r="CY105" s="1447"/>
      <c r="CZ105" s="1447"/>
      <c r="DA105" s="1447"/>
      <c r="DB105" s="1447"/>
      <c r="DC105" s="1447"/>
      <c r="DD105" s="1454"/>
      <c r="DE105" s="1516"/>
      <c r="DF105" s="1514"/>
      <c r="DG105" s="1514"/>
      <c r="DH105" s="1440"/>
      <c r="DI105" s="1522"/>
    </row>
    <row r="106">
      <c r="A106" s="1437"/>
      <c r="B106" s="1439"/>
      <c r="C106" s="1512"/>
      <c r="D106" s="1440"/>
      <c r="E106" s="1440"/>
      <c r="F106" s="1440"/>
      <c r="G106" s="1440"/>
      <c r="H106" s="1441"/>
      <c r="I106" s="1440"/>
      <c r="J106" s="1440"/>
      <c r="K106" s="1441"/>
      <c r="L106" s="1440"/>
      <c r="M106" s="1440"/>
      <c r="N106" s="1440"/>
      <c r="O106" s="1440"/>
      <c r="P106" s="1440"/>
      <c r="Q106" s="1440"/>
      <c r="R106" s="1440"/>
      <c r="S106" s="1441"/>
      <c r="T106" s="1440"/>
      <c r="U106" s="1440"/>
      <c r="V106" s="1440"/>
      <c r="W106" s="1440"/>
      <c r="X106" s="1440"/>
      <c r="Y106" s="1440"/>
      <c r="Z106" s="1440"/>
      <c r="AA106" s="1440"/>
      <c r="AB106" s="1441"/>
      <c r="AC106" s="1513"/>
      <c r="AD106" s="1440"/>
      <c r="AE106" s="1440"/>
      <c r="AF106" s="1440"/>
      <c r="AG106" s="1440"/>
      <c r="AH106" s="1440"/>
      <c r="AI106" s="1440"/>
      <c r="AJ106" s="1440"/>
      <c r="AK106" s="1444"/>
      <c r="AL106" s="1514"/>
      <c r="AM106" s="1515"/>
      <c r="AN106" s="1441"/>
      <c r="AO106" s="1516"/>
      <c r="AP106" s="1517"/>
      <c r="AQ106" s="1517"/>
      <c r="AR106" s="1517"/>
      <c r="AS106" s="1517"/>
      <c r="AT106" s="1517"/>
      <c r="AU106" s="1517"/>
      <c r="AV106" s="1444"/>
      <c r="AW106" s="1517"/>
      <c r="AX106" s="1518"/>
      <c r="AY106" s="1518"/>
      <c r="AZ106" s="1518"/>
      <c r="BA106" s="1518"/>
      <c r="BB106" s="1518"/>
      <c r="BC106" s="1518"/>
      <c r="BD106" s="1444"/>
      <c r="BE106" s="1518"/>
      <c r="BF106" s="1450"/>
      <c r="BG106" s="1519"/>
      <c r="BH106" s="1519"/>
      <c r="BI106" s="1453"/>
      <c r="BJ106" s="1454"/>
      <c r="BK106" s="1447"/>
      <c r="BL106" s="1455"/>
      <c r="BM106" s="1455"/>
      <c r="BN106" s="1455"/>
      <c r="BO106" s="1455"/>
      <c r="BP106" s="1455"/>
      <c r="BQ106" s="1455"/>
      <c r="BR106" s="1455"/>
      <c r="BS106" s="1455"/>
      <c r="BT106" s="1520"/>
      <c r="BU106" s="1444"/>
      <c r="BV106" s="1447"/>
      <c r="BW106" s="1458"/>
      <c r="BX106" s="1458"/>
      <c r="BY106" s="1458"/>
      <c r="BZ106" s="1458"/>
      <c r="CA106" s="1454"/>
      <c r="CB106" s="1519"/>
      <c r="CC106" s="1513"/>
      <c r="CD106" s="1513"/>
      <c r="CE106" s="1513"/>
      <c r="CF106" s="1444"/>
      <c r="CG106" s="1521"/>
      <c r="CH106" s="1450"/>
      <c r="CI106" s="1450"/>
      <c r="CJ106" s="1450"/>
      <c r="CK106" s="1454"/>
      <c r="CL106" s="1447"/>
      <c r="CM106" s="1448"/>
      <c r="CN106" s="1448"/>
      <c r="CO106" s="1448"/>
      <c r="CP106" s="1444"/>
      <c r="CQ106" s="1517"/>
      <c r="CR106" s="1493"/>
      <c r="CS106" s="1447"/>
      <c r="CT106" s="1447"/>
      <c r="CU106" s="1447"/>
      <c r="CV106" s="1447"/>
      <c r="CW106" s="1515"/>
      <c r="CX106" s="1447"/>
      <c r="CY106" s="1447"/>
      <c r="CZ106" s="1447"/>
      <c r="DA106" s="1447"/>
      <c r="DB106" s="1447"/>
      <c r="DC106" s="1447"/>
      <c r="DD106" s="1454"/>
      <c r="DE106" s="1516"/>
      <c r="DF106" s="1514"/>
      <c r="DG106" s="1514"/>
      <c r="DH106" s="1440"/>
      <c r="DI106" s="1522"/>
    </row>
    <row r="107">
      <c r="A107" s="1437"/>
      <c r="B107" s="1439"/>
      <c r="C107" s="1512"/>
      <c r="D107" s="1440"/>
      <c r="E107" s="1440"/>
      <c r="F107" s="1440"/>
      <c r="G107" s="1440"/>
      <c r="H107" s="1441"/>
      <c r="I107" s="1440"/>
      <c r="J107" s="1440"/>
      <c r="K107" s="1441"/>
      <c r="L107" s="1440"/>
      <c r="M107" s="1440"/>
      <c r="N107" s="1440"/>
      <c r="O107" s="1440"/>
      <c r="P107" s="1440"/>
      <c r="Q107" s="1440"/>
      <c r="R107" s="1440"/>
      <c r="S107" s="1441"/>
      <c r="T107" s="1440"/>
      <c r="U107" s="1440"/>
      <c r="V107" s="1440"/>
      <c r="W107" s="1440"/>
      <c r="X107" s="1440"/>
      <c r="Y107" s="1440"/>
      <c r="Z107" s="1440"/>
      <c r="AA107" s="1440"/>
      <c r="AB107" s="1441"/>
      <c r="AC107" s="1513"/>
      <c r="AD107" s="1440"/>
      <c r="AE107" s="1440"/>
      <c r="AF107" s="1440"/>
      <c r="AG107" s="1440"/>
      <c r="AH107" s="1440"/>
      <c r="AI107" s="1440"/>
      <c r="AJ107" s="1440"/>
      <c r="AK107" s="1444"/>
      <c r="AL107" s="1514"/>
      <c r="AM107" s="1515"/>
      <c r="AN107" s="1441"/>
      <c r="AO107" s="1516"/>
      <c r="AP107" s="1517"/>
      <c r="AQ107" s="1517"/>
      <c r="AR107" s="1517"/>
      <c r="AS107" s="1517"/>
      <c r="AT107" s="1517"/>
      <c r="AU107" s="1517"/>
      <c r="AV107" s="1444"/>
      <c r="AW107" s="1517"/>
      <c r="AX107" s="1518"/>
      <c r="AY107" s="1518"/>
      <c r="AZ107" s="1518"/>
      <c r="BA107" s="1518"/>
      <c r="BB107" s="1518"/>
      <c r="BC107" s="1518"/>
      <c r="BD107" s="1444"/>
      <c r="BE107" s="1518"/>
      <c r="BF107" s="1450"/>
      <c r="BG107" s="1519"/>
      <c r="BH107" s="1519"/>
      <c r="BI107" s="1453"/>
      <c r="BJ107" s="1454"/>
      <c r="BK107" s="1447"/>
      <c r="BL107" s="1455"/>
      <c r="BM107" s="1455"/>
      <c r="BN107" s="1455"/>
      <c r="BO107" s="1455"/>
      <c r="BP107" s="1455"/>
      <c r="BQ107" s="1455"/>
      <c r="BR107" s="1455"/>
      <c r="BS107" s="1455"/>
      <c r="BT107" s="1520"/>
      <c r="BU107" s="1444"/>
      <c r="BV107" s="1447"/>
      <c r="BW107" s="1458"/>
      <c r="BX107" s="1458"/>
      <c r="BY107" s="1458"/>
      <c r="BZ107" s="1458"/>
      <c r="CA107" s="1454"/>
      <c r="CB107" s="1519"/>
      <c r="CC107" s="1513"/>
      <c r="CD107" s="1513"/>
      <c r="CE107" s="1513"/>
      <c r="CF107" s="1444"/>
      <c r="CG107" s="1521"/>
      <c r="CH107" s="1450"/>
      <c r="CI107" s="1450"/>
      <c r="CJ107" s="1450"/>
      <c r="CK107" s="1454"/>
      <c r="CL107" s="1447"/>
      <c r="CM107" s="1448"/>
      <c r="CN107" s="1448"/>
      <c r="CO107" s="1448"/>
      <c r="CP107" s="1444"/>
      <c r="CQ107" s="1517"/>
      <c r="CR107" s="1493"/>
      <c r="CS107" s="1447"/>
      <c r="CT107" s="1447"/>
      <c r="CU107" s="1447"/>
      <c r="CV107" s="1447"/>
      <c r="CW107" s="1515"/>
      <c r="CX107" s="1447"/>
      <c r="CY107" s="1447"/>
      <c r="CZ107" s="1447"/>
      <c r="DA107" s="1447"/>
      <c r="DB107" s="1447"/>
      <c r="DC107" s="1447"/>
      <c r="DD107" s="1454"/>
      <c r="DE107" s="1516"/>
      <c r="DF107" s="1514"/>
      <c r="DG107" s="1514"/>
      <c r="DH107" s="1440"/>
      <c r="DI107" s="1522"/>
    </row>
    <row r="108">
      <c r="A108" s="1437"/>
      <c r="B108" s="1439"/>
      <c r="C108" s="1512"/>
      <c r="D108" s="1440"/>
      <c r="E108" s="1440"/>
      <c r="F108" s="1440"/>
      <c r="G108" s="1440"/>
      <c r="H108" s="1441"/>
      <c r="I108" s="1440"/>
      <c r="J108" s="1440"/>
      <c r="K108" s="1441"/>
      <c r="L108" s="1440"/>
      <c r="M108" s="1440"/>
      <c r="N108" s="1440"/>
      <c r="O108" s="1440"/>
      <c r="P108" s="1440"/>
      <c r="Q108" s="1440"/>
      <c r="R108" s="1440"/>
      <c r="S108" s="1441"/>
      <c r="T108" s="1440"/>
      <c r="U108" s="1440"/>
      <c r="V108" s="1440"/>
      <c r="W108" s="1440"/>
      <c r="X108" s="1440"/>
      <c r="Y108" s="1440"/>
      <c r="Z108" s="1440"/>
      <c r="AA108" s="1440"/>
      <c r="AB108" s="1441"/>
      <c r="AC108" s="1513"/>
      <c r="AD108" s="1440"/>
      <c r="AE108" s="1440"/>
      <c r="AF108" s="1440"/>
      <c r="AG108" s="1440"/>
      <c r="AH108" s="1440"/>
      <c r="AI108" s="1440"/>
      <c r="AJ108" s="1440"/>
      <c r="AK108" s="1444"/>
      <c r="AL108" s="1514"/>
      <c r="AM108" s="1515"/>
      <c r="AN108" s="1441"/>
      <c r="AO108" s="1516"/>
      <c r="AP108" s="1517"/>
      <c r="AQ108" s="1517"/>
      <c r="AR108" s="1517"/>
      <c r="AS108" s="1517"/>
      <c r="AT108" s="1517"/>
      <c r="AU108" s="1517"/>
      <c r="AV108" s="1444"/>
      <c r="AW108" s="1517"/>
      <c r="AX108" s="1518"/>
      <c r="AY108" s="1518"/>
      <c r="AZ108" s="1518"/>
      <c r="BA108" s="1518"/>
      <c r="BB108" s="1518"/>
      <c r="BC108" s="1518"/>
      <c r="BD108" s="1444"/>
      <c r="BE108" s="1518"/>
      <c r="BF108" s="1450"/>
      <c r="BG108" s="1519"/>
      <c r="BH108" s="1519"/>
      <c r="BI108" s="1453"/>
      <c r="BJ108" s="1454"/>
      <c r="BK108" s="1447"/>
      <c r="BL108" s="1455"/>
      <c r="BM108" s="1455"/>
      <c r="BN108" s="1455"/>
      <c r="BO108" s="1455"/>
      <c r="BP108" s="1455"/>
      <c r="BQ108" s="1455"/>
      <c r="BR108" s="1455"/>
      <c r="BS108" s="1455"/>
      <c r="BT108" s="1520"/>
      <c r="BU108" s="1444"/>
      <c r="BV108" s="1447"/>
      <c r="BW108" s="1458"/>
      <c r="BX108" s="1458"/>
      <c r="BY108" s="1458"/>
      <c r="BZ108" s="1458"/>
      <c r="CA108" s="1454"/>
      <c r="CB108" s="1519"/>
      <c r="CC108" s="1513"/>
      <c r="CD108" s="1513"/>
      <c r="CE108" s="1513"/>
      <c r="CF108" s="1444"/>
      <c r="CG108" s="1521"/>
      <c r="CH108" s="1450"/>
      <c r="CI108" s="1450"/>
      <c r="CJ108" s="1450"/>
      <c r="CK108" s="1454"/>
      <c r="CL108" s="1447"/>
      <c r="CM108" s="1448"/>
      <c r="CN108" s="1448"/>
      <c r="CO108" s="1448"/>
      <c r="CP108" s="1444"/>
      <c r="CQ108" s="1517"/>
      <c r="CR108" s="1493"/>
      <c r="CS108" s="1447"/>
      <c r="CT108" s="1447"/>
      <c r="CU108" s="1447"/>
      <c r="CV108" s="1447"/>
      <c r="CW108" s="1515"/>
      <c r="CX108" s="1447"/>
      <c r="CY108" s="1447"/>
      <c r="CZ108" s="1447"/>
      <c r="DA108" s="1447"/>
      <c r="DB108" s="1447"/>
      <c r="DC108" s="1447"/>
      <c r="DD108" s="1454"/>
      <c r="DE108" s="1516"/>
      <c r="DF108" s="1514"/>
      <c r="DG108" s="1514"/>
      <c r="DH108" s="1440"/>
      <c r="DI108" s="1522"/>
    </row>
    <row r="109">
      <c r="A109" s="1437"/>
      <c r="B109" s="1439"/>
      <c r="C109" s="1512"/>
      <c r="D109" s="1440"/>
      <c r="E109" s="1440"/>
      <c r="F109" s="1440"/>
      <c r="G109" s="1440"/>
      <c r="H109" s="1441"/>
      <c r="I109" s="1440"/>
      <c r="J109" s="1440"/>
      <c r="K109" s="1441"/>
      <c r="L109" s="1440"/>
      <c r="M109" s="1440"/>
      <c r="N109" s="1440"/>
      <c r="O109" s="1440"/>
      <c r="P109" s="1440"/>
      <c r="Q109" s="1440"/>
      <c r="R109" s="1440"/>
      <c r="S109" s="1441"/>
      <c r="T109" s="1440"/>
      <c r="U109" s="1440"/>
      <c r="V109" s="1440"/>
      <c r="W109" s="1440"/>
      <c r="X109" s="1440"/>
      <c r="Y109" s="1440"/>
      <c r="Z109" s="1440"/>
      <c r="AA109" s="1440"/>
      <c r="AB109" s="1441"/>
      <c r="AC109" s="1513"/>
      <c r="AD109" s="1440"/>
      <c r="AE109" s="1440"/>
      <c r="AF109" s="1440"/>
      <c r="AG109" s="1440"/>
      <c r="AH109" s="1440"/>
      <c r="AI109" s="1440"/>
      <c r="AJ109" s="1440"/>
      <c r="AK109" s="1444"/>
      <c r="AL109" s="1514"/>
      <c r="AM109" s="1515"/>
      <c r="AN109" s="1441"/>
      <c r="AO109" s="1516"/>
      <c r="AP109" s="1517"/>
      <c r="AQ109" s="1517"/>
      <c r="AR109" s="1517"/>
      <c r="AS109" s="1517"/>
      <c r="AT109" s="1517"/>
      <c r="AU109" s="1517"/>
      <c r="AV109" s="1444"/>
      <c r="AW109" s="1517"/>
      <c r="AX109" s="1518"/>
      <c r="AY109" s="1518"/>
      <c r="AZ109" s="1518"/>
      <c r="BA109" s="1518"/>
      <c r="BB109" s="1518"/>
      <c r="BC109" s="1518"/>
      <c r="BD109" s="1444"/>
      <c r="BE109" s="1518"/>
      <c r="BF109" s="1450"/>
      <c r="BG109" s="1519"/>
      <c r="BH109" s="1519"/>
      <c r="BI109" s="1453"/>
      <c r="BJ109" s="1454"/>
      <c r="BK109" s="1447"/>
      <c r="BL109" s="1455"/>
      <c r="BM109" s="1455"/>
      <c r="BN109" s="1455"/>
      <c r="BO109" s="1455"/>
      <c r="BP109" s="1455"/>
      <c r="BQ109" s="1455"/>
      <c r="BR109" s="1455"/>
      <c r="BS109" s="1455"/>
      <c r="BT109" s="1520"/>
      <c r="BU109" s="1444"/>
      <c r="BV109" s="1447"/>
      <c r="BW109" s="1458"/>
      <c r="BX109" s="1458"/>
      <c r="BY109" s="1458"/>
      <c r="BZ109" s="1458"/>
      <c r="CA109" s="1454"/>
      <c r="CB109" s="1519"/>
      <c r="CC109" s="1513"/>
      <c r="CD109" s="1513"/>
      <c r="CE109" s="1513"/>
      <c r="CF109" s="1444"/>
      <c r="CG109" s="1521"/>
      <c r="CH109" s="1450"/>
      <c r="CI109" s="1450"/>
      <c r="CJ109" s="1450"/>
      <c r="CK109" s="1454"/>
      <c r="CL109" s="1447"/>
      <c r="CM109" s="1448"/>
      <c r="CN109" s="1448"/>
      <c r="CO109" s="1448"/>
      <c r="CP109" s="1444"/>
      <c r="CQ109" s="1517"/>
      <c r="CR109" s="1493"/>
      <c r="CS109" s="1447"/>
      <c r="CT109" s="1447"/>
      <c r="CU109" s="1447"/>
      <c r="CV109" s="1447"/>
      <c r="CW109" s="1515"/>
      <c r="CX109" s="1447"/>
      <c r="CY109" s="1447"/>
      <c r="CZ109" s="1447"/>
      <c r="DA109" s="1447"/>
      <c r="DB109" s="1447"/>
      <c r="DC109" s="1447"/>
      <c r="DD109" s="1454"/>
      <c r="DE109" s="1516"/>
      <c r="DF109" s="1514"/>
      <c r="DG109" s="1514"/>
      <c r="DH109" s="1440"/>
      <c r="DI109" s="1522"/>
    </row>
    <row r="110">
      <c r="A110" s="1437"/>
      <c r="B110" s="1439"/>
      <c r="C110" s="1512"/>
      <c r="D110" s="1440"/>
      <c r="E110" s="1440"/>
      <c r="F110" s="1440"/>
      <c r="G110" s="1440"/>
      <c r="H110" s="1441"/>
      <c r="I110" s="1440"/>
      <c r="J110" s="1440"/>
      <c r="K110" s="1441"/>
      <c r="L110" s="1440"/>
      <c r="M110" s="1440"/>
      <c r="N110" s="1440"/>
      <c r="O110" s="1440"/>
      <c r="P110" s="1440"/>
      <c r="Q110" s="1440"/>
      <c r="R110" s="1440"/>
      <c r="S110" s="1441"/>
      <c r="T110" s="1440"/>
      <c r="U110" s="1440"/>
      <c r="V110" s="1440"/>
      <c r="W110" s="1440"/>
      <c r="X110" s="1440"/>
      <c r="Y110" s="1440"/>
      <c r="Z110" s="1440"/>
      <c r="AA110" s="1440"/>
      <c r="AB110" s="1441"/>
      <c r="AC110" s="1513"/>
      <c r="AD110" s="1440"/>
      <c r="AE110" s="1440"/>
      <c r="AF110" s="1440"/>
      <c r="AG110" s="1440"/>
      <c r="AH110" s="1440"/>
      <c r="AI110" s="1440"/>
      <c r="AJ110" s="1440"/>
      <c r="AK110" s="1444"/>
      <c r="AL110" s="1514"/>
      <c r="AM110" s="1515"/>
      <c r="AN110" s="1441"/>
      <c r="AO110" s="1516"/>
      <c r="AP110" s="1517"/>
      <c r="AQ110" s="1517"/>
      <c r="AR110" s="1517"/>
      <c r="AS110" s="1517"/>
      <c r="AT110" s="1517"/>
      <c r="AU110" s="1517"/>
      <c r="AV110" s="1444"/>
      <c r="AW110" s="1517"/>
      <c r="AX110" s="1518"/>
      <c r="AY110" s="1518"/>
      <c r="AZ110" s="1518"/>
      <c r="BA110" s="1518"/>
      <c r="BB110" s="1518"/>
      <c r="BC110" s="1518"/>
      <c r="BD110" s="1444"/>
      <c r="BE110" s="1518"/>
      <c r="BF110" s="1450"/>
      <c r="BG110" s="1519"/>
      <c r="BH110" s="1519"/>
      <c r="BI110" s="1453"/>
      <c r="BJ110" s="1454"/>
      <c r="BK110" s="1447"/>
      <c r="BL110" s="1455"/>
      <c r="BM110" s="1455"/>
      <c r="BN110" s="1455"/>
      <c r="BO110" s="1455"/>
      <c r="BP110" s="1455"/>
      <c r="BQ110" s="1455"/>
      <c r="BR110" s="1455"/>
      <c r="BS110" s="1455"/>
      <c r="BT110" s="1520"/>
      <c r="BU110" s="1444"/>
      <c r="BV110" s="1447"/>
      <c r="BW110" s="1458"/>
      <c r="BX110" s="1458"/>
      <c r="BY110" s="1458"/>
      <c r="BZ110" s="1458"/>
      <c r="CA110" s="1454"/>
      <c r="CB110" s="1519"/>
      <c r="CC110" s="1513"/>
      <c r="CD110" s="1513"/>
      <c r="CE110" s="1513"/>
      <c r="CF110" s="1444"/>
      <c r="CG110" s="1521"/>
      <c r="CH110" s="1450"/>
      <c r="CI110" s="1450"/>
      <c r="CJ110" s="1450"/>
      <c r="CK110" s="1454"/>
      <c r="CL110" s="1447"/>
      <c r="CM110" s="1448"/>
      <c r="CN110" s="1448"/>
      <c r="CO110" s="1448"/>
      <c r="CP110" s="1444"/>
      <c r="CQ110" s="1517"/>
      <c r="CR110" s="1493"/>
      <c r="CS110" s="1447"/>
      <c r="CT110" s="1447"/>
      <c r="CU110" s="1447"/>
      <c r="CV110" s="1447"/>
      <c r="CW110" s="1515"/>
      <c r="CX110" s="1447"/>
      <c r="CY110" s="1447"/>
      <c r="CZ110" s="1447"/>
      <c r="DA110" s="1447"/>
      <c r="DB110" s="1447"/>
      <c r="DC110" s="1447"/>
      <c r="DD110" s="1454"/>
      <c r="DE110" s="1516"/>
      <c r="DF110" s="1514"/>
      <c r="DG110" s="1514"/>
      <c r="DH110" s="1440"/>
      <c r="DI110" s="152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1" t="s">
        <v>43</v>
      </c>
      <c r="B1" s="1201" t="s">
        <v>7350</v>
      </c>
      <c r="C1" s="1523" t="s">
        <v>7351</v>
      </c>
      <c r="D1" s="1524" t="s">
        <v>10341</v>
      </c>
      <c r="E1" s="1525" t="s">
        <v>6421</v>
      </c>
      <c r="F1" s="1526" t="s">
        <v>6648</v>
      </c>
      <c r="G1" s="1527" t="s">
        <v>38</v>
      </c>
      <c r="H1" s="1528" t="s">
        <v>36</v>
      </c>
      <c r="I1" s="1524" t="s">
        <v>10342</v>
      </c>
      <c r="J1" s="1529" t="s">
        <v>39</v>
      </c>
      <c r="K1" s="1530" t="s">
        <v>6601</v>
      </c>
      <c r="L1" s="1210" t="s">
        <v>7383</v>
      </c>
      <c r="M1" s="1531" t="s">
        <v>7384</v>
      </c>
      <c r="N1" s="1532" t="s">
        <v>7385</v>
      </c>
      <c r="O1" s="1200" t="s">
        <v>7386</v>
      </c>
    </row>
    <row r="2" ht="15.75" customHeight="1">
      <c r="A2" s="1213" t="s">
        <v>7387</v>
      </c>
      <c r="B2" s="1533" t="s">
        <v>7388</v>
      </c>
      <c r="C2" s="1534">
        <v>0.04998842592592593</v>
      </c>
      <c r="D2" s="1216" t="s">
        <v>10343</v>
      </c>
      <c r="E2" s="1535" t="s">
        <v>10344</v>
      </c>
      <c r="F2" s="1536" t="s">
        <v>10345</v>
      </c>
      <c r="G2" s="1219" t="s">
        <v>10346</v>
      </c>
      <c r="H2" s="1221" t="s">
        <v>10347</v>
      </c>
      <c r="I2" s="1216" t="s">
        <v>10348</v>
      </c>
      <c r="J2" s="1222" t="s">
        <v>10349</v>
      </c>
      <c r="K2" s="1223" t="s">
        <v>10350</v>
      </c>
      <c r="L2" s="1224" t="s">
        <v>7413</v>
      </c>
      <c r="M2" s="1534">
        <v>0.05087962962962963</v>
      </c>
      <c r="N2" s="1537" t="str">
        <f t="shared" ref="N2:N20" si="1">TEXT(M2-C2, "m:ss")</f>
        <v>1:17</v>
      </c>
      <c r="O2" s="1226"/>
    </row>
    <row r="3" ht="15.75" customHeight="1">
      <c r="A3" s="1227" t="s">
        <v>7415</v>
      </c>
      <c r="B3" s="1538" t="s">
        <v>7416</v>
      </c>
      <c r="C3" s="1534">
        <v>0.051458333333333335</v>
      </c>
      <c r="D3" s="1216" t="s">
        <v>10351</v>
      </c>
      <c r="E3" s="1539" t="s">
        <v>10352</v>
      </c>
      <c r="F3" s="1218" t="s">
        <v>10353</v>
      </c>
      <c r="G3" s="1219" t="s">
        <v>10354</v>
      </c>
      <c r="H3" s="1221" t="s">
        <v>10355</v>
      </c>
      <c r="I3" s="1216" t="s">
        <v>10356</v>
      </c>
      <c r="J3" s="1222" t="s">
        <v>10357</v>
      </c>
      <c r="K3" s="1223" t="s">
        <v>10358</v>
      </c>
      <c r="L3" s="1224" t="s">
        <v>7815</v>
      </c>
      <c r="M3" s="1534">
        <v>0.05236111111111111</v>
      </c>
      <c r="N3" s="1537" t="str">
        <f t="shared" si="1"/>
        <v>1:18</v>
      </c>
    </row>
    <row r="4" ht="15.75" customHeight="1">
      <c r="A4" s="1229" t="s">
        <v>7449</v>
      </c>
      <c r="B4" s="1540" t="s">
        <v>7450</v>
      </c>
      <c r="C4" s="1534">
        <f>C17</f>
        <v>0.05158564815</v>
      </c>
      <c r="D4" s="1216" t="s">
        <v>10359</v>
      </c>
      <c r="E4" s="1539" t="s">
        <v>10360</v>
      </c>
      <c r="F4" s="1218" t="s">
        <v>10361</v>
      </c>
      <c r="G4" s="1219" t="s">
        <v>10362</v>
      </c>
      <c r="H4" s="1221" t="s">
        <v>10363</v>
      </c>
      <c r="I4" s="1216" t="s">
        <v>10364</v>
      </c>
      <c r="J4" s="1222" t="s">
        <v>10365</v>
      </c>
      <c r="K4" s="1223" t="s">
        <v>10366</v>
      </c>
      <c r="L4" s="1224" t="s">
        <v>7481</v>
      </c>
      <c r="M4" s="1537">
        <f>M17</f>
        <v>0.0521412037</v>
      </c>
      <c r="N4" s="1537" t="str">
        <f t="shared" si="1"/>
        <v>0:48</v>
      </c>
    </row>
    <row r="5" ht="15.75" customHeight="1">
      <c r="A5" s="1232" t="s">
        <v>327</v>
      </c>
      <c r="B5" s="1541" t="s">
        <v>7388</v>
      </c>
      <c r="C5" s="1542">
        <v>0.05</v>
      </c>
      <c r="D5" s="1248" t="s">
        <v>10367</v>
      </c>
      <c r="E5" s="1543" t="s">
        <v>10344</v>
      </c>
      <c r="F5" s="1252" t="s">
        <v>10345</v>
      </c>
      <c r="G5" s="1252" t="s">
        <v>10346</v>
      </c>
      <c r="H5" s="1252" t="s">
        <v>10347</v>
      </c>
      <c r="I5" s="1248" t="s">
        <v>10368</v>
      </c>
      <c r="J5" s="1252" t="s">
        <v>10369</v>
      </c>
      <c r="K5" s="1252" t="s">
        <v>10350</v>
      </c>
      <c r="L5" s="1253" t="s">
        <v>7493</v>
      </c>
      <c r="M5" s="1544">
        <v>0.05087962962962963</v>
      </c>
      <c r="N5" s="1545" t="str">
        <f t="shared" si="1"/>
        <v>1:16</v>
      </c>
      <c r="O5" s="1253" t="s">
        <v>10370</v>
      </c>
    </row>
    <row r="6" ht="15.75" customHeight="1">
      <c r="A6" s="1245" t="s">
        <v>5678</v>
      </c>
      <c r="B6" s="1541" t="s">
        <v>7388</v>
      </c>
      <c r="C6" s="1546">
        <v>0.050416666666666665</v>
      </c>
      <c r="D6" s="1253" t="s">
        <v>10371</v>
      </c>
      <c r="E6" s="1547" t="s">
        <v>10372</v>
      </c>
      <c r="F6" s="1248" t="s">
        <v>10373</v>
      </c>
      <c r="G6" s="1248" t="s">
        <v>10374</v>
      </c>
      <c r="H6" s="1253" t="s">
        <v>10375</v>
      </c>
      <c r="I6" s="1543" t="s">
        <v>10348</v>
      </c>
      <c r="J6" s="1253" t="s">
        <v>10376</v>
      </c>
      <c r="K6" s="1253" t="s">
        <v>10377</v>
      </c>
      <c r="L6" s="1248" t="s">
        <v>10378</v>
      </c>
      <c r="M6" s="1544">
        <v>0.0512037037037037</v>
      </c>
      <c r="N6" s="1545" t="str">
        <f t="shared" si="1"/>
        <v>1:08</v>
      </c>
      <c r="O6" s="1253" t="s">
        <v>10370</v>
      </c>
    </row>
    <row r="7" ht="15.75" customHeight="1">
      <c r="A7" s="1288" t="s">
        <v>1555</v>
      </c>
      <c r="B7" s="1541" t="s">
        <v>7388</v>
      </c>
      <c r="C7" s="1542">
        <v>0.05061342592592592</v>
      </c>
      <c r="D7" s="1543" t="s">
        <v>10343</v>
      </c>
      <c r="E7" s="1547" t="s">
        <v>10379</v>
      </c>
      <c r="F7" s="1253" t="s">
        <v>10380</v>
      </c>
      <c r="G7" s="1253" t="s">
        <v>10381</v>
      </c>
      <c r="H7" s="1253" t="s">
        <v>10382</v>
      </c>
      <c r="I7" s="1253" t="s">
        <v>10383</v>
      </c>
      <c r="J7" s="1253" t="s">
        <v>10384</v>
      </c>
      <c r="K7" s="1253" t="s">
        <v>10385</v>
      </c>
      <c r="L7" s="1253" t="s">
        <v>5586</v>
      </c>
      <c r="M7" s="1544">
        <v>0.05153935185185185</v>
      </c>
      <c r="N7" s="1545" t="str">
        <f t="shared" si="1"/>
        <v>1:20</v>
      </c>
      <c r="O7" s="1253" t="s">
        <v>10370</v>
      </c>
    </row>
    <row r="8" ht="15.75" customHeight="1">
      <c r="A8" s="1232" t="s">
        <v>5775</v>
      </c>
      <c r="B8" s="1541" t="s">
        <v>7388</v>
      </c>
      <c r="C8" s="1542">
        <v>0.05068287037037037</v>
      </c>
      <c r="D8" s="1253" t="s">
        <v>10386</v>
      </c>
      <c r="E8" s="1547" t="s">
        <v>10387</v>
      </c>
      <c r="F8" s="1248" t="s">
        <v>10388</v>
      </c>
      <c r="G8" s="1253" t="s">
        <v>10389</v>
      </c>
      <c r="H8" s="1248" t="s">
        <v>10390</v>
      </c>
      <c r="I8" s="1253" t="s">
        <v>10391</v>
      </c>
      <c r="J8" s="1253" t="s">
        <v>10392</v>
      </c>
      <c r="K8" s="1253" t="s">
        <v>10393</v>
      </c>
      <c r="L8" s="1266" t="s">
        <v>7413</v>
      </c>
      <c r="M8" s="1544">
        <v>0.05164351851851852</v>
      </c>
      <c r="N8" s="1545" t="str">
        <f t="shared" si="1"/>
        <v>1:23</v>
      </c>
      <c r="O8" s="1253" t="s">
        <v>10370</v>
      </c>
    </row>
    <row r="9" ht="15.75" customHeight="1">
      <c r="A9" s="1245" t="s">
        <v>1662</v>
      </c>
      <c r="B9" s="1541" t="s">
        <v>7388</v>
      </c>
      <c r="C9" s="1548">
        <v>0.050729166666666665</v>
      </c>
      <c r="D9" s="1253" t="s">
        <v>10394</v>
      </c>
      <c r="E9" s="1547" t="s">
        <v>10395</v>
      </c>
      <c r="F9" s="1253" t="s">
        <v>10396</v>
      </c>
      <c r="G9" s="1253" t="s">
        <v>10397</v>
      </c>
      <c r="H9" s="1253" t="s">
        <v>10398</v>
      </c>
      <c r="I9" s="1253" t="s">
        <v>9669</v>
      </c>
      <c r="J9" s="1253" t="s">
        <v>10399</v>
      </c>
      <c r="K9" s="1253" t="s">
        <v>10400</v>
      </c>
      <c r="L9" s="1253" t="s">
        <v>10401</v>
      </c>
      <c r="M9" s="1544">
        <v>0.05137731481481481</v>
      </c>
      <c r="N9" s="1545" t="str">
        <f t="shared" si="1"/>
        <v>0:56</v>
      </c>
      <c r="O9" s="1253" t="s">
        <v>10370</v>
      </c>
    </row>
    <row r="10" ht="15.75" customHeight="1">
      <c r="A10" s="1549" t="s">
        <v>2566</v>
      </c>
      <c r="B10" s="1541" t="s">
        <v>7388</v>
      </c>
      <c r="C10" s="1550">
        <v>0.05103009259259259</v>
      </c>
      <c r="D10" s="1253" t="s">
        <v>10402</v>
      </c>
      <c r="E10" s="1547" t="s">
        <v>9079</v>
      </c>
      <c r="F10" s="1253" t="s">
        <v>10403</v>
      </c>
      <c r="G10" s="1253" t="s">
        <v>10404</v>
      </c>
      <c r="H10" s="1253" t="s">
        <v>10405</v>
      </c>
      <c r="I10" s="1253" t="s">
        <v>10406</v>
      </c>
      <c r="J10" s="1253" t="s">
        <v>10407</v>
      </c>
      <c r="K10" s="1253" t="s">
        <v>10408</v>
      </c>
      <c r="L10" s="1253" t="s">
        <v>10409</v>
      </c>
      <c r="M10" s="1544">
        <v>0.051909722222222225</v>
      </c>
      <c r="N10" s="1545" t="str">
        <f t="shared" si="1"/>
        <v>1:16</v>
      </c>
      <c r="O10" s="1253" t="s">
        <v>10370</v>
      </c>
    </row>
    <row r="11">
      <c r="A11" s="1551" t="s">
        <v>6049</v>
      </c>
      <c r="B11" s="1552" t="s">
        <v>7388</v>
      </c>
      <c r="C11" s="1546">
        <v>0.05103009259259259</v>
      </c>
      <c r="D11" s="1341" t="s">
        <v>10410</v>
      </c>
      <c r="E11" s="1251" t="s">
        <v>10411</v>
      </c>
      <c r="F11" s="1253" t="s">
        <v>10412</v>
      </c>
      <c r="G11" s="1253" t="s">
        <v>10413</v>
      </c>
      <c r="H11" s="1253" t="s">
        <v>10414</v>
      </c>
      <c r="I11" s="1253" t="s">
        <v>10415</v>
      </c>
      <c r="J11" s="1253" t="s">
        <v>10416</v>
      </c>
      <c r="K11" s="1253" t="s">
        <v>10417</v>
      </c>
      <c r="L11" s="1253" t="s">
        <v>7695</v>
      </c>
      <c r="M11" s="1544">
        <v>0.05230324074074074</v>
      </c>
      <c r="N11" s="1544" t="str">
        <f t="shared" si="1"/>
        <v>1:50</v>
      </c>
      <c r="O11" s="1253" t="s">
        <v>10418</v>
      </c>
    </row>
    <row r="12" ht="15.75" customHeight="1">
      <c r="A12" s="1232" t="s">
        <v>1109</v>
      </c>
      <c r="B12" s="1541" t="s">
        <v>7388</v>
      </c>
      <c r="C12" s="1542">
        <v>0.05122685185185185</v>
      </c>
      <c r="D12" s="1253" t="s">
        <v>10419</v>
      </c>
      <c r="E12" s="1547" t="s">
        <v>8638</v>
      </c>
      <c r="F12" s="1253" t="s">
        <v>10420</v>
      </c>
      <c r="G12" s="1253" t="s">
        <v>10421</v>
      </c>
      <c r="H12" s="1253" t="s">
        <v>10422</v>
      </c>
      <c r="I12" s="1253" t="s">
        <v>7391</v>
      </c>
      <c r="J12" s="1253" t="s">
        <v>10423</v>
      </c>
      <c r="K12" s="1253" t="s">
        <v>10424</v>
      </c>
      <c r="L12" s="1248" t="s">
        <v>10425</v>
      </c>
      <c r="M12" s="1544">
        <v>0.052037037037037034</v>
      </c>
      <c r="N12" s="1545" t="str">
        <f t="shared" si="1"/>
        <v>1:10</v>
      </c>
      <c r="O12" s="1253" t="s">
        <v>10370</v>
      </c>
    </row>
    <row r="13" ht="15.75" customHeight="1">
      <c r="A13" s="1300" t="s">
        <v>718</v>
      </c>
      <c r="B13" s="1553" t="s">
        <v>7388</v>
      </c>
      <c r="C13" s="1542">
        <v>0.05133101851851852</v>
      </c>
      <c r="D13" s="1253" t="s">
        <v>10426</v>
      </c>
      <c r="E13" s="1251" t="s">
        <v>10427</v>
      </c>
      <c r="F13" s="1253" t="s">
        <v>10428</v>
      </c>
      <c r="G13" s="1248" t="s">
        <v>10429</v>
      </c>
      <c r="H13" s="1248" t="s">
        <v>10430</v>
      </c>
      <c r="I13" s="1253" t="s">
        <v>10431</v>
      </c>
      <c r="J13" s="1253" t="s">
        <v>10432</v>
      </c>
      <c r="K13" s="1253" t="s">
        <v>10433</v>
      </c>
      <c r="L13" s="1253" t="s">
        <v>8145</v>
      </c>
      <c r="M13" s="1544">
        <v>0.05197916666666667</v>
      </c>
      <c r="N13" s="1545" t="str">
        <f t="shared" si="1"/>
        <v>0:56</v>
      </c>
      <c r="O13" s="1253" t="s">
        <v>10434</v>
      </c>
    </row>
    <row r="14" ht="15.75" customHeight="1">
      <c r="A14" s="1245" t="s">
        <v>7744</v>
      </c>
      <c r="B14" s="1541" t="s">
        <v>7388</v>
      </c>
      <c r="C14" s="1546">
        <v>0.05144675925925926</v>
      </c>
      <c r="D14" s="1253" t="s">
        <v>10435</v>
      </c>
      <c r="E14" s="1547" t="s">
        <v>10436</v>
      </c>
      <c r="F14" s="1253" t="s">
        <v>10437</v>
      </c>
      <c r="G14" s="1253" t="s">
        <v>10438</v>
      </c>
      <c r="H14" s="1253" t="s">
        <v>10439</v>
      </c>
      <c r="I14" s="1253" t="s">
        <v>10440</v>
      </c>
      <c r="J14" s="1253" t="s">
        <v>10441</v>
      </c>
      <c r="K14" s="1253" t="s">
        <v>10442</v>
      </c>
      <c r="L14" s="1487" t="s">
        <v>7766</v>
      </c>
      <c r="M14" s="1544">
        <v>0.05258101851851852</v>
      </c>
      <c r="N14" s="1545" t="str">
        <f t="shared" si="1"/>
        <v>1:38</v>
      </c>
      <c r="O14" s="1253" t="s">
        <v>10370</v>
      </c>
    </row>
    <row r="15" ht="15.75" customHeight="1">
      <c r="A15" s="1300" t="s">
        <v>7795</v>
      </c>
      <c r="B15" s="1553" t="s">
        <v>7416</v>
      </c>
      <c r="C15" s="1542">
        <v>0.05146990740740741</v>
      </c>
      <c r="D15" s="1554" t="s">
        <v>10351</v>
      </c>
      <c r="E15" s="1251" t="s">
        <v>8872</v>
      </c>
      <c r="F15" s="1554" t="s">
        <v>10353</v>
      </c>
      <c r="G15" s="1554" t="s">
        <v>10354</v>
      </c>
      <c r="H15" s="1554" t="s">
        <v>10355</v>
      </c>
      <c r="I15" s="1253" t="s">
        <v>10443</v>
      </c>
      <c r="J15" s="1554" t="s">
        <v>10357</v>
      </c>
      <c r="K15" s="1554" t="s">
        <v>10358</v>
      </c>
      <c r="L15" s="1363" t="s">
        <v>7815</v>
      </c>
      <c r="M15" s="1544">
        <v>0.05236111111111111</v>
      </c>
      <c r="N15" s="1545" t="str">
        <f t="shared" si="1"/>
        <v>1:17</v>
      </c>
      <c r="O15" s="1253" t="s">
        <v>10370</v>
      </c>
    </row>
    <row r="16" ht="15.75" customHeight="1">
      <c r="A16" s="1232" t="s">
        <v>5996</v>
      </c>
      <c r="B16" s="1541" t="s">
        <v>7388</v>
      </c>
      <c r="C16" s="1546">
        <v>0.051550925925925924</v>
      </c>
      <c r="D16" s="1253" t="s">
        <v>10444</v>
      </c>
      <c r="E16" s="1547" t="s">
        <v>8858</v>
      </c>
      <c r="F16" s="1253" t="s">
        <v>10445</v>
      </c>
      <c r="G16" s="1253" t="s">
        <v>10446</v>
      </c>
      <c r="H16" s="1253" t="s">
        <v>10447</v>
      </c>
      <c r="I16" s="1253" t="s">
        <v>10448</v>
      </c>
      <c r="J16" s="1253" t="s">
        <v>10449</v>
      </c>
      <c r="K16" s="1253" t="s">
        <v>10450</v>
      </c>
      <c r="L16" s="1487" t="s">
        <v>10451</v>
      </c>
      <c r="M16" s="1544">
        <v>0.05229166666666667</v>
      </c>
      <c r="N16" s="1545" t="str">
        <f t="shared" si="1"/>
        <v>1:04</v>
      </c>
      <c r="O16" s="1253" t="s">
        <v>10370</v>
      </c>
    </row>
    <row r="17">
      <c r="A17" s="1555" t="s">
        <v>1662</v>
      </c>
      <c r="B17" s="1556" t="s">
        <v>7450</v>
      </c>
      <c r="C17" s="1542">
        <v>0.05158564814814815</v>
      </c>
      <c r="D17" s="1557" t="s">
        <v>10359</v>
      </c>
      <c r="E17" s="1558" t="s">
        <v>10360</v>
      </c>
      <c r="F17" s="1557" t="s">
        <v>10361</v>
      </c>
      <c r="G17" s="1557" t="s">
        <v>10362</v>
      </c>
      <c r="H17" s="1557" t="s">
        <v>10363</v>
      </c>
      <c r="I17" s="1557" t="s">
        <v>10364</v>
      </c>
      <c r="J17" s="1557" t="s">
        <v>10365</v>
      </c>
      <c r="K17" s="1557" t="s">
        <v>10366</v>
      </c>
      <c r="L17" s="1557" t="s">
        <v>7481</v>
      </c>
      <c r="M17" s="1544">
        <v>0.052141203703703703</v>
      </c>
      <c r="N17" s="1545" t="str">
        <f t="shared" si="1"/>
        <v>0:48</v>
      </c>
      <c r="O17" s="1253" t="s">
        <v>10452</v>
      </c>
    </row>
    <row r="18" ht="15.75" customHeight="1">
      <c r="A18" s="1300" t="s">
        <v>10453</v>
      </c>
      <c r="B18" s="1553" t="s">
        <v>7388</v>
      </c>
      <c r="C18" s="1542">
        <v>0.051770833333333335</v>
      </c>
      <c r="D18" s="1559" t="s">
        <v>10454</v>
      </c>
      <c r="E18" s="1251" t="s">
        <v>10455</v>
      </c>
      <c r="F18" s="1253" t="s">
        <v>10456</v>
      </c>
      <c r="G18" s="1253" t="s">
        <v>10457</v>
      </c>
      <c r="H18" s="1253" t="s">
        <v>10458</v>
      </c>
      <c r="I18" s="1253" t="s">
        <v>10459</v>
      </c>
      <c r="J18" s="1253" t="s">
        <v>10460</v>
      </c>
      <c r="K18" s="1253" t="s">
        <v>10461</v>
      </c>
      <c r="L18" s="1253" t="s">
        <v>10462</v>
      </c>
      <c r="M18" s="1544">
        <v>0.05238425925925926</v>
      </c>
      <c r="N18" s="1545" t="str">
        <f t="shared" si="1"/>
        <v>0:53</v>
      </c>
      <c r="O18" s="1253" t="s">
        <v>10463</v>
      </c>
    </row>
    <row r="19" ht="15.75" customHeight="1">
      <c r="A19" s="1300" t="s">
        <v>2654</v>
      </c>
      <c r="B19" s="1553" t="s">
        <v>7388</v>
      </c>
      <c r="C19" s="1560">
        <v>0.052210648148148145</v>
      </c>
      <c r="D19" s="1253" t="s">
        <v>10464</v>
      </c>
      <c r="E19" s="1251" t="s">
        <v>10465</v>
      </c>
      <c r="F19" s="1253" t="s">
        <v>10466</v>
      </c>
      <c r="G19" s="1253" t="s">
        <v>10467</v>
      </c>
      <c r="H19" s="1253" t="s">
        <v>10468</v>
      </c>
      <c r="I19" s="1253" t="s">
        <v>10469</v>
      </c>
      <c r="J19" s="1253" t="s">
        <v>10470</v>
      </c>
      <c r="K19" s="1253" t="s">
        <v>10471</v>
      </c>
      <c r="L19" s="1253" t="s">
        <v>10472</v>
      </c>
      <c r="M19" s="1561">
        <v>0.05337962962962963</v>
      </c>
      <c r="N19" s="1545" t="str">
        <f t="shared" si="1"/>
        <v>1:41</v>
      </c>
      <c r="O19" s="1253" t="s">
        <v>10473</v>
      </c>
    </row>
    <row r="20" ht="15.75" customHeight="1">
      <c r="A20" s="1286" t="s">
        <v>806</v>
      </c>
      <c r="B20" s="1553" t="s">
        <v>7416</v>
      </c>
      <c r="C20" s="1546">
        <v>0.05224537037037037</v>
      </c>
      <c r="D20" s="1253" t="s">
        <v>10474</v>
      </c>
      <c r="E20" s="1562" t="s">
        <v>10352</v>
      </c>
      <c r="F20" s="1253" t="s">
        <v>10475</v>
      </c>
      <c r="G20" s="1253" t="s">
        <v>10476</v>
      </c>
      <c r="H20" s="1253" t="s">
        <v>10477</v>
      </c>
      <c r="I20" s="1554" t="s">
        <v>10356</v>
      </c>
      <c r="J20" s="1253" t="s">
        <v>10478</v>
      </c>
      <c r="K20" s="1248" t="s">
        <v>10479</v>
      </c>
      <c r="L20" s="1253" t="s">
        <v>10480</v>
      </c>
      <c r="M20" s="1544">
        <v>0.053043981481481484</v>
      </c>
      <c r="N20" s="1545" t="str">
        <f t="shared" si="1"/>
        <v>1:09</v>
      </c>
      <c r="O20" s="1253" t="s">
        <v>10481</v>
      </c>
    </row>
    <row r="21" ht="15.75" customHeight="1">
      <c r="A21" s="1300" t="s">
        <v>6929</v>
      </c>
      <c r="B21" s="1553" t="s">
        <v>7388</v>
      </c>
      <c r="C21" s="1542">
        <v>0.05268518518518518</v>
      </c>
      <c r="D21" s="1341" t="s">
        <v>10482</v>
      </c>
      <c r="E21" s="1251" t="s">
        <v>10483</v>
      </c>
      <c r="F21" s="1253" t="s">
        <v>10484</v>
      </c>
      <c r="G21" s="1253" t="s">
        <v>10485</v>
      </c>
      <c r="H21" s="1253" t="s">
        <v>10486</v>
      </c>
      <c r="I21" s="1253" t="s">
        <v>10487</v>
      </c>
      <c r="J21" s="1253" t="s">
        <v>10488</v>
      </c>
      <c r="K21" s="1253" t="s">
        <v>10489</v>
      </c>
      <c r="L21" s="1253" t="s">
        <v>8589</v>
      </c>
      <c r="M21" s="1544">
        <v>0.05331018518518518</v>
      </c>
      <c r="N21" s="1563">
        <v>0.03611111111111111</v>
      </c>
      <c r="O21" s="1253" t="s">
        <v>10490</v>
      </c>
    </row>
    <row r="22" ht="15.75" customHeight="1">
      <c r="A22" s="1286" t="s">
        <v>2439</v>
      </c>
      <c r="B22" s="1553" t="s">
        <v>7416</v>
      </c>
      <c r="C22" s="1546">
        <v>0.05292824074074074</v>
      </c>
      <c r="D22" s="1253" t="s">
        <v>10491</v>
      </c>
      <c r="E22" s="1547" t="s">
        <v>10492</v>
      </c>
      <c r="F22" s="1253" t="s">
        <v>10377</v>
      </c>
      <c r="G22" s="1253" t="s">
        <v>10493</v>
      </c>
      <c r="H22" s="1253" t="s">
        <v>10494</v>
      </c>
      <c r="I22" s="1253" t="s">
        <v>10495</v>
      </c>
      <c r="J22" s="1253" t="s">
        <v>10496</v>
      </c>
      <c r="K22" s="1253" t="s">
        <v>10497</v>
      </c>
      <c r="L22" s="1253" t="s">
        <v>10498</v>
      </c>
      <c r="M22" s="1544">
        <v>0.054421296296296294</v>
      </c>
      <c r="N22" s="1545" t="str">
        <f t="shared" ref="N22:N27" si="2">TEXT(M22-C22, "m:ss")</f>
        <v>2:09</v>
      </c>
      <c r="O22" s="1253" t="s">
        <v>10499</v>
      </c>
    </row>
    <row r="23" ht="15.75" customHeight="1">
      <c r="A23" s="1551" t="s">
        <v>6199</v>
      </c>
      <c r="B23" s="1553" t="s">
        <v>7388</v>
      </c>
      <c r="C23" s="1546">
        <v>0.05295138888888889</v>
      </c>
      <c r="D23" s="1253" t="s">
        <v>10500</v>
      </c>
      <c r="E23" s="1251" t="s">
        <v>10501</v>
      </c>
      <c r="F23" s="1253" t="s">
        <v>10502</v>
      </c>
      <c r="G23" s="1253" t="s">
        <v>10503</v>
      </c>
      <c r="H23" s="1253" t="s">
        <v>10504</v>
      </c>
      <c r="I23" s="1253" t="s">
        <v>7818</v>
      </c>
      <c r="J23" s="1253" t="s">
        <v>10505</v>
      </c>
      <c r="K23" s="1253" t="s">
        <v>10506</v>
      </c>
      <c r="L23" s="1253" t="s">
        <v>8498</v>
      </c>
      <c r="M23" s="1544">
        <v>0.05430555555555556</v>
      </c>
      <c r="N23" s="1545" t="str">
        <f t="shared" si="2"/>
        <v>1:57</v>
      </c>
      <c r="O23" s="1253" t="s">
        <v>10370</v>
      </c>
    </row>
    <row r="24" ht="15.75" customHeight="1">
      <c r="A24" s="1286" t="s">
        <v>1496</v>
      </c>
      <c r="B24" s="1556" t="s">
        <v>7450</v>
      </c>
      <c r="C24" s="1546">
        <v>0.05296296296296296</v>
      </c>
      <c r="D24" s="1341" t="s">
        <v>10507</v>
      </c>
      <c r="E24" s="1251" t="s">
        <v>10508</v>
      </c>
      <c r="F24" s="1253" t="s">
        <v>10509</v>
      </c>
      <c r="G24" s="1253" t="s">
        <v>10510</v>
      </c>
      <c r="H24" s="1253" t="s">
        <v>10511</v>
      </c>
      <c r="I24" s="1253" t="s">
        <v>8058</v>
      </c>
      <c r="J24" s="1253" t="s">
        <v>10512</v>
      </c>
      <c r="K24" s="1253" t="s">
        <v>10513</v>
      </c>
      <c r="L24" s="1253" t="s">
        <v>7671</v>
      </c>
      <c r="M24" s="1544">
        <v>0.053912037037037036</v>
      </c>
      <c r="N24" s="1544" t="str">
        <f t="shared" si="2"/>
        <v>1:22</v>
      </c>
      <c r="O24" s="1253" t="s">
        <v>10370</v>
      </c>
    </row>
    <row r="25" ht="15.75" customHeight="1">
      <c r="A25" s="1286" t="s">
        <v>3519</v>
      </c>
      <c r="B25" s="1553" t="s">
        <v>7388</v>
      </c>
      <c r="C25" s="1546">
        <v>0.053043981481481484</v>
      </c>
      <c r="D25" s="1559" t="s">
        <v>10514</v>
      </c>
      <c r="E25" s="1251" t="s">
        <v>667</v>
      </c>
      <c r="F25" s="1253" t="s">
        <v>10515</v>
      </c>
      <c r="G25" s="1564" t="s">
        <v>10516</v>
      </c>
      <c r="H25" s="1253" t="s">
        <v>10517</v>
      </c>
      <c r="I25" s="1253" t="s">
        <v>9996</v>
      </c>
      <c r="J25" s="1253" t="s">
        <v>10518</v>
      </c>
      <c r="K25" s="1253" t="s">
        <v>8636</v>
      </c>
      <c r="L25" s="1253" t="s">
        <v>8995</v>
      </c>
      <c r="M25" s="1544">
        <v>0.054421296296296294</v>
      </c>
      <c r="N25" s="1544" t="str">
        <f t="shared" si="2"/>
        <v>1:59</v>
      </c>
      <c r="O25" s="1253" t="s">
        <v>10519</v>
      </c>
    </row>
    <row r="26" ht="15.75" customHeight="1">
      <c r="A26" s="1286" t="s">
        <v>1225</v>
      </c>
      <c r="B26" s="1538" t="s">
        <v>7416</v>
      </c>
      <c r="C26" s="1546">
        <v>0.05378472222222222</v>
      </c>
      <c r="D26" s="1341" t="s">
        <v>10520</v>
      </c>
      <c r="E26" s="1251" t="s">
        <v>10521</v>
      </c>
      <c r="F26" s="1253" t="s">
        <v>10522</v>
      </c>
      <c r="G26" s="1253" t="s">
        <v>10523</v>
      </c>
      <c r="H26" s="1253" t="s">
        <v>10524</v>
      </c>
      <c r="I26" s="1253" t="s">
        <v>7033</v>
      </c>
      <c r="J26" s="1253" t="s">
        <v>10525</v>
      </c>
      <c r="K26" s="1253" t="s">
        <v>10526</v>
      </c>
      <c r="L26" s="1253" t="s">
        <v>8287</v>
      </c>
      <c r="M26" s="1544">
        <v>0.054560185185185184</v>
      </c>
      <c r="N26" s="1544" t="str">
        <f t="shared" si="2"/>
        <v>1:07</v>
      </c>
      <c r="O26" s="1253"/>
    </row>
    <row r="27" ht="15.75" customHeight="1">
      <c r="A27" s="1286" t="s">
        <v>4451</v>
      </c>
      <c r="B27" s="1556" t="s">
        <v>7416</v>
      </c>
      <c r="C27" s="1546">
        <v>0.061064814814814815</v>
      </c>
      <c r="D27" s="1341" t="s">
        <v>10527</v>
      </c>
      <c r="E27" s="1251" t="s">
        <v>10528</v>
      </c>
      <c r="F27" s="1253" t="s">
        <v>10529</v>
      </c>
      <c r="G27" s="1253" t="s">
        <v>10530</v>
      </c>
      <c r="H27" s="1253" t="s">
        <v>10531</v>
      </c>
      <c r="I27" s="1253" t="s">
        <v>10532</v>
      </c>
      <c r="J27" s="1253" t="s">
        <v>10533</v>
      </c>
      <c r="K27" s="1253" t="s">
        <v>10534</v>
      </c>
      <c r="L27" s="1253" t="s">
        <v>9493</v>
      </c>
      <c r="M27" s="1544">
        <v>0.06225694444444444</v>
      </c>
      <c r="N27" s="1544" t="str">
        <f t="shared" si="2"/>
        <v>1:43</v>
      </c>
      <c r="O27" s="1253" t="s">
        <v>10370</v>
      </c>
    </row>
    <row r="28" ht="15.75" customHeight="1">
      <c r="A28" s="1565" t="s">
        <v>3072</v>
      </c>
      <c r="B28" s="1566" t="s">
        <v>7388</v>
      </c>
      <c r="C28" s="1546">
        <v>0.05408564814814815</v>
      </c>
      <c r="D28" s="1567" t="s">
        <v>10535</v>
      </c>
      <c r="E28" s="1251" t="s">
        <v>10536</v>
      </c>
      <c r="F28" s="1253" t="s">
        <v>10537</v>
      </c>
      <c r="G28" s="1253" t="s">
        <v>10538</v>
      </c>
      <c r="H28" s="1253" t="s">
        <v>10539</v>
      </c>
      <c r="I28" s="1253"/>
      <c r="J28" s="1253"/>
      <c r="K28" s="1253"/>
      <c r="L28" s="1253"/>
      <c r="M28" s="1544"/>
      <c r="N28" s="1544"/>
      <c r="O28" s="1253"/>
    </row>
    <row r="29" ht="15.75" customHeight="1">
      <c r="A29" s="1286"/>
      <c r="B29" s="1568"/>
      <c r="C29" s="1569"/>
      <c r="D29" s="1570"/>
      <c r="E29" s="1547"/>
      <c r="F29" s="1253" t="s">
        <v>6734</v>
      </c>
      <c r="G29" s="1253"/>
      <c r="H29" s="1253"/>
      <c r="I29" s="1253"/>
      <c r="J29" s="1253"/>
      <c r="K29" s="1253"/>
      <c r="L29" s="1253"/>
      <c r="M29" s="1544"/>
      <c r="N29" s="1544"/>
      <c r="O29" s="1253"/>
    </row>
    <row r="30" ht="15.75" customHeight="1">
      <c r="A30" s="1300"/>
      <c r="B30" s="1568"/>
      <c r="C30" s="1571"/>
      <c r="D30" s="1305"/>
      <c r="E30" s="1547"/>
      <c r="F30" s="1253"/>
      <c r="G30" s="1253"/>
      <c r="H30" s="1253"/>
      <c r="I30" s="1253"/>
      <c r="J30" s="1253"/>
      <c r="K30" s="1253"/>
      <c r="L30" s="1253"/>
      <c r="M30" s="1544"/>
      <c r="N30" s="1544"/>
      <c r="O30" s="1253"/>
    </row>
    <row r="31" ht="15.75" customHeight="1">
      <c r="A31" s="1245"/>
      <c r="B31" s="1541"/>
      <c r="C31" s="1569"/>
      <c r="D31" s="1570"/>
      <c r="E31" s="1547"/>
      <c r="F31" s="1253"/>
      <c r="G31" s="1253"/>
      <c r="H31" s="1253"/>
      <c r="I31" s="1253"/>
      <c r="J31" s="1253"/>
      <c r="K31" s="1253"/>
      <c r="L31" s="1253"/>
      <c r="M31" s="1544"/>
      <c r="N31" s="1544"/>
      <c r="O31" s="1253"/>
    </row>
    <row r="32" ht="15.75" customHeight="1">
      <c r="A32" s="1288"/>
      <c r="B32" s="1541"/>
      <c r="C32" s="1542"/>
      <c r="D32" s="1305"/>
      <c r="E32" s="1547"/>
      <c r="F32" s="1253"/>
      <c r="G32" s="1253"/>
      <c r="H32" s="1253"/>
      <c r="I32" s="1253"/>
      <c r="J32" s="1253"/>
      <c r="K32" s="1253"/>
      <c r="L32" s="1253"/>
      <c r="M32" s="1544"/>
      <c r="N32" s="1544"/>
      <c r="O32" s="1253"/>
    </row>
    <row r="33" ht="15.75" customHeight="1">
      <c r="A33" s="1245"/>
      <c r="B33" s="1541"/>
      <c r="C33" s="1569"/>
      <c r="D33" s="1570"/>
      <c r="E33" s="1547"/>
      <c r="F33" s="1253"/>
      <c r="G33" s="1253"/>
      <c r="H33" s="1253"/>
      <c r="I33" s="1253"/>
      <c r="J33" s="1253"/>
      <c r="K33" s="1253"/>
      <c r="L33" s="1253"/>
      <c r="M33" s="1544"/>
      <c r="N33" s="1544"/>
      <c r="O33" s="1253"/>
    </row>
    <row r="34" ht="15.75" customHeight="1">
      <c r="A34" s="1288"/>
      <c r="B34" s="1541"/>
      <c r="C34" s="1571"/>
      <c r="D34" s="1305"/>
      <c r="E34" s="1547"/>
      <c r="F34" s="1253"/>
      <c r="G34" s="1253"/>
      <c r="H34" s="1253"/>
      <c r="I34" s="1253"/>
      <c r="J34" s="1253"/>
      <c r="K34" s="1253"/>
      <c r="L34" s="1253"/>
      <c r="M34" s="1544"/>
      <c r="N34" s="1544"/>
      <c r="O34" s="1253"/>
    </row>
    <row r="35" ht="15.75" customHeight="1">
      <c r="A35" s="1245"/>
      <c r="B35" s="1541"/>
      <c r="C35" s="1569"/>
      <c r="D35" s="1570"/>
      <c r="E35" s="1547"/>
      <c r="F35" s="1253"/>
      <c r="G35" s="1253"/>
      <c r="H35" s="1253"/>
      <c r="I35" s="1253"/>
      <c r="J35" s="1253"/>
      <c r="K35" s="1253"/>
      <c r="L35" s="1253"/>
      <c r="M35" s="1544"/>
      <c r="N35" s="1544"/>
      <c r="O35" s="1253"/>
    </row>
    <row r="36">
      <c r="A36" s="1555"/>
      <c r="B36" s="1572"/>
      <c r="C36" s="1542"/>
      <c r="D36" s="1305"/>
      <c r="E36" s="1547"/>
      <c r="F36" s="1253"/>
      <c r="G36" s="1253"/>
      <c r="H36" s="1253"/>
      <c r="I36" s="1253"/>
      <c r="J36" s="1253"/>
      <c r="K36" s="1253"/>
      <c r="L36" s="1253"/>
      <c r="M36" s="1544"/>
      <c r="N36" s="1544"/>
      <c r="O36" s="1253"/>
    </row>
    <row r="37" ht="15.75" customHeight="1">
      <c r="A37" s="1300"/>
      <c r="B37" s="1568"/>
      <c r="C37" s="1571"/>
      <c r="D37" s="1570"/>
      <c r="E37" s="1547"/>
      <c r="F37" s="1253"/>
      <c r="G37" s="1253"/>
      <c r="H37" s="1253"/>
      <c r="I37" s="1253"/>
      <c r="J37" s="1253"/>
      <c r="K37" s="1253"/>
      <c r="L37" s="1253"/>
      <c r="M37" s="1544"/>
      <c r="N37" s="1544"/>
      <c r="O37" s="1253"/>
    </row>
    <row r="38" ht="15.75" customHeight="1">
      <c r="A38" s="1286"/>
      <c r="B38" s="1573"/>
      <c r="C38" s="1569"/>
      <c r="D38" s="1305"/>
      <c r="E38" s="1547"/>
      <c r="F38" s="1253"/>
      <c r="G38" s="1253"/>
      <c r="H38" s="1253"/>
      <c r="I38" s="1253"/>
      <c r="J38" s="1253"/>
      <c r="K38" s="1253"/>
      <c r="L38" s="1253"/>
      <c r="M38" s="1544"/>
      <c r="N38" s="1544"/>
      <c r="O38" s="1253"/>
    </row>
    <row r="39">
      <c r="A39" s="1551"/>
      <c r="B39" s="1552"/>
      <c r="C39" s="1542"/>
      <c r="D39" s="1570"/>
      <c r="E39" s="1547"/>
      <c r="F39" s="1253"/>
      <c r="G39" s="1253"/>
      <c r="H39" s="1253"/>
      <c r="I39" s="1253"/>
      <c r="J39" s="1253"/>
      <c r="K39" s="1253"/>
      <c r="L39" s="1253"/>
      <c r="M39" s="1544"/>
      <c r="N39" s="1544"/>
      <c r="O39" s="1253"/>
    </row>
    <row r="40" ht="15.75" customHeight="1">
      <c r="A40" s="1288"/>
      <c r="B40" s="1573"/>
      <c r="C40" s="1542"/>
      <c r="D40" s="1305"/>
      <c r="E40" s="1547"/>
      <c r="F40" s="1253"/>
      <c r="G40" s="1253"/>
      <c r="H40" s="1253"/>
      <c r="I40" s="1253"/>
      <c r="J40" s="1253"/>
      <c r="K40" s="1253"/>
      <c r="L40" s="1253"/>
      <c r="M40" s="1544"/>
      <c r="N40" s="1544"/>
      <c r="O40" s="1253"/>
    </row>
    <row r="41">
      <c r="A41" s="1300"/>
      <c r="B41" s="1300"/>
      <c r="C41" s="1542"/>
      <c r="D41" s="1570"/>
      <c r="E41" s="1547"/>
      <c r="F41" s="1253"/>
      <c r="G41" s="1253"/>
      <c r="H41" s="1253"/>
      <c r="I41" s="1253"/>
      <c r="J41" s="1253"/>
      <c r="K41" s="1253"/>
      <c r="L41" s="1253"/>
      <c r="M41" s="1544"/>
      <c r="N41" s="1544"/>
      <c r="O41" s="1253"/>
    </row>
    <row r="42" ht="15.75" customHeight="1">
      <c r="A42" s="1245"/>
      <c r="B42" s="1573"/>
      <c r="C42" s="1569"/>
      <c r="D42" s="1305"/>
      <c r="E42" s="1547"/>
      <c r="F42" s="1253"/>
      <c r="G42" s="1253"/>
      <c r="H42" s="1253"/>
      <c r="I42" s="1253"/>
      <c r="J42" s="1253"/>
      <c r="K42" s="1253"/>
      <c r="L42" s="1253"/>
      <c r="M42" s="1544"/>
      <c r="N42" s="1544"/>
      <c r="O42" s="1253"/>
    </row>
    <row r="43" ht="15.75" customHeight="1">
      <c r="A43" s="1288"/>
      <c r="B43" s="1541"/>
      <c r="C43" s="1571"/>
      <c r="D43" s="1570"/>
      <c r="E43" s="1547"/>
      <c r="F43" s="1253"/>
      <c r="G43" s="1253"/>
      <c r="H43" s="1253"/>
      <c r="I43" s="1253"/>
      <c r="J43" s="1253"/>
      <c r="K43" s="1253"/>
      <c r="L43" s="1253"/>
      <c r="M43" s="1544"/>
      <c r="N43" s="1544"/>
      <c r="O43" s="1253"/>
    </row>
    <row r="44">
      <c r="A44" s="1555"/>
      <c r="B44" s="1572"/>
      <c r="C44" s="1542"/>
      <c r="D44" s="1305"/>
      <c r="E44" s="1547"/>
      <c r="F44" s="1253"/>
      <c r="G44" s="1253"/>
      <c r="H44" s="1253"/>
      <c r="I44" s="1253"/>
      <c r="J44" s="1253"/>
      <c r="K44" s="1253"/>
      <c r="L44" s="1253"/>
      <c r="M44" s="1544"/>
      <c r="N44" s="1544"/>
      <c r="O44" s="1253"/>
    </row>
    <row r="45" ht="15.75" customHeight="1">
      <c r="A45" s="1300"/>
      <c r="B45" s="1553"/>
      <c r="C45" s="1542"/>
      <c r="D45" s="1570"/>
      <c r="E45" s="1547"/>
      <c r="F45" s="1253"/>
      <c r="G45" s="1253"/>
      <c r="H45" s="1253"/>
      <c r="I45" s="1253"/>
      <c r="J45" s="1253"/>
      <c r="K45" s="1253"/>
      <c r="L45" s="1253"/>
      <c r="M45" s="1544"/>
      <c r="N45" s="1544"/>
      <c r="O45" s="1253"/>
    </row>
    <row r="46" ht="15.75" customHeight="1">
      <c r="A46" s="1288"/>
      <c r="B46" s="1568"/>
      <c r="C46" s="1571"/>
      <c r="D46" s="1305"/>
      <c r="E46" s="1547"/>
      <c r="F46" s="1253"/>
      <c r="G46" s="1253"/>
      <c r="H46" s="1253"/>
      <c r="I46" s="1253"/>
      <c r="J46" s="1253"/>
      <c r="K46" s="1253"/>
      <c r="L46" s="1253"/>
      <c r="M46" s="1544"/>
      <c r="N46" s="1544"/>
      <c r="O46" s="1253"/>
    </row>
    <row r="47">
      <c r="A47" s="1551"/>
      <c r="B47" s="1552"/>
      <c r="C47" s="1574"/>
      <c r="D47" s="1570"/>
      <c r="E47" s="1547"/>
      <c r="F47" s="1253"/>
      <c r="G47" s="1253"/>
      <c r="H47" s="1253"/>
      <c r="I47" s="1253"/>
      <c r="J47" s="1253"/>
      <c r="K47" s="1253"/>
      <c r="L47" s="1253"/>
      <c r="M47" s="1544"/>
      <c r="N47" s="1544"/>
      <c r="O47" s="1253"/>
    </row>
    <row r="48" ht="15.75" customHeight="1">
      <c r="A48" s="1245"/>
      <c r="B48" s="1541"/>
      <c r="C48" s="1569"/>
      <c r="D48" s="1305"/>
      <c r="E48" s="1547"/>
      <c r="F48" s="1253"/>
      <c r="G48" s="1253"/>
      <c r="H48" s="1253"/>
      <c r="I48" s="1253"/>
      <c r="J48" s="1253"/>
      <c r="K48" s="1253"/>
      <c r="L48" s="1253"/>
      <c r="M48" s="1544"/>
      <c r="N48" s="1544"/>
      <c r="O48" s="1253"/>
    </row>
    <row r="49" ht="15.75" customHeight="1">
      <c r="A49" s="1288"/>
      <c r="B49" s="1541"/>
      <c r="C49" s="1571"/>
      <c r="D49" s="1570"/>
      <c r="E49" s="1547"/>
      <c r="F49" s="1253"/>
      <c r="G49" s="1253"/>
      <c r="H49" s="1253"/>
      <c r="I49" s="1253"/>
      <c r="J49" s="1253"/>
      <c r="K49" s="1253"/>
      <c r="L49" s="1253"/>
      <c r="M49" s="1544"/>
      <c r="N49" s="1544"/>
      <c r="O49" s="1253"/>
    </row>
    <row r="50" ht="15.75" customHeight="1">
      <c r="A50" s="1555"/>
      <c r="B50" s="1572"/>
      <c r="C50" s="1542"/>
      <c r="D50" s="1305"/>
      <c r="E50" s="1547"/>
      <c r="F50" s="1253"/>
      <c r="G50" s="1253"/>
      <c r="H50" s="1253"/>
      <c r="I50" s="1253"/>
      <c r="J50" s="1253"/>
      <c r="K50" s="1253"/>
      <c r="L50" s="1253"/>
      <c r="M50" s="1544"/>
      <c r="N50" s="1544"/>
      <c r="O50" s="1253"/>
    </row>
    <row r="51" ht="15.75" customHeight="1">
      <c r="A51" s="1245"/>
      <c r="B51" s="1573"/>
      <c r="C51" s="1569"/>
      <c r="D51" s="1570"/>
      <c r="E51" s="1547"/>
      <c r="F51" s="1253"/>
      <c r="G51" s="1253"/>
      <c r="H51" s="1253"/>
      <c r="I51" s="1253"/>
      <c r="J51" s="1253"/>
      <c r="K51" s="1253"/>
      <c r="L51" s="1253"/>
      <c r="M51" s="1544"/>
      <c r="N51" s="1544"/>
      <c r="O51" s="1253"/>
    </row>
    <row r="52" ht="15.75" customHeight="1">
      <c r="A52" s="1288"/>
      <c r="B52" s="1568"/>
      <c r="C52" s="1571"/>
      <c r="D52" s="1305"/>
      <c r="E52" s="1547"/>
      <c r="F52" s="1253"/>
      <c r="G52" s="1253"/>
      <c r="H52" s="1253"/>
      <c r="I52" s="1253"/>
      <c r="J52" s="1253"/>
      <c r="K52" s="1253"/>
      <c r="L52" s="1253"/>
      <c r="M52" s="1544"/>
      <c r="N52" s="1544"/>
      <c r="O52" s="1253"/>
    </row>
    <row r="53" ht="15.75" customHeight="1">
      <c r="A53" s="1555"/>
      <c r="B53" s="1553"/>
      <c r="C53" s="1542"/>
      <c r="D53" s="1570"/>
      <c r="E53" s="1547"/>
      <c r="F53" s="1253"/>
      <c r="G53" s="1253"/>
      <c r="H53" s="1253"/>
      <c r="I53" s="1253"/>
      <c r="J53" s="1253"/>
      <c r="K53" s="1253"/>
      <c r="L53" s="1253"/>
      <c r="M53" s="1544"/>
      <c r="N53" s="1544"/>
      <c r="O53" s="1253"/>
    </row>
    <row r="54" ht="15.75" customHeight="1">
      <c r="A54" s="1300"/>
      <c r="B54" s="1556"/>
      <c r="C54" s="1542"/>
      <c r="D54" s="1305"/>
      <c r="E54" s="1547"/>
      <c r="F54" s="1253"/>
      <c r="G54" s="1253"/>
      <c r="H54" s="1253"/>
      <c r="I54" s="1253"/>
      <c r="J54" s="1253"/>
      <c r="K54" s="1253"/>
      <c r="L54" s="1253"/>
      <c r="M54" s="1544"/>
      <c r="N54" s="1544"/>
      <c r="O54" s="1253"/>
    </row>
    <row r="55" ht="15.75" customHeight="1">
      <c r="A55" s="1555"/>
      <c r="B55" s="1572"/>
      <c r="C55" s="1542"/>
      <c r="D55" s="1570"/>
      <c r="E55" s="1547"/>
      <c r="F55" s="1253"/>
      <c r="G55" s="1253"/>
      <c r="H55" s="1253"/>
      <c r="I55" s="1253"/>
      <c r="J55" s="1253"/>
      <c r="K55" s="1253"/>
      <c r="L55" s="1253"/>
      <c r="M55" s="1544"/>
      <c r="N55" s="1544"/>
      <c r="O55" s="1253"/>
    </row>
    <row r="56" ht="15.75" customHeight="1">
      <c r="A56" s="1288"/>
      <c r="B56" s="1568"/>
      <c r="C56" s="1571"/>
      <c r="D56" s="1305"/>
      <c r="E56" s="1547"/>
      <c r="F56" s="1253"/>
      <c r="G56" s="1253"/>
      <c r="H56" s="1253"/>
      <c r="I56" s="1253"/>
      <c r="J56" s="1253"/>
      <c r="K56" s="1253"/>
      <c r="L56" s="1253"/>
      <c r="M56" s="1544"/>
      <c r="N56" s="1544"/>
      <c r="O56" s="1253"/>
    </row>
    <row r="57" ht="16.5" customHeight="1">
      <c r="A57" s="1245"/>
      <c r="B57" s="1568"/>
      <c r="C57" s="1569"/>
      <c r="D57" s="1570"/>
      <c r="E57" s="1547"/>
      <c r="F57" s="1253"/>
      <c r="G57" s="1253"/>
      <c r="H57" s="1253"/>
      <c r="I57" s="1253"/>
      <c r="J57" s="1253"/>
      <c r="K57" s="1253"/>
      <c r="L57" s="1253"/>
      <c r="M57" s="1544"/>
      <c r="N57" s="1544"/>
      <c r="O57" s="1253"/>
    </row>
    <row r="58">
      <c r="A58" s="1555"/>
      <c r="B58" s="1572"/>
      <c r="C58" s="1546"/>
      <c r="D58" s="1305"/>
      <c r="E58" s="1547"/>
      <c r="F58" s="1253"/>
      <c r="G58" s="1253"/>
      <c r="H58" s="1253"/>
      <c r="I58" s="1253"/>
      <c r="J58" s="1253"/>
      <c r="K58" s="1253"/>
      <c r="L58" s="1253"/>
      <c r="M58" s="1544"/>
      <c r="N58" s="1544"/>
      <c r="O58" s="1253"/>
    </row>
    <row r="59">
      <c r="A59" s="1551"/>
      <c r="B59" s="1566"/>
      <c r="C59" s="1546"/>
      <c r="D59" s="1305"/>
      <c r="E59" s="1547"/>
      <c r="F59" s="1253"/>
      <c r="G59" s="1253"/>
      <c r="H59" s="1253"/>
      <c r="I59" s="1253"/>
      <c r="J59" s="1253"/>
      <c r="K59" s="1253"/>
      <c r="L59" s="1253"/>
      <c r="M59" s="1544"/>
      <c r="N59" s="1544"/>
      <c r="O59" s="1253"/>
    </row>
    <row r="60">
      <c r="A60" s="1555"/>
      <c r="B60" s="1572"/>
      <c r="C60" s="1542"/>
      <c r="D60" s="1253"/>
      <c r="E60" s="1547"/>
      <c r="F60" s="1253"/>
      <c r="G60" s="1253"/>
      <c r="H60" s="1253"/>
      <c r="I60" s="1253"/>
      <c r="J60" s="1253"/>
      <c r="K60" s="1253"/>
      <c r="L60" s="1253"/>
      <c r="M60" s="1544"/>
      <c r="N60" s="1544"/>
      <c r="O60" s="1253"/>
    </row>
    <row r="61">
      <c r="A61" s="1288"/>
      <c r="B61" s="1573"/>
      <c r="C61" s="1571"/>
      <c r="D61" s="1253"/>
      <c r="E61" s="1547"/>
      <c r="F61" s="1253"/>
      <c r="G61" s="1253"/>
      <c r="H61" s="1253"/>
      <c r="I61" s="1253"/>
      <c r="J61" s="1253"/>
      <c r="K61" s="1253"/>
      <c r="L61" s="1253"/>
      <c r="M61" s="1544"/>
      <c r="N61" s="1544"/>
      <c r="O61" s="1253"/>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10540</v>
      </c>
      <c r="C1" s="1594" t="s">
        <v>43</v>
      </c>
      <c r="D1" s="1595" t="s">
        <v>10541</v>
      </c>
      <c r="E1" s="1594" t="s">
        <v>10542</v>
      </c>
      <c r="F1" s="1596" t="s">
        <v>10543</v>
      </c>
    </row>
    <row r="2">
      <c r="A2" s="1597"/>
      <c r="B2" s="1598"/>
      <c r="C2" s="1598"/>
      <c r="D2" s="1598"/>
      <c r="E2" s="1598"/>
      <c r="F2" s="1598"/>
    </row>
    <row r="3">
      <c r="A3" s="1597"/>
      <c r="B3" s="1598"/>
      <c r="C3" s="1598"/>
      <c r="D3" s="1598"/>
      <c r="E3" s="1598"/>
      <c r="F3" s="1598"/>
    </row>
    <row r="4">
      <c r="A4" s="1599" t="s">
        <v>10544</v>
      </c>
      <c r="B4" s="1600" t="s">
        <v>10545</v>
      </c>
      <c r="C4" s="1601"/>
      <c r="D4" s="1601"/>
      <c r="E4" s="1601"/>
      <c r="F4" s="1602"/>
    </row>
    <row r="5">
      <c r="A5" s="1598"/>
      <c r="B5" s="1603"/>
      <c r="C5" s="825"/>
      <c r="D5" s="825"/>
      <c r="E5" s="825"/>
      <c r="F5" s="1604"/>
    </row>
    <row r="6">
      <c r="A6" s="1605" t="s">
        <v>10545</v>
      </c>
      <c r="B6" s="1606" t="s">
        <v>10546</v>
      </c>
      <c r="C6" s="1607" t="s">
        <v>3485</v>
      </c>
      <c r="D6" s="1608" t="s">
        <v>10547</v>
      </c>
      <c r="E6" s="1607" t="s">
        <v>10548</v>
      </c>
      <c r="F6" s="1609">
        <v>44233.0</v>
      </c>
    </row>
    <row r="7">
      <c r="A7" s="1605" t="s">
        <v>10549</v>
      </c>
      <c r="B7" s="1610" t="s">
        <v>10550</v>
      </c>
      <c r="C7" s="1607" t="s">
        <v>5996</v>
      </c>
      <c r="D7" s="1608" t="s">
        <v>10551</v>
      </c>
      <c r="E7" s="1607" t="s">
        <v>10548</v>
      </c>
      <c r="F7" s="1609">
        <v>43878.0</v>
      </c>
    </row>
    <row r="8">
      <c r="A8" s="1605" t="s">
        <v>10552</v>
      </c>
      <c r="B8" s="1611" t="s">
        <v>10553</v>
      </c>
      <c r="C8" s="1607" t="s">
        <v>5775</v>
      </c>
      <c r="D8" s="1608" t="s">
        <v>10554</v>
      </c>
      <c r="E8" s="1607" t="s">
        <v>10548</v>
      </c>
      <c r="F8" s="1609">
        <v>43879.0</v>
      </c>
    </row>
    <row r="9">
      <c r="A9" s="1612" t="s">
        <v>10555</v>
      </c>
      <c r="B9" s="1613" t="s">
        <v>10556</v>
      </c>
      <c r="C9" s="1607" t="s">
        <v>3519</v>
      </c>
      <c r="D9" s="1608" t="s">
        <v>10557</v>
      </c>
      <c r="E9" s="1607" t="s">
        <v>10558</v>
      </c>
      <c r="F9" s="1609">
        <v>44084.0</v>
      </c>
    </row>
    <row r="10">
      <c r="A10" s="1612" t="s">
        <v>10559</v>
      </c>
      <c r="B10" s="1613" t="s">
        <v>10560</v>
      </c>
      <c r="C10" s="1614"/>
      <c r="D10" s="1615"/>
      <c r="E10" s="1614"/>
      <c r="F10" s="1614"/>
    </row>
    <row r="11">
      <c r="A11" s="1612" t="s">
        <v>10561</v>
      </c>
      <c r="B11" s="1613"/>
      <c r="C11" s="1614"/>
      <c r="D11" s="1615"/>
      <c r="E11" s="1614"/>
      <c r="F11" s="1614"/>
    </row>
    <row r="12">
      <c r="A12" s="1605" t="s">
        <v>10562</v>
      </c>
      <c r="B12" s="1613"/>
      <c r="C12" s="1614"/>
      <c r="D12" s="1615"/>
      <c r="E12" s="1614"/>
      <c r="F12" s="1614"/>
    </row>
    <row r="13">
      <c r="A13" s="1616" t="s">
        <v>10563</v>
      </c>
      <c r="B13" s="1613"/>
      <c r="C13" s="1614"/>
      <c r="D13" s="1615"/>
      <c r="E13" s="1614"/>
      <c r="F13" s="1614"/>
    </row>
    <row r="14" ht="15.75" customHeight="1">
      <c r="A14" s="1605" t="s">
        <v>10564</v>
      </c>
      <c r="B14" s="1600" t="s">
        <v>10549</v>
      </c>
      <c r="C14" s="1601"/>
      <c r="D14" s="1601"/>
      <c r="E14" s="1601"/>
      <c r="F14" s="1602"/>
    </row>
    <row r="15">
      <c r="A15" s="1605" t="s">
        <v>10565</v>
      </c>
      <c r="B15" s="1603"/>
      <c r="C15" s="825"/>
      <c r="D15" s="825"/>
      <c r="E15" s="825"/>
      <c r="F15" s="1604"/>
    </row>
    <row r="16">
      <c r="A16" s="1605" t="s">
        <v>10566</v>
      </c>
      <c r="B16" s="1606" t="s">
        <v>10546</v>
      </c>
      <c r="C16" s="1607" t="s">
        <v>3485</v>
      </c>
      <c r="D16" s="1608" t="s">
        <v>10567</v>
      </c>
      <c r="E16" s="1607" t="s">
        <v>10548</v>
      </c>
      <c r="F16" s="1609">
        <v>44250.0</v>
      </c>
    </row>
    <row r="17">
      <c r="A17" s="1612" t="s">
        <v>10568</v>
      </c>
      <c r="B17" s="1610" t="s">
        <v>10550</v>
      </c>
      <c r="C17" s="1607" t="s">
        <v>3577</v>
      </c>
      <c r="D17" s="1608" t="s">
        <v>10569</v>
      </c>
      <c r="E17" s="1607" t="s">
        <v>10548</v>
      </c>
      <c r="F17" s="1609">
        <v>43364.0</v>
      </c>
    </row>
    <row r="18">
      <c r="A18" s="1612" t="s">
        <v>10570</v>
      </c>
      <c r="B18" s="1611" t="s">
        <v>10553</v>
      </c>
      <c r="C18" s="1607" t="s">
        <v>10571</v>
      </c>
      <c r="D18" s="1608" t="s">
        <v>10572</v>
      </c>
      <c r="E18" s="1607" t="s">
        <v>10558</v>
      </c>
      <c r="F18" s="1609">
        <v>43757.0</v>
      </c>
    </row>
    <row r="19">
      <c r="A19" s="1612" t="s">
        <v>10573</v>
      </c>
      <c r="B19" s="1613" t="s">
        <v>10556</v>
      </c>
      <c r="C19" s="1607" t="s">
        <v>10574</v>
      </c>
      <c r="D19" s="1608" t="s">
        <v>10575</v>
      </c>
      <c r="E19" s="1607" t="s">
        <v>10558</v>
      </c>
      <c r="F19" s="1609">
        <v>43438.0</v>
      </c>
    </row>
    <row r="20">
      <c r="A20" s="1616" t="s">
        <v>10576</v>
      </c>
      <c r="B20" s="1613" t="s">
        <v>10560</v>
      </c>
      <c r="C20" s="1614"/>
      <c r="D20" s="1615"/>
      <c r="E20" s="1614"/>
      <c r="F20" s="1614"/>
    </row>
    <row r="21">
      <c r="A21" s="1616" t="s">
        <v>10577</v>
      </c>
      <c r="B21" s="1617"/>
      <c r="C21" s="1614"/>
      <c r="D21" s="1615"/>
      <c r="E21" s="1614"/>
      <c r="F21" s="1614"/>
    </row>
    <row r="22">
      <c r="A22" s="1616" t="s">
        <v>10578</v>
      </c>
      <c r="B22" s="1617"/>
      <c r="C22" s="1614"/>
      <c r="D22" s="1615"/>
      <c r="E22" s="1614"/>
      <c r="F22" s="1614"/>
    </row>
    <row r="23">
      <c r="A23" s="1618"/>
      <c r="B23" s="1617"/>
      <c r="C23" s="1614"/>
      <c r="D23" s="1615"/>
      <c r="E23" s="1614"/>
      <c r="F23" s="1614"/>
    </row>
    <row r="24">
      <c r="A24" s="1618"/>
      <c r="B24" s="1619" t="s">
        <v>10552</v>
      </c>
      <c r="C24" s="1601"/>
      <c r="D24" s="1601"/>
      <c r="E24" s="1601"/>
      <c r="F24" s="1602"/>
    </row>
    <row r="25">
      <c r="A25" s="1618"/>
      <c r="B25" s="825"/>
      <c r="C25" s="825"/>
      <c r="D25" s="825"/>
      <c r="E25" s="825"/>
      <c r="F25" s="1604"/>
    </row>
    <row r="26">
      <c r="A26" s="1618"/>
      <c r="B26" s="1606" t="s">
        <v>10546</v>
      </c>
      <c r="C26" s="1607" t="s">
        <v>10579</v>
      </c>
      <c r="D26" s="1608" t="s">
        <v>10580</v>
      </c>
      <c r="E26" s="1607" t="s">
        <v>10548</v>
      </c>
      <c r="F26" s="1609">
        <v>44021.0</v>
      </c>
    </row>
    <row r="27">
      <c r="A27" s="1618"/>
      <c r="B27" s="1610" t="s">
        <v>10550</v>
      </c>
      <c r="C27" s="1607" t="s">
        <v>4576</v>
      </c>
      <c r="D27" s="1608" t="s">
        <v>10581</v>
      </c>
      <c r="E27" s="1607" t="s">
        <v>10558</v>
      </c>
      <c r="F27" s="1609">
        <v>44022.0</v>
      </c>
    </row>
    <row r="28">
      <c r="A28" s="1618"/>
      <c r="B28" s="1611" t="s">
        <v>10553</v>
      </c>
      <c r="C28" s="1607" t="s">
        <v>10582</v>
      </c>
      <c r="D28" s="1608" t="s">
        <v>10583</v>
      </c>
      <c r="E28" s="1607" t="s">
        <v>10584</v>
      </c>
      <c r="F28" s="1609">
        <v>43884.0</v>
      </c>
    </row>
    <row r="29">
      <c r="A29" s="1618"/>
      <c r="B29" s="1613" t="s">
        <v>10556</v>
      </c>
      <c r="C29" s="1607" t="s">
        <v>5284</v>
      </c>
      <c r="D29" s="1608" t="s">
        <v>10585</v>
      </c>
      <c r="E29" s="1607" t="s">
        <v>10548</v>
      </c>
      <c r="F29" s="1609">
        <v>43892.0</v>
      </c>
    </row>
    <row r="30">
      <c r="A30" s="1618"/>
      <c r="B30" s="1613" t="s">
        <v>10560</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10555</v>
      </c>
      <c r="C34" s="1601"/>
      <c r="D34" s="1601"/>
      <c r="E34" s="1601"/>
      <c r="F34" s="1602"/>
    </row>
    <row r="35">
      <c r="A35" s="1618"/>
      <c r="B35" s="1603"/>
      <c r="C35" s="825"/>
      <c r="D35" s="825"/>
      <c r="E35" s="825"/>
      <c r="F35" s="1604"/>
    </row>
    <row r="36">
      <c r="A36" s="1618"/>
      <c r="B36" s="1620" t="s">
        <v>10586</v>
      </c>
      <c r="C36" s="1601"/>
      <c r="D36" s="1601"/>
      <c r="E36" s="1601"/>
      <c r="F36" s="1602"/>
    </row>
    <row r="37">
      <c r="A37" s="1618"/>
      <c r="B37" s="1603"/>
      <c r="C37" s="825"/>
      <c r="D37" s="825"/>
      <c r="E37" s="825"/>
      <c r="F37" s="1604"/>
    </row>
    <row r="38">
      <c r="A38" s="1618"/>
      <c r="B38" s="1606" t="s">
        <v>10546</v>
      </c>
      <c r="C38" s="1621" t="s">
        <v>327</v>
      </c>
      <c r="D38" s="1608" t="s">
        <v>10587</v>
      </c>
      <c r="E38" s="1607" t="s">
        <v>10548</v>
      </c>
      <c r="F38" s="1609">
        <v>43659.0</v>
      </c>
    </row>
    <row r="39">
      <c r="A39" s="1618"/>
      <c r="B39" s="1610" t="s">
        <v>10550</v>
      </c>
      <c r="C39" s="1607" t="s">
        <v>2203</v>
      </c>
      <c r="D39" s="1608" t="s">
        <v>10588</v>
      </c>
      <c r="E39" s="1607" t="s">
        <v>10548</v>
      </c>
      <c r="F39" s="1609">
        <v>43228.0</v>
      </c>
    </row>
    <row r="40">
      <c r="A40" s="1618"/>
      <c r="B40" s="1611" t="s">
        <v>10553</v>
      </c>
      <c r="C40" s="1614"/>
      <c r="D40" s="1622"/>
      <c r="E40" s="1614"/>
      <c r="F40" s="1614"/>
    </row>
    <row r="41">
      <c r="A41" s="1618"/>
      <c r="B41" s="1613" t="s">
        <v>10556</v>
      </c>
      <c r="C41" s="1614"/>
      <c r="D41" s="1622"/>
      <c r="E41" s="1614"/>
      <c r="F41" s="1614"/>
    </row>
    <row r="42">
      <c r="A42" s="1618"/>
      <c r="B42" s="1613" t="s">
        <v>10560</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10589</v>
      </c>
      <c r="C46" s="1601"/>
      <c r="D46" s="1601"/>
      <c r="E46" s="1601"/>
      <c r="F46" s="1602"/>
    </row>
    <row r="47">
      <c r="A47" s="1618"/>
      <c r="B47" s="1603"/>
      <c r="C47" s="825"/>
      <c r="D47" s="825"/>
      <c r="E47" s="825"/>
      <c r="F47" s="1604"/>
    </row>
    <row r="48">
      <c r="A48" s="1618"/>
      <c r="B48" s="1606" t="s">
        <v>10546</v>
      </c>
      <c r="C48" s="1607" t="s">
        <v>2203</v>
      </c>
      <c r="D48" s="1608" t="s">
        <v>10590</v>
      </c>
      <c r="E48" s="1607" t="s">
        <v>10548</v>
      </c>
      <c r="F48" s="1609">
        <v>43352.0</v>
      </c>
    </row>
    <row r="49">
      <c r="A49" s="1618"/>
      <c r="B49" s="1610" t="s">
        <v>10550</v>
      </c>
      <c r="C49" s="1607" t="s">
        <v>10591</v>
      </c>
      <c r="D49" s="1608" t="s">
        <v>10592</v>
      </c>
      <c r="E49" s="1607" t="s">
        <v>10548</v>
      </c>
      <c r="F49" s="1609">
        <v>43799.0</v>
      </c>
    </row>
    <row r="50">
      <c r="A50" s="1618"/>
      <c r="B50" s="1611" t="s">
        <v>10553</v>
      </c>
      <c r="C50" s="1614"/>
      <c r="D50" s="1615"/>
      <c r="E50" s="1614"/>
      <c r="F50" s="1614"/>
    </row>
    <row r="51">
      <c r="A51" s="1618"/>
      <c r="B51" s="1613" t="s">
        <v>10556</v>
      </c>
      <c r="C51" s="1614"/>
      <c r="D51" s="1615"/>
      <c r="E51" s="1614"/>
      <c r="F51" s="1614"/>
    </row>
    <row r="52">
      <c r="A52" s="1618"/>
      <c r="B52" s="1613" t="s">
        <v>10560</v>
      </c>
      <c r="C52" s="1614"/>
      <c r="D52" s="1615"/>
      <c r="E52" s="1614"/>
      <c r="F52" s="1614"/>
    </row>
    <row r="53">
      <c r="A53" s="1618"/>
      <c r="B53" s="1617"/>
      <c r="C53" s="1614"/>
      <c r="D53" s="1615"/>
      <c r="E53" s="1614"/>
      <c r="F53" s="1614"/>
    </row>
    <row r="54">
      <c r="A54" s="1618"/>
      <c r="B54" s="1617"/>
      <c r="C54" s="1614"/>
      <c r="D54" s="1615"/>
      <c r="E54" s="1614"/>
      <c r="F54" s="1614"/>
    </row>
    <row r="55">
      <c r="A55" s="1618"/>
      <c r="B55" s="1600" t="s">
        <v>10559</v>
      </c>
      <c r="C55" s="1601"/>
      <c r="D55" s="1601"/>
      <c r="E55" s="1601"/>
      <c r="F55" s="1602"/>
    </row>
    <row r="56">
      <c r="A56" s="1618"/>
      <c r="B56" s="1603"/>
      <c r="C56" s="825"/>
      <c r="D56" s="825"/>
      <c r="E56" s="825"/>
      <c r="F56" s="1604"/>
    </row>
    <row r="57">
      <c r="A57" s="1618"/>
      <c r="B57" s="1606" t="s">
        <v>10546</v>
      </c>
      <c r="C57" s="1607" t="s">
        <v>10591</v>
      </c>
      <c r="D57" s="1623" t="s">
        <v>10593</v>
      </c>
      <c r="E57" s="1607" t="s">
        <v>10548</v>
      </c>
      <c r="F57" s="1624">
        <v>43740.0</v>
      </c>
    </row>
    <row r="58">
      <c r="A58" s="1618"/>
      <c r="B58" s="1610" t="s">
        <v>10550</v>
      </c>
      <c r="C58" s="1607" t="s">
        <v>9065</v>
      </c>
      <c r="D58" s="1623" t="s">
        <v>10594</v>
      </c>
      <c r="E58" s="1607" t="s">
        <v>10548</v>
      </c>
      <c r="F58" s="1624">
        <v>42098.0</v>
      </c>
    </row>
    <row r="59">
      <c r="A59" s="1618"/>
      <c r="B59" s="1611" t="s">
        <v>10553</v>
      </c>
      <c r="C59" s="1607" t="s">
        <v>5725</v>
      </c>
      <c r="D59" s="1623" t="s">
        <v>10595</v>
      </c>
      <c r="E59" s="1607" t="s">
        <v>10548</v>
      </c>
      <c r="F59" s="1624">
        <v>44511.0</v>
      </c>
    </row>
    <row r="60">
      <c r="A60" s="1618"/>
      <c r="B60" s="1613" t="s">
        <v>10556</v>
      </c>
      <c r="C60" s="1614"/>
      <c r="D60" s="1625"/>
      <c r="E60" s="1614"/>
      <c r="F60" s="1618"/>
    </row>
    <row r="61">
      <c r="A61" s="1618"/>
      <c r="B61" s="1613" t="s">
        <v>10560</v>
      </c>
      <c r="C61" s="1614"/>
      <c r="D61" s="1625"/>
      <c r="E61" s="1614"/>
      <c r="F61" s="1618"/>
    </row>
    <row r="62">
      <c r="A62" s="1618"/>
      <c r="B62" s="1626"/>
      <c r="C62" s="1614"/>
      <c r="D62" s="1625"/>
      <c r="E62" s="1614"/>
      <c r="F62" s="1618"/>
    </row>
    <row r="63">
      <c r="A63" s="1618"/>
      <c r="B63" s="1626"/>
      <c r="C63" s="1614"/>
      <c r="D63" s="1625"/>
      <c r="E63" s="1614"/>
      <c r="F63" s="1618"/>
    </row>
    <row r="64">
      <c r="A64" s="1618"/>
      <c r="B64" s="1600" t="s">
        <v>10561</v>
      </c>
      <c r="C64" s="1601"/>
      <c r="D64" s="1601"/>
      <c r="E64" s="1601"/>
      <c r="F64" s="1602"/>
    </row>
    <row r="65">
      <c r="A65" s="1618"/>
      <c r="B65" s="1603"/>
      <c r="C65" s="825"/>
      <c r="D65" s="825"/>
      <c r="E65" s="825"/>
      <c r="F65" s="1604"/>
    </row>
    <row r="66">
      <c r="A66" s="1618"/>
      <c r="B66" s="1606" t="s">
        <v>10546</v>
      </c>
      <c r="C66" s="1607" t="s">
        <v>10596</v>
      </c>
      <c r="D66" s="1623" t="s">
        <v>10597</v>
      </c>
      <c r="E66" s="1607" t="s">
        <v>10598</v>
      </c>
      <c r="F66" s="1624">
        <v>43395.0</v>
      </c>
    </row>
    <row r="67">
      <c r="A67" s="1618"/>
      <c r="B67" s="1610" t="s">
        <v>10550</v>
      </c>
      <c r="C67" s="1607" t="s">
        <v>3454</v>
      </c>
      <c r="D67" s="1623" t="s">
        <v>10599</v>
      </c>
      <c r="E67" s="1607" t="s">
        <v>10558</v>
      </c>
      <c r="F67" s="1624">
        <v>43376.0</v>
      </c>
    </row>
    <row r="68">
      <c r="A68" s="1618"/>
      <c r="B68" s="1611" t="s">
        <v>10553</v>
      </c>
      <c r="C68" s="1614"/>
      <c r="D68" s="1625"/>
      <c r="E68" s="1614"/>
      <c r="F68" s="1618"/>
    </row>
    <row r="69">
      <c r="A69" s="1618"/>
      <c r="B69" s="1613" t="s">
        <v>10556</v>
      </c>
      <c r="C69" s="1614"/>
      <c r="D69" s="1625"/>
      <c r="E69" s="1614"/>
      <c r="F69" s="1618"/>
    </row>
    <row r="70">
      <c r="A70" s="1618"/>
      <c r="B70" s="1613" t="s">
        <v>10560</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10562</v>
      </c>
      <c r="C74" s="1601"/>
      <c r="D74" s="1601"/>
      <c r="E74" s="1601"/>
      <c r="F74" s="1602"/>
    </row>
    <row r="75">
      <c r="A75" s="1618"/>
      <c r="B75" s="1603"/>
      <c r="C75" s="825"/>
      <c r="D75" s="825"/>
      <c r="E75" s="825"/>
      <c r="F75" s="1604"/>
    </row>
    <row r="76">
      <c r="A76" s="1618"/>
      <c r="B76" s="1627" t="s">
        <v>10600</v>
      </c>
      <c r="C76" s="1601"/>
      <c r="D76" s="1601"/>
      <c r="E76" s="1601"/>
      <c r="F76" s="1602"/>
    </row>
    <row r="77">
      <c r="A77" s="1618"/>
      <c r="B77" s="1603"/>
      <c r="C77" s="825"/>
      <c r="D77" s="825"/>
      <c r="E77" s="825"/>
      <c r="F77" s="1604"/>
    </row>
    <row r="78">
      <c r="A78" s="1618"/>
      <c r="B78" s="1606" t="s">
        <v>10546</v>
      </c>
      <c r="C78" s="1628" t="s">
        <v>327</v>
      </c>
      <c r="D78" s="1623" t="s">
        <v>10601</v>
      </c>
      <c r="E78" s="1607" t="s">
        <v>10548</v>
      </c>
      <c r="F78" s="1624">
        <v>43758.0</v>
      </c>
    </row>
    <row r="79">
      <c r="A79" s="1618"/>
      <c r="B79" s="1610" t="s">
        <v>10550</v>
      </c>
      <c r="C79" s="1614"/>
      <c r="D79" s="1625"/>
      <c r="E79" s="1614"/>
      <c r="F79" s="1618"/>
    </row>
    <row r="80">
      <c r="A80" s="1618"/>
      <c r="B80" s="1611" t="s">
        <v>10553</v>
      </c>
      <c r="C80" s="1614"/>
      <c r="D80" s="1625"/>
      <c r="E80" s="1614"/>
      <c r="F80" s="1618"/>
    </row>
    <row r="81">
      <c r="A81" s="1618"/>
      <c r="B81" s="1613" t="s">
        <v>10556</v>
      </c>
      <c r="C81" s="1614"/>
      <c r="D81" s="1625"/>
      <c r="E81" s="1614"/>
      <c r="F81" s="1618"/>
    </row>
    <row r="82">
      <c r="A82" s="1618"/>
      <c r="B82" s="1613" t="s">
        <v>10560</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10589</v>
      </c>
      <c r="C86" s="1601"/>
      <c r="D86" s="1601"/>
      <c r="E86" s="1601"/>
      <c r="F86" s="1602"/>
    </row>
    <row r="87">
      <c r="A87" s="1618"/>
      <c r="B87" s="1603"/>
      <c r="C87" s="825"/>
      <c r="D87" s="825"/>
      <c r="E87" s="825"/>
      <c r="F87" s="1604"/>
    </row>
    <row r="88">
      <c r="A88" s="1618"/>
      <c r="B88" s="1606" t="s">
        <v>10546</v>
      </c>
      <c r="C88" s="1607" t="s">
        <v>10602</v>
      </c>
      <c r="D88" s="1623" t="s">
        <v>10603</v>
      </c>
      <c r="E88" s="1607" t="s">
        <v>10548</v>
      </c>
      <c r="F88" s="1624">
        <v>43307.0</v>
      </c>
    </row>
    <row r="89">
      <c r="A89" s="1618"/>
      <c r="B89" s="1610" t="s">
        <v>10550</v>
      </c>
      <c r="C89" s="1614"/>
      <c r="D89" s="1625"/>
      <c r="E89" s="1614"/>
      <c r="F89" s="1618"/>
    </row>
    <row r="90">
      <c r="A90" s="1618"/>
      <c r="B90" s="1611" t="s">
        <v>10553</v>
      </c>
      <c r="C90" s="1614"/>
      <c r="D90" s="1625"/>
      <c r="E90" s="1614"/>
      <c r="F90" s="1618"/>
    </row>
    <row r="91">
      <c r="A91" s="1618"/>
      <c r="B91" s="1613" t="s">
        <v>10556</v>
      </c>
      <c r="C91" s="1614"/>
      <c r="D91" s="1625"/>
      <c r="E91" s="1614"/>
      <c r="F91" s="1618"/>
    </row>
    <row r="92">
      <c r="A92" s="1618"/>
      <c r="B92" s="1613" t="s">
        <v>10560</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10563</v>
      </c>
      <c r="C96" s="1601"/>
      <c r="D96" s="1601"/>
      <c r="E96" s="1601"/>
      <c r="F96" s="1602"/>
    </row>
    <row r="97">
      <c r="A97" s="1618"/>
      <c r="B97" s="1603"/>
      <c r="C97" s="825"/>
      <c r="D97" s="825"/>
      <c r="E97" s="825"/>
      <c r="F97" s="1604"/>
    </row>
    <row r="98">
      <c r="A98" s="1618"/>
      <c r="B98" s="1627" t="s">
        <v>10589</v>
      </c>
      <c r="C98" s="1601"/>
      <c r="D98" s="1601"/>
      <c r="E98" s="1601"/>
      <c r="F98" s="1602"/>
    </row>
    <row r="99">
      <c r="A99" s="1618"/>
      <c r="B99" s="1603"/>
      <c r="C99" s="825"/>
      <c r="D99" s="825"/>
      <c r="E99" s="825"/>
      <c r="F99" s="1604"/>
    </row>
    <row r="100">
      <c r="A100" s="1618"/>
      <c r="B100" s="1606" t="s">
        <v>10546</v>
      </c>
      <c r="C100" s="1607" t="s">
        <v>4526</v>
      </c>
      <c r="D100" s="1623" t="s">
        <v>10604</v>
      </c>
      <c r="E100" s="1607" t="s">
        <v>10548</v>
      </c>
      <c r="F100" s="1624">
        <v>43370.0</v>
      </c>
    </row>
    <row r="101">
      <c r="A101" s="1618"/>
      <c r="B101" s="1610" t="s">
        <v>10550</v>
      </c>
      <c r="C101" s="1614"/>
      <c r="D101" s="1625"/>
      <c r="E101" s="1614"/>
      <c r="F101" s="1618"/>
    </row>
    <row r="102">
      <c r="A102" s="1618"/>
      <c r="B102" s="1611" t="s">
        <v>10553</v>
      </c>
      <c r="C102" s="1614"/>
      <c r="D102" s="1625"/>
      <c r="E102" s="1614"/>
      <c r="F102" s="1618"/>
    </row>
    <row r="103">
      <c r="A103" s="1618"/>
      <c r="B103" s="1613" t="s">
        <v>10556</v>
      </c>
      <c r="C103" s="1614"/>
      <c r="D103" s="1625"/>
      <c r="E103" s="1614"/>
      <c r="F103" s="1618"/>
    </row>
    <row r="104">
      <c r="A104" s="1618"/>
      <c r="B104" s="1613" t="s">
        <v>10560</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10564</v>
      </c>
      <c r="C108" s="1601"/>
      <c r="D108" s="1601"/>
      <c r="E108" s="1601"/>
      <c r="F108" s="1602"/>
    </row>
    <row r="109">
      <c r="A109" s="1618"/>
      <c r="B109" s="1603"/>
      <c r="C109" s="825"/>
      <c r="D109" s="825"/>
      <c r="E109" s="825"/>
      <c r="F109" s="1604"/>
    </row>
    <row r="110">
      <c r="A110" s="1618"/>
      <c r="B110" s="1627" t="s">
        <v>10605</v>
      </c>
      <c r="C110" s="1601"/>
      <c r="D110" s="1601"/>
      <c r="E110" s="1601"/>
      <c r="F110" s="1602"/>
    </row>
    <row r="111">
      <c r="A111" s="1618"/>
      <c r="B111" s="1603"/>
      <c r="C111" s="825"/>
      <c r="D111" s="825"/>
      <c r="E111" s="825"/>
      <c r="F111" s="1604"/>
    </row>
    <row r="112">
      <c r="A112" s="1618"/>
      <c r="B112" s="1606" t="s">
        <v>10546</v>
      </c>
      <c r="C112" s="1607" t="s">
        <v>3485</v>
      </c>
      <c r="D112" s="1623" t="s">
        <v>10606</v>
      </c>
      <c r="E112" s="1607" t="s">
        <v>10548</v>
      </c>
      <c r="F112" s="1624">
        <v>44246.0</v>
      </c>
    </row>
    <row r="113">
      <c r="A113" s="1618"/>
      <c r="B113" s="1610" t="s">
        <v>10550</v>
      </c>
      <c r="C113" s="1607" t="s">
        <v>10596</v>
      </c>
      <c r="D113" s="1623" t="s">
        <v>10607</v>
      </c>
      <c r="E113" s="1607" t="s">
        <v>10598</v>
      </c>
      <c r="F113" s="1624">
        <v>43637.0</v>
      </c>
    </row>
    <row r="114">
      <c r="A114" s="1618"/>
      <c r="B114" s="1611" t="s">
        <v>10553</v>
      </c>
      <c r="C114" s="1614"/>
      <c r="D114" s="1625"/>
      <c r="E114" s="1614"/>
      <c r="F114" s="1618"/>
    </row>
    <row r="115">
      <c r="A115" s="1618"/>
      <c r="B115" s="1613" t="s">
        <v>10556</v>
      </c>
      <c r="C115" s="1614"/>
      <c r="D115" s="1625"/>
      <c r="E115" s="1614"/>
      <c r="F115" s="1618"/>
    </row>
    <row r="116">
      <c r="A116" s="1618"/>
      <c r="B116" s="1613" t="s">
        <v>10560</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10608</v>
      </c>
      <c r="C119" s="1601"/>
      <c r="D119" s="1601"/>
      <c r="E119" s="1601"/>
      <c r="F119" s="1602"/>
    </row>
    <row r="120">
      <c r="A120" s="1618"/>
      <c r="B120" s="1603"/>
      <c r="C120" s="825"/>
      <c r="D120" s="825"/>
      <c r="E120" s="825"/>
      <c r="F120" s="1604"/>
    </row>
    <row r="121">
      <c r="A121" s="1618"/>
      <c r="B121" s="1606" t="s">
        <v>10546</v>
      </c>
      <c r="C121" s="1607" t="s">
        <v>5443</v>
      </c>
      <c r="D121" s="1623" t="s">
        <v>10609</v>
      </c>
      <c r="E121" s="1607" t="s">
        <v>10548</v>
      </c>
      <c r="F121" s="1624">
        <v>43592.0</v>
      </c>
    </row>
    <row r="122">
      <c r="A122" s="1618"/>
      <c r="B122" s="1610" t="s">
        <v>10550</v>
      </c>
      <c r="C122" s="1607" t="s">
        <v>10610</v>
      </c>
      <c r="D122" s="1623" t="s">
        <v>10611</v>
      </c>
      <c r="E122" s="1607" t="s">
        <v>10548</v>
      </c>
      <c r="F122" s="1624">
        <v>43396.0</v>
      </c>
    </row>
    <row r="123">
      <c r="A123" s="1618"/>
      <c r="B123" s="1611" t="s">
        <v>10553</v>
      </c>
      <c r="C123" s="1614"/>
      <c r="D123" s="1625"/>
      <c r="E123" s="1614"/>
      <c r="F123" s="1618"/>
    </row>
    <row r="124">
      <c r="A124" s="1618"/>
      <c r="B124" s="1613" t="s">
        <v>10556</v>
      </c>
      <c r="C124" s="1614"/>
      <c r="D124" s="1625"/>
      <c r="E124" s="1614"/>
      <c r="F124" s="1618"/>
    </row>
    <row r="125">
      <c r="A125" s="1618"/>
      <c r="B125" s="1613" t="s">
        <v>10560</v>
      </c>
      <c r="C125" s="1614"/>
      <c r="D125" s="1625"/>
      <c r="E125" s="1614"/>
      <c r="F125" s="1618"/>
    </row>
    <row r="126">
      <c r="A126" s="1618"/>
      <c r="B126" s="1626"/>
      <c r="C126" s="1614"/>
      <c r="D126" s="1625"/>
      <c r="E126" s="1614"/>
      <c r="F126" s="1618"/>
    </row>
    <row r="127">
      <c r="A127" s="1618"/>
      <c r="B127" s="1600" t="s">
        <v>10565</v>
      </c>
      <c r="C127" s="1601"/>
      <c r="D127" s="1601"/>
      <c r="E127" s="1601"/>
      <c r="F127" s="1602"/>
    </row>
    <row r="128">
      <c r="A128" s="1618"/>
      <c r="B128" s="1603"/>
      <c r="C128" s="825"/>
      <c r="D128" s="825"/>
      <c r="E128" s="825"/>
      <c r="F128" s="1604"/>
    </row>
    <row r="129">
      <c r="A129" s="1618"/>
      <c r="B129" s="1606" t="s">
        <v>10546</v>
      </c>
      <c r="C129" s="1628" t="s">
        <v>327</v>
      </c>
      <c r="D129" s="1623" t="s">
        <v>10612</v>
      </c>
      <c r="E129" s="1607" t="s">
        <v>10548</v>
      </c>
      <c r="F129" s="1624">
        <v>43457.0</v>
      </c>
    </row>
    <row r="130">
      <c r="A130" s="1618"/>
      <c r="B130" s="1610" t="s">
        <v>10550</v>
      </c>
      <c r="C130" s="1607" t="s">
        <v>1887</v>
      </c>
      <c r="D130" s="1623" t="s">
        <v>10613</v>
      </c>
      <c r="E130" s="1607" t="s">
        <v>10548</v>
      </c>
      <c r="F130" s="1624">
        <v>43925.0</v>
      </c>
    </row>
    <row r="131">
      <c r="A131" s="1618"/>
      <c r="B131" s="1611" t="s">
        <v>10553</v>
      </c>
      <c r="C131" s="1607" t="s">
        <v>4393</v>
      </c>
      <c r="D131" s="1623" t="s">
        <v>10614</v>
      </c>
      <c r="E131" s="1607" t="s">
        <v>10584</v>
      </c>
      <c r="F131" s="1624">
        <v>43433.0</v>
      </c>
    </row>
    <row r="132">
      <c r="A132" s="1618"/>
      <c r="B132" s="1613" t="s">
        <v>10556</v>
      </c>
      <c r="C132" s="1614"/>
      <c r="D132" s="1625"/>
      <c r="E132" s="1614"/>
      <c r="F132" s="1618"/>
    </row>
    <row r="133">
      <c r="A133" s="1618"/>
      <c r="B133" s="1613" t="s">
        <v>10560</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10566</v>
      </c>
      <c r="C136" s="1601"/>
      <c r="D136" s="1601"/>
      <c r="E136" s="1601"/>
      <c r="F136" s="1602"/>
    </row>
    <row r="137">
      <c r="A137" s="1618"/>
      <c r="B137" s="1603"/>
      <c r="C137" s="825"/>
      <c r="D137" s="825"/>
      <c r="E137" s="825"/>
      <c r="F137" s="1604"/>
    </row>
    <row r="138">
      <c r="A138" s="1618"/>
      <c r="B138" s="1627" t="s">
        <v>10615</v>
      </c>
      <c r="C138" s="1601"/>
      <c r="D138" s="1601"/>
      <c r="E138" s="1601"/>
      <c r="F138" s="1602"/>
    </row>
    <row r="139">
      <c r="A139" s="1618"/>
      <c r="B139" s="1603"/>
      <c r="C139" s="825"/>
      <c r="D139" s="825"/>
      <c r="E139" s="825"/>
      <c r="F139" s="1604"/>
    </row>
    <row r="140">
      <c r="A140" s="1618"/>
      <c r="B140" s="1606" t="s">
        <v>10546</v>
      </c>
      <c r="C140" s="1607" t="s">
        <v>10591</v>
      </c>
      <c r="D140" s="1623" t="s">
        <v>10616</v>
      </c>
      <c r="E140" s="1607" t="s">
        <v>10548</v>
      </c>
      <c r="F140" s="1624">
        <v>43862.0</v>
      </c>
    </row>
    <row r="141">
      <c r="A141" s="1618"/>
      <c r="B141" s="1610" t="s">
        <v>10550</v>
      </c>
      <c r="C141" s="1614"/>
      <c r="D141" s="1625"/>
      <c r="E141" s="1614"/>
      <c r="F141" s="1618"/>
    </row>
    <row r="142">
      <c r="A142" s="1618"/>
      <c r="B142" s="1611" t="s">
        <v>10553</v>
      </c>
      <c r="C142" s="1614"/>
      <c r="D142" s="1625"/>
      <c r="E142" s="1614"/>
      <c r="F142" s="1618"/>
    </row>
    <row r="143">
      <c r="A143" s="1618"/>
      <c r="B143" s="1613" t="s">
        <v>10556</v>
      </c>
      <c r="C143" s="1614"/>
      <c r="D143" s="1625"/>
      <c r="E143" s="1614"/>
      <c r="F143" s="1618"/>
    </row>
    <row r="144">
      <c r="A144" s="1618"/>
      <c r="B144" s="1613" t="s">
        <v>10560</v>
      </c>
      <c r="C144" s="1614"/>
      <c r="D144" s="1625"/>
      <c r="E144" s="1614"/>
      <c r="F144" s="1618"/>
    </row>
    <row r="145">
      <c r="A145" s="1618"/>
      <c r="B145" s="1627" t="s">
        <v>10617</v>
      </c>
      <c r="C145" s="1601"/>
      <c r="D145" s="1601"/>
      <c r="E145" s="1601"/>
      <c r="F145" s="1602"/>
    </row>
    <row r="146">
      <c r="A146" s="1618"/>
      <c r="B146" s="1603"/>
      <c r="C146" s="825"/>
      <c r="D146" s="825"/>
      <c r="E146" s="825"/>
      <c r="F146" s="1604"/>
    </row>
    <row r="147">
      <c r="A147" s="1618"/>
      <c r="B147" s="1606" t="s">
        <v>10546</v>
      </c>
      <c r="C147" s="1607" t="s">
        <v>10591</v>
      </c>
      <c r="D147" s="1623" t="s">
        <v>10618</v>
      </c>
      <c r="E147" s="1607" t="s">
        <v>10548</v>
      </c>
      <c r="F147" s="1624">
        <v>43862.0</v>
      </c>
    </row>
    <row r="148">
      <c r="A148" s="1618"/>
      <c r="B148" s="1610" t="s">
        <v>10550</v>
      </c>
      <c r="C148" s="1629" t="s">
        <v>5402</v>
      </c>
      <c r="D148" s="1623" t="s">
        <v>10619</v>
      </c>
      <c r="E148" s="1607" t="s">
        <v>10598</v>
      </c>
      <c r="F148" s="1624">
        <v>43630.0</v>
      </c>
    </row>
    <row r="149">
      <c r="A149" s="1618"/>
      <c r="B149" s="1611" t="s">
        <v>10553</v>
      </c>
      <c r="C149" s="1614"/>
      <c r="D149" s="1625"/>
      <c r="E149" s="1614"/>
      <c r="F149" s="1618"/>
    </row>
    <row r="150">
      <c r="A150" s="1618"/>
      <c r="B150" s="1613" t="s">
        <v>10556</v>
      </c>
      <c r="C150" s="1614"/>
      <c r="D150" s="1625"/>
      <c r="E150" s="1614"/>
      <c r="F150" s="1618"/>
    </row>
    <row r="151">
      <c r="A151" s="1618"/>
      <c r="B151" s="1613" t="s">
        <v>10560</v>
      </c>
      <c r="C151" s="1614"/>
      <c r="D151" s="1625"/>
      <c r="E151" s="1614"/>
      <c r="F151" s="1618"/>
    </row>
    <row r="152">
      <c r="A152" s="1618"/>
      <c r="B152" s="1626"/>
      <c r="C152" s="1614"/>
      <c r="D152" s="1625"/>
      <c r="E152" s="1614"/>
      <c r="F152" s="1618"/>
    </row>
    <row r="153">
      <c r="A153" s="1618"/>
      <c r="B153" s="1600" t="s">
        <v>10568</v>
      </c>
      <c r="C153" s="1601"/>
      <c r="D153" s="1601"/>
      <c r="E153" s="1601"/>
      <c r="F153" s="1602"/>
    </row>
    <row r="154">
      <c r="A154" s="1618"/>
      <c r="B154" s="1603"/>
      <c r="C154" s="825"/>
      <c r="D154" s="825"/>
      <c r="E154" s="825"/>
      <c r="F154" s="1604"/>
    </row>
    <row r="155">
      <c r="A155" s="1618"/>
      <c r="B155" s="1627" t="s">
        <v>10620</v>
      </c>
      <c r="C155" s="1601"/>
      <c r="D155" s="1601"/>
      <c r="E155" s="1601"/>
      <c r="F155" s="1602"/>
    </row>
    <row r="156">
      <c r="A156" s="1618"/>
      <c r="B156" s="1603"/>
      <c r="C156" s="825"/>
      <c r="D156" s="825"/>
      <c r="E156" s="825"/>
      <c r="F156" s="1604"/>
    </row>
    <row r="157">
      <c r="A157" s="1618"/>
      <c r="B157" s="1606" t="s">
        <v>10546</v>
      </c>
      <c r="C157" s="1607" t="s">
        <v>10579</v>
      </c>
      <c r="D157" s="1623" t="s">
        <v>10621</v>
      </c>
      <c r="E157" s="1607" t="s">
        <v>10558</v>
      </c>
      <c r="F157" s="1624">
        <v>43569.0</v>
      </c>
    </row>
    <row r="158">
      <c r="A158" s="1618"/>
      <c r="B158" s="1610" t="s">
        <v>10550</v>
      </c>
      <c r="C158" s="1614"/>
      <c r="D158" s="1625"/>
      <c r="E158" s="1614"/>
      <c r="F158" s="1618"/>
    </row>
    <row r="159">
      <c r="A159" s="1618"/>
      <c r="B159" s="1611" t="s">
        <v>10553</v>
      </c>
      <c r="C159" s="1614"/>
      <c r="D159" s="1625"/>
      <c r="E159" s="1614"/>
      <c r="F159" s="1618"/>
    </row>
    <row r="160">
      <c r="A160" s="1618"/>
      <c r="B160" s="1613" t="s">
        <v>10556</v>
      </c>
      <c r="C160" s="1614"/>
      <c r="D160" s="1625"/>
      <c r="E160" s="1614"/>
      <c r="F160" s="1618"/>
    </row>
    <row r="161">
      <c r="A161" s="1618"/>
      <c r="B161" s="1613" t="s">
        <v>10560</v>
      </c>
      <c r="C161" s="1614"/>
      <c r="D161" s="1625"/>
      <c r="E161" s="1614"/>
      <c r="F161" s="1618"/>
    </row>
    <row r="162">
      <c r="A162" s="1618"/>
      <c r="B162" s="1627" t="s">
        <v>10589</v>
      </c>
      <c r="C162" s="1601"/>
      <c r="D162" s="1601"/>
      <c r="E162" s="1601"/>
      <c r="F162" s="1602"/>
    </row>
    <row r="163">
      <c r="A163" s="1618"/>
      <c r="B163" s="1603"/>
      <c r="C163" s="825"/>
      <c r="D163" s="825"/>
      <c r="E163" s="825"/>
      <c r="F163" s="1604"/>
    </row>
    <row r="164">
      <c r="A164" s="1618"/>
      <c r="B164" s="1606" t="s">
        <v>10546</v>
      </c>
      <c r="C164" s="1607" t="s">
        <v>10579</v>
      </c>
      <c r="D164" s="1623" t="s">
        <v>10622</v>
      </c>
      <c r="E164" s="1607" t="s">
        <v>10558</v>
      </c>
      <c r="F164" s="1624">
        <v>43835.0</v>
      </c>
    </row>
    <row r="165">
      <c r="A165" s="1618"/>
      <c r="B165" s="1610" t="s">
        <v>10550</v>
      </c>
      <c r="C165" s="1607" t="s">
        <v>10623</v>
      </c>
      <c r="D165" s="1623" t="s">
        <v>10624</v>
      </c>
      <c r="E165" s="1607" t="s">
        <v>10625</v>
      </c>
      <c r="F165" s="1624">
        <v>43003.0</v>
      </c>
    </row>
    <row r="166">
      <c r="A166" s="1618"/>
      <c r="B166" s="1611" t="s">
        <v>10553</v>
      </c>
      <c r="C166" s="1614"/>
      <c r="D166" s="1625"/>
      <c r="E166" s="1614"/>
      <c r="F166" s="1618"/>
    </row>
    <row r="167">
      <c r="A167" s="1618"/>
      <c r="B167" s="1613" t="s">
        <v>10556</v>
      </c>
      <c r="C167" s="1614"/>
      <c r="D167" s="1625"/>
      <c r="E167" s="1614"/>
      <c r="F167" s="1618"/>
    </row>
    <row r="168">
      <c r="A168" s="1618"/>
      <c r="B168" s="1613" t="s">
        <v>10560</v>
      </c>
      <c r="C168" s="1614"/>
      <c r="D168" s="1625"/>
      <c r="E168" s="1614"/>
      <c r="F168" s="1618"/>
    </row>
    <row r="169">
      <c r="A169" s="1618"/>
      <c r="B169" s="1626"/>
      <c r="C169" s="1614"/>
      <c r="D169" s="1625"/>
      <c r="E169" s="1614"/>
      <c r="F169" s="1618"/>
    </row>
    <row r="170">
      <c r="A170" s="1618"/>
      <c r="B170" s="1600" t="s">
        <v>10570</v>
      </c>
      <c r="C170" s="1601"/>
      <c r="D170" s="1601"/>
      <c r="E170" s="1601"/>
      <c r="F170" s="1602"/>
    </row>
    <row r="171">
      <c r="A171" s="1618"/>
      <c r="B171" s="1603"/>
      <c r="C171" s="825"/>
      <c r="D171" s="825"/>
      <c r="E171" s="825"/>
      <c r="F171" s="1604"/>
    </row>
    <row r="172">
      <c r="A172" s="1618"/>
      <c r="B172" s="1606" t="s">
        <v>10546</v>
      </c>
      <c r="C172" s="1607" t="s">
        <v>4576</v>
      </c>
      <c r="D172" s="1623" t="s">
        <v>10626</v>
      </c>
      <c r="E172" s="1607" t="s">
        <v>10558</v>
      </c>
      <c r="F172" s="1624">
        <v>44132.0</v>
      </c>
    </row>
    <row r="173">
      <c r="A173" s="1618"/>
      <c r="B173" s="1610" t="s">
        <v>10550</v>
      </c>
      <c r="C173" s="1614"/>
      <c r="D173" s="1625"/>
      <c r="E173" s="1614"/>
      <c r="F173" s="1618"/>
    </row>
    <row r="174">
      <c r="A174" s="1618"/>
      <c r="B174" s="1611" t="s">
        <v>10553</v>
      </c>
      <c r="C174" s="1614"/>
      <c r="D174" s="1625"/>
      <c r="E174" s="1614"/>
      <c r="F174" s="1618"/>
    </row>
    <row r="175">
      <c r="A175" s="1618"/>
      <c r="B175" s="1613" t="s">
        <v>10556</v>
      </c>
      <c r="C175" s="1614"/>
      <c r="D175" s="1625"/>
      <c r="E175" s="1614"/>
      <c r="F175" s="1618"/>
    </row>
    <row r="176">
      <c r="A176" s="1618"/>
      <c r="B176" s="1613" t="s">
        <v>10560</v>
      </c>
      <c r="C176" s="1614"/>
      <c r="D176" s="1625"/>
      <c r="E176" s="1614"/>
      <c r="F176" s="1618"/>
    </row>
    <row r="177">
      <c r="A177" s="1618"/>
      <c r="B177" s="1600" t="s">
        <v>10573</v>
      </c>
      <c r="C177" s="1601"/>
      <c r="D177" s="1601"/>
      <c r="E177" s="1601"/>
      <c r="F177" s="1602"/>
    </row>
    <row r="178">
      <c r="A178" s="1618"/>
      <c r="B178" s="1603"/>
      <c r="C178" s="825"/>
      <c r="D178" s="825"/>
      <c r="E178" s="825"/>
      <c r="F178" s="1604"/>
    </row>
    <row r="179">
      <c r="A179" s="1618"/>
      <c r="B179" s="1606" t="s">
        <v>10546</v>
      </c>
      <c r="C179" s="1607" t="s">
        <v>5414</v>
      </c>
      <c r="D179" s="1623" t="s">
        <v>10627</v>
      </c>
      <c r="E179" s="1607" t="s">
        <v>10548</v>
      </c>
      <c r="F179" s="1624">
        <v>43741.0</v>
      </c>
    </row>
    <row r="180">
      <c r="A180" s="1618"/>
      <c r="B180" s="1610" t="s">
        <v>10550</v>
      </c>
      <c r="C180" s="1607" t="s">
        <v>10628</v>
      </c>
      <c r="D180" s="1623" t="s">
        <v>10629</v>
      </c>
      <c r="E180" s="1607" t="s">
        <v>10584</v>
      </c>
      <c r="F180" s="1624">
        <v>43748.0</v>
      </c>
    </row>
    <row r="181">
      <c r="A181" s="1618"/>
      <c r="B181" s="1611" t="s">
        <v>10553</v>
      </c>
      <c r="C181" s="1607" t="s">
        <v>1974</v>
      </c>
      <c r="D181" s="1623" t="s">
        <v>10630</v>
      </c>
      <c r="E181" s="1607" t="s">
        <v>10598</v>
      </c>
      <c r="F181" s="1624">
        <v>43729.0</v>
      </c>
    </row>
    <row r="182">
      <c r="A182" s="1618"/>
      <c r="B182" s="1613" t="s">
        <v>10556</v>
      </c>
      <c r="C182" s="1628" t="s">
        <v>327</v>
      </c>
      <c r="D182" s="1623" t="s">
        <v>10631</v>
      </c>
      <c r="E182" s="1607" t="s">
        <v>10548</v>
      </c>
      <c r="F182" s="1624">
        <v>44470.0</v>
      </c>
    </row>
    <row r="183">
      <c r="A183" s="1618"/>
      <c r="B183" s="1613" t="s">
        <v>10560</v>
      </c>
      <c r="C183" s="1607" t="s">
        <v>4576</v>
      </c>
      <c r="D183" s="1623" t="s">
        <v>10632</v>
      </c>
      <c r="E183" s="1607" t="s">
        <v>10558</v>
      </c>
      <c r="F183" s="1624">
        <v>44020.0</v>
      </c>
    </row>
    <row r="184">
      <c r="A184" s="1618"/>
      <c r="B184" s="1626"/>
      <c r="C184" s="1614"/>
      <c r="D184" s="1625"/>
      <c r="E184" s="1614"/>
      <c r="F184" s="1618"/>
    </row>
    <row r="185">
      <c r="A185" s="1618"/>
      <c r="B185" s="1626"/>
      <c r="C185" s="1614"/>
      <c r="D185" s="1625"/>
      <c r="E185" s="1614"/>
      <c r="F185" s="1618"/>
    </row>
    <row r="186">
      <c r="A186" s="1618"/>
      <c r="B186" s="1600" t="s">
        <v>10576</v>
      </c>
      <c r="C186" s="1601"/>
      <c r="D186" s="1601"/>
      <c r="E186" s="1601"/>
      <c r="F186" s="1602"/>
    </row>
    <row r="187">
      <c r="A187" s="1618"/>
      <c r="B187" s="1603"/>
      <c r="C187" s="825"/>
      <c r="D187" s="825"/>
      <c r="E187" s="825"/>
      <c r="F187" s="1604"/>
    </row>
    <row r="188">
      <c r="A188" s="1618"/>
      <c r="B188" s="1606" t="s">
        <v>10546</v>
      </c>
      <c r="C188" s="1628" t="s">
        <v>1109</v>
      </c>
      <c r="D188" s="1623" t="s">
        <v>10633</v>
      </c>
      <c r="E188" s="1607" t="s">
        <v>10558</v>
      </c>
      <c r="F188" s="1624">
        <v>43600.0</v>
      </c>
    </row>
    <row r="189">
      <c r="A189" s="1618"/>
      <c r="B189" s="1610" t="s">
        <v>10550</v>
      </c>
      <c r="C189" s="1607" t="s">
        <v>10634</v>
      </c>
      <c r="D189" s="1623" t="s">
        <v>10635</v>
      </c>
      <c r="E189" s="1607" t="s">
        <v>10548</v>
      </c>
      <c r="F189" s="1624">
        <v>43723.0</v>
      </c>
    </row>
    <row r="190">
      <c r="A190" s="1618"/>
      <c r="B190" s="1611" t="s">
        <v>10553</v>
      </c>
      <c r="C190" s="1607" t="s">
        <v>6199</v>
      </c>
      <c r="D190" s="1623" t="s">
        <v>10636</v>
      </c>
      <c r="E190" s="1607" t="s">
        <v>10548</v>
      </c>
      <c r="F190" s="1624">
        <v>43951.0</v>
      </c>
    </row>
    <row r="191">
      <c r="A191" s="1618"/>
      <c r="B191" s="1613" t="s">
        <v>10556</v>
      </c>
      <c r="C191" s="1614"/>
      <c r="D191" s="1625"/>
      <c r="E191" s="1614"/>
      <c r="F191" s="1618"/>
    </row>
    <row r="192">
      <c r="A192" s="1618"/>
      <c r="B192" s="1613" t="s">
        <v>10560</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10637</v>
      </c>
      <c r="C196" s="1601"/>
      <c r="D196" s="1601"/>
      <c r="E196" s="1601"/>
      <c r="F196" s="1602"/>
    </row>
    <row r="197">
      <c r="A197" s="1618"/>
      <c r="B197" s="1603"/>
      <c r="C197" s="825"/>
      <c r="D197" s="825"/>
      <c r="E197" s="825"/>
      <c r="F197" s="1604"/>
    </row>
    <row r="198">
      <c r="A198" s="1618"/>
      <c r="B198" s="1627" t="s">
        <v>10638</v>
      </c>
      <c r="C198" s="1601"/>
      <c r="D198" s="1601"/>
      <c r="E198" s="1601"/>
      <c r="F198" s="1602"/>
    </row>
    <row r="199">
      <c r="A199" s="1618"/>
      <c r="B199" s="1603"/>
      <c r="C199" s="825"/>
      <c r="D199" s="825"/>
      <c r="E199" s="825"/>
      <c r="F199" s="1604"/>
    </row>
    <row r="200">
      <c r="A200" s="1618"/>
      <c r="B200" s="1606" t="s">
        <v>10546</v>
      </c>
      <c r="C200" s="1607" t="s">
        <v>10639</v>
      </c>
      <c r="D200" s="1623" t="s">
        <v>10640</v>
      </c>
      <c r="E200" s="1607" t="s">
        <v>10548</v>
      </c>
      <c r="F200" s="1624">
        <v>44460.0</v>
      </c>
    </row>
    <row r="201">
      <c r="A201" s="1618"/>
      <c r="B201" s="1610" t="s">
        <v>10550</v>
      </c>
      <c r="C201" s="1607" t="s">
        <v>10628</v>
      </c>
      <c r="D201" s="1623" t="s">
        <v>10641</v>
      </c>
      <c r="E201" s="1607" t="s">
        <v>10584</v>
      </c>
      <c r="F201" s="1624">
        <v>44063.0</v>
      </c>
    </row>
    <row r="202">
      <c r="A202" s="1618"/>
      <c r="B202" s="1611" t="s">
        <v>10553</v>
      </c>
      <c r="C202" s="1614"/>
      <c r="D202" s="1625"/>
      <c r="E202" s="1614"/>
      <c r="F202" s="1618"/>
    </row>
    <row r="203">
      <c r="A203" s="1618"/>
      <c r="B203" s="1613" t="s">
        <v>10556</v>
      </c>
      <c r="C203" s="1614"/>
      <c r="D203" s="1625"/>
      <c r="E203" s="1614"/>
      <c r="F203" s="1618"/>
    </row>
    <row r="204">
      <c r="A204" s="1618"/>
      <c r="B204" s="1613" t="s">
        <v>10560</v>
      </c>
      <c r="C204" s="1614"/>
      <c r="D204" s="1625"/>
      <c r="E204" s="1614"/>
      <c r="F204" s="1618"/>
    </row>
    <row r="205">
      <c r="A205" s="1618"/>
      <c r="B205" s="1627" t="s">
        <v>10561</v>
      </c>
      <c r="C205" s="1601"/>
      <c r="D205" s="1601"/>
      <c r="E205" s="1601"/>
      <c r="F205" s="1602"/>
    </row>
    <row r="206">
      <c r="A206" s="1618"/>
      <c r="B206" s="1603"/>
      <c r="C206" s="825"/>
      <c r="D206" s="825"/>
      <c r="E206" s="825"/>
      <c r="F206" s="1604"/>
    </row>
    <row r="207">
      <c r="A207" s="1618"/>
      <c r="B207" s="1606" t="s">
        <v>10546</v>
      </c>
      <c r="C207" s="1607" t="s">
        <v>10642</v>
      </c>
      <c r="D207" s="1623" t="s">
        <v>10643</v>
      </c>
      <c r="E207" s="1607" t="s">
        <v>10584</v>
      </c>
      <c r="F207" s="1624">
        <v>44069.0</v>
      </c>
    </row>
    <row r="208">
      <c r="A208" s="1618"/>
      <c r="B208" s="1610" t="s">
        <v>10550</v>
      </c>
      <c r="C208" s="1614"/>
      <c r="D208" s="1625"/>
      <c r="E208" s="1614"/>
      <c r="F208" s="1618"/>
    </row>
    <row r="209">
      <c r="A209" s="1618"/>
      <c r="B209" s="1611" t="s">
        <v>10553</v>
      </c>
      <c r="C209" s="1614"/>
      <c r="D209" s="1625"/>
      <c r="E209" s="1614"/>
      <c r="F209" s="1618"/>
    </row>
    <row r="210">
      <c r="A210" s="1618"/>
      <c r="B210" s="1613" t="s">
        <v>10556</v>
      </c>
      <c r="C210" s="1614"/>
      <c r="D210" s="1625"/>
      <c r="E210" s="1614"/>
      <c r="F210" s="1618"/>
    </row>
    <row r="211">
      <c r="A211" s="1618"/>
      <c r="B211" s="1613" t="s">
        <v>10560</v>
      </c>
      <c r="C211" s="1614"/>
      <c r="D211" s="1625"/>
      <c r="E211" s="1614"/>
      <c r="F211" s="1618"/>
    </row>
    <row r="212">
      <c r="A212" s="1618"/>
      <c r="B212" s="1626"/>
      <c r="C212" s="1614"/>
      <c r="D212" s="1625"/>
      <c r="E212" s="1614"/>
      <c r="F212" s="1618"/>
    </row>
    <row r="213">
      <c r="A213" s="1618"/>
      <c r="B213" s="1600" t="s">
        <v>10578</v>
      </c>
      <c r="C213" s="1601"/>
      <c r="D213" s="1601"/>
      <c r="E213" s="1601"/>
      <c r="F213" s="1602"/>
    </row>
    <row r="214">
      <c r="A214" s="1618"/>
      <c r="B214" s="1603"/>
      <c r="C214" s="825"/>
      <c r="D214" s="825"/>
      <c r="E214" s="825"/>
      <c r="F214" s="1604"/>
    </row>
    <row r="215">
      <c r="A215" s="1618"/>
      <c r="B215" s="1606" t="s">
        <v>10546</v>
      </c>
      <c r="C215" s="1607" t="s">
        <v>3577</v>
      </c>
      <c r="D215" s="1623" t="s">
        <v>10644</v>
      </c>
      <c r="E215" s="1607" t="s">
        <v>10548</v>
      </c>
      <c r="F215" s="1624">
        <v>43514.0</v>
      </c>
    </row>
    <row r="216">
      <c r="A216" s="1618"/>
      <c r="B216" s="1610" t="s">
        <v>10550</v>
      </c>
      <c r="C216" s="1628" t="s">
        <v>327</v>
      </c>
      <c r="D216" s="1623" t="s">
        <v>10645</v>
      </c>
      <c r="E216" s="1607" t="s">
        <v>10548</v>
      </c>
      <c r="F216" s="1624">
        <v>43402.0</v>
      </c>
    </row>
    <row r="217">
      <c r="A217" s="1618"/>
      <c r="B217" s="1611" t="s">
        <v>10553</v>
      </c>
      <c r="C217" s="1607" t="s">
        <v>10628</v>
      </c>
      <c r="D217" s="1623" t="s">
        <v>10646</v>
      </c>
      <c r="E217" s="1607" t="s">
        <v>10584</v>
      </c>
      <c r="F217" s="1624">
        <v>43390.0</v>
      </c>
    </row>
    <row r="218">
      <c r="A218" s="1618"/>
      <c r="B218" s="1613" t="s">
        <v>10556</v>
      </c>
      <c r="C218" s="1607" t="s">
        <v>10574</v>
      </c>
      <c r="D218" s="1623" t="s">
        <v>10647</v>
      </c>
      <c r="E218" s="1607" t="s">
        <v>10558</v>
      </c>
      <c r="F218" s="1624">
        <v>44135.0</v>
      </c>
    </row>
    <row r="219">
      <c r="A219" s="1618"/>
      <c r="B219" s="1613" t="s">
        <v>10560</v>
      </c>
      <c r="C219" s="1614"/>
      <c r="D219" s="1625"/>
      <c r="E219" s="1614"/>
      <c r="F219" s="1618"/>
    </row>
    <row r="220">
      <c r="A220" s="1618"/>
      <c r="B220" s="1626"/>
      <c r="C220" s="1614"/>
      <c r="D220" s="1625"/>
      <c r="E220" s="1614"/>
      <c r="F220" s="1618"/>
    </row>
    <row r="221">
      <c r="A221" s="1618"/>
      <c r="B221" s="1626"/>
      <c r="C221" s="1614"/>
      <c r="D221" s="1625"/>
      <c r="E221" s="1614"/>
      <c r="F221" s="1618"/>
    </row>
    <row r="222">
      <c r="A222" s="1630"/>
      <c r="B222" s="1626"/>
      <c r="C222" s="1614"/>
      <c r="D222" s="1625"/>
      <c r="E222" s="1614"/>
      <c r="F222" s="16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0" t="s">
        <v>43</v>
      </c>
      <c r="B1" s="1201" t="s">
        <v>7350</v>
      </c>
      <c r="C1" s="1524" t="s">
        <v>10341</v>
      </c>
      <c r="D1" s="1631" t="s">
        <v>6421</v>
      </c>
      <c r="E1" s="1526" t="s">
        <v>6648</v>
      </c>
      <c r="F1" s="1527" t="s">
        <v>38</v>
      </c>
      <c r="G1" s="1528" t="s">
        <v>36</v>
      </c>
      <c r="H1" s="1524" t="s">
        <v>10342</v>
      </c>
      <c r="I1" s="1529" t="s">
        <v>39</v>
      </c>
      <c r="J1" s="1530" t="s">
        <v>6601</v>
      </c>
      <c r="K1" s="1200" t="s">
        <v>7384</v>
      </c>
      <c r="L1" s="1200" t="s">
        <v>7386</v>
      </c>
    </row>
    <row r="2" ht="15.75" customHeight="1">
      <c r="A2" s="1213" t="s">
        <v>7387</v>
      </c>
      <c r="B2" s="1533" t="s">
        <v>7388</v>
      </c>
      <c r="C2" s="1216" t="s">
        <v>10343</v>
      </c>
      <c r="D2" s="1217" t="s">
        <v>10648</v>
      </c>
      <c r="E2" s="1218" t="s">
        <v>10649</v>
      </c>
      <c r="F2" s="1219" t="s">
        <v>10650</v>
      </c>
      <c r="G2" s="1221" t="s">
        <v>10651</v>
      </c>
      <c r="H2" s="1216" t="s">
        <v>10652</v>
      </c>
      <c r="I2" s="1222" t="s">
        <v>10653</v>
      </c>
      <c r="J2" s="1223" t="s">
        <v>10654</v>
      </c>
      <c r="K2" s="1225" t="s">
        <v>7414</v>
      </c>
      <c r="L2" s="1226"/>
    </row>
    <row r="3" ht="15.75" customHeight="1">
      <c r="A3" s="1227" t="s">
        <v>7415</v>
      </c>
      <c r="B3" s="1538" t="s">
        <v>7416</v>
      </c>
      <c r="C3" s="1216" t="s">
        <v>10655</v>
      </c>
      <c r="D3" s="1217" t="s">
        <v>10656</v>
      </c>
      <c r="E3" s="1218" t="s">
        <v>10657</v>
      </c>
      <c r="F3" s="1219" t="s">
        <v>10658</v>
      </c>
      <c r="G3" s="1221" t="s">
        <v>10659</v>
      </c>
      <c r="H3" s="1216" t="s">
        <v>10660</v>
      </c>
      <c r="I3" s="1222" t="s">
        <v>10661</v>
      </c>
      <c r="J3" s="1223" t="s">
        <v>10662</v>
      </c>
      <c r="K3" s="1534" t="s">
        <v>8004</v>
      </c>
    </row>
    <row r="4" ht="15.75" customHeight="1">
      <c r="A4" s="1229" t="s">
        <v>7449</v>
      </c>
      <c r="B4" s="1540" t="s">
        <v>7450</v>
      </c>
      <c r="C4" s="1216"/>
      <c r="D4" s="1217"/>
      <c r="E4" s="1218"/>
      <c r="F4" s="1219"/>
      <c r="G4" s="1221"/>
      <c r="H4" s="1216"/>
      <c r="I4" s="1222"/>
      <c r="J4" s="1223"/>
      <c r="K4" s="1537"/>
    </row>
    <row r="5" ht="15.75" customHeight="1">
      <c r="A5" s="1232" t="s">
        <v>327</v>
      </c>
      <c r="B5" s="1541" t="s">
        <v>7388</v>
      </c>
      <c r="C5" s="1248" t="s">
        <v>10367</v>
      </c>
      <c r="D5" s="1252" t="s">
        <v>10648</v>
      </c>
      <c r="E5" s="1252" t="s">
        <v>10649</v>
      </c>
      <c r="F5" s="1252" t="s">
        <v>10650</v>
      </c>
      <c r="G5" s="1252" t="s">
        <v>10651</v>
      </c>
      <c r="H5" s="1632" t="s">
        <v>10652</v>
      </c>
      <c r="I5" s="1252" t="s">
        <v>10653</v>
      </c>
      <c r="J5" s="1252" t="s">
        <v>10654</v>
      </c>
      <c r="K5" s="1253" t="s">
        <v>7414</v>
      </c>
      <c r="L5" s="1253"/>
    </row>
    <row r="6" ht="15.75" customHeight="1">
      <c r="A6" s="1245" t="s">
        <v>5678</v>
      </c>
      <c r="B6" s="1541" t="s">
        <v>7388</v>
      </c>
      <c r="C6" s="1253" t="s">
        <v>10663</v>
      </c>
      <c r="D6" s="1253" t="s">
        <v>10664</v>
      </c>
      <c r="E6" s="1253" t="s">
        <v>10665</v>
      </c>
      <c r="F6" s="1248" t="s">
        <v>10666</v>
      </c>
      <c r="G6" s="1248" t="s">
        <v>10667</v>
      </c>
      <c r="H6" s="1633" t="s">
        <v>10668</v>
      </c>
      <c r="I6" s="1248" t="s">
        <v>10669</v>
      </c>
      <c r="J6" s="1248" t="s">
        <v>10670</v>
      </c>
      <c r="K6" s="1253" t="s">
        <v>7513</v>
      </c>
      <c r="L6" s="1253"/>
    </row>
    <row r="7" ht="15.75" customHeight="1">
      <c r="A7" s="1245" t="s">
        <v>1662</v>
      </c>
      <c r="B7" s="1541" t="s">
        <v>7388</v>
      </c>
      <c r="C7" s="1253" t="s">
        <v>10671</v>
      </c>
      <c r="D7" s="1253" t="s">
        <v>10672</v>
      </c>
      <c r="E7" s="1248" t="s">
        <v>10673</v>
      </c>
      <c r="F7" s="1564" t="s">
        <v>10674</v>
      </c>
      <c r="G7" s="1253" t="s">
        <v>10675</v>
      </c>
      <c r="H7" s="1253" t="s">
        <v>10676</v>
      </c>
      <c r="I7" s="1253" t="s">
        <v>10677</v>
      </c>
      <c r="J7" s="1253" t="s">
        <v>10678</v>
      </c>
      <c r="K7" s="1253" t="s">
        <v>10679</v>
      </c>
      <c r="L7" s="1253" t="s">
        <v>10680</v>
      </c>
    </row>
    <row r="8" ht="15.75" customHeight="1">
      <c r="A8" s="1288" t="s">
        <v>1555</v>
      </c>
      <c r="B8" s="1541" t="s">
        <v>7388</v>
      </c>
      <c r="C8" s="1543" t="s">
        <v>10343</v>
      </c>
      <c r="D8" s="1253" t="s">
        <v>10681</v>
      </c>
      <c r="E8" s="1253" t="s">
        <v>10682</v>
      </c>
      <c r="F8" s="1253" t="s">
        <v>10683</v>
      </c>
      <c r="G8" s="1253" t="s">
        <v>10684</v>
      </c>
      <c r="H8" s="1253" t="s">
        <v>10685</v>
      </c>
      <c r="I8" s="1253" t="s">
        <v>10686</v>
      </c>
      <c r="J8" s="1253" t="s">
        <v>10687</v>
      </c>
      <c r="K8" s="1253" t="s">
        <v>7615</v>
      </c>
      <c r="L8" s="1253"/>
    </row>
    <row r="9" ht="15.75" customHeight="1">
      <c r="A9" s="1232" t="s">
        <v>5775</v>
      </c>
      <c r="B9" s="1541" t="s">
        <v>7388</v>
      </c>
      <c r="C9" s="1253" t="s">
        <v>10688</v>
      </c>
      <c r="D9" s="1253" t="s">
        <v>10689</v>
      </c>
      <c r="E9" s="1253" t="s">
        <v>10690</v>
      </c>
      <c r="F9" s="1253" t="s">
        <v>10691</v>
      </c>
      <c r="G9" s="1253" t="s">
        <v>10692</v>
      </c>
      <c r="H9" s="1253" t="s">
        <v>10693</v>
      </c>
      <c r="I9" s="1253" t="s">
        <v>10694</v>
      </c>
      <c r="J9" s="1253" t="s">
        <v>10695</v>
      </c>
      <c r="K9" s="1253" t="s">
        <v>7537</v>
      </c>
      <c r="L9" s="1253"/>
    </row>
    <row r="10" ht="16.5" customHeight="1">
      <c r="A10" s="1549" t="s">
        <v>2566</v>
      </c>
      <c r="B10" s="1541" t="s">
        <v>7388</v>
      </c>
      <c r="C10" s="1253" t="s">
        <v>10402</v>
      </c>
      <c r="D10" s="1253" t="s">
        <v>10696</v>
      </c>
      <c r="E10" s="1253" t="s">
        <v>10697</v>
      </c>
      <c r="F10" s="1253" t="s">
        <v>10698</v>
      </c>
      <c r="G10" s="1253" t="s">
        <v>10699</v>
      </c>
      <c r="H10" s="1253" t="s">
        <v>10700</v>
      </c>
      <c r="I10" s="1253" t="s">
        <v>10701</v>
      </c>
      <c r="J10" s="1253" t="s">
        <v>10702</v>
      </c>
      <c r="K10" s="1253" t="s">
        <v>7558</v>
      </c>
      <c r="L10" s="1253" t="s">
        <v>10703</v>
      </c>
    </row>
    <row r="11" ht="15.75" customHeight="1">
      <c r="A11" s="1286" t="s">
        <v>718</v>
      </c>
      <c r="B11" s="1541" t="s">
        <v>7388</v>
      </c>
      <c r="C11" s="1253" t="s">
        <v>10426</v>
      </c>
      <c r="D11" s="1253" t="s">
        <v>10704</v>
      </c>
      <c r="E11" s="1253" t="s">
        <v>10705</v>
      </c>
      <c r="F11" s="1253" t="s">
        <v>10706</v>
      </c>
      <c r="G11" s="1253" t="s">
        <v>10707</v>
      </c>
      <c r="H11" s="1253" t="s">
        <v>10708</v>
      </c>
      <c r="I11" s="1253" t="s">
        <v>10709</v>
      </c>
      <c r="J11" s="1253" t="s">
        <v>10710</v>
      </c>
      <c r="K11" s="1253" t="s">
        <v>8146</v>
      </c>
      <c r="L11" s="1253" t="s">
        <v>8147</v>
      </c>
    </row>
    <row r="12" ht="15.75" customHeight="1">
      <c r="A12" s="1232" t="s">
        <v>1109</v>
      </c>
      <c r="B12" s="1541" t="s">
        <v>7388</v>
      </c>
      <c r="C12" s="1253" t="s">
        <v>10711</v>
      </c>
      <c r="D12" s="1253" t="s">
        <v>10712</v>
      </c>
      <c r="E12" s="1253" t="s">
        <v>10713</v>
      </c>
      <c r="F12" s="1253" t="s">
        <v>10714</v>
      </c>
      <c r="G12" s="1253" t="s">
        <v>10715</v>
      </c>
      <c r="H12" s="1253" t="s">
        <v>10716</v>
      </c>
      <c r="I12" s="1253" t="s">
        <v>10717</v>
      </c>
      <c r="J12" s="1253" t="s">
        <v>10718</v>
      </c>
      <c r="K12" s="1253" t="s">
        <v>7742</v>
      </c>
      <c r="L12" s="1253"/>
    </row>
    <row r="13" ht="15.75" customHeight="1">
      <c r="A13" s="1232" t="s">
        <v>5996</v>
      </c>
      <c r="B13" s="1541" t="s">
        <v>7388</v>
      </c>
      <c r="C13" s="1253" t="s">
        <v>10719</v>
      </c>
      <c r="D13" s="1253" t="s">
        <v>10720</v>
      </c>
      <c r="E13" s="1253" t="s">
        <v>10721</v>
      </c>
      <c r="F13" s="1253" t="s">
        <v>10722</v>
      </c>
      <c r="G13" s="1253" t="s">
        <v>10723</v>
      </c>
      <c r="H13" s="1253" t="s">
        <v>10724</v>
      </c>
      <c r="I13" s="1253" t="s">
        <v>10725</v>
      </c>
      <c r="J13" s="1253" t="s">
        <v>10726</v>
      </c>
      <c r="K13" s="1253" t="s">
        <v>8103</v>
      </c>
      <c r="L13" s="1253"/>
    </row>
    <row r="14" ht="15.75" customHeight="1">
      <c r="A14" s="1286" t="s">
        <v>10453</v>
      </c>
      <c r="B14" s="1553" t="s">
        <v>7388</v>
      </c>
      <c r="C14" s="1253" t="s">
        <v>10454</v>
      </c>
      <c r="D14" s="1253" t="s">
        <v>10727</v>
      </c>
      <c r="E14" s="1564" t="s">
        <v>10728</v>
      </c>
      <c r="F14" s="1253" t="s">
        <v>10729</v>
      </c>
      <c r="G14" s="1253" t="s">
        <v>10730</v>
      </c>
      <c r="H14" s="1253" t="s">
        <v>10731</v>
      </c>
      <c r="I14" s="1253" t="s">
        <v>10732</v>
      </c>
      <c r="J14" s="1253" t="s">
        <v>10733</v>
      </c>
      <c r="K14" s="1253" t="s">
        <v>7793</v>
      </c>
      <c r="L14" s="1253"/>
    </row>
    <row r="15" ht="15.75" customHeight="1">
      <c r="A15" s="1245" t="s">
        <v>7744</v>
      </c>
      <c r="B15" s="1541" t="s">
        <v>7388</v>
      </c>
      <c r="C15" s="1253" t="s">
        <v>10435</v>
      </c>
      <c r="D15" s="1253" t="s">
        <v>10734</v>
      </c>
      <c r="E15" s="1253" t="s">
        <v>10735</v>
      </c>
      <c r="F15" s="1253" t="s">
        <v>10736</v>
      </c>
      <c r="G15" s="1253" t="s">
        <v>10737</v>
      </c>
      <c r="H15" s="1253" t="s">
        <v>10738</v>
      </c>
      <c r="I15" s="1253" t="s">
        <v>10739</v>
      </c>
      <c r="J15" s="1253" t="s">
        <v>10740</v>
      </c>
      <c r="K15" s="1253" t="s">
        <v>7767</v>
      </c>
      <c r="L15" s="1253"/>
    </row>
    <row r="16" ht="15.75" customHeight="1">
      <c r="A16" s="1286" t="s">
        <v>806</v>
      </c>
      <c r="B16" s="1553" t="s">
        <v>7416</v>
      </c>
      <c r="C16" s="1253" t="s">
        <v>10655</v>
      </c>
      <c r="D16" s="1253" t="s">
        <v>10656</v>
      </c>
      <c r="E16" s="1253" t="s">
        <v>10657</v>
      </c>
      <c r="F16" s="1253" t="s">
        <v>10658</v>
      </c>
      <c r="G16" s="1253" t="s">
        <v>10659</v>
      </c>
      <c r="H16" s="1253" t="s">
        <v>10660</v>
      </c>
      <c r="I16" s="1253" t="s">
        <v>10661</v>
      </c>
      <c r="J16" s="1253" t="s">
        <v>10662</v>
      </c>
      <c r="K16" s="1253" t="s">
        <v>8004</v>
      </c>
      <c r="L16" s="1253" t="s">
        <v>10741</v>
      </c>
    </row>
    <row r="17" ht="15.75" customHeight="1">
      <c r="A17" s="1300" t="s">
        <v>2654</v>
      </c>
      <c r="B17" s="1553" t="s">
        <v>7388</v>
      </c>
      <c r="C17" s="1253" t="s">
        <v>10464</v>
      </c>
      <c r="D17" s="1253" t="s">
        <v>10742</v>
      </c>
      <c r="E17" s="1253" t="s">
        <v>10743</v>
      </c>
      <c r="F17" s="1253" t="s">
        <v>10744</v>
      </c>
      <c r="G17" s="1253" t="s">
        <v>10745</v>
      </c>
      <c r="H17" s="1253" t="s">
        <v>10746</v>
      </c>
      <c r="I17" s="1253" t="s">
        <v>10747</v>
      </c>
      <c r="J17" s="1253" t="s">
        <v>10748</v>
      </c>
      <c r="K17" s="1253" t="s">
        <v>10749</v>
      </c>
      <c r="L17" s="1253" t="s">
        <v>10750</v>
      </c>
    </row>
    <row r="18">
      <c r="A18" s="1555" t="s">
        <v>2897</v>
      </c>
      <c r="B18" s="1556" t="s">
        <v>7416</v>
      </c>
      <c r="C18" s="1253" t="s">
        <v>10751</v>
      </c>
      <c r="D18" s="1253" t="s">
        <v>10752</v>
      </c>
      <c r="E18" s="1253" t="s">
        <v>10753</v>
      </c>
      <c r="F18" s="1253" t="s">
        <v>10754</v>
      </c>
      <c r="G18" s="1253" t="s">
        <v>10755</v>
      </c>
      <c r="H18" s="1253" t="s">
        <v>10756</v>
      </c>
      <c r="I18" s="1253" t="s">
        <v>10757</v>
      </c>
      <c r="J18" s="1253" t="s">
        <v>10758</v>
      </c>
      <c r="K18" s="1253" t="s">
        <v>9158</v>
      </c>
      <c r="L18" s="1253" t="s">
        <v>10759</v>
      </c>
    </row>
    <row r="19" ht="15.75" customHeight="1">
      <c r="A19" s="1300" t="s">
        <v>4451</v>
      </c>
      <c r="B19" s="1553" t="s">
        <v>7416</v>
      </c>
      <c r="C19" s="1634" t="s">
        <v>10527</v>
      </c>
      <c r="D19" s="1253" t="s">
        <v>10760</v>
      </c>
      <c r="E19" s="1253" t="s">
        <v>10761</v>
      </c>
      <c r="F19" s="1253" t="s">
        <v>10762</v>
      </c>
      <c r="G19" s="1253" t="s">
        <v>10763</v>
      </c>
      <c r="H19" s="1253" t="s">
        <v>10764</v>
      </c>
      <c r="I19" s="1253" t="s">
        <v>10765</v>
      </c>
      <c r="J19" s="1253" t="s">
        <v>10766</v>
      </c>
      <c r="K19" s="1253" t="s">
        <v>9494</v>
      </c>
      <c r="L19" s="1253"/>
    </row>
    <row r="20" ht="16.5" customHeight="1">
      <c r="A20" s="1300" t="s">
        <v>10767</v>
      </c>
      <c r="B20" s="1553" t="s">
        <v>7388</v>
      </c>
      <c r="C20" s="1386" t="s">
        <v>10535</v>
      </c>
      <c r="D20" s="1253" t="s">
        <v>10768</v>
      </c>
      <c r="E20" s="1253"/>
      <c r="F20" s="1253"/>
      <c r="G20" s="1253"/>
      <c r="H20" s="1253"/>
      <c r="I20" s="1253"/>
      <c r="J20" s="1253"/>
      <c r="K20" s="1253"/>
      <c r="L20" s="1253"/>
    </row>
    <row r="21" ht="15.75" customHeight="1">
      <c r="A21" s="1245"/>
      <c r="B21" s="1573"/>
      <c r="C21" s="1386"/>
      <c r="D21" s="1253"/>
      <c r="E21" s="1253"/>
      <c r="F21" s="1253"/>
      <c r="G21" s="1253"/>
      <c r="H21" s="1253"/>
      <c r="I21" s="1253"/>
      <c r="J21" s="1253"/>
      <c r="K21" s="1253"/>
      <c r="L21" s="1253"/>
    </row>
    <row r="22" ht="15.75" customHeight="1">
      <c r="A22" s="1288"/>
      <c r="B22" s="1541"/>
      <c r="C22" s="1386"/>
      <c r="D22" s="1253"/>
      <c r="E22" s="1253"/>
      <c r="F22" s="1253"/>
      <c r="G22" s="1253"/>
      <c r="H22" s="1253"/>
      <c r="I22" s="1253"/>
      <c r="J22" s="1253"/>
      <c r="K22" s="1253"/>
      <c r="L22" s="1253"/>
    </row>
    <row r="23" ht="15.75" customHeight="1">
      <c r="A23" s="1286"/>
      <c r="B23" s="1541"/>
      <c r="C23" s="1386"/>
      <c r="D23" s="1253"/>
      <c r="E23" s="1253"/>
      <c r="F23" s="1253"/>
      <c r="G23" s="1253"/>
      <c r="H23" s="1253"/>
      <c r="I23" s="1253"/>
      <c r="J23" s="1253"/>
      <c r="K23" s="1253"/>
      <c r="L23" s="1253"/>
    </row>
    <row r="24">
      <c r="A24" s="1551"/>
      <c r="B24" s="1552"/>
      <c r="C24" s="1386"/>
      <c r="D24" s="1253"/>
      <c r="E24" s="1253"/>
      <c r="F24" s="1253"/>
      <c r="G24" s="1253"/>
      <c r="H24" s="1253"/>
      <c r="I24" s="1253"/>
      <c r="J24" s="1253"/>
      <c r="K24" s="1253"/>
      <c r="L24" s="1253"/>
    </row>
    <row r="25" ht="15.75" customHeight="1">
      <c r="A25" s="1288"/>
      <c r="B25" s="1541"/>
      <c r="C25" s="1386"/>
      <c r="D25" s="1253"/>
      <c r="E25" s="1253"/>
      <c r="F25" s="1253"/>
      <c r="G25" s="1253"/>
      <c r="H25" s="1253"/>
      <c r="I25" s="1253"/>
      <c r="J25" s="1253"/>
      <c r="K25" s="1253"/>
      <c r="L25" s="1253"/>
    </row>
    <row r="26" ht="15.75" customHeight="1">
      <c r="A26" s="1286"/>
      <c r="B26" s="1541"/>
      <c r="C26" s="1386"/>
      <c r="D26" s="1253"/>
      <c r="E26" s="1253"/>
      <c r="F26" s="1253"/>
      <c r="G26" s="1253"/>
      <c r="H26" s="1253"/>
      <c r="I26" s="1253"/>
      <c r="J26" s="1253"/>
      <c r="K26" s="1253"/>
      <c r="L26" s="1253"/>
    </row>
    <row r="27" ht="15.0" customHeight="1">
      <c r="A27" s="1635"/>
      <c r="B27" s="1573"/>
      <c r="C27" s="1386"/>
      <c r="D27" s="1253"/>
      <c r="E27" s="1253"/>
      <c r="F27" s="1253"/>
      <c r="G27" s="1253"/>
      <c r="H27" s="1253"/>
      <c r="I27" s="1253"/>
      <c r="J27" s="1253"/>
      <c r="K27" s="1253"/>
      <c r="L27" s="1253"/>
    </row>
    <row r="28" ht="15.75" customHeight="1">
      <c r="A28" s="1245"/>
      <c r="B28" s="1556"/>
      <c r="C28" s="1386"/>
      <c r="D28" s="1253"/>
      <c r="E28" s="1253"/>
      <c r="F28" s="1253"/>
      <c r="G28" s="1253"/>
      <c r="H28" s="1253"/>
      <c r="I28" s="1253"/>
      <c r="J28" s="1253"/>
      <c r="K28" s="1253"/>
      <c r="L28" s="1253"/>
    </row>
    <row r="29" ht="15.75" customHeight="1">
      <c r="A29" s="1286"/>
      <c r="B29" s="1568"/>
      <c r="C29" s="1386"/>
      <c r="D29" s="1253"/>
      <c r="E29" s="1253"/>
      <c r="F29" s="1253"/>
      <c r="G29" s="1253"/>
      <c r="H29" s="1253"/>
      <c r="I29" s="1253"/>
      <c r="J29" s="1253"/>
      <c r="K29" s="1253"/>
      <c r="L29" s="1253"/>
    </row>
    <row r="30" ht="15.75" customHeight="1">
      <c r="A30" s="1300"/>
      <c r="B30" s="1568"/>
      <c r="C30" s="1386"/>
      <c r="D30" s="1253"/>
      <c r="E30" s="1253"/>
      <c r="F30" s="1253"/>
      <c r="G30" s="1253"/>
      <c r="H30" s="1253"/>
      <c r="I30" s="1253"/>
      <c r="J30" s="1253"/>
      <c r="K30" s="1253"/>
      <c r="L30" s="1253"/>
    </row>
    <row r="31" ht="15.75" customHeight="1">
      <c r="A31" s="1245"/>
      <c r="B31" s="1541"/>
      <c r="C31" s="1386"/>
      <c r="D31" s="1253"/>
      <c r="E31" s="1253"/>
      <c r="F31" s="1253"/>
      <c r="G31" s="1253"/>
      <c r="H31" s="1253"/>
      <c r="I31" s="1253"/>
      <c r="J31" s="1253"/>
      <c r="K31" s="1253"/>
      <c r="L31" s="1253"/>
    </row>
    <row r="32" ht="15.75" customHeight="1">
      <c r="A32" s="1288"/>
      <c r="B32" s="1541"/>
      <c r="C32" s="1386"/>
      <c r="D32" s="1253"/>
      <c r="E32" s="1253"/>
      <c r="F32" s="1253"/>
      <c r="G32" s="1253"/>
      <c r="H32" s="1253"/>
      <c r="I32" s="1253"/>
      <c r="J32" s="1253"/>
      <c r="K32" s="1253"/>
      <c r="L32" s="1253"/>
    </row>
    <row r="33" ht="15.75" customHeight="1">
      <c r="A33" s="1245"/>
      <c r="B33" s="1541"/>
      <c r="C33" s="1386"/>
      <c r="D33" s="1253"/>
      <c r="E33" s="1253"/>
      <c r="F33" s="1253"/>
      <c r="G33" s="1253"/>
      <c r="H33" s="1253"/>
      <c r="I33" s="1253"/>
      <c r="J33" s="1253"/>
      <c r="K33" s="1253"/>
      <c r="L33" s="1253"/>
    </row>
    <row r="34" ht="15.75" customHeight="1">
      <c r="A34" s="1288"/>
      <c r="B34" s="1541"/>
      <c r="C34" s="1386"/>
      <c r="D34" s="1253"/>
      <c r="E34" s="1253"/>
      <c r="F34" s="1253"/>
      <c r="G34" s="1253"/>
      <c r="H34" s="1253"/>
      <c r="I34" s="1253"/>
      <c r="J34" s="1253"/>
      <c r="K34" s="1253"/>
      <c r="L34" s="1253"/>
    </row>
    <row r="35" ht="15.75" customHeight="1">
      <c r="A35" s="1245"/>
      <c r="B35" s="1541"/>
      <c r="C35" s="1386"/>
      <c r="D35" s="1253"/>
      <c r="E35" s="1253"/>
      <c r="F35" s="1253"/>
      <c r="G35" s="1253"/>
      <c r="H35" s="1253"/>
      <c r="I35" s="1253"/>
      <c r="J35" s="1253"/>
      <c r="K35" s="1253"/>
      <c r="L35" s="1253"/>
    </row>
    <row r="36">
      <c r="A36" s="1555"/>
      <c r="B36" s="1572"/>
      <c r="C36" s="1386"/>
      <c r="D36" s="1253"/>
      <c r="E36" s="1253"/>
      <c r="F36" s="1253"/>
      <c r="G36" s="1253"/>
      <c r="H36" s="1253"/>
      <c r="I36" s="1253"/>
      <c r="J36" s="1253"/>
      <c r="K36" s="1253"/>
      <c r="L36" s="1253"/>
    </row>
    <row r="37" ht="15.75" customHeight="1">
      <c r="A37" s="1300"/>
      <c r="B37" s="1568"/>
      <c r="C37" s="1386"/>
      <c r="D37" s="1253"/>
      <c r="E37" s="1253"/>
      <c r="F37" s="1253"/>
      <c r="G37" s="1253"/>
      <c r="H37" s="1253"/>
      <c r="I37" s="1253"/>
      <c r="J37" s="1253"/>
      <c r="K37" s="1253"/>
      <c r="L37" s="1253"/>
    </row>
    <row r="38" ht="15.75" customHeight="1">
      <c r="A38" s="1286"/>
      <c r="B38" s="1573"/>
      <c r="C38" s="1386"/>
      <c r="D38" s="1253"/>
      <c r="E38" s="1253"/>
      <c r="F38" s="1253"/>
      <c r="G38" s="1253"/>
      <c r="H38" s="1253"/>
      <c r="I38" s="1253"/>
      <c r="J38" s="1253"/>
      <c r="K38" s="1253"/>
      <c r="L38" s="1253"/>
    </row>
    <row r="39">
      <c r="A39" s="1551"/>
      <c r="B39" s="1552"/>
      <c r="C39" s="1386"/>
      <c r="D39" s="1253"/>
      <c r="E39" s="1253"/>
      <c r="F39" s="1253"/>
      <c r="G39" s="1253"/>
      <c r="H39" s="1253"/>
      <c r="I39" s="1253"/>
      <c r="J39" s="1253"/>
      <c r="K39" s="1253"/>
      <c r="L39" s="1253"/>
    </row>
    <row r="40" ht="15.75" customHeight="1">
      <c r="A40" s="1288"/>
      <c r="B40" s="1573"/>
      <c r="C40" s="1386"/>
      <c r="D40" s="1253"/>
      <c r="E40" s="1253"/>
      <c r="F40" s="1253"/>
      <c r="G40" s="1253"/>
      <c r="H40" s="1253"/>
      <c r="I40" s="1253"/>
      <c r="J40" s="1253"/>
      <c r="K40" s="1253"/>
      <c r="L40" s="1253"/>
    </row>
    <row r="41">
      <c r="A41" s="1300"/>
      <c r="B41" s="1300"/>
      <c r="C41" s="1386"/>
      <c r="D41" s="1253"/>
      <c r="E41" s="1253"/>
      <c r="F41" s="1253"/>
      <c r="G41" s="1253"/>
      <c r="H41" s="1253"/>
      <c r="I41" s="1253"/>
      <c r="J41" s="1253"/>
      <c r="K41" s="1253"/>
      <c r="L41" s="1253"/>
    </row>
    <row r="42" ht="15.75" customHeight="1">
      <c r="A42" s="1245"/>
      <c r="B42" s="1573"/>
      <c r="C42" s="1386"/>
      <c r="D42" s="1253"/>
      <c r="E42" s="1253"/>
      <c r="F42" s="1253"/>
      <c r="G42" s="1253"/>
      <c r="H42" s="1253"/>
      <c r="I42" s="1253"/>
      <c r="J42" s="1253"/>
      <c r="K42" s="1253"/>
      <c r="L42" s="1253"/>
    </row>
    <row r="43" ht="15.75" customHeight="1">
      <c r="A43" s="1288"/>
      <c r="B43" s="1541"/>
      <c r="C43" s="1386"/>
      <c r="D43" s="1253"/>
      <c r="E43" s="1253"/>
      <c r="F43" s="1253"/>
      <c r="G43" s="1253"/>
      <c r="H43" s="1253"/>
      <c r="I43" s="1253"/>
      <c r="J43" s="1253"/>
      <c r="K43" s="1253"/>
      <c r="L43" s="1253"/>
    </row>
    <row r="44">
      <c r="A44" s="1555"/>
      <c r="B44" s="1572"/>
      <c r="C44" s="1386"/>
      <c r="D44" s="1253"/>
      <c r="E44" s="1253"/>
      <c r="F44" s="1253"/>
      <c r="G44" s="1253"/>
      <c r="H44" s="1253"/>
      <c r="I44" s="1253"/>
      <c r="J44" s="1253"/>
      <c r="K44" s="1253"/>
      <c r="L44" s="1253"/>
    </row>
    <row r="45" ht="15.75" customHeight="1">
      <c r="A45" s="1288"/>
      <c r="B45" s="1541"/>
      <c r="C45" s="1386"/>
      <c r="D45" s="1253"/>
      <c r="E45" s="1253"/>
      <c r="F45" s="1253"/>
      <c r="G45" s="1253"/>
      <c r="H45" s="1253"/>
      <c r="I45" s="1253"/>
      <c r="J45" s="1253"/>
      <c r="K45" s="1253"/>
      <c r="L45" s="1253"/>
    </row>
    <row r="46" ht="15.75" customHeight="1">
      <c r="A46" s="1245"/>
      <c r="B46" s="1541"/>
      <c r="C46" s="1386"/>
      <c r="D46" s="1253"/>
      <c r="E46" s="1253"/>
      <c r="F46" s="1253"/>
      <c r="G46" s="1253"/>
      <c r="H46" s="1253"/>
      <c r="I46" s="1253"/>
      <c r="J46" s="1253"/>
      <c r="K46" s="1253"/>
      <c r="L46" s="1253"/>
    </row>
    <row r="47" ht="15.75" customHeight="1">
      <c r="A47" s="1288"/>
      <c r="B47" s="1573"/>
      <c r="C47" s="1386"/>
      <c r="D47" s="1253"/>
      <c r="E47" s="1253"/>
      <c r="F47" s="1253"/>
      <c r="G47" s="1253"/>
      <c r="H47" s="1253"/>
      <c r="I47" s="1253"/>
      <c r="J47" s="1253"/>
      <c r="K47" s="1253"/>
      <c r="L47" s="1253"/>
    </row>
    <row r="48" ht="15.0" customHeight="1">
      <c r="A48" s="1245"/>
      <c r="B48" s="1573"/>
      <c r="C48" s="1386"/>
      <c r="D48" s="1253"/>
      <c r="E48" s="1253"/>
      <c r="F48" s="1253"/>
      <c r="G48" s="1253"/>
      <c r="H48" s="1253"/>
      <c r="I48" s="1253"/>
      <c r="J48" s="1253"/>
      <c r="K48" s="1253"/>
      <c r="L48" s="1253"/>
    </row>
    <row r="49" ht="15.75" customHeight="1">
      <c r="A49" s="1300"/>
      <c r="B49" s="1553"/>
      <c r="C49" s="1386"/>
      <c r="D49" s="1253"/>
      <c r="E49" s="1253"/>
      <c r="F49" s="1253"/>
      <c r="G49" s="1253"/>
      <c r="H49" s="1253"/>
      <c r="I49" s="1253"/>
      <c r="J49" s="1253"/>
      <c r="K49" s="1253"/>
      <c r="L49" s="1253"/>
    </row>
    <row r="50" ht="15.75" customHeight="1">
      <c r="A50" s="1288"/>
      <c r="B50" s="1568"/>
      <c r="C50" s="1386"/>
      <c r="D50" s="1253"/>
      <c r="E50" s="1253"/>
      <c r="F50" s="1253"/>
      <c r="G50" s="1253"/>
      <c r="H50" s="1253"/>
      <c r="I50" s="1253"/>
      <c r="J50" s="1253"/>
      <c r="K50" s="1253"/>
      <c r="L50" s="1253"/>
    </row>
    <row r="51">
      <c r="A51" s="1551"/>
      <c r="B51" s="1552"/>
      <c r="C51" s="1386"/>
      <c r="D51" s="1253"/>
      <c r="E51" s="1253"/>
      <c r="F51" s="1253"/>
      <c r="G51" s="1253"/>
      <c r="H51" s="1253"/>
      <c r="I51" s="1253"/>
      <c r="J51" s="1253"/>
      <c r="K51" s="1253"/>
      <c r="L51" s="1253"/>
    </row>
    <row r="52" ht="15.75" customHeight="1">
      <c r="A52" s="1245"/>
      <c r="B52" s="1541"/>
      <c r="C52" s="1386"/>
      <c r="D52" s="1253"/>
      <c r="E52" s="1253"/>
      <c r="F52" s="1253"/>
      <c r="G52" s="1253"/>
      <c r="H52" s="1253"/>
      <c r="I52" s="1253"/>
      <c r="J52" s="1253"/>
      <c r="K52" s="1253"/>
      <c r="L52" s="1253"/>
    </row>
    <row r="53" ht="15.75" customHeight="1">
      <c r="A53" s="1288"/>
      <c r="B53" s="1541"/>
      <c r="C53" s="1386"/>
      <c r="D53" s="1253"/>
      <c r="E53" s="1253"/>
      <c r="F53" s="1253"/>
      <c r="G53" s="1253"/>
      <c r="H53" s="1253"/>
      <c r="I53" s="1253"/>
      <c r="J53" s="1253"/>
      <c r="K53" s="1253"/>
      <c r="L53" s="1253"/>
    </row>
    <row r="54" ht="15.75" customHeight="1">
      <c r="A54" s="1555"/>
      <c r="B54" s="1572"/>
      <c r="C54" s="1386"/>
      <c r="D54" s="1253"/>
      <c r="E54" s="1253"/>
      <c r="F54" s="1253"/>
      <c r="G54" s="1253"/>
      <c r="H54" s="1253"/>
      <c r="I54" s="1253"/>
      <c r="J54" s="1253"/>
      <c r="K54" s="1253"/>
      <c r="L54" s="1253"/>
    </row>
    <row r="55" ht="15.75" customHeight="1">
      <c r="A55" s="1245"/>
      <c r="B55" s="1573"/>
      <c r="C55" s="1386"/>
      <c r="D55" s="1253"/>
      <c r="E55" s="1253"/>
      <c r="F55" s="1253"/>
      <c r="G55" s="1253"/>
      <c r="H55" s="1253"/>
      <c r="I55" s="1253"/>
      <c r="J55" s="1253"/>
      <c r="K55" s="1253"/>
      <c r="L55" s="1253"/>
    </row>
    <row r="56" ht="15.75" customHeight="1">
      <c r="A56" s="1288"/>
      <c r="B56" s="1568"/>
      <c r="C56" s="1386"/>
      <c r="D56" s="1253"/>
      <c r="E56" s="1253"/>
      <c r="F56" s="1253"/>
      <c r="G56" s="1253"/>
      <c r="H56" s="1253"/>
      <c r="I56" s="1253"/>
      <c r="J56" s="1253"/>
      <c r="K56" s="1253"/>
      <c r="L56" s="1253"/>
    </row>
    <row r="57" ht="15.75" customHeight="1">
      <c r="A57" s="1555"/>
      <c r="B57" s="1553"/>
      <c r="C57" s="1386"/>
      <c r="D57" s="1253"/>
      <c r="E57" s="1253"/>
      <c r="F57" s="1253"/>
      <c r="G57" s="1253"/>
      <c r="H57" s="1253"/>
      <c r="I57" s="1253"/>
      <c r="J57" s="1253"/>
      <c r="K57" s="1253"/>
      <c r="L57" s="1253"/>
    </row>
    <row r="58" ht="15.75" customHeight="1">
      <c r="A58" s="1300"/>
      <c r="B58" s="1556"/>
      <c r="C58" s="1386"/>
      <c r="D58" s="1253"/>
      <c r="E58" s="1253"/>
      <c r="F58" s="1253"/>
      <c r="G58" s="1253"/>
      <c r="H58" s="1253"/>
      <c r="I58" s="1253"/>
      <c r="J58" s="1253"/>
      <c r="K58" s="1253"/>
      <c r="L58" s="1253"/>
    </row>
    <row r="59" ht="15.75" customHeight="1">
      <c r="A59" s="1555"/>
      <c r="B59" s="1572"/>
      <c r="C59" s="1386"/>
      <c r="D59" s="1253"/>
      <c r="E59" s="1253"/>
      <c r="F59" s="1253"/>
      <c r="G59" s="1253"/>
      <c r="H59" s="1253"/>
      <c r="I59" s="1253"/>
      <c r="J59" s="1253"/>
      <c r="K59" s="1253"/>
      <c r="L59" s="1253"/>
    </row>
    <row r="60" ht="15.75" customHeight="1">
      <c r="A60" s="1288"/>
      <c r="B60" s="1568"/>
      <c r="C60" s="1386"/>
      <c r="D60" s="1253"/>
      <c r="E60" s="1253"/>
      <c r="F60" s="1253"/>
      <c r="G60" s="1253"/>
      <c r="H60" s="1253"/>
      <c r="I60" s="1253"/>
      <c r="J60" s="1253"/>
      <c r="K60" s="1253"/>
      <c r="L60" s="1253"/>
    </row>
    <row r="61" ht="16.5" customHeight="1">
      <c r="A61" s="1245"/>
      <c r="B61" s="1568"/>
      <c r="C61" s="1386"/>
      <c r="D61" s="1253"/>
      <c r="E61" s="1253"/>
      <c r="F61" s="1253"/>
      <c r="G61" s="1253"/>
      <c r="H61" s="1253"/>
      <c r="I61" s="1253"/>
      <c r="J61" s="1253"/>
      <c r="K61" s="1253"/>
      <c r="L61" s="1253"/>
    </row>
    <row r="62">
      <c r="A62" s="1555"/>
      <c r="B62" s="1572"/>
      <c r="C62" s="1253"/>
      <c r="D62" s="1253"/>
      <c r="E62" s="1253"/>
      <c r="F62" s="1253"/>
      <c r="G62" s="1253"/>
      <c r="H62" s="1253"/>
      <c r="I62" s="1253"/>
      <c r="J62" s="1253"/>
      <c r="K62" s="1253"/>
      <c r="L62" s="1253"/>
    </row>
    <row r="63" ht="17.25" customHeight="1">
      <c r="A63" s="1286"/>
      <c r="B63" s="1556"/>
      <c r="C63" s="1253"/>
      <c r="D63" s="1253"/>
      <c r="E63" s="1253"/>
      <c r="F63" s="1253"/>
      <c r="G63" s="1253"/>
      <c r="H63" s="1253"/>
      <c r="I63" s="1253"/>
      <c r="J63" s="1253"/>
      <c r="K63" s="1253"/>
      <c r="L63" s="1253"/>
    </row>
    <row r="64">
      <c r="A64" s="1551"/>
      <c r="B64" s="1566"/>
      <c r="C64" s="1253"/>
      <c r="D64" s="1253"/>
      <c r="E64" s="1253"/>
      <c r="F64" s="1253"/>
      <c r="G64" s="1253"/>
      <c r="H64" s="1253"/>
      <c r="I64" s="1253"/>
      <c r="J64" s="1253"/>
      <c r="K64" s="1253"/>
      <c r="L64" s="1253"/>
    </row>
    <row r="65">
      <c r="A65" s="1555"/>
      <c r="B65" s="1572"/>
      <c r="C65" s="1253"/>
      <c r="D65" s="1253"/>
      <c r="E65" s="1253"/>
      <c r="F65" s="1253"/>
      <c r="G65" s="1253"/>
      <c r="H65" s="1253"/>
      <c r="I65" s="1253"/>
      <c r="J65" s="1253"/>
      <c r="K65" s="1253"/>
      <c r="L65" s="1253"/>
    </row>
    <row r="66">
      <c r="A66" s="1288"/>
      <c r="B66" s="1573"/>
      <c r="C66" s="1253"/>
      <c r="D66" s="1253"/>
      <c r="E66" s="1253"/>
      <c r="F66" s="1253"/>
      <c r="G66" s="1253"/>
      <c r="H66" s="1253"/>
      <c r="I66" s="1253"/>
      <c r="J66" s="1253"/>
      <c r="K66" s="1253"/>
      <c r="L66" s="1253"/>
    </row>
    <row r="67">
      <c r="A67" s="1300"/>
      <c r="B67" s="1566"/>
      <c r="C67" s="1253"/>
      <c r="D67" s="1253"/>
      <c r="E67" s="1253"/>
      <c r="F67" s="1253"/>
      <c r="G67" s="1253"/>
      <c r="H67" s="1253"/>
      <c r="I67" s="1253"/>
      <c r="J67" s="1253"/>
      <c r="K67" s="1253"/>
      <c r="L67" s="1253"/>
    </row>
    <row r="68" ht="17.25" customHeight="1">
      <c r="A68" s="1551"/>
      <c r="B68" s="1573"/>
      <c r="C68" s="1253"/>
      <c r="D68" s="1253"/>
      <c r="E68" s="1253"/>
      <c r="F68" s="1253"/>
      <c r="G68" s="1253"/>
      <c r="H68" s="1253"/>
      <c r="I68" s="1253"/>
      <c r="J68" s="1253"/>
      <c r="K68" s="1253"/>
      <c r="L68" s="1253"/>
    </row>
    <row r="69">
      <c r="A69" s="1588"/>
      <c r="B69" s="1552"/>
      <c r="C69" s="1578"/>
      <c r="D69" s="1636"/>
      <c r="E69" s="1636"/>
      <c r="F69" s="1636"/>
      <c r="G69" s="1589"/>
      <c r="H69" s="1589"/>
      <c r="I69" s="1589"/>
      <c r="J69" s="1589"/>
      <c r="K69" s="1590"/>
      <c r="L69" s="1592"/>
    </row>
    <row r="70">
      <c r="A70" s="1575"/>
      <c r="B70" s="1576"/>
      <c r="C70" s="1578"/>
      <c r="D70" s="1637"/>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37"/>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37"/>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37"/>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37"/>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37"/>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37"/>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37"/>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37"/>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37"/>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37"/>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37"/>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37"/>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37"/>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37"/>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37"/>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37"/>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37"/>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37"/>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37"/>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37"/>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37"/>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37"/>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37"/>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37"/>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37"/>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37"/>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37"/>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37"/>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37"/>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37"/>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37"/>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37"/>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37"/>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37"/>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37"/>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37"/>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37"/>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37"/>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37"/>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37"/>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37"/>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37"/>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37"/>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37"/>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37"/>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37"/>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37"/>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37"/>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37"/>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37"/>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37"/>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37"/>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37"/>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37"/>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37"/>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37"/>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37"/>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37"/>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37"/>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37"/>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37"/>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37"/>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37"/>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37"/>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37"/>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37"/>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37"/>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37"/>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37"/>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37"/>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37"/>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37"/>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37"/>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37"/>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37"/>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37"/>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37"/>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37"/>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37"/>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37"/>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37"/>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37"/>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37"/>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37"/>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37"/>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37"/>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37"/>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37"/>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37"/>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37"/>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37"/>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37"/>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37"/>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37"/>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37"/>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37"/>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37"/>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37"/>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37"/>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37"/>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37"/>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37"/>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37"/>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37"/>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37"/>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37"/>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37"/>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37"/>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37"/>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37"/>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37"/>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37"/>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37"/>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37"/>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37"/>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37"/>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37"/>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37"/>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37"/>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37"/>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37"/>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37"/>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37"/>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37"/>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37"/>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37"/>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37"/>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37"/>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37"/>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37"/>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37"/>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37"/>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37"/>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37"/>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37"/>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37"/>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37"/>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37"/>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37"/>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37"/>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37"/>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37"/>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37"/>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37"/>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37"/>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37"/>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37"/>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37"/>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37"/>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37"/>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37"/>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37"/>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37"/>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37"/>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37"/>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37"/>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37"/>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37"/>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37"/>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37"/>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37"/>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37"/>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37"/>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37"/>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37"/>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37"/>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37"/>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37"/>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37"/>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37"/>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37"/>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37"/>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37"/>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37"/>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37"/>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37"/>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37"/>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37"/>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37"/>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37"/>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37"/>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37"/>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37"/>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37"/>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37"/>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37"/>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37"/>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37"/>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37"/>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37"/>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37"/>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37"/>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37"/>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37"/>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37"/>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37"/>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37"/>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37"/>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37"/>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37"/>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37"/>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37"/>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37"/>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37"/>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37"/>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37"/>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37"/>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37"/>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37"/>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37"/>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37"/>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37"/>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37"/>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37"/>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37"/>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37"/>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37"/>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37"/>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37"/>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37"/>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37"/>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37"/>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37"/>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37"/>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37"/>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37"/>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37"/>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37"/>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37"/>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37"/>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37"/>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37"/>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37"/>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37"/>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37"/>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37"/>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37"/>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37"/>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37"/>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37"/>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37"/>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37"/>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37"/>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37"/>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37"/>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37"/>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37"/>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37"/>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37"/>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37"/>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37"/>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37"/>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37"/>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37"/>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37"/>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37"/>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37"/>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37"/>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37"/>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37"/>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37"/>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37"/>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37"/>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37"/>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37"/>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37"/>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37"/>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37"/>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37"/>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37"/>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37"/>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37"/>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37"/>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37"/>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37"/>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37"/>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37"/>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37"/>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37"/>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37"/>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37"/>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37"/>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37"/>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37"/>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37"/>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37"/>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37"/>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37"/>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37"/>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37"/>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37"/>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37"/>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37"/>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37"/>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37"/>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37"/>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37"/>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37"/>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37"/>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37"/>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37"/>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37"/>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37"/>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37"/>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37"/>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37"/>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37"/>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37"/>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37"/>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37"/>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37"/>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37"/>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37"/>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37"/>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37"/>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37"/>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37"/>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37"/>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37"/>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37"/>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37"/>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37"/>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37"/>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37"/>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37"/>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37"/>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37"/>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37"/>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37"/>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37"/>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37"/>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37"/>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37"/>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37"/>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37"/>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37"/>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37"/>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37"/>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37"/>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37"/>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37"/>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37"/>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37"/>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37"/>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37"/>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37"/>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37"/>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37"/>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37"/>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37"/>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37"/>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37"/>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37"/>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37"/>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37"/>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37"/>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37"/>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37"/>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37"/>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37"/>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37"/>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37"/>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37"/>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37"/>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37"/>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37"/>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37"/>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37"/>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37"/>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37"/>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37"/>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37"/>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37"/>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37"/>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37"/>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37"/>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37"/>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37"/>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37"/>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37"/>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37"/>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37"/>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37"/>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37"/>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37"/>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37"/>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37"/>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37"/>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37"/>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37"/>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37"/>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37"/>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37"/>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37"/>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37"/>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37"/>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37"/>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37"/>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37"/>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37"/>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37"/>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37"/>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37"/>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37"/>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37"/>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37"/>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37"/>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37"/>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37"/>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37"/>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37"/>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37"/>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37"/>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37"/>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37"/>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37"/>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37"/>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37"/>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37"/>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37"/>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37"/>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37"/>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37"/>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37"/>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37"/>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37"/>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37"/>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37"/>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37"/>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37"/>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37"/>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37"/>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37"/>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37"/>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37"/>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37"/>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37"/>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37"/>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37"/>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37"/>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37"/>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37"/>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37"/>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37"/>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37"/>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37"/>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37"/>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37"/>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37"/>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37"/>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37"/>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37"/>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37"/>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37"/>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37"/>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37"/>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37"/>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37"/>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37"/>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37"/>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37"/>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37"/>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37"/>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37"/>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37"/>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37"/>
      <c r="E1002" s="1580"/>
      <c r="F1002" s="1581"/>
      <c r="G1002" s="1582"/>
      <c r="H1002" s="1583"/>
      <c r="I1002" s="1584"/>
      <c r="J1002" s="1585"/>
      <c r="K1002" s="1586"/>
      <c r="L1002" s="15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