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91E3922-062B-4CF6-B78E-63BF611D94D4}" xr6:coauthVersionLast="45" xr6:coauthVersionMax="45" xr10:uidLastSave="{00000000-0000-0000-0000-000000000000}"/>
  <bookViews>
    <workbookView xWindow="-120" yWindow="-120" windowWidth="29040" windowHeight="15840" tabRatio="517" activeTab="1" xr2:uid="{00000000-000D-0000-FFFF-FFFF00000000}"/>
  </bookViews>
  <sheets>
    <sheet name="ТР нагн КОА. " sheetId="40" r:id="rId1"/>
    <sheet name="ТР доб КОА " sheetId="39" r:id="rId2"/>
    <sheet name="Нагнетательные" sheetId="31" state="hidden" r:id="rId3"/>
    <sheet name="Лист1" sheetId="41" state="hidden" r:id="rId4"/>
    <sheet name="Лист2" sheetId="42" state="hidden" r:id="rId5"/>
    <sheet name="Лист3" sheetId="43" state="hidden" r:id="rId6"/>
  </sheets>
  <definedNames>
    <definedName name="_Order1" hidden="1">255</definedName>
    <definedName name="_xlnm._FilterDatabase" localSheetId="1" hidden="1">'ТР доб КОА '!$A$13:$G$134</definedName>
    <definedName name="_xlnm._FilterDatabase" localSheetId="0" hidden="1">'ТР нагн КОА. '!$A$9:$F$50</definedName>
    <definedName name="AccessDatabase" hidden="1">"C:\Мои документы\Базовая сводная обязательств1.mdb"</definedName>
    <definedName name="Account_from">#REF!</definedName>
    <definedName name="Account_To">#REF!</definedName>
    <definedName name="ACCR">#REF!,#REF!,#REF!,#REF!,#REF!,#REF!,#REF!,#REF!,#REF!,#REF!,#REF!,#REF!,#REF!,#REF!,#REF!,#REF!</definedName>
    <definedName name="ADD._LZ_7819A_им_">#REF!</definedName>
    <definedName name="as">#REF!</definedName>
    <definedName name="Basa_cena">#REF!</definedName>
    <definedName name="Baza_cena">#REF!</definedName>
    <definedName name="Cena">#REF!</definedName>
    <definedName name="dasd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t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_From">#REF!</definedName>
    <definedName name="Date_To">#REF!</definedName>
    <definedName name="Detec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Detec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Detec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Detect1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Detect1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Detect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Emp_No">#N/A</definedName>
    <definedName name="EUR">#REF!</definedName>
    <definedName name="f">#REF!</definedName>
    <definedName name="Filename">#REF!</definedName>
    <definedName name="Grand_Total">#N/A</definedName>
    <definedName name="i">#REF!</definedName>
    <definedName name="INRGR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1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1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J">#REF!</definedName>
    <definedName name="Kod">#REF!</definedName>
    <definedName name="l">#REF!</definedName>
    <definedName name="List_Org">#REF!</definedName>
    <definedName name="Other_Account_From">#REF!</definedName>
    <definedName name="Other_Account_To">#REF!</definedName>
    <definedName name="Output_Directory">#REF!</definedName>
    <definedName name="p">#REF!</definedName>
    <definedName name="Period_From">#REF!</definedName>
    <definedName name="Period_To">#REF!</definedName>
    <definedName name="Pg1_Chrg_Totals">#N/A</definedName>
    <definedName name="Pg1_NChrg_Totals">#N/A</definedName>
    <definedName name="PRINT">#REF!</definedName>
    <definedName name="q">#REF!</definedName>
    <definedName name="qas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as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as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">#REF!</definedName>
    <definedName name="qweqwe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qweqwe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qwe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RPrub.rub.___________газ__">#REF!</definedName>
    <definedName name="RPrub.rub._Газ_ГПЗ">#REF!</definedName>
    <definedName name="RPrub.rub.ADD._AC_60C_им_">#REF!</definedName>
    <definedName name="RPrub.rub.ADD._C_150_от_">#REF!</definedName>
    <definedName name="RPrub.rub.ADD._DF_11">#REF!</definedName>
    <definedName name="RPrub.rub.ADD._LZ_4970_им_">#REF!</definedName>
    <definedName name="RPrub.rub.ADD._LZ_6662_им_">#REF!</definedName>
    <definedName name="RPrub.rub.ADD._LZ_7401_им_">#REF!</definedName>
    <definedName name="RPrub.rub.ADD._LZ_7401B_им_">#REF!</definedName>
    <definedName name="RPrub.rub.ADD._LZ_859_им_">#REF!</definedName>
    <definedName name="RPrub.rub.ADD._PMA_D_30__от_">#REF!</definedName>
    <definedName name="RPrub.rub.ADD._SAP_110_им_">#REF!</definedName>
    <definedName name="RPrub.rub.ADD._SAP_177_им_">#REF!</definedName>
    <definedName name="RPrub.rub.ADD._SAP_2055_им_">#REF!</definedName>
    <definedName name="RPrub.rub.ADD._SAP_2061_им_">#REF!</definedName>
    <definedName name="RPrub.rub.ADD._SAP_2076__им_">#REF!</definedName>
    <definedName name="RPrub.rub.ADD._XHV1_4__им_">#REF!</definedName>
    <definedName name="RPrub.rub.ADD._XHV1_5_2__им_">#REF!</definedName>
    <definedName name="RPrub.rub.ADD._АГИДОЛ_от_">#REF!</definedName>
    <definedName name="RPrub.rub.ADD._БMA_5_от_">#REF!</definedName>
    <definedName name="RPrub.rub.ADD.BNIINP_360_от_">#REF!</definedName>
    <definedName name="RPrub.rub.ADD.C_5A_от_">#REF!</definedName>
    <definedName name="RPrub.rub.ADD.DZ2_5_PDN_1595">#REF!</definedName>
    <definedName name="RPrub.rub.ADD.KHД._от_">#REF!</definedName>
    <definedName name="RPrub.rub.ADD.PMA_D_100__от_">#REF!</definedName>
    <definedName name="RPrub.rub.ADD.ВNIINP_354_от_">#REF!</definedName>
    <definedName name="RPrub.rub.ADD.ОЛОА_246_им_">#REF!</definedName>
    <definedName name="RPrub.rub.ADD.ЦИАТИМ_339_от_">#REF!</definedName>
    <definedName name="RPrub.rub.ADD_ШЕЛВИС_50_100_">#REF!</definedName>
    <definedName name="RPrub.rub.ANGLAMOL_6085_им_">#REF!</definedName>
    <definedName name="RPrub.rub.DZ2_5_Парафлоу_430">#REF!</definedName>
    <definedName name="RPrub.rub.HCK_1_от_">#REF!</definedName>
    <definedName name="RPrub.rub.M12Б">#REF!</definedName>
    <definedName name="RPrub.rub.MTBЕ">#REF!</definedName>
    <definedName name="RPrub.rub.Алкилбензин">#REF!</definedName>
    <definedName name="RPrub.rub.Бентол">#REF!</definedName>
    <definedName name="RPrub.rub.Бутан_25_10_W_">#REF!</definedName>
    <definedName name="RPrub.rub.Верещагино">#REF!</definedName>
    <definedName name="RPrub.rub.Газ._конденсат">#REF!</definedName>
    <definedName name="RPrub.rub.Гексановая_фракция">#REF!</definedName>
    <definedName name="RPrub.rub.ДЕТЕРСОЛ_от_">#REF!</definedName>
    <definedName name="RPrub.rub.Диз.топл._З_0.2_35__">#REF!</definedName>
    <definedName name="RPrub.rub.Диз.топл._Л_0.1_62__">#REF!</definedName>
    <definedName name="RPrub.rub.Дипроксамин_от_">#REF!</definedName>
    <definedName name="RPrub.rub.Изобутан">#REF!</definedName>
    <definedName name="RPrub.rub.изопентан">#REF!</definedName>
    <definedName name="RPrub.rub.Каменный_Лог">#REF!</definedName>
    <definedName name="RPrub.rub.Кунгур">#REF!</definedName>
    <definedName name="RPrub.rub.Мазут__100__">#REF!</definedName>
    <definedName name="RPrub.rub.Мазут__40__">#REF!</definedName>
    <definedName name="RPrub.rub.Мазут_зол.__100_2.0">#REF!</definedName>
    <definedName name="RPrub.rub.Мазут_зол.__100_3.5">#REF!</definedName>
    <definedName name="RPrub.rub.Мазут_зол._100_2.0">#REF!</definedName>
    <definedName name="RPrub.rub.Мазут_зол._40_2.0">#REF!</definedName>
    <definedName name="RPrub.rub.Мазут_м_з_100_2.0">#REF!</definedName>
    <definedName name="RPrub.rub.Мазут_м_з_100_3.5">#REF!</definedName>
    <definedName name="RPrub.rub.Мазут_м_з_40_2.0">#REF!</definedName>
    <definedName name="RPrub.rub.Мазут_м_з_40_3.5">#REF!</definedName>
    <definedName name="RPrub.rub.Метан">#REF!</definedName>
    <definedName name="RPrub.rub.Мотоалкилат">#REF!</definedName>
    <definedName name="RPrub.rub.Оса">#REF!</definedName>
    <definedName name="RPrub.rub.ПАО_4__им_">#REF!</definedName>
    <definedName name="RPrub.rub.ПАО_6_им_">#REF!</definedName>
    <definedName name="RPrub.rub.Парадин_им_">#REF!</definedName>
    <definedName name="RPrub.rub.Паранокс_2281">#REF!</definedName>
    <definedName name="RPrub.rub.Паратон_8900">#REF!</definedName>
    <definedName name="RPrub.rub.Парафин_Т1__">#REF!</definedName>
    <definedName name="RPrub.rub.Парафлоу_387">#REF!</definedName>
    <definedName name="RPrub.rub.пентан_амилен.фр.">#REF!</definedName>
    <definedName name="RPrub.rub.ПЛЕКСОЛ_им_">#REF!</definedName>
    <definedName name="RPrub.rub.ПМС_200A_от_">#REF!</definedName>
    <definedName name="RPrub.rub.Присадка_АФК_от_">#REF!</definedName>
    <definedName name="RPrub.rub.Присадки_SHELL">#REF!</definedName>
    <definedName name="RPrub.rub.Сепафлюкс3137_им_">#REF!</definedName>
    <definedName name="RPrub.rub.Сепафлюкс3153_им_">#REF!</definedName>
    <definedName name="RPrub.rub.Сургут__малосернистая_">#REF!</definedName>
    <definedName name="RPrub.rub.Сургут_Когалым">#REF!</definedName>
    <definedName name="RPrub.rub.Сургут_Лангепас">#REF!</definedName>
    <definedName name="RPrub.rub.Сухой_газ_25_10">#REF!</definedName>
    <definedName name="RPrub.rub.фетерол">#REF!</definedName>
    <definedName name="RPrub.rub.ХАЙТЕК_60_60_им_">#REF!</definedName>
    <definedName name="RPrub.rub.ХАЙТЕК_9420_им_">#REF!</definedName>
    <definedName name="RPrub.rub.ХАЙТЕК_E609_им_">#REF!</definedName>
    <definedName name="RPrub.rub.ХАЙТЕК_Е320_им_">#REF!</definedName>
    <definedName name="RPrub.rub.ШЕЛВИС_50_5__им_">#REF!</definedName>
    <definedName name="RPrub.rub.Эфирная_головка">#REF!</definedName>
    <definedName name="RPrub.р2.ВЕЛС_супер_ТУРБО">#REF!</definedName>
    <definedName name="RPrub.р2.Диз.топл._ДЗп_0.2">#REF!</definedName>
    <definedName name="RPrub.р2.Диз.топл._Л_0.2_62">#REF!</definedName>
    <definedName name="RPrub.р2.Диз.топл._Л_0.5_62">#REF!</definedName>
    <definedName name="RPrub.р2.М_8Г2K">#REF!</definedName>
    <definedName name="RPrub.р2.Мазут__100">#REF!</definedName>
    <definedName name="RPrub.р2.Мазут__100__экспорт_">#REF!</definedName>
    <definedName name="RPrub.р2.Мазут__40___экспорт_">#REF!</definedName>
    <definedName name="RPrub.р2.Мазут_40">#REF!</definedName>
    <definedName name="RPrub.р2.Мазут_зол.__100_2.0">#REF!</definedName>
    <definedName name="RPrub.р2.Мазут_зол.__100_3.5">#REF!</definedName>
    <definedName name="RPrub.р2.Мазут_м_з_100_3.5">#REF!</definedName>
    <definedName name="RPrub.р2.Мазут_м_з_40_3.5">#REF!</definedName>
    <definedName name="RPtn.tn.">#REF!</definedName>
    <definedName name="RPtn.tn.___________газ__">#REF!</definedName>
    <definedName name="RPtn.tn.________газ">#REF!</definedName>
    <definedName name="RPtn.tn.______сырье_на_переработку">#REF!</definedName>
    <definedName name="RPtn.tn._Газ_ГПЗ">#REF!</definedName>
    <definedName name="RPtn.tn.ADD._AC_60C_им_">#REF!</definedName>
    <definedName name="RPtn.tn.ADD._C_150_от_">#REF!</definedName>
    <definedName name="RPtn.tn.ADD._DF_11">#REF!</definedName>
    <definedName name="RPtn.tn.ADD._LZ_4970_им_">#REF!</definedName>
    <definedName name="RPtn.tn.ADD._LZ_6662_им_">#REF!</definedName>
    <definedName name="RPtn.tn.ADD._LZ_7401_им_">#REF!</definedName>
    <definedName name="RPtn.tn.ADD._LZ_7401B_им_">#REF!</definedName>
    <definedName name="RPtn.tn.ADD._LZ_859_им_">#REF!</definedName>
    <definedName name="RPtn.tn.ADD._PMA_D_30__от_">#REF!</definedName>
    <definedName name="RPtn.tn.ADD._SAP_110_им_">#REF!</definedName>
    <definedName name="RPtn.tn.ADD._SAP_177_им_">#REF!</definedName>
    <definedName name="RPtn.tn.ADD._SAP_2055_им_">#REF!</definedName>
    <definedName name="RPtn.tn.ADD._SAP_2061_им_">#REF!</definedName>
    <definedName name="RPtn.tn.ADD._SAP_2076__им_">#REF!</definedName>
    <definedName name="RPtn.tn.ADD._XHV1_4__им_">#REF!</definedName>
    <definedName name="RPtn.tn.ADD._XHV1_5_2__им_">#REF!</definedName>
    <definedName name="RPtn.tn.ADD._АГИДОЛ_от_">#REF!</definedName>
    <definedName name="RPtn.tn.ADD._БMA_5_от_">#REF!</definedName>
    <definedName name="RPtn.tn.ADD.BNIINP_360_от_">#REF!</definedName>
    <definedName name="RPtn.tn.ADD.C_5A_от_">#REF!</definedName>
    <definedName name="RPtn.tn.ADD.DZ2_5_PDN_1595">#REF!</definedName>
    <definedName name="RPtn.tn.ADD.KHД._от_">#REF!</definedName>
    <definedName name="RPtn.tn.ADD.PMA_D_100__от_">#REF!</definedName>
    <definedName name="RPtn.tn.ADD.ВNIINP_354_от_">#REF!</definedName>
    <definedName name="RPtn.tn.ADD.ОЛОА_246_им_">#REF!</definedName>
    <definedName name="RPtn.tn.ADD.ОЛОА_4373p_им_">#REF!</definedName>
    <definedName name="RPtn.tn.ADD.ЦИАТИМ_339_от_">#REF!</definedName>
    <definedName name="RPtn.tn.ADD_ШЕЛВИС_50_100_">#REF!</definedName>
    <definedName name="RPtn.tn.ANGLAMOL_6085_им_">#REF!</definedName>
    <definedName name="RPtn.tn.Cерная_кислота">#REF!</definedName>
    <definedName name="RPtn.tn.DZ2_5_Парафлоу_430">#REF!</definedName>
    <definedName name="RPtn.tn.HCK_1_от_">#REF!</definedName>
    <definedName name="RPtn.tn.M12Б">#REF!</definedName>
    <definedName name="RPtn.tn.MTBЕ">#REF!</definedName>
    <definedName name="RPtn.tn.SAE_10_">#REF!</definedName>
    <definedName name="RPtn.tn.SAE_20">#REF!</definedName>
    <definedName name="RPtn.tn.SAE_30_">#REF!</definedName>
    <definedName name="RPtn.tn.SAE_40_">#REF!</definedName>
    <definedName name="RPtn.tn.SAP_2055">#REF!</definedName>
    <definedName name="RPtn.tn.А_76__экспорт_">#REF!</definedName>
    <definedName name="RPtn.tn.А_76_н_э">#REF!</definedName>
    <definedName name="RPtn.tn.А_92">#REF!</definedName>
    <definedName name="RPtn.tn.Автобензин_всего">#REF!</definedName>
    <definedName name="RPtn.tn.Аи_95">#REF!</definedName>
    <definedName name="RPtn.tn.Аи_98">#REF!</definedName>
    <definedName name="RPtn.tn.Алкилбензин">#REF!</definedName>
    <definedName name="RPtn.tn.Безвозвратные_потери">#REF!</definedName>
    <definedName name="RPtn.tn.Бензин_пиролиза">#REF!</definedName>
    <definedName name="RPtn.tn.Бензин_прямогонный_">#REF!</definedName>
    <definedName name="RPtn.tn.Бензол_нефтяной">#REF!</definedName>
    <definedName name="RPtn.tn.Бентол">#REF!</definedName>
    <definedName name="RPtn.tn.Битум_всего">#REF!</definedName>
    <definedName name="RPtn.tn.Битум_дорожный_60_90">#REF!</definedName>
    <definedName name="RPtn.tn.Битум_дорожный_модиф.">#REF!</definedName>
    <definedName name="RPtn.tn.Битум_строительный_70_30">#REF!</definedName>
    <definedName name="RPtn.tn.БНК_40_180">#REF!</definedName>
    <definedName name="RPtn.tn.Бутан_25_10_W_">#REF!</definedName>
    <definedName name="RPtn.tn.в_т.ч._жидкое">#REF!</definedName>
    <definedName name="RPtn.tn.Вакуумный_газойль">#REF!</definedName>
    <definedName name="RPtn.tn.Вакуумный_газойль_с_прис.">#REF!</definedName>
    <definedName name="RPtn.tn.ВЕЛС._HD._EXTR.">#REF!</definedName>
    <definedName name="RPtn.tn.ВЕЛС_1">#REF!</definedName>
    <definedName name="RPtn.tn.ВЕЛС_2">#REF!</definedName>
    <definedName name="RPtn.tn.ВЕЛС_норд">#REF!</definedName>
    <definedName name="RPtn.tn.ВЕЛС_супер">#REF!</definedName>
    <definedName name="RPtn.tn.ВЕЛС_супер_ТУРБО">#REF!</definedName>
    <definedName name="RPtn.tn.ВЕЛС_ТМ">#REF!</definedName>
    <definedName name="RPtn.tn.ВЕЛС_транс_3">#REF!</definedName>
    <definedName name="RPtn.tn.ВЕЛС_транс_5">#REF!</definedName>
    <definedName name="RPtn.tn.Верещагино">#REF!</definedName>
    <definedName name="RPtn.tn.Газ._конденсат">#REF!</definedName>
    <definedName name="RPtn.tn.Газойль_вид_1__Л_0.05_">#REF!</definedName>
    <definedName name="RPtn.tn.Газойль_вид_2__Л_0.1_">#REF!</definedName>
    <definedName name="RPtn.tn.Газойль_вид_3_Л_0.2_">#REF!</definedName>
    <definedName name="RPtn.tn.Газы_на_ГПЗ">#REF!</definedName>
    <definedName name="RPtn.tn.Газы_на_ТЭЦ">#REF!</definedName>
    <definedName name="RPtn.tn.Гач_">#REF!</definedName>
    <definedName name="RPtn.tn.Гексановая_фракция">#REF!</definedName>
    <definedName name="RPtn.tn.Гудрон">#REF!</definedName>
    <definedName name="RPtn.tn.ДЕТЕРСОЛ_от_">#REF!</definedName>
    <definedName name="RPtn.tn.Дзп_0.2">#REF!</definedName>
    <definedName name="RPtn.tn.ДЗп_0.5">#REF!</definedName>
    <definedName name="RPtn.tn.диз.топл._L_01_62">#REF!</definedName>
    <definedName name="RPtn.tn.диз.топл._L_01_эксп.">#REF!</definedName>
    <definedName name="RPtn.tn.Диз.топл._З_0.2___экспорт_">#REF!</definedName>
    <definedName name="RPtn.tn.Диз.топл._З_0.2_35">#REF!</definedName>
    <definedName name="RPtn.tn.Диз.топл._З_0.2_35__">#REF!</definedName>
    <definedName name="RPtn.tn.Диз.топл._З_0.5_35">#REF!</definedName>
    <definedName name="RPtn.tn.Диз.топл._Л_0.1_62">#REF!</definedName>
    <definedName name="RPtn.tn.Диз.топл._Л_0.1_62__">#REF!</definedName>
    <definedName name="RPtn.tn.Диз.топл._Л_0.2_40">#REF!</definedName>
    <definedName name="RPtn.tn.Диз.топл._Л_0.2_62">#REF!</definedName>
    <definedName name="RPtn.tn.Диз.топл._Л_0.5_62">#REF!</definedName>
    <definedName name="RPtn.tn.Диз.топливо_всего">#REF!</definedName>
    <definedName name="RPtn.tn.Диз_топл_А_0.2_35">#REF!</definedName>
    <definedName name="RPtn.tn.Дипроксамин_от_">#REF!</definedName>
    <definedName name="RPtn.tn.Дюрасин_164">#REF!</definedName>
    <definedName name="RPtn.tn.И_12А">#REF!</definedName>
    <definedName name="RPtn.tn.И_20А">#REF!</definedName>
    <definedName name="RPtn.tn.И_30А">#REF!</definedName>
    <definedName name="RPtn.tn.И_40А">#REF!</definedName>
    <definedName name="RPtn.tn.И_50А">#REF!</definedName>
    <definedName name="RPtn.tn.ИГП_18">#REF!</definedName>
    <definedName name="RPtn.tn.ИГП_30">#REF!</definedName>
    <definedName name="RPtn.tn.ИГП_38">#REF!</definedName>
    <definedName name="RPtn.tn.ИГП_49">#REF!</definedName>
    <definedName name="RPtn.tn.Изм.остатков_компонентов">#REF!</definedName>
    <definedName name="RPtn.tn.Изобутан">#REF!</definedName>
    <definedName name="RPtn.tn.изопентан">#REF!</definedName>
    <definedName name="RPtn.tn.ИТОГО">#REF!</definedName>
    <definedName name="RPtn.tn.К_3_">#REF!</definedName>
    <definedName name="RPtn.tn.Каменный_Лог">#REF!</definedName>
    <definedName name="RPtn.tn.Кислород">#REF!</definedName>
    <definedName name="RPtn.tn.Кокс_всего">#REF!</definedName>
    <definedName name="RPtn.tn.Кокс_крупнокусковый">#REF!</definedName>
    <definedName name="RPtn.tn.Кокс_мелкий">#REF!</definedName>
    <definedName name="RPtn.tn.Кокс_суммарный_электродный">#REF!</definedName>
    <definedName name="RPtn.tn.Ком.вязкий">#REF!</definedName>
    <definedName name="RPtn.tn.Ком.остаточный">#REF!</definedName>
    <definedName name="RPtn.tn.Ком.средневязкий">#REF!</definedName>
    <definedName name="RPtn.tn.Компоненты_всего">#REF!</definedName>
    <definedName name="RPtn.tn.Кратон_1101М">#REF!</definedName>
    <definedName name="RPtn.tn.Кунгур">#REF!</definedName>
    <definedName name="RPtn.tn.ЛУКойл_Арктик_1_L">#REF!</definedName>
    <definedName name="RPtn.tn.ЛУКойл_Арктик_1_S">#REF!</definedName>
    <definedName name="RPtn.tn.ЛУКойл_Арктик_1_Э">#REF!</definedName>
    <definedName name="RPtn.tn.ЛУКойл_Люкс">#REF!</definedName>
    <definedName name="RPtn.tn.ЛУКойл_Супер">#REF!</definedName>
    <definedName name="RPtn.tn.М_10_Г2ЦС">#REF!</definedName>
    <definedName name="RPtn.tn.М_10В2">#REF!</definedName>
    <definedName name="RPtn.tn.М_10Г2">#REF!</definedName>
    <definedName name="RPtn.tn.М_10Г2__и_">#REF!</definedName>
    <definedName name="RPtn.tn.М_10Г2К">#REF!</definedName>
    <definedName name="RPtn.tn.М_10ДМ">#REF!</definedName>
    <definedName name="RPtn.tn.М_10ДМ__и_">#REF!</definedName>
    <definedName name="RPtn.tn.М_14_Г2ЦС">#REF!</definedName>
    <definedName name="RPtn.tn.М_14Б">#REF!</definedName>
    <definedName name="RPtn.tn.М_14В2">#REF!</definedName>
    <definedName name="RPtn.tn.М_16_Г2ЦС">#REF!</definedName>
    <definedName name="RPtn.tn.М_8В">#REF!</definedName>
    <definedName name="RPtn.tn.М_8В2">#REF!</definedName>
    <definedName name="RPtn.tn.М_8Ви">#REF!</definedName>
    <definedName name="RPtn.tn.М_8Г2">#REF!</definedName>
    <definedName name="RPtn.tn.М_8Г2__и_">#REF!</definedName>
    <definedName name="RPtn.tn.М_8Г2K">#REF!</definedName>
    <definedName name="RPtn.tn.М_8ДМ">#REF!</definedName>
    <definedName name="RPtn.tn.Мазут__100__">#REF!</definedName>
    <definedName name="RPtn.tn.Мазут__40__">#REF!</definedName>
    <definedName name="RPtn.tn.Мазут_зол._100_2.0">#REF!</definedName>
    <definedName name="RPtn.tn.Мазут_зол._100_3.5">#REF!</definedName>
    <definedName name="RPtn.tn.Мазут_зол._40_2.0">#REF!</definedName>
    <definedName name="RPtn.tn.Мазут_м_з_100_2.0">#REF!</definedName>
    <definedName name="RPtn.tn.Мазут_м_з_40_2.0">#REF!</definedName>
    <definedName name="RPtn.tn.Мазут_м_з_40_3.5">#REF!</definedName>
    <definedName name="RPtn.tn.Мазут_товарный_всего">#REF!</definedName>
    <definedName name="RPtn.tn.Мазут_флотский">#REF!</definedName>
    <definedName name="RPtn.tn.Масла_всего">#REF!</definedName>
    <definedName name="RPtn.tn.Метан">#REF!</definedName>
    <definedName name="RPtn.tn.Мотоалкилат">#REF!</definedName>
    <definedName name="RPtn.tn.Нефтепродукты_на_соб.нужды">#REF!</definedName>
    <definedName name="RPtn.tn.Оса">#REF!</definedName>
    <definedName name="RPtn.tn.П_2">#REF!</definedName>
    <definedName name="RPtn.tn.ПАО_4__им_">#REF!</definedName>
    <definedName name="RPtn.tn.ПАО_6_им_">#REF!</definedName>
    <definedName name="RPtn.tn.Парадин_им_">#REF!</definedName>
    <definedName name="RPtn.tn.Паранокс_2281">#REF!</definedName>
    <definedName name="RPtn.tn.Паратон_8900">#REF!</definedName>
    <definedName name="RPtn.tn.Парафин_всего">#REF!</definedName>
    <definedName name="RPtn.tn.Парафин_НС">#REF!</definedName>
    <definedName name="RPtn.tn.Парафин_Т1">#REF!</definedName>
    <definedName name="RPtn.tn.Парафин_Т1__">#REF!</definedName>
    <definedName name="RPtn.tn.Парафин_Т1__экспорт_">#REF!</definedName>
    <definedName name="RPtn.tn.Парафлоу_387">#REF!</definedName>
    <definedName name="RPtn.tn.пентан_амилен.фр.">#REF!</definedName>
    <definedName name="RPtn.tn.Переработка_нефтяного_сырья">#REF!</definedName>
    <definedName name="RPtn.tn.Печное_топливо">#REF!</definedName>
    <definedName name="RPtn.tn.ПЛЕКСОЛ_им_">#REF!</definedName>
    <definedName name="RPtn.tn.ПМС_200A_от_">#REF!</definedName>
    <definedName name="RPtn.tn.Полуфабрикаты_и_прочее_сырье">#REF!</definedName>
    <definedName name="RPtn.tn.Поставка_нефтяного_сырья_всего">#REF!</definedName>
    <definedName name="RPtn.tn.Присадка_АФК_от_">#REF!</definedName>
    <definedName name="RPtn.tn.Присадки">#REF!</definedName>
    <definedName name="RPtn.tn.Присадки_SHELL">#REF!</definedName>
    <definedName name="RPtn.tn.Рефлюкс">#REF!</definedName>
    <definedName name="RPtn.tn.РТ">#REF!</definedName>
    <definedName name="RPtn.tn.РТ__">#REF!</definedName>
    <definedName name="RPtn.tn.РТ_экспорт_">#REF!</definedName>
    <definedName name="RPtn.tn.Сепафлюкс3137_им_">#REF!</definedName>
    <definedName name="RPtn.tn.Сепафлюкс3153_им_">#REF!</definedName>
    <definedName name="RPtn.tn.Сероводород">#REF!</definedName>
    <definedName name="RPtn.tn.Сероводород_на_соб._нужды__">#REF!</definedName>
    <definedName name="RPtn.tn.со_стороны">#REF!</definedName>
    <definedName name="RPtn.tn.Сольвент">#REF!</definedName>
    <definedName name="RPtn.tn.СПКНБ">#REF!</definedName>
    <definedName name="RPtn.tn.Стабикар">#REF!</definedName>
    <definedName name="RPtn.tn.Сургут__малосернистая_">#REF!</definedName>
    <definedName name="RPtn.tn.Сургут_Когалым">#REF!</definedName>
    <definedName name="RPtn.tn.Сургут_Лангепас">#REF!</definedName>
    <definedName name="RPtn.tn.Сухой_газ_25_10">#REF!</definedName>
    <definedName name="RPtn.tn.Сырье_вяз.дор.бит.">#REF!</definedName>
    <definedName name="RPtn.tn.ТНЭП_16__М_100___">#REF!</definedName>
    <definedName name="RPtn.tn.ТНЭП_16__рекой___">#REF!</definedName>
    <definedName name="RPtn.tn.ТНЭП_8__М_40___">#REF!</definedName>
    <definedName name="RPtn.tn.Толуол">#REF!</definedName>
    <definedName name="RPtn.tn.Топливо_на_соб.нужды__">#REF!</definedName>
    <definedName name="RPtn.tn.Топливо_судовое_м.в._S_0.2">#REF!</definedName>
    <definedName name="RPtn.tn.ТП_22с">#REF!</definedName>
    <definedName name="RPtn.tn.ТП_30">#REF!</definedName>
    <definedName name="RPtn.tn.ТП_46">#REF!</definedName>
    <definedName name="RPtn.tn.фетерол">#REF!</definedName>
    <definedName name="RPtn.tn.ХАЙТЕК_60_60_им_">#REF!</definedName>
    <definedName name="RPtn.tn.ХАЙТЕК_623_им_">#REF!</definedName>
    <definedName name="RPtn.tn.ХАЙТЕК_646_им_">#REF!</definedName>
    <definedName name="RPtn.tn.ХАЙТЕК_9360_им_">#REF!</definedName>
    <definedName name="RPtn.tn.ХАЙТЕК_9420_им_">#REF!</definedName>
    <definedName name="RPtn.tn.ХАЙТЕК_E609_им_">#REF!</definedName>
    <definedName name="RPtn.tn.ХАЙТЕК_Е320_им_">#REF!</definedName>
    <definedName name="RPtn.tn.Холмогорская_">#REF!</definedName>
    <definedName name="RPtn.tn.ШЕЛВИС_50_5__им_">#REF!</definedName>
    <definedName name="RPtn.tn.Эфирная_головка">#REF!</definedName>
    <definedName name="RUR">#REF!</definedName>
    <definedName name="s">#REF!</definedName>
    <definedName name="Sebest">#REF!</definedName>
    <definedName name="ST_BAL">#REF!,#REF!,#REF!,#REF!,#REF!,#REF!,#REF!,#REF!,#REF!,#REF!,#REF!,#REF!,#REF!,#REF!,#REF!,#REF!,#REF!,#REF!</definedName>
    <definedName name="Standard_Daily_Hours">#N/A</definedName>
    <definedName name="Std_Hrs" localSheetId="1">[0]!Weekday_count*[0]!Standard_Daily_Hours</definedName>
    <definedName name="Std_Hrs" localSheetId="0">[0]!Weekday_count*[0]!Standard_Daily_Hours</definedName>
    <definedName name="Std_Hrs">[0]!Weekday_count*[0]!Standard_Daily_Hours</definedName>
    <definedName name="TEST0">#REF!</definedName>
    <definedName name="TESTHKEY">#REF!</definedName>
    <definedName name="TESTKEYS">#REF!</definedName>
    <definedName name="TESTVKEY">#REF!</definedName>
    <definedName name="v">#REF!</definedName>
    <definedName name="V_доп.об.">#REF!</definedName>
    <definedName name="V_доп.об._Сумм">#REF!</definedName>
    <definedName name="V_нефти">#REF!</definedName>
    <definedName name="Vдоп_Сдоп">#REF!</definedName>
    <definedName name="Vдоп_Сдоп_Сумм">#REF!</definedName>
    <definedName name="w">#REF!</definedName>
    <definedName name="Weekday_count">#N/A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Z_1C3AD0CD_BF0C_4C4E_9071_158A2F5215E2_.wvu.Rows" hidden="1">#REF!,#REF!,#REF!</definedName>
    <definedName name="Z_9F4E9141_41FC_4B2C_AC1F_EC647474A564_.wvu.PrintArea" hidden="1">#REF!</definedName>
    <definedName name="Z_9F4E9141_41FC_4B2C_AC1F_EC647474A564_.wvu.Rows" hidden="1">#REF!</definedName>
    <definedName name="ааааа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кциз">#REF!</definedName>
    <definedName name="Акциз1">#REF!</definedName>
    <definedName name="ап">#REF!</definedName>
    <definedName name="б_К">#REF!</definedName>
    <definedName name="б_К_upper">#REF!</definedName>
    <definedName name="б_НГДО">#REF!</definedName>
    <definedName name="б_НГДО_upper">#REF!</definedName>
    <definedName name="б_НПЗ">#REF!</definedName>
    <definedName name="б_НПЗ_upper">#REF!</definedName>
    <definedName name="б_НПО">#REF!</definedName>
    <definedName name="б_НПО_upper">#REF!</definedName>
    <definedName name="б_п">#REF!</definedName>
    <definedName name="б_п_upper">#REF!</definedName>
    <definedName name="Б241" localSheetId="1">[0]!Weekday_count*[0]!Standard_Daily_Hours</definedName>
    <definedName name="Б241" localSheetId="0">[0]!Weekday_count*[0]!Standard_Daily_Hours</definedName>
    <definedName name="Б241">[0]!Weekday_count*[0]!Standard_Daily_Hours</definedName>
    <definedName name="База_Сортировки">#REF!</definedName>
    <definedName name="бал">#REF!</definedName>
    <definedName name="бд">#REF!</definedName>
    <definedName name="БП">#REF!</definedName>
    <definedName name="В1_НГДО">#REF!</definedName>
    <definedName name="В1_НГДО_upper">#REF!</definedName>
    <definedName name="В1_НПЗ">#REF!</definedName>
    <definedName name="В1_НПЗ_upper">#REF!</definedName>
    <definedName name="В1_НПО">#REF!</definedName>
    <definedName name="В1_НПО_upper">#REF!</definedName>
    <definedName name="В2_НГДО">#REF!</definedName>
    <definedName name="В2_НГДО_upper">#REF!</definedName>
    <definedName name="В2_НПЗ">#REF!</definedName>
    <definedName name="В2_НПЗ_upper">#REF!</definedName>
    <definedName name="В2_НПО">#REF!</definedName>
    <definedName name="В2_НПО_upper">#REF!</definedName>
    <definedName name="в3_НГДО">#REF!</definedName>
    <definedName name="в3_НГДО_upper">#REF!</definedName>
    <definedName name="в3_НПЗ">#REF!</definedName>
    <definedName name="в3_НПЗ_upper">#REF!</definedName>
    <definedName name="в3_НПО">#REF!</definedName>
    <definedName name="в3_НПО_upper">#REF!</definedName>
    <definedName name="вапвп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ДР">#REF!</definedName>
    <definedName name="ВДРНП">#REF!</definedName>
    <definedName name="ВДС">#REF!</definedName>
    <definedName name="ВН">#REF!</definedName>
    <definedName name="ВНДС">#REF!</definedName>
    <definedName name="ВНПТБХ">#REF!</definedName>
    <definedName name="ВНСР">#REF!</definedName>
    <definedName name="ВНСЭ">#REF!</definedName>
    <definedName name="ВНУСЛ">#REF!</definedName>
    <definedName name="ВСР">#REF!</definedName>
    <definedName name="ВСЭ">#REF!</definedName>
    <definedName name="Выработка">#REF!</definedName>
    <definedName name="Выработка_Сумм">#REF!</definedName>
    <definedName name="данные">#REF!</definedName>
    <definedName name="ДоляНДС">#N/A</definedName>
    <definedName name="Дополнительный">#REF!</definedName>
    <definedName name="з">#REF!</definedName>
    <definedName name="З_Выработка">#REF!</definedName>
    <definedName name="З_НГДО">#REF!</definedName>
    <definedName name="З_НГДО_upper">#REF!</definedName>
    <definedName name="З_НПЗ">#REF!</definedName>
    <definedName name="З_НПЗ_upper">#REF!</definedName>
    <definedName name="З_НПО">#REF!</definedName>
    <definedName name="З_НПО_upper">#REF!</definedName>
    <definedName name="З_Рента">#REF!</definedName>
    <definedName name="З_СС">#REF!</definedName>
    <definedName name="Заволовки_для_печати">#REF!</definedName>
    <definedName name="_xlnm.Print_Titles" localSheetId="1">'ТР доб КОА '!$3:$13</definedName>
    <definedName name="Заголовок_для_печати">#REF!</definedName>
    <definedName name="ЗДС.нефть">#REF!</definedName>
    <definedName name="ЗДС0.нефть">#REF!</definedName>
    <definedName name="ЗДС1.нефть">#REF!</definedName>
    <definedName name="ЗЗ_НГДО">#REF!</definedName>
    <definedName name="ЗЗ_НГДО_upper">#REF!</definedName>
    <definedName name="ЗЗ_НПЗ">#REF!</definedName>
    <definedName name="ЗЗ_НПЗ_upper">#REF!</definedName>
    <definedName name="ЗЗ_НПО">#REF!</definedName>
    <definedName name="ЗЗ_НПО_upper">#REF!</definedName>
    <definedName name="и">#REF!</definedName>
    <definedName name="Испр.выработка">#REF!</definedName>
    <definedName name="Исходные_данные">#REF!</definedName>
    <definedName name="К_К">#REF!</definedName>
    <definedName name="К_К_upper">#REF!</definedName>
    <definedName name="К_НГДО">#REF!</definedName>
    <definedName name="К_НГДО_upper">#REF!</definedName>
    <definedName name="К_НПЗ">#REF!</definedName>
    <definedName name="К_НПЗ_upper">#REF!</definedName>
    <definedName name="К_НПО">#REF!</definedName>
    <definedName name="К_НПО_upper">#REF!</definedName>
    <definedName name="К_поправка">#REF!</definedName>
    <definedName name="К1_К">#REF!</definedName>
    <definedName name="К1_К_upper">#REF!</definedName>
    <definedName name="КДС">#REF!</definedName>
    <definedName name="КДС0">#REF!</definedName>
    <definedName name="КДС1">#REF!</definedName>
    <definedName name="КК1_К">#REF!</definedName>
    <definedName name="КК1_К_upper">#REF!</definedName>
    <definedName name="Код">#REF!</definedName>
    <definedName name="Код_Н">#REF!</definedName>
    <definedName name="КонсБаланс">#REF!</definedName>
    <definedName name="Кпопр">#REF!</definedName>
    <definedName name="_xlnm.Criteria">#REF!</definedName>
    <definedName name="КСС">#REF!</definedName>
    <definedName name="Ктруд">#REF!</definedName>
    <definedName name="КурсПериода">#REF!</definedName>
    <definedName name="Л">#REF!</definedName>
    <definedName name="лист6" localSheetId="1">[0]!Weekday_count*[0]!Standard_Daily_Hours</definedName>
    <definedName name="лист6" localSheetId="0">[0]!Weekday_count*[0]!Standard_Daily_Hours</definedName>
    <definedName name="лист6">[0]!Weekday_count*[0]!Standard_Daily_Hours</definedName>
    <definedName name="Лямбда">#N/A</definedName>
    <definedName name="Мазут__100">#REF!</definedName>
    <definedName name="Меню">#REF!</definedName>
    <definedName name="МЛН">1000000</definedName>
    <definedName name="Н_дорож">#REF!</definedName>
    <definedName name="Наименование">#REF!</definedName>
    <definedName name="НДС">0.2</definedName>
    <definedName name="Номер">#REF!</definedName>
    <definedName name="Номер_Н">#REF!</definedName>
    <definedName name="НОП">#REF!</definedName>
    <definedName name="НП">#REF!</definedName>
    <definedName name="НПД">#REF!</definedName>
    <definedName name="_xlnm.Print_Area" localSheetId="1">'ТР доб КОА '!$A$2:$G$134</definedName>
    <definedName name="_xlnm.Print_Area" localSheetId="0">'ТР нагн КОА. '!$A$1:$F$65</definedName>
    <definedName name="Объем_дополн.">#REF!</definedName>
    <definedName name="ОДР">#REF!</definedName>
    <definedName name="ОДРНП">#REF!</definedName>
    <definedName name="ОП">#REF!</definedName>
    <definedName name="ОПДС">#REF!</definedName>
    <definedName name="Остаток">#REF!</definedName>
    <definedName name="Остаток_новый">#REF!</definedName>
    <definedName name="Отчисления_от_зпл">0.385</definedName>
    <definedName name="П">#REF!</definedName>
    <definedName name="П_ПНОС">#REF!</definedName>
    <definedName name="П_произв">#REF!</definedName>
    <definedName name="П_прочие">#REF!</definedName>
    <definedName name="П_Смета">#REF!</definedName>
    <definedName name="П_техн">#REF!</definedName>
    <definedName name="ПланПУ">#REF!</definedName>
    <definedName name="плюсНДС">#N/A</definedName>
    <definedName name="ПО">#REF!</definedName>
    <definedName name="Последняя_строка">#REF!</definedName>
    <definedName name="ППД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ризнакР">#REF!</definedName>
    <definedName name="Прочие_материалы">#REF!</definedName>
    <definedName name="Р_внепроизв">#REF!</definedName>
    <definedName name="Р_доп">#REF!</definedName>
    <definedName name="Р_общехоз">#REF!</definedName>
    <definedName name="Р_план">#REF!</definedName>
    <definedName name="Р_транспорт">#REF!</definedName>
    <definedName name="Р_факт">#REF!</definedName>
    <definedName name="Р_хранение">#REF!</definedName>
    <definedName name="Рас_т">#REF!</definedName>
    <definedName name="Расх_внепр">#REF!</definedName>
    <definedName name="Расх_доп">#REF!</definedName>
    <definedName name="Реализ_плановая">#REF!</definedName>
    <definedName name="Реализ_факт">#REF!</definedName>
    <definedName name="Реализация">#REF!</definedName>
    <definedName name="Реализация_Сумм">#REF!</definedName>
    <definedName name="Рентаб_сред">#REF!</definedName>
    <definedName name="С_дата">#REF!</definedName>
    <definedName name="С_материал_Сумм">#REF!</definedName>
    <definedName name="С_полная">#REF!</definedName>
    <definedName name="С_производ">#REF!</definedName>
    <definedName name="Себестоимость">#REF!</definedName>
    <definedName name="Серная_кислота">#REF!</definedName>
    <definedName name="Сероводород_на_соб._нужды__">#REF!</definedName>
    <definedName name="СМЕТА">#REF!</definedName>
    <definedName name="Смета_скр">#REF!</definedName>
    <definedName name="Смета_скр1">#REF!</definedName>
    <definedName name="СобстНефть">93*3</definedName>
    <definedName name="Ставка_НДС">#REF!</definedName>
    <definedName name="СтавкаНДС_20">#REF!</definedName>
    <definedName name="Строка">#REF!</definedName>
    <definedName name="Табл_курсы_валют">#REF!</definedName>
    <definedName name="тн">#REF!</definedName>
    <definedName name="Топливо_на_соб.нужды__">#REF!</definedName>
    <definedName name="ТПЭ">#REF!</definedName>
    <definedName name="ТЦ_К">#REF!</definedName>
    <definedName name="ТЦ_К_upper">#REF!</definedName>
    <definedName name="ТЦ_НГДО">#REF!</definedName>
    <definedName name="ТЦ_НГДО_upper">#REF!</definedName>
    <definedName name="ТЦ_НПЗ">#REF!</definedName>
    <definedName name="ТЦ_НПЗ_upper">#REF!</definedName>
    <definedName name="ТЦ_НПО">#REF!</definedName>
    <definedName name="ТЦ_НПО_upper">#REF!</definedName>
    <definedName name="уб_К">#REF!</definedName>
    <definedName name="уб_НГДО">#REF!</definedName>
    <definedName name="уб_НПЗ">#REF!</definedName>
    <definedName name="уб_НПО">#REF!</definedName>
    <definedName name="уб_п">#REF!</definedName>
    <definedName name="уЗ_НГДО">#REF!</definedName>
    <definedName name="уЗ_НПЗ">#REF!</definedName>
    <definedName name="уЗ_НПО">#REF!</definedName>
    <definedName name="уИнв_НГДО">#REF!</definedName>
    <definedName name="уИнв_НПЗ">#REF!</definedName>
    <definedName name="уИнв_НПО">#REF!</definedName>
    <definedName name="уК_НГДО">#REF!</definedName>
    <definedName name="уК_НПЗ">#REF!</definedName>
    <definedName name="уК_НПО">#REF!</definedName>
    <definedName name="уК1_К">#REF!</definedName>
    <definedName name="укеуаы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1.402">#REF!</definedName>
    <definedName name="ф1.402.2">#REF!</definedName>
    <definedName name="ф1.403.1">#REF!</definedName>
    <definedName name="ф1.403.2">#REF!</definedName>
    <definedName name="ф1.403.3">#REF!</definedName>
    <definedName name="ф1.405.2">#REF!</definedName>
    <definedName name="ф1.407.1">#REF!</definedName>
    <definedName name="ф1.409">#REF!</definedName>
    <definedName name="ф1.411">#REF!</definedName>
    <definedName name="ф1.411.1">#REF!</definedName>
    <definedName name="ф1.411.2">#REF!</definedName>
    <definedName name="ф1.411.3">#REF!</definedName>
    <definedName name="ф110">#REF!</definedName>
    <definedName name="ф120">#REF!</definedName>
    <definedName name="ф3.427">#REF!</definedName>
    <definedName name="ф3.428">#REF!</definedName>
    <definedName name="ф3.433">#REF!</definedName>
    <definedName name="ф310">#REF!</definedName>
    <definedName name="ФЗП">#REF!</definedName>
    <definedName name="Форма_Рент">#REF!</definedName>
    <definedName name="Форма_СС">#REF!</definedName>
    <definedName name="Форма_Цена">#REF!</definedName>
    <definedName name="х">#REF!</definedName>
    <definedName name="Ц_нефти">#REF!</definedName>
    <definedName name="Ц_нефти_проч">#REF!</definedName>
    <definedName name="Ц_нефти_сред">#REF!</definedName>
    <definedName name="Ц_отгрузки">#REF!</definedName>
    <definedName name="Ц_пр_мат">#REF!</definedName>
    <definedName name="Ц_процес">#REF!</definedName>
    <definedName name="Ц_транспорт">#REF!</definedName>
    <definedName name="Ц_трнспорт">#REF!</definedName>
    <definedName name="Ц_услуг">#REF!</definedName>
    <definedName name="Ц1_Материал">#REF!</definedName>
    <definedName name="Ц1_переработ">#REF!</definedName>
    <definedName name="Цена">#REF!</definedName>
    <definedName name="Цена_без_НДС">#REF!</definedName>
    <definedName name="Цена_нефти">#REF!</definedName>
    <definedName name="Цена_О">#REF!</definedName>
    <definedName name="Цена_с_НДС">#REF!</definedName>
    <definedName name="ы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ыы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ыы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ыы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40" l="1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D79" i="39"/>
  <c r="D78" i="39"/>
  <c r="D77" i="39"/>
  <c r="D76" i="39"/>
  <c r="D75" i="39"/>
  <c r="D74" i="39"/>
  <c r="D73" i="39"/>
  <c r="D72" i="39"/>
  <c r="D71" i="39"/>
  <c r="D70" i="39"/>
  <c r="D69" i="39"/>
  <c r="D68" i="39"/>
  <c r="D67" i="39"/>
  <c r="D66" i="39"/>
  <c r="D65" i="39"/>
  <c r="D63" i="39"/>
  <c r="D62" i="39"/>
  <c r="D61" i="39"/>
  <c r="D60" i="39"/>
  <c r="D59" i="39"/>
  <c r="D58" i="39"/>
  <c r="D57" i="39"/>
  <c r="D56" i="39"/>
  <c r="D55" i="39"/>
  <c r="D53" i="39"/>
  <c r="D52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17" i="39" l="1"/>
  <c r="D134" i="39" l="1"/>
  <c r="D133" i="39"/>
  <c r="D132" i="39"/>
  <c r="D131" i="39"/>
  <c r="D130" i="39"/>
  <c r="D129" i="39"/>
  <c r="D128" i="39"/>
  <c r="D127" i="39"/>
  <c r="D126" i="39"/>
  <c r="D123" i="39"/>
  <c r="D122" i="39"/>
  <c r="D121" i="39"/>
  <c r="D120" i="39"/>
  <c r="D119" i="39"/>
  <c r="D118" i="39"/>
  <c r="D116" i="39"/>
  <c r="D115" i="39"/>
  <c r="D114" i="39"/>
  <c r="D113" i="39"/>
  <c r="D112" i="39"/>
  <c r="D111" i="39"/>
  <c r="D110" i="39"/>
  <c r="D109" i="39"/>
  <c r="D108" i="39"/>
  <c r="D107" i="39"/>
  <c r="D106" i="39"/>
  <c r="D105" i="39"/>
  <c r="D104" i="39"/>
  <c r="D103" i="39"/>
  <c r="D102" i="39"/>
  <c r="D101" i="39"/>
  <c r="D100" i="39"/>
  <c r="D99" i="39"/>
  <c r="D98" i="39"/>
  <c r="D97" i="39"/>
  <c r="D96" i="39"/>
  <c r="D95" i="39"/>
  <c r="D94" i="39"/>
  <c r="D93" i="39"/>
  <c r="D92" i="39"/>
  <c r="D91" i="39"/>
  <c r="D90" i="39"/>
  <c r="D89" i="39"/>
  <c r="D88" i="39"/>
  <c r="D87" i="39"/>
  <c r="D86" i="39"/>
  <c r="D85" i="39"/>
  <c r="D84" i="39"/>
  <c r="D83" i="39"/>
  <c r="D82" i="39"/>
  <c r="D81" i="39"/>
  <c r="D80" i="39"/>
  <c r="L31" i="39" l="1"/>
  <c r="K31" i="39"/>
  <c r="L79" i="39"/>
  <c r="K79" i="39"/>
  <c r="W79" i="39"/>
  <c r="L78" i="39"/>
  <c r="K78" i="39"/>
  <c r="W78" i="39"/>
  <c r="L76" i="39"/>
  <c r="K76" i="39"/>
  <c r="L75" i="39"/>
  <c r="K75" i="39"/>
  <c r="H75" i="39"/>
  <c r="W75" i="39"/>
  <c r="L74" i="39"/>
  <c r="K74" i="39"/>
  <c r="H74" i="39"/>
  <c r="W74" i="39"/>
  <c r="L73" i="39"/>
  <c r="K73" i="39"/>
  <c r="W73" i="39"/>
  <c r="L72" i="39"/>
  <c r="K72" i="39"/>
  <c r="L71" i="39"/>
  <c r="K71" i="39"/>
  <c r="H71" i="39"/>
  <c r="W71" i="39"/>
  <c r="L70" i="39"/>
  <c r="K70" i="39"/>
  <c r="W70" i="39"/>
  <c r="L69" i="39"/>
  <c r="K69" i="39"/>
  <c r="W69" i="39"/>
  <c r="L68" i="39"/>
  <c r="K68" i="39"/>
  <c r="W68" i="39"/>
  <c r="L67" i="39"/>
  <c r="K67" i="39"/>
  <c r="W67" i="39"/>
  <c r="L66" i="39"/>
  <c r="K66" i="39"/>
  <c r="W66" i="39"/>
  <c r="L65" i="39"/>
  <c r="K65" i="39"/>
  <c r="W65" i="39"/>
  <c r="L64" i="39"/>
  <c r="K64" i="39"/>
  <c r="H64" i="39"/>
  <c r="W64" i="39"/>
  <c r="L63" i="39"/>
  <c r="K63" i="39"/>
  <c r="H63" i="39"/>
  <c r="W63" i="39"/>
  <c r="L62" i="39"/>
  <c r="K62" i="39"/>
  <c r="H62" i="39"/>
  <c r="W62" i="39"/>
  <c r="L61" i="39"/>
  <c r="K61" i="39"/>
  <c r="W61" i="39"/>
  <c r="L60" i="39"/>
  <c r="K60" i="39"/>
  <c r="L59" i="39"/>
  <c r="K59" i="39"/>
  <c r="H59" i="39"/>
  <c r="W59" i="39"/>
  <c r="L58" i="39"/>
  <c r="K58" i="39"/>
  <c r="H58" i="39"/>
  <c r="W58" i="39"/>
  <c r="L57" i="39"/>
  <c r="K57" i="39"/>
  <c r="W57" i="39"/>
  <c r="L56" i="39"/>
  <c r="K56" i="39"/>
  <c r="W56" i="39"/>
  <c r="L55" i="39"/>
  <c r="K55" i="39"/>
  <c r="W55" i="39"/>
  <c r="L54" i="39"/>
  <c r="K54" i="39"/>
  <c r="H54" i="39"/>
  <c r="W54" i="39"/>
  <c r="L53" i="39"/>
  <c r="K53" i="39"/>
  <c r="W53" i="39"/>
  <c r="L52" i="39"/>
  <c r="K52" i="39"/>
  <c r="W52" i="39"/>
  <c r="L51" i="39"/>
  <c r="K51" i="39"/>
  <c r="L50" i="39"/>
  <c r="K50" i="39"/>
  <c r="H50" i="39"/>
  <c r="W50" i="39"/>
  <c r="L49" i="39"/>
  <c r="K49" i="39"/>
  <c r="W49" i="39"/>
  <c r="L48" i="39"/>
  <c r="K48" i="39"/>
  <c r="W48" i="39"/>
  <c r="L47" i="39"/>
  <c r="K47" i="39"/>
  <c r="L46" i="39"/>
  <c r="K46" i="39"/>
  <c r="W46" i="39"/>
  <c r="L45" i="39"/>
  <c r="K45" i="39"/>
  <c r="W45" i="39"/>
  <c r="L44" i="39"/>
  <c r="K44" i="39"/>
  <c r="W44" i="39"/>
  <c r="L43" i="39"/>
  <c r="K43" i="39"/>
  <c r="L42" i="39"/>
  <c r="K42" i="39"/>
  <c r="W42" i="39"/>
  <c r="L41" i="39"/>
  <c r="K41" i="39"/>
  <c r="W41" i="39"/>
  <c r="L40" i="39"/>
  <c r="K40" i="39"/>
  <c r="W40" i="39"/>
  <c r="L39" i="39"/>
  <c r="K39" i="39"/>
  <c r="L38" i="39"/>
  <c r="K38" i="39"/>
  <c r="W38" i="39"/>
  <c r="L37" i="39"/>
  <c r="K37" i="39"/>
  <c r="L36" i="39"/>
  <c r="K36" i="39"/>
  <c r="W36" i="39"/>
  <c r="L35" i="39"/>
  <c r="K35" i="39"/>
  <c r="H35" i="39"/>
  <c r="W35" i="39"/>
  <c r="L34" i="39"/>
  <c r="K34" i="39"/>
  <c r="W34" i="39"/>
  <c r="L33" i="39"/>
  <c r="K33" i="39"/>
  <c r="W33" i="39"/>
  <c r="L32" i="39"/>
  <c r="K32" i="39"/>
  <c r="L30" i="39"/>
  <c r="K30" i="39"/>
  <c r="H30" i="39"/>
  <c r="W30" i="39"/>
  <c r="L29" i="39"/>
  <c r="K29" i="39"/>
  <c r="L28" i="39"/>
  <c r="K28" i="39"/>
  <c r="H28" i="39"/>
  <c r="W28" i="39"/>
  <c r="L27" i="39"/>
  <c r="K27" i="39"/>
  <c r="W27" i="39"/>
  <c r="L26" i="39"/>
  <c r="K26" i="39"/>
  <c r="L25" i="39"/>
  <c r="K25" i="39"/>
  <c r="L24" i="39"/>
  <c r="K24" i="39"/>
  <c r="W24" i="39"/>
  <c r="L23" i="39"/>
  <c r="K23" i="39"/>
  <c r="W23" i="39"/>
  <c r="L22" i="39"/>
  <c r="K22" i="39"/>
  <c r="L21" i="39"/>
  <c r="K21" i="39"/>
  <c r="W21" i="39"/>
  <c r="L20" i="39"/>
  <c r="K20" i="39"/>
  <c r="W20" i="39"/>
  <c r="L19" i="39"/>
  <c r="K19" i="39"/>
  <c r="W19" i="39"/>
  <c r="L18" i="39"/>
  <c r="K18" i="39"/>
  <c r="H18" i="39"/>
  <c r="W18" i="39"/>
  <c r="L17" i="39"/>
  <c r="K17" i="39"/>
  <c r="W17" i="39"/>
  <c r="L16" i="39"/>
  <c r="K16" i="39"/>
  <c r="W16" i="39"/>
  <c r="L15" i="39"/>
  <c r="K15" i="39"/>
  <c r="W15" i="39"/>
  <c r="L14" i="39"/>
  <c r="K14" i="39"/>
  <c r="W14" i="39"/>
  <c r="H42" i="39"/>
  <c r="H73" i="39"/>
  <c r="H44" i="39"/>
  <c r="H66" i="39"/>
  <c r="H55" i="39"/>
  <c r="H65" i="39"/>
  <c r="H67" i="39"/>
  <c r="K132" i="39"/>
  <c r="W132" i="39"/>
  <c r="K131" i="39"/>
  <c r="W131" i="39"/>
  <c r="K130" i="39"/>
  <c r="W130" i="39"/>
  <c r="K129" i="39"/>
  <c r="W129" i="39"/>
  <c r="K128" i="39"/>
  <c r="W128" i="39"/>
  <c r="K127" i="39"/>
  <c r="W127" i="39"/>
  <c r="K126" i="39"/>
  <c r="W126" i="39"/>
  <c r="K125" i="39"/>
  <c r="W125" i="39"/>
  <c r="K124" i="39"/>
  <c r="H124" i="39"/>
  <c r="W124" i="39"/>
  <c r="K123" i="39"/>
  <c r="W123" i="39"/>
  <c r="K122" i="39"/>
  <c r="W122" i="39"/>
  <c r="K121" i="39"/>
  <c r="W121" i="39"/>
  <c r="K120" i="39"/>
  <c r="W120" i="39"/>
  <c r="K119" i="39"/>
  <c r="W119" i="39"/>
  <c r="K118" i="39"/>
  <c r="W118" i="39"/>
  <c r="K117" i="39"/>
  <c r="W117" i="39"/>
  <c r="K116" i="39"/>
  <c r="W116" i="39"/>
  <c r="K115" i="39"/>
  <c r="W115" i="39"/>
  <c r="K114" i="39"/>
  <c r="W114" i="39"/>
  <c r="K113" i="39"/>
  <c r="H113" i="39"/>
  <c r="W113" i="39"/>
  <c r="K112" i="39"/>
  <c r="H112" i="39"/>
  <c r="W112" i="39"/>
  <c r="K111" i="39"/>
  <c r="W111" i="39"/>
  <c r="K110" i="39"/>
  <c r="W110" i="39"/>
  <c r="K109" i="39"/>
  <c r="W109" i="39"/>
  <c r="K108" i="39"/>
  <c r="W108" i="39"/>
  <c r="W107" i="39"/>
  <c r="K107" i="39"/>
  <c r="K106" i="39"/>
  <c r="W106" i="39"/>
  <c r="K105" i="39"/>
  <c r="W105" i="39"/>
  <c r="K104" i="39"/>
  <c r="W104" i="39"/>
  <c r="K103" i="39"/>
  <c r="K102" i="39"/>
  <c r="W102" i="39"/>
  <c r="K101" i="39"/>
  <c r="W101" i="39"/>
  <c r="K100" i="39"/>
  <c r="W100" i="39"/>
  <c r="K99" i="39"/>
  <c r="W99" i="39"/>
  <c r="K98" i="39"/>
  <c r="W98" i="39"/>
  <c r="K97" i="39"/>
  <c r="W97" i="39"/>
  <c r="K96" i="39"/>
  <c r="W96" i="39"/>
  <c r="K95" i="39"/>
  <c r="W95" i="39"/>
  <c r="K94" i="39"/>
  <c r="W94" i="39"/>
  <c r="K93" i="39"/>
  <c r="W93" i="39"/>
  <c r="K92" i="39"/>
  <c r="W92" i="39"/>
  <c r="K91" i="39"/>
  <c r="W91" i="39"/>
  <c r="K90" i="39"/>
  <c r="W90" i="39"/>
  <c r="K89" i="39"/>
  <c r="W89" i="39"/>
  <c r="K88" i="39"/>
  <c r="W88" i="39"/>
  <c r="K87" i="39"/>
  <c r="W87" i="39"/>
  <c r="K86" i="39"/>
  <c r="W86" i="39"/>
  <c r="K85" i="39"/>
  <c r="W85" i="39"/>
  <c r="K84" i="39"/>
  <c r="W84" i="39"/>
  <c r="K83" i="39"/>
  <c r="W83" i="39"/>
  <c r="K82" i="39"/>
  <c r="W82" i="39"/>
  <c r="K81" i="39"/>
  <c r="W81" i="39"/>
  <c r="K80" i="39"/>
  <c r="W80" i="39"/>
  <c r="AI170" i="41"/>
  <c r="AI168" i="41"/>
  <c r="AI166" i="41"/>
  <c r="AI164" i="41"/>
  <c r="AI162" i="41"/>
  <c r="AI155" i="41"/>
  <c r="AI157" i="41"/>
  <c r="AI159" i="41"/>
  <c r="AI153" i="41"/>
  <c r="AI151" i="41"/>
  <c r="L149" i="41"/>
  <c r="M149" i="41" s="1"/>
  <c r="N149" i="41" s="1"/>
  <c r="O149" i="41" s="1"/>
  <c r="P149" i="41" s="1"/>
  <c r="Q149" i="41" s="1"/>
  <c r="R149" i="41" s="1"/>
  <c r="S149" i="41" s="1"/>
  <c r="T149" i="41" s="1"/>
  <c r="U149" i="41" s="1"/>
  <c r="V149" i="41" s="1"/>
  <c r="W149" i="41" s="1"/>
  <c r="X149" i="41" s="1"/>
  <c r="Y149" i="41" s="1"/>
  <c r="Z149" i="41" s="1"/>
  <c r="AA149" i="41" s="1"/>
  <c r="AB149" i="41" s="1"/>
  <c r="AC149" i="41" s="1"/>
  <c r="AD149" i="41" s="1"/>
  <c r="AE149" i="41" s="1"/>
  <c r="AF149" i="41" s="1"/>
  <c r="AG149" i="41" s="1"/>
  <c r="AH149" i="41" s="1"/>
  <c r="F147" i="41"/>
  <c r="G147" i="41" s="1"/>
  <c r="H147" i="41" s="1"/>
  <c r="I147" i="41" s="1"/>
  <c r="J147" i="41" s="1"/>
  <c r="K147" i="41" s="1"/>
  <c r="L147" i="41" s="1"/>
  <c r="M147" i="41" s="1"/>
  <c r="N147" i="41" s="1"/>
  <c r="O147" i="41" s="1"/>
  <c r="P147" i="41" s="1"/>
  <c r="Q147" i="41" s="1"/>
  <c r="R147" i="41" s="1"/>
  <c r="S147" i="41" s="1"/>
  <c r="T147" i="41" s="1"/>
  <c r="U147" i="41" s="1"/>
  <c r="V147" i="41" s="1"/>
  <c r="W147" i="41" s="1"/>
  <c r="X147" i="41" s="1"/>
  <c r="Y147" i="41" s="1"/>
  <c r="Z147" i="41" s="1"/>
  <c r="AA147" i="41" s="1"/>
  <c r="AB147" i="41" s="1"/>
  <c r="AC147" i="41" s="1"/>
  <c r="AD147" i="41" s="1"/>
  <c r="AE147" i="41" s="1"/>
  <c r="AF147" i="41" s="1"/>
  <c r="AG147" i="41" s="1"/>
  <c r="AH147" i="41" s="1"/>
  <c r="J145" i="41"/>
  <c r="K145" i="41" s="1"/>
  <c r="AI143" i="41"/>
  <c r="AI137" i="41"/>
  <c r="AI141" i="41"/>
  <c r="AI139" i="41"/>
  <c r="H119" i="42"/>
  <c r="I119" i="42" s="1"/>
  <c r="H118" i="42"/>
  <c r="I118" i="42"/>
  <c r="H117" i="42"/>
  <c r="I117" i="42" s="1"/>
  <c r="H116" i="42"/>
  <c r="I116" i="42" s="1"/>
  <c r="H115" i="42"/>
  <c r="I115" i="42" s="1"/>
  <c r="H114" i="42"/>
  <c r="I114" i="42" s="1"/>
  <c r="H113" i="42"/>
  <c r="I113" i="42" s="1"/>
  <c r="H112" i="42"/>
  <c r="I112" i="42" s="1"/>
  <c r="H111" i="42"/>
  <c r="I111" i="42" s="1"/>
  <c r="H110" i="42"/>
  <c r="I110" i="42" s="1"/>
  <c r="H109" i="42"/>
  <c r="I109" i="42" s="1"/>
  <c r="H108" i="42"/>
  <c r="I108" i="42" s="1"/>
  <c r="H107" i="42"/>
  <c r="I107" i="42" s="1"/>
  <c r="H106" i="42"/>
  <c r="I106" i="42" s="1"/>
  <c r="H105" i="42"/>
  <c r="I105" i="42" s="1"/>
  <c r="H104" i="42"/>
  <c r="I104" i="42" s="1"/>
  <c r="H103" i="42"/>
  <c r="I103" i="42" s="1"/>
  <c r="H102" i="42"/>
  <c r="I102" i="42" s="1"/>
  <c r="H101" i="42"/>
  <c r="I101" i="42" s="1"/>
  <c r="H100" i="42"/>
  <c r="I100" i="42" s="1"/>
  <c r="H99" i="42"/>
  <c r="I99" i="42" s="1"/>
  <c r="H98" i="42"/>
  <c r="I98" i="42" s="1"/>
  <c r="H97" i="42"/>
  <c r="I97" i="42" s="1"/>
  <c r="H96" i="42"/>
  <c r="I96" i="42" s="1"/>
  <c r="H95" i="42"/>
  <c r="I95" i="42" s="1"/>
  <c r="H94" i="42"/>
  <c r="I94" i="42" s="1"/>
  <c r="H93" i="42"/>
  <c r="I93" i="42" s="1"/>
  <c r="H92" i="42"/>
  <c r="I92" i="42" s="1"/>
  <c r="H91" i="42"/>
  <c r="I91" i="42" s="1"/>
  <c r="H90" i="42"/>
  <c r="I90" i="42" s="1"/>
  <c r="H89" i="42"/>
  <c r="I89" i="42" s="1"/>
  <c r="H88" i="42"/>
  <c r="I88" i="42" s="1"/>
  <c r="H87" i="42"/>
  <c r="I87" i="42" s="1"/>
  <c r="H86" i="42"/>
  <c r="I86" i="42" s="1"/>
  <c r="H85" i="42"/>
  <c r="I85" i="42" s="1"/>
  <c r="H84" i="42"/>
  <c r="I84" i="42" s="1"/>
  <c r="H83" i="42"/>
  <c r="I83" i="42" s="1"/>
  <c r="H82" i="42"/>
  <c r="I82" i="42" s="1"/>
  <c r="H81" i="42"/>
  <c r="I81" i="42" s="1"/>
  <c r="H80" i="42"/>
  <c r="I80" i="42" s="1"/>
  <c r="H79" i="42"/>
  <c r="I79" i="42" s="1"/>
  <c r="H78" i="42"/>
  <c r="I78" i="42" s="1"/>
  <c r="H77" i="42"/>
  <c r="I77" i="42" s="1"/>
  <c r="H76" i="42"/>
  <c r="I76" i="42" s="1"/>
  <c r="H75" i="42"/>
  <c r="I75" i="42" s="1"/>
  <c r="H74" i="42"/>
  <c r="I74" i="42" s="1"/>
  <c r="H73" i="42"/>
  <c r="I73" i="42" s="1"/>
  <c r="H72" i="42"/>
  <c r="I72" i="42" s="1"/>
  <c r="H71" i="42"/>
  <c r="I71" i="42" s="1"/>
  <c r="H70" i="42"/>
  <c r="I70" i="42"/>
  <c r="H69" i="42"/>
  <c r="I69" i="42" s="1"/>
  <c r="H68" i="42"/>
  <c r="I68" i="42" s="1"/>
  <c r="H67" i="42"/>
  <c r="I67" i="42" s="1"/>
  <c r="H66" i="42"/>
  <c r="I66" i="42" s="1"/>
  <c r="H65" i="42"/>
  <c r="I65" i="42" s="1"/>
  <c r="H64" i="42"/>
  <c r="I64" i="42" s="1"/>
  <c r="H63" i="42"/>
  <c r="I63" i="42" s="1"/>
  <c r="H62" i="42"/>
  <c r="I62" i="42" s="1"/>
  <c r="H61" i="42"/>
  <c r="I61" i="42" s="1"/>
  <c r="H60" i="42"/>
  <c r="I60" i="42" s="1"/>
  <c r="H59" i="42"/>
  <c r="I59" i="42" s="1"/>
  <c r="H58" i="42"/>
  <c r="I58" i="42" s="1"/>
  <c r="H57" i="42"/>
  <c r="I57" i="42" s="1"/>
  <c r="H56" i="42"/>
  <c r="I56" i="42" s="1"/>
  <c r="H55" i="42"/>
  <c r="I55" i="42" s="1"/>
  <c r="H54" i="42"/>
  <c r="I54" i="42"/>
  <c r="H53" i="42"/>
  <c r="I53" i="42" s="1"/>
  <c r="H52" i="42"/>
  <c r="I52" i="42" s="1"/>
  <c r="H51" i="42"/>
  <c r="I51" i="42" s="1"/>
  <c r="H50" i="42"/>
  <c r="I50" i="42" s="1"/>
  <c r="H49" i="42"/>
  <c r="I49" i="42" s="1"/>
  <c r="H48" i="42"/>
  <c r="I48" i="42" s="1"/>
  <c r="H47" i="42"/>
  <c r="I47" i="42" s="1"/>
  <c r="H46" i="42"/>
  <c r="I46" i="42" s="1"/>
  <c r="H45" i="42"/>
  <c r="I45" i="42" s="1"/>
  <c r="H44" i="42"/>
  <c r="I44" i="42"/>
  <c r="H43" i="42"/>
  <c r="I43" i="42" s="1"/>
  <c r="H42" i="42"/>
  <c r="I42" i="42" s="1"/>
  <c r="H41" i="42"/>
  <c r="I41" i="42" s="1"/>
  <c r="H40" i="42"/>
  <c r="I40" i="42" s="1"/>
  <c r="H39" i="42"/>
  <c r="I39" i="42" s="1"/>
  <c r="H38" i="42"/>
  <c r="I38" i="42" s="1"/>
  <c r="H37" i="42"/>
  <c r="I37" i="42" s="1"/>
  <c r="H36" i="42"/>
  <c r="I36" i="42" s="1"/>
  <c r="H35" i="42"/>
  <c r="I35" i="42" s="1"/>
  <c r="H34" i="42"/>
  <c r="I34" i="42" s="1"/>
  <c r="H33" i="42"/>
  <c r="I33" i="42" s="1"/>
  <c r="H32" i="42"/>
  <c r="I32" i="42" s="1"/>
  <c r="H31" i="42"/>
  <c r="I31" i="42" s="1"/>
  <c r="H30" i="42"/>
  <c r="I30" i="42" s="1"/>
  <c r="H29" i="42"/>
  <c r="I29" i="42" s="1"/>
  <c r="H28" i="42"/>
  <c r="I28" i="42" s="1"/>
  <c r="H27" i="42"/>
  <c r="I27" i="42" s="1"/>
  <c r="H26" i="42"/>
  <c r="I26" i="42" s="1"/>
  <c r="H25" i="42"/>
  <c r="I25" i="42" s="1"/>
  <c r="H24" i="42"/>
  <c r="I24" i="42" s="1"/>
  <c r="H23" i="42"/>
  <c r="I23" i="42" s="1"/>
  <c r="H22" i="42"/>
  <c r="I22" i="42"/>
  <c r="H21" i="42"/>
  <c r="I21" i="42" s="1"/>
  <c r="H20" i="42"/>
  <c r="I20" i="42" s="1"/>
  <c r="H19" i="42"/>
  <c r="I19" i="42" s="1"/>
  <c r="H18" i="42"/>
  <c r="I18" i="42" s="1"/>
  <c r="H17" i="42"/>
  <c r="I17" i="42" s="1"/>
  <c r="H16" i="42"/>
  <c r="I16" i="42" s="1"/>
  <c r="H15" i="42"/>
  <c r="I15" i="42" s="1"/>
  <c r="H14" i="42"/>
  <c r="I14" i="42"/>
  <c r="H13" i="42"/>
  <c r="I13" i="42" s="1"/>
  <c r="H12" i="42"/>
  <c r="I12" i="42" s="1"/>
  <c r="H11" i="42"/>
  <c r="I11" i="42" s="1"/>
  <c r="H10" i="42"/>
  <c r="I10" i="42" s="1"/>
  <c r="H9" i="42"/>
  <c r="I9" i="42" s="1"/>
  <c r="H8" i="42"/>
  <c r="I8" i="42"/>
  <c r="H7" i="42"/>
  <c r="I7" i="42" s="1"/>
  <c r="H6" i="42"/>
  <c r="I6" i="42" s="1"/>
  <c r="H5" i="42"/>
  <c r="I5" i="42" s="1"/>
  <c r="H4" i="42"/>
  <c r="I4" i="42"/>
  <c r="AI134" i="41"/>
  <c r="AI132" i="41"/>
  <c r="AI130" i="41"/>
  <c r="AI127" i="41"/>
  <c r="AI128" i="41"/>
  <c r="AI126" i="41"/>
  <c r="AI123" i="41"/>
  <c r="AI121" i="41"/>
  <c r="AI117" i="41"/>
  <c r="AI114" i="41"/>
  <c r="AI112" i="41"/>
  <c r="AI110" i="41"/>
  <c r="AI99" i="41"/>
  <c r="AI101" i="41"/>
  <c r="AI103" i="41"/>
  <c r="AI105" i="41"/>
  <c r="AI97" i="41"/>
  <c r="AI95" i="41"/>
  <c r="AI91" i="41"/>
  <c r="AI93" i="41"/>
  <c r="AH80" i="41"/>
  <c r="AH85" i="41"/>
  <c r="AI85" i="41" s="1"/>
  <c r="AH77" i="41"/>
  <c r="AH74" i="41"/>
  <c r="AH71" i="41"/>
  <c r="AH68" i="41"/>
  <c r="AH65" i="41"/>
  <c r="AH62" i="41"/>
  <c r="BK37" i="31"/>
  <c r="BJ37" i="31"/>
  <c r="BI37" i="31"/>
  <c r="BH37" i="31"/>
  <c r="BG37" i="31"/>
  <c r="BF37" i="31"/>
  <c r="BE37" i="31"/>
  <c r="BD37" i="31"/>
  <c r="BC37" i="31"/>
  <c r="BB37" i="31"/>
  <c r="AV37" i="31"/>
  <c r="AU37" i="31"/>
  <c r="AT37" i="31"/>
  <c r="AS37" i="31"/>
  <c r="AR37" i="31"/>
  <c r="AQ37" i="31"/>
  <c r="AP37" i="31"/>
  <c r="AO37" i="31"/>
  <c r="AN37" i="31"/>
  <c r="AM37" i="31"/>
  <c r="AH37" i="31"/>
  <c r="AG37" i="31"/>
  <c r="AF37" i="31"/>
  <c r="AE37" i="31"/>
  <c r="AD37" i="31"/>
  <c r="AC37" i="31"/>
  <c r="AB37" i="31"/>
  <c r="AA37" i="31"/>
  <c r="Z37" i="31"/>
  <c r="Y37" i="31"/>
  <c r="X37" i="31"/>
  <c r="W37" i="31"/>
  <c r="V37" i="31"/>
  <c r="U37" i="31"/>
  <c r="E37" i="31"/>
  <c r="BK36" i="31"/>
  <c r="BJ36" i="31"/>
  <c r="BI36" i="31"/>
  <c r="BH36" i="31"/>
  <c r="BG36" i="31"/>
  <c r="BF36" i="31"/>
  <c r="BE36" i="31"/>
  <c r="BD36" i="31"/>
  <c r="BC36" i="31"/>
  <c r="BB36" i="31"/>
  <c r="BA36" i="31"/>
  <c r="AV36" i="31"/>
  <c r="AU36" i="31"/>
  <c r="AT36" i="31"/>
  <c r="AS36" i="31"/>
  <c r="AR36" i="31"/>
  <c r="AQ36" i="31"/>
  <c r="AP36" i="31"/>
  <c r="AO36" i="31"/>
  <c r="AN36" i="31"/>
  <c r="AM36" i="31"/>
  <c r="AL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AZ36" i="31" s="1"/>
  <c r="V36" i="31"/>
  <c r="U36" i="31"/>
  <c r="E36" i="31"/>
  <c r="BK35" i="31"/>
  <c r="BJ35" i="31"/>
  <c r="BI35" i="31"/>
  <c r="BH35" i="31"/>
  <c r="BG35" i="31"/>
  <c r="BF35" i="31"/>
  <c r="BE35" i="31"/>
  <c r="BD35" i="31"/>
  <c r="BC35" i="31"/>
  <c r="BB35" i="31"/>
  <c r="BA35" i="31"/>
  <c r="AZ35" i="31"/>
  <c r="AV35" i="31"/>
  <c r="AU35" i="31"/>
  <c r="AT35" i="31"/>
  <c r="AS35" i="31"/>
  <c r="AR35" i="31"/>
  <c r="AQ35" i="31"/>
  <c r="AP35" i="31"/>
  <c r="AO35" i="31"/>
  <c r="AN35" i="31"/>
  <c r="AM35" i="31"/>
  <c r="AL35" i="31"/>
  <c r="AK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E35" i="31"/>
  <c r="BK34" i="31"/>
  <c r="BJ34" i="31"/>
  <c r="BI34" i="31"/>
  <c r="BH34" i="31"/>
  <c r="BG34" i="31"/>
  <c r="BF34" i="31"/>
  <c r="BE34" i="31"/>
  <c r="BD34" i="31"/>
  <c r="AV34" i="31"/>
  <c r="AU34" i="31"/>
  <c r="AT34" i="31"/>
  <c r="AS34" i="31"/>
  <c r="AR34" i="31"/>
  <c r="AQ34" i="31"/>
  <c r="AP34" i="31"/>
  <c r="AO34" i="31"/>
  <c r="AH34" i="31"/>
  <c r="AG34" i="31"/>
  <c r="AF34" i="31"/>
  <c r="AE34" i="31"/>
  <c r="AD34" i="31"/>
  <c r="AC34" i="31"/>
  <c r="AB34" i="31"/>
  <c r="AA34" i="31"/>
  <c r="Z34" i="31"/>
  <c r="Y34" i="31"/>
  <c r="X34" i="31"/>
  <c r="W34" i="31"/>
  <c r="V34" i="31"/>
  <c r="U34" i="31"/>
  <c r="E34" i="31"/>
  <c r="BK33" i="31"/>
  <c r="BJ33" i="31"/>
  <c r="BI33" i="31"/>
  <c r="BH33" i="31"/>
  <c r="BG33" i="31"/>
  <c r="BF33" i="31"/>
  <c r="BE33" i="31"/>
  <c r="BD33" i="31"/>
  <c r="BC33" i="31"/>
  <c r="BB33" i="31"/>
  <c r="AV33" i="31"/>
  <c r="AU33" i="31"/>
  <c r="AT33" i="31"/>
  <c r="AS33" i="31"/>
  <c r="AR33" i="31"/>
  <c r="AQ33" i="31"/>
  <c r="AP33" i="31"/>
  <c r="AO33" i="31"/>
  <c r="AN33" i="31"/>
  <c r="AM33" i="31"/>
  <c r="AH33" i="31"/>
  <c r="AG33" i="31"/>
  <c r="AF33" i="31"/>
  <c r="AE33" i="31"/>
  <c r="AD33" i="31"/>
  <c r="AC33" i="31"/>
  <c r="AB33" i="31"/>
  <c r="AA33" i="31"/>
  <c r="Z33" i="31"/>
  <c r="Y33" i="31"/>
  <c r="X33" i="31"/>
  <c r="W33" i="31"/>
  <c r="V33" i="31"/>
  <c r="U33" i="31"/>
  <c r="E33" i="31"/>
  <c r="E32" i="31"/>
  <c r="E31" i="31"/>
  <c r="E30" i="31"/>
  <c r="E29" i="31"/>
  <c r="E28" i="31"/>
  <c r="BK27" i="31"/>
  <c r="BJ27" i="31"/>
  <c r="BI27" i="31"/>
  <c r="BH27" i="31"/>
  <c r="BG27" i="31"/>
  <c r="BF27" i="31"/>
  <c r="BE27" i="31"/>
  <c r="BD27" i="31"/>
  <c r="BC27" i="31"/>
  <c r="BB27" i="31"/>
  <c r="BA27" i="31"/>
  <c r="AZ27" i="31"/>
  <c r="AY27" i="31"/>
  <c r="AX27" i="31"/>
  <c r="AV27" i="31"/>
  <c r="AU27" i="31"/>
  <c r="AT27" i="31"/>
  <c r="AS27" i="31"/>
  <c r="AR27" i="31"/>
  <c r="AQ27" i="31"/>
  <c r="AP27" i="31"/>
  <c r="AO27" i="31"/>
  <c r="AN27" i="31"/>
  <c r="AM27" i="31"/>
  <c r="AL27" i="31"/>
  <c r="AK27" i="31"/>
  <c r="AJ27" i="31"/>
  <c r="AI27" i="31"/>
  <c r="AH27" i="31"/>
  <c r="AG27" i="31"/>
  <c r="AF27" i="31"/>
  <c r="AE27" i="31"/>
  <c r="AD27" i="31"/>
  <c r="AC27" i="31"/>
  <c r="AB27" i="31"/>
  <c r="AA27" i="31"/>
  <c r="Z27" i="31"/>
  <c r="Y27" i="31"/>
  <c r="X27" i="31"/>
  <c r="W27" i="31"/>
  <c r="V27" i="31"/>
  <c r="U27" i="31"/>
  <c r="E27" i="31"/>
  <c r="BK26" i="31"/>
  <c r="BJ26" i="31"/>
  <c r="BI26" i="31"/>
  <c r="BH26" i="31"/>
  <c r="BG26" i="31"/>
  <c r="BF26" i="31"/>
  <c r="BE26" i="31"/>
  <c r="BD26" i="31"/>
  <c r="BC26" i="31"/>
  <c r="BB26" i="31"/>
  <c r="BA26" i="31"/>
  <c r="AZ26" i="31"/>
  <c r="AV26" i="31"/>
  <c r="AU26" i="31"/>
  <c r="AT26" i="31"/>
  <c r="AS26" i="31"/>
  <c r="AR26" i="31"/>
  <c r="AQ26" i="31"/>
  <c r="AP26" i="31"/>
  <c r="AO26" i="31"/>
  <c r="AN26" i="31"/>
  <c r="AM26" i="31"/>
  <c r="AL26" i="31"/>
  <c r="AK26" i="31"/>
  <c r="AH26" i="31"/>
  <c r="AG26" i="31"/>
  <c r="AF26" i="31"/>
  <c r="AE26" i="31"/>
  <c r="AD26" i="31"/>
  <c r="AC26" i="31"/>
  <c r="AB26" i="31"/>
  <c r="AA26" i="31"/>
  <c r="Z26" i="31"/>
  <c r="Y26" i="31"/>
  <c r="X26" i="31"/>
  <c r="W26" i="31"/>
  <c r="V26" i="31"/>
  <c r="U26" i="31"/>
  <c r="E26" i="31"/>
  <c r="BK25" i="31"/>
  <c r="BJ25" i="31"/>
  <c r="BI25" i="31"/>
  <c r="BH25" i="31"/>
  <c r="BG25" i="31"/>
  <c r="BF25" i="31"/>
  <c r="BE25" i="31"/>
  <c r="BD25" i="31"/>
  <c r="BC25" i="31"/>
  <c r="BB25" i="31"/>
  <c r="BA25" i="31"/>
  <c r="AZ25" i="31"/>
  <c r="AV25" i="31"/>
  <c r="AU25" i="31"/>
  <c r="AT25" i="31"/>
  <c r="AS25" i="31"/>
  <c r="AR25" i="31"/>
  <c r="AQ25" i="31"/>
  <c r="AP25" i="31"/>
  <c r="AO25" i="31"/>
  <c r="AN25" i="31"/>
  <c r="AM25" i="31"/>
  <c r="AL25" i="31"/>
  <c r="AK25" i="31"/>
  <c r="AH25" i="31"/>
  <c r="AG25" i="31"/>
  <c r="AF25" i="31"/>
  <c r="AE25" i="31"/>
  <c r="AD25" i="31"/>
  <c r="AC25" i="31"/>
  <c r="AB25" i="31"/>
  <c r="AA25" i="31"/>
  <c r="Z25" i="31"/>
  <c r="Y25" i="31"/>
  <c r="X25" i="31"/>
  <c r="W25" i="31"/>
  <c r="V25" i="31"/>
  <c r="U25" i="31"/>
  <c r="E25" i="31"/>
  <c r="BK24" i="31"/>
  <c r="BJ24" i="31"/>
  <c r="BI24" i="31"/>
  <c r="BH24" i="31"/>
  <c r="BG24" i="31"/>
  <c r="BF24" i="31"/>
  <c r="BE24" i="31"/>
  <c r="BD24" i="31"/>
  <c r="BC24" i="31"/>
  <c r="BB24" i="31"/>
  <c r="AV24" i="31"/>
  <c r="AU24" i="31"/>
  <c r="AT24" i="31"/>
  <c r="AS24" i="31"/>
  <c r="AR24" i="31"/>
  <c r="AQ24" i="31"/>
  <c r="AP24" i="31"/>
  <c r="AO24" i="31"/>
  <c r="AN24" i="31"/>
  <c r="AM24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AK24" i="31" s="1"/>
  <c r="V24" i="31"/>
  <c r="U24" i="31"/>
  <c r="E24" i="31"/>
  <c r="BK23" i="31"/>
  <c r="BJ23" i="31"/>
  <c r="BI23" i="31"/>
  <c r="BH23" i="31"/>
  <c r="BG23" i="31"/>
  <c r="BF23" i="31"/>
  <c r="BE23" i="31"/>
  <c r="BD23" i="31"/>
  <c r="BC23" i="31"/>
  <c r="BB23" i="31"/>
  <c r="BA23" i="31"/>
  <c r="AV23" i="31"/>
  <c r="AU23" i="31"/>
  <c r="AT23" i="31"/>
  <c r="AS23" i="31"/>
  <c r="AR23" i="31"/>
  <c r="AQ23" i="31"/>
  <c r="AP23" i="31"/>
  <c r="AO23" i="31"/>
  <c r="AN23" i="31"/>
  <c r="AM23" i="31"/>
  <c r="AL23" i="31"/>
  <c r="AH23" i="31"/>
  <c r="AG23" i="31"/>
  <c r="AF23" i="31"/>
  <c r="AE23" i="31"/>
  <c r="AD23" i="31"/>
  <c r="AC23" i="31"/>
  <c r="AB23" i="31"/>
  <c r="AA23" i="31"/>
  <c r="Z23" i="31"/>
  <c r="Y23" i="31"/>
  <c r="X23" i="31"/>
  <c r="W23" i="31"/>
  <c r="V23" i="31"/>
  <c r="U23" i="31"/>
  <c r="E23" i="31"/>
  <c r="BK22" i="31"/>
  <c r="BJ22" i="31"/>
  <c r="BI22" i="31"/>
  <c r="BH22" i="31"/>
  <c r="BG22" i="31"/>
  <c r="BF22" i="31"/>
  <c r="BE22" i="31"/>
  <c r="BD22" i="31"/>
  <c r="BC22" i="31"/>
  <c r="BB22" i="31"/>
  <c r="BA22" i="31"/>
  <c r="AZ22" i="31"/>
  <c r="AV22" i="31"/>
  <c r="AU22" i="31"/>
  <c r="AT22" i="31"/>
  <c r="AS22" i="31"/>
  <c r="AR22" i="31"/>
  <c r="AQ22" i="31"/>
  <c r="AP22" i="31"/>
  <c r="AO22" i="31"/>
  <c r="AN22" i="31"/>
  <c r="AM22" i="31"/>
  <c r="AL22" i="31"/>
  <c r="AK22" i="31"/>
  <c r="AH22" i="31"/>
  <c r="AG22" i="31"/>
  <c r="AF22" i="31"/>
  <c r="AE22" i="31"/>
  <c r="AD22" i="31"/>
  <c r="AC22" i="31"/>
  <c r="AB22" i="31"/>
  <c r="AA22" i="31"/>
  <c r="Z22" i="31"/>
  <c r="Y22" i="31"/>
  <c r="X22" i="31"/>
  <c r="W22" i="31"/>
  <c r="V22" i="31"/>
  <c r="U22" i="31"/>
  <c r="E22" i="31"/>
  <c r="BK21" i="31"/>
  <c r="BJ21" i="31"/>
  <c r="BI21" i="31"/>
  <c r="BH21" i="31"/>
  <c r="BG21" i="31"/>
  <c r="BF21" i="31"/>
  <c r="BE21" i="31"/>
  <c r="BD21" i="31"/>
  <c r="BC21" i="31"/>
  <c r="BB21" i="31"/>
  <c r="AV21" i="31"/>
  <c r="AU21" i="31"/>
  <c r="AT21" i="31"/>
  <c r="AS21" i="31"/>
  <c r="AR21" i="31"/>
  <c r="AQ21" i="31"/>
  <c r="AP21" i="31"/>
  <c r="AO21" i="31"/>
  <c r="AN21" i="31"/>
  <c r="AM21" i="31"/>
  <c r="AH21" i="31"/>
  <c r="AG21" i="31"/>
  <c r="AF21" i="31"/>
  <c r="AE21" i="31"/>
  <c r="AD21" i="31"/>
  <c r="AC21" i="31"/>
  <c r="AB21" i="31"/>
  <c r="AA21" i="31"/>
  <c r="Z21" i="31"/>
  <c r="Y21" i="31"/>
  <c r="X21" i="31"/>
  <c r="W21" i="31"/>
  <c r="V21" i="31"/>
  <c r="U21" i="31"/>
  <c r="E21" i="31"/>
  <c r="BK20" i="31"/>
  <c r="BJ20" i="31"/>
  <c r="BI20" i="31"/>
  <c r="BH20" i="31"/>
  <c r="BG20" i="31"/>
  <c r="BF20" i="31"/>
  <c r="BE20" i="31"/>
  <c r="BD20" i="31"/>
  <c r="BC20" i="31"/>
  <c r="BB20" i="31"/>
  <c r="AV20" i="31"/>
  <c r="AU20" i="31"/>
  <c r="AT20" i="31"/>
  <c r="AS20" i="31"/>
  <c r="AR20" i="31"/>
  <c r="AQ20" i="31"/>
  <c r="AP20" i="31"/>
  <c r="AO20" i="31"/>
  <c r="AN20" i="31"/>
  <c r="AM20" i="31"/>
  <c r="AH20" i="31"/>
  <c r="AG20" i="31"/>
  <c r="AF20" i="31"/>
  <c r="AE20" i="31"/>
  <c r="AD20" i="31"/>
  <c r="AC20" i="31"/>
  <c r="AB20" i="31"/>
  <c r="AA20" i="31"/>
  <c r="Z20" i="31"/>
  <c r="Y20" i="31"/>
  <c r="X20" i="31"/>
  <c r="AL20" i="31" s="1"/>
  <c r="W20" i="31"/>
  <c r="V20" i="31"/>
  <c r="U20" i="31"/>
  <c r="E20" i="31"/>
  <c r="BK19" i="31"/>
  <c r="BJ19" i="31"/>
  <c r="BI19" i="31"/>
  <c r="BH19" i="31"/>
  <c r="BG19" i="31"/>
  <c r="BF19" i="31"/>
  <c r="BE19" i="31"/>
  <c r="BD19" i="31"/>
  <c r="BC19" i="31"/>
  <c r="BB19" i="31"/>
  <c r="AV19" i="31"/>
  <c r="AU19" i="31"/>
  <c r="AT19" i="31"/>
  <c r="AS19" i="31"/>
  <c r="AR19" i="31"/>
  <c r="AQ19" i="31"/>
  <c r="AP19" i="31"/>
  <c r="AO19" i="31"/>
  <c r="AN19" i="31"/>
  <c r="AM19" i="31"/>
  <c r="AH19" i="31"/>
  <c r="AG19" i="31"/>
  <c r="AF19" i="31"/>
  <c r="AE19" i="31"/>
  <c r="AD19" i="31"/>
  <c r="AC19" i="31"/>
  <c r="AB19" i="31"/>
  <c r="AA19" i="31"/>
  <c r="Z19" i="31"/>
  <c r="Y19" i="31"/>
  <c r="X19" i="31"/>
  <c r="W19" i="31"/>
  <c r="V19" i="31"/>
  <c r="U19" i="31"/>
  <c r="E19" i="31"/>
  <c r="BK18" i="31"/>
  <c r="BJ18" i="31"/>
  <c r="BI18" i="31"/>
  <c r="BH18" i="31"/>
  <c r="BG18" i="31"/>
  <c r="BF18" i="31"/>
  <c r="BE18" i="31"/>
  <c r="BD18" i="31"/>
  <c r="BC18" i="31"/>
  <c r="BB18" i="31"/>
  <c r="AV18" i="31"/>
  <c r="AU18" i="31"/>
  <c r="AT18" i="31"/>
  <c r="AS18" i="31"/>
  <c r="AR18" i="31"/>
  <c r="AQ18" i="31"/>
  <c r="AP18" i="31"/>
  <c r="AO18" i="31"/>
  <c r="AN18" i="31"/>
  <c r="AM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E18" i="31"/>
  <c r="BK17" i="31"/>
  <c r="BJ17" i="31"/>
  <c r="BI17" i="31"/>
  <c r="BH17" i="31"/>
  <c r="BG17" i="31"/>
  <c r="BF17" i="31"/>
  <c r="BE17" i="31"/>
  <c r="BD17" i="31"/>
  <c r="BC17" i="31"/>
  <c r="BB17" i="31"/>
  <c r="BA17" i="31"/>
  <c r="AZ17" i="31"/>
  <c r="AY17" i="31"/>
  <c r="AV17" i="31"/>
  <c r="AU17" i="31"/>
  <c r="AT17" i="31"/>
  <c r="AS17" i="31"/>
  <c r="AR17" i="31"/>
  <c r="AQ17" i="31"/>
  <c r="AP17" i="31"/>
  <c r="AO17" i="31"/>
  <c r="AN17" i="31"/>
  <c r="AM17" i="31"/>
  <c r="AL17" i="31"/>
  <c r="AK17" i="31"/>
  <c r="AJ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AX17" i="31" s="1"/>
  <c r="BL17" i="31" s="1"/>
  <c r="E17" i="31"/>
  <c r="BK16" i="31"/>
  <c r="BJ16" i="31"/>
  <c r="BI16" i="31"/>
  <c r="BH16" i="31"/>
  <c r="BG16" i="31"/>
  <c r="BF16" i="31"/>
  <c r="BE16" i="31"/>
  <c r="BD16" i="31"/>
  <c r="BC16" i="31"/>
  <c r="BB16" i="31"/>
  <c r="BA16" i="31"/>
  <c r="AV16" i="31"/>
  <c r="AU16" i="31"/>
  <c r="AT16" i="31"/>
  <c r="AS16" i="31"/>
  <c r="AR16" i="31"/>
  <c r="AQ16" i="31"/>
  <c r="AP16" i="31"/>
  <c r="AO16" i="31"/>
  <c r="AN16" i="31"/>
  <c r="AM16" i="31"/>
  <c r="AL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E16" i="31"/>
  <c r="BK15" i="31"/>
  <c r="BJ15" i="31"/>
  <c r="BI15" i="31"/>
  <c r="BH15" i="31"/>
  <c r="BG15" i="31"/>
  <c r="BF15" i="31"/>
  <c r="BE15" i="31"/>
  <c r="BD15" i="31"/>
  <c r="BC15" i="31"/>
  <c r="BB15" i="31"/>
  <c r="BA15" i="31"/>
  <c r="AZ15" i="31"/>
  <c r="AV15" i="31"/>
  <c r="AU15" i="31"/>
  <c r="AT15" i="31"/>
  <c r="AS15" i="31"/>
  <c r="AR15" i="31"/>
  <c r="AQ15" i="31"/>
  <c r="AP15" i="31"/>
  <c r="AO15" i="31"/>
  <c r="AN15" i="31"/>
  <c r="AM15" i="31"/>
  <c r="AL15" i="31"/>
  <c r="AK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U15" i="31"/>
  <c r="AX15" i="31" s="1"/>
  <c r="BL15" i="31" s="1"/>
  <c r="E15" i="31"/>
  <c r="BK14" i="31"/>
  <c r="BJ14" i="31"/>
  <c r="BI14" i="31"/>
  <c r="BH14" i="31"/>
  <c r="BG14" i="31"/>
  <c r="BF14" i="31"/>
  <c r="BE14" i="31"/>
  <c r="BD14" i="31"/>
  <c r="BC14" i="31"/>
  <c r="BB14" i="31"/>
  <c r="BA14" i="31"/>
  <c r="AZ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AJ14" i="31" s="1"/>
  <c r="U14" i="31"/>
  <c r="E14" i="31"/>
  <c r="BK13" i="31"/>
  <c r="BJ13" i="31"/>
  <c r="BI13" i="31"/>
  <c r="BH13" i="31"/>
  <c r="BG13" i="31"/>
  <c r="BF13" i="31"/>
  <c r="BE13" i="31"/>
  <c r="BD13" i="31"/>
  <c r="BC13" i="31"/>
  <c r="BB13" i="31"/>
  <c r="BA13" i="31"/>
  <c r="AV13" i="31"/>
  <c r="AU13" i="31"/>
  <c r="AT13" i="31"/>
  <c r="AS13" i="31"/>
  <c r="AR13" i="31"/>
  <c r="AQ13" i="31"/>
  <c r="AP13" i="31"/>
  <c r="AO13" i="31"/>
  <c r="AN13" i="31"/>
  <c r="AM13" i="31"/>
  <c r="AL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AZ13" i="31" s="1"/>
  <c r="V13" i="31"/>
  <c r="U13" i="31"/>
  <c r="E13" i="31"/>
  <c r="BK12" i="31"/>
  <c r="BJ12" i="31"/>
  <c r="BI12" i="31"/>
  <c r="BH12" i="31"/>
  <c r="BG12" i="31"/>
  <c r="BF12" i="31"/>
  <c r="BE12" i="31"/>
  <c r="BD12" i="31"/>
  <c r="BC12" i="31"/>
  <c r="BB12" i="31"/>
  <c r="BA12" i="31"/>
  <c r="AV12" i="31"/>
  <c r="AU12" i="31"/>
  <c r="AT12" i="31"/>
  <c r="AS12" i="31"/>
  <c r="AR12" i="31"/>
  <c r="AQ12" i="31"/>
  <c r="AP12" i="31"/>
  <c r="AO12" i="31"/>
  <c r="AN12" i="31"/>
  <c r="AM12" i="31"/>
  <c r="AL12" i="31"/>
  <c r="AH12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U12" i="31"/>
  <c r="E12" i="31"/>
  <c r="BK11" i="31"/>
  <c r="BJ11" i="31"/>
  <c r="BI11" i="31"/>
  <c r="BH11" i="31"/>
  <c r="BG11" i="31"/>
  <c r="BF11" i="31"/>
  <c r="BE11" i="31"/>
  <c r="BD11" i="31"/>
  <c r="BC11" i="31"/>
  <c r="BB11" i="31"/>
  <c r="BA11" i="31"/>
  <c r="AZ11" i="31"/>
  <c r="AY11" i="31"/>
  <c r="AV11" i="31"/>
  <c r="AU11" i="31"/>
  <c r="AT11" i="31"/>
  <c r="AS11" i="31"/>
  <c r="AR11" i="31"/>
  <c r="AQ11" i="31"/>
  <c r="AP11" i="31"/>
  <c r="AO11" i="31"/>
  <c r="AN11" i="31"/>
  <c r="AM11" i="31"/>
  <c r="AL11" i="31"/>
  <c r="AK11" i="31"/>
  <c r="AJ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E11" i="31"/>
  <c r="BK10" i="31"/>
  <c r="BJ10" i="31"/>
  <c r="BI10" i="31"/>
  <c r="BH10" i="31"/>
  <c r="BG10" i="31"/>
  <c r="BF10" i="31"/>
  <c r="BE10" i="31"/>
  <c r="BD10" i="31"/>
  <c r="BC10" i="31"/>
  <c r="BB10" i="31"/>
  <c r="BA10" i="31"/>
  <c r="AZ10" i="31"/>
  <c r="AY10" i="31"/>
  <c r="AV10" i="31"/>
  <c r="AU10" i="31"/>
  <c r="AT10" i="31"/>
  <c r="AS10" i="31"/>
  <c r="AR10" i="31"/>
  <c r="AQ10" i="31"/>
  <c r="AP10" i="31"/>
  <c r="AO10" i="31"/>
  <c r="AN10" i="31"/>
  <c r="AM10" i="31"/>
  <c r="AL10" i="31"/>
  <c r="AK10" i="31"/>
  <c r="AJ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E10" i="31"/>
  <c r="BK9" i="31"/>
  <c r="BJ9" i="31"/>
  <c r="BI9" i="31"/>
  <c r="BH9" i="31"/>
  <c r="BG9" i="31"/>
  <c r="BF9" i="31"/>
  <c r="BE9" i="31"/>
  <c r="BD9" i="31"/>
  <c r="BC9" i="31"/>
  <c r="BB9" i="31"/>
  <c r="BA9" i="31"/>
  <c r="AV9" i="31"/>
  <c r="AU9" i="31"/>
  <c r="AT9" i="31"/>
  <c r="AS9" i="31"/>
  <c r="AR9" i="31"/>
  <c r="AQ9" i="31"/>
  <c r="AP9" i="31"/>
  <c r="AO9" i="31"/>
  <c r="AN9" i="31"/>
  <c r="AM9" i="31"/>
  <c r="AL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E9" i="31"/>
  <c r="BK8" i="31"/>
  <c r="BJ8" i="31"/>
  <c r="BI8" i="31"/>
  <c r="BH8" i="31"/>
  <c r="BG8" i="31"/>
  <c r="BF8" i="31"/>
  <c r="BE8" i="31"/>
  <c r="BD8" i="31"/>
  <c r="BC8" i="31"/>
  <c r="BB8" i="31"/>
  <c r="BA8" i="31"/>
  <c r="AV8" i="31"/>
  <c r="AU8" i="31"/>
  <c r="AT8" i="31"/>
  <c r="AS8" i="31"/>
  <c r="AR8" i="31"/>
  <c r="AQ8" i="31"/>
  <c r="AP8" i="31"/>
  <c r="AO8" i="31"/>
  <c r="AN8" i="31"/>
  <c r="AM8" i="31"/>
  <c r="AL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E8" i="31"/>
  <c r="BK7" i="31"/>
  <c r="BJ7" i="31"/>
  <c r="BI7" i="31"/>
  <c r="BH7" i="31"/>
  <c r="BG7" i="31"/>
  <c r="BF7" i="31"/>
  <c r="BE7" i="31"/>
  <c r="BD7" i="31"/>
  <c r="BC7" i="31"/>
  <c r="BB7" i="31"/>
  <c r="BA7" i="31"/>
  <c r="AZ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E7" i="31"/>
  <c r="BK6" i="31"/>
  <c r="BJ6" i="31"/>
  <c r="BI6" i="31"/>
  <c r="BH6" i="31"/>
  <c r="BG6" i="31"/>
  <c r="BF6" i="31"/>
  <c r="BE6" i="31"/>
  <c r="BD6" i="31"/>
  <c r="BC6" i="31"/>
  <c r="BB6" i="31"/>
  <c r="BA6" i="31"/>
  <c r="AV6" i="31"/>
  <c r="AU6" i="31"/>
  <c r="AT6" i="31"/>
  <c r="AS6" i="31"/>
  <c r="AR6" i="31"/>
  <c r="AQ6" i="31"/>
  <c r="AP6" i="31"/>
  <c r="AO6" i="31"/>
  <c r="AN6" i="31"/>
  <c r="AM6" i="31"/>
  <c r="AL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E6" i="31"/>
  <c r="BK5" i="31"/>
  <c r="BJ5" i="31"/>
  <c r="BI5" i="31"/>
  <c r="BH5" i="31"/>
  <c r="BG5" i="31"/>
  <c r="BF5" i="31"/>
  <c r="BE5" i="31"/>
  <c r="BD5" i="31"/>
  <c r="BC5" i="31"/>
  <c r="BB5" i="31"/>
  <c r="BA5" i="31"/>
  <c r="AZ5" i="31"/>
  <c r="AV5" i="31"/>
  <c r="AU5" i="31"/>
  <c r="AT5" i="31"/>
  <c r="AS5" i="31"/>
  <c r="AR5" i="31"/>
  <c r="AQ5" i="31"/>
  <c r="AP5" i="31"/>
  <c r="AO5" i="31"/>
  <c r="AN5" i="31"/>
  <c r="AM5" i="31"/>
  <c r="AL5" i="31"/>
  <c r="AK5" i="31"/>
  <c r="AH5" i="31"/>
  <c r="AG5" i="31"/>
  <c r="AF5" i="31"/>
  <c r="AE5" i="31"/>
  <c r="AD5" i="31"/>
  <c r="AC5" i="31"/>
  <c r="AB5" i="31"/>
  <c r="AA5" i="31"/>
  <c r="Z5" i="31"/>
  <c r="Y5" i="31"/>
  <c r="X5" i="31"/>
  <c r="W5" i="31"/>
  <c r="V5" i="31"/>
  <c r="AY5" i="31" s="1"/>
  <c r="U5" i="31"/>
  <c r="E5" i="31"/>
  <c r="BK4" i="31"/>
  <c r="BJ4" i="31"/>
  <c r="BI4" i="31"/>
  <c r="BH4" i="31"/>
  <c r="BG4" i="31"/>
  <c r="BF4" i="31"/>
  <c r="BE4" i="31"/>
  <c r="BD4" i="31"/>
  <c r="BC4" i="31"/>
  <c r="BB4" i="31"/>
  <c r="BA4" i="31"/>
  <c r="AV4" i="31"/>
  <c r="AU4" i="31"/>
  <c r="AT4" i="31"/>
  <c r="AS4" i="31"/>
  <c r="AR4" i="31"/>
  <c r="AQ4" i="31"/>
  <c r="AP4" i="31"/>
  <c r="AO4" i="31"/>
  <c r="AN4" i="31"/>
  <c r="AM4" i="31"/>
  <c r="AL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AZ4" i="31" s="1"/>
  <c r="V4" i="31"/>
  <c r="U4" i="31"/>
  <c r="E4" i="31"/>
  <c r="AZ24" i="31"/>
  <c r="D36" i="31"/>
  <c r="D25" i="31"/>
  <c r="D10" i="31"/>
  <c r="D18" i="31"/>
  <c r="D11" i="31"/>
  <c r="D9" i="31"/>
  <c r="D13" i="31"/>
  <c r="D24" i="31"/>
  <c r="D8" i="31"/>
  <c r="D12" i="31"/>
  <c r="D4" i="31"/>
  <c r="D22" i="31"/>
  <c r="D27" i="31"/>
  <c r="D34" i="31"/>
  <c r="D5" i="31"/>
  <c r="D6" i="31"/>
  <c r="D7" i="31"/>
  <c r="D14" i="31"/>
  <c r="D15" i="31"/>
  <c r="D16" i="31"/>
  <c r="D17" i="31"/>
  <c r="D19" i="31"/>
  <c r="D20" i="31"/>
  <c r="D21" i="31"/>
  <c r="D23" i="31"/>
  <c r="D26" i="31"/>
  <c r="D28" i="31"/>
  <c r="D29" i="31"/>
  <c r="D30" i="31"/>
  <c r="D31" i="31"/>
  <c r="D32" i="31"/>
  <c r="D33" i="31"/>
  <c r="D35" i="31"/>
  <c r="D37" i="31"/>
  <c r="AK36" i="31"/>
  <c r="AK4" i="31"/>
  <c r="AJ5" i="31"/>
  <c r="AY14" i="31"/>
  <c r="BA20" i="31"/>
  <c r="L145" i="41"/>
  <c r="M145" i="41" s="1"/>
  <c r="N145" i="41" s="1"/>
  <c r="O145" i="41" s="1"/>
  <c r="P145" i="41" s="1"/>
  <c r="Q145" i="41" s="1"/>
  <c r="R145" i="41" s="1"/>
  <c r="S145" i="41" s="1"/>
  <c r="T145" i="41" s="1"/>
  <c r="U145" i="41" s="1"/>
  <c r="V145" i="41" s="1"/>
  <c r="W145" i="41" s="1"/>
  <c r="X145" i="41" s="1"/>
  <c r="Y145" i="41" s="1"/>
  <c r="Z145" i="41" s="1"/>
  <c r="AA145" i="41" s="1"/>
  <c r="AB145" i="41" s="1"/>
  <c r="AC145" i="41" s="1"/>
  <c r="AD145" i="41" s="1"/>
  <c r="AE145" i="41" s="1"/>
  <c r="AF145" i="41" s="1"/>
  <c r="AG145" i="41" s="1"/>
  <c r="AH145" i="41" s="1"/>
  <c r="AI149" i="41"/>
  <c r="AI147" i="41"/>
  <c r="W76" i="39"/>
  <c r="H70" i="39" l="1"/>
  <c r="AI145" i="41"/>
  <c r="AI17" i="31"/>
  <c r="AW17" i="31" s="1"/>
  <c r="AI15" i="31"/>
  <c r="AW15" i="31" s="1"/>
  <c r="W43" i="39"/>
  <c r="H79" i="39"/>
  <c r="W60" i="39"/>
  <c r="W47" i="39"/>
  <c r="W25" i="39"/>
  <c r="W29" i="39"/>
  <c r="W39" i="39"/>
  <c r="W26" i="39"/>
  <c r="W51" i="39"/>
  <c r="W22" i="39"/>
  <c r="W72" i="39"/>
  <c r="W37" i="39"/>
  <c r="AW27" i="31"/>
  <c r="BL27" i="31"/>
  <c r="AK13" i="31"/>
  <c r="AL19" i="31"/>
  <c r="BA19" i="31"/>
  <c r="AJ23" i="31"/>
  <c r="AY23" i="31"/>
  <c r="H39" i="39"/>
  <c r="H32" i="39"/>
  <c r="W32" i="39"/>
  <c r="H23" i="39"/>
  <c r="H33" i="39"/>
  <c r="H43" i="39"/>
  <c r="H26" i="39"/>
  <c r="H60" i="39"/>
  <c r="H47" i="39"/>
  <c r="H69" i="39"/>
  <c r="H29" i="39"/>
  <c r="H56" i="39"/>
  <c r="H61" i="39"/>
  <c r="H22" i="39"/>
  <c r="H51" i="39"/>
  <c r="H53" i="39"/>
  <c r="H78" i="39" l="1"/>
  <c r="H46" i="39"/>
  <c r="H41" i="39"/>
  <c r="H40" i="39"/>
  <c r="H34" i="39"/>
  <c r="H72" i="39"/>
  <c r="H37" i="39"/>
  <c r="H36" i="39"/>
  <c r="H24" i="39"/>
  <c r="H48" i="39"/>
  <c r="H38" i="39"/>
  <c r="H49" i="39"/>
  <c r="H57" i="39"/>
  <c r="H68" i="39"/>
  <c r="H76" i="39"/>
  <c r="H52" i="39"/>
  <c r="H45" i="39"/>
  <c r="AL37" i="31" l="1"/>
  <c r="AJ35" i="31" l="1"/>
  <c r="AJ37" i="31"/>
  <c r="BA24" i="31"/>
  <c r="AI36" i="31"/>
  <c r="AX36" i="31"/>
  <c r="AY24" i="31"/>
  <c r="AI25" i="31"/>
  <c r="BB34" i="31"/>
  <c r="AJ19" i="31"/>
  <c r="AJ24" i="31"/>
  <c r="AI7" i="31"/>
  <c r="AJ15" i="31"/>
  <c r="AK6" i="31"/>
  <c r="AX7" i="31"/>
  <c r="AZ6" i="31"/>
  <c r="AY15" i="31"/>
  <c r="AY19" i="31"/>
  <c r="AI14" i="31"/>
  <c r="AW14" i="31" s="1"/>
  <c r="AI13" i="31"/>
  <c r="AJ33" i="31"/>
  <c r="AX11" i="31"/>
  <c r="BL11" i="31" s="1"/>
  <c r="AZ12" i="31"/>
  <c r="AJ6" i="31"/>
  <c r="AN34" i="31"/>
  <c r="AI19" i="31"/>
  <c r="AM34" i="31" l="1"/>
  <c r="AZ33" i="31"/>
  <c r="AK34" i="31"/>
  <c r="AK33" i="31"/>
  <c r="AJ36" i="31"/>
  <c r="AW36" i="31" s="1"/>
  <c r="AJ20" i="31"/>
  <c r="BA33" i="31"/>
  <c r="AY20" i="31"/>
  <c r="BA21" i="31"/>
  <c r="AI20" i="31"/>
  <c r="AZ23" i="31"/>
  <c r="AI5" i="31"/>
  <c r="AW5" i="31" s="1"/>
  <c r="AI26" i="31"/>
  <c r="AY13" i="31"/>
  <c r="AL34" i="31"/>
  <c r="AY26" i="31"/>
  <c r="AI6" i="31"/>
  <c r="AW6" i="31" s="1"/>
  <c r="AK16" i="31"/>
  <c r="AJ25" i="31"/>
  <c r="AW25" i="31" s="1"/>
  <c r="AZ16" i="31"/>
  <c r="AX6" i="31"/>
  <c r="AJ13" i="31"/>
  <c r="AW13" i="31" s="1"/>
  <c r="AI12" i="31"/>
  <c r="AJ34" i="31"/>
  <c r="AI34" i="31"/>
  <c r="AJ7" i="31"/>
  <c r="AW7" i="31" s="1"/>
  <c r="AY34" i="31"/>
  <c r="AJ12" i="31"/>
  <c r="AY16" i="31"/>
  <c r="AX5" i="31"/>
  <c r="BL5" i="31" s="1"/>
  <c r="AY37" i="31"/>
  <c r="BC34" i="31"/>
  <c r="AK23" i="31" l="1"/>
  <c r="AY36" i="31"/>
  <c r="BL36" i="31" s="1"/>
  <c r="AY35" i="31"/>
  <c r="AL24" i="31"/>
  <c r="AX12" i="31"/>
  <c r="AY33" i="31"/>
  <c r="AY12" i="31"/>
  <c r="AJ16" i="31"/>
  <c r="AX8" i="31"/>
  <c r="AI8" i="31"/>
  <c r="AJ26" i="31"/>
  <c r="AW26" i="31" s="1"/>
  <c r="AX4" i="31"/>
  <c r="AI16" i="31"/>
  <c r="AJ18" i="31"/>
  <c r="AL21" i="31"/>
  <c r="AX22" i="31"/>
  <c r="AX21" i="31"/>
  <c r="AL33" i="31"/>
  <c r="AI22" i="31"/>
  <c r="AI21" i="31"/>
  <c r="AK8" i="31"/>
  <c r="AJ22" i="31"/>
  <c r="AJ9" i="31"/>
  <c r="AI4" i="31"/>
  <c r="AK9" i="31"/>
  <c r="AZ19" i="31"/>
  <c r="BA18" i="31"/>
  <c r="AI37" i="31"/>
  <c r="AK37" i="31"/>
  <c r="AZ37" i="31"/>
  <c r="AY4" i="31"/>
  <c r="AL18" i="31"/>
  <c r="AK19" i="31"/>
  <c r="AW19" i="31" s="1"/>
  <c r="AX18" i="31"/>
  <c r="AW34" i="31"/>
  <c r="AI35" i="31"/>
  <c r="AW35" i="31" s="1"/>
  <c r="AI33" i="31"/>
  <c r="AZ34" i="31"/>
  <c r="AY9" i="31"/>
  <c r="AX20" i="31"/>
  <c r="AX19" i="31"/>
  <c r="BL12" i="31" l="1"/>
  <c r="BA34" i="31"/>
  <c r="AW16" i="31"/>
  <c r="BL19" i="31"/>
  <c r="AY6" i="31"/>
  <c r="BL6" i="31" s="1"/>
  <c r="AW22" i="31"/>
  <c r="BL4" i="31"/>
  <c r="BL38" i="31" s="1"/>
  <c r="AX14" i="31"/>
  <c r="BL14" i="31" s="1"/>
  <c r="AX13" i="31"/>
  <c r="BL13" i="31" s="1"/>
  <c r="AW33" i="31"/>
  <c r="AK21" i="31"/>
  <c r="AK20" i="31"/>
  <c r="AW20" i="31" s="1"/>
  <c r="AY8" i="31"/>
  <c r="AJ8" i="31"/>
  <c r="AW8" i="31" s="1"/>
  <c r="BA37" i="31"/>
  <c r="AY21" i="31"/>
  <c r="AX24" i="31"/>
  <c r="BL24" i="31" s="1"/>
  <c r="AX23" i="31"/>
  <c r="BL23" i="31" s="1"/>
  <c r="AI24" i="31"/>
  <c r="AW24" i="31" s="1"/>
  <c r="AI23" i="31"/>
  <c r="AW23" i="31" s="1"/>
  <c r="AY22" i="31"/>
  <c r="BL22" i="31" s="1"/>
  <c r="AJ21" i="31"/>
  <c r="AK12" i="31"/>
  <c r="AW12" i="31" s="1"/>
  <c r="AI11" i="31"/>
  <c r="AW11" i="31" s="1"/>
  <c r="AW37" i="31"/>
  <c r="AI10" i="31"/>
  <c r="AW10" i="31" s="1"/>
  <c r="AZ8" i="31"/>
  <c r="AY25" i="31"/>
  <c r="AI9" i="31"/>
  <c r="AW9" i="31" s="1"/>
  <c r="AZ9" i="31"/>
  <c r="AK18" i="31"/>
  <c r="AI18" i="31"/>
  <c r="AJ4" i="31"/>
  <c r="AW4" i="31" s="1"/>
  <c r="AW38" i="31" s="1"/>
  <c r="AX34" i="31"/>
  <c r="BL34" i="31" l="1"/>
  <c r="AW21" i="31"/>
  <c r="BL8" i="31"/>
  <c r="AX26" i="31"/>
  <c r="BL26" i="31" s="1"/>
  <c r="AX25" i="31"/>
  <c r="BL25" i="31" s="1"/>
  <c r="AZ21" i="31"/>
  <c r="BL21" i="31" s="1"/>
  <c r="AZ20" i="31"/>
  <c r="BL20" i="31" s="1"/>
  <c r="AY18" i="31"/>
  <c r="AX16" i="31"/>
  <c r="BL16" i="31" s="1"/>
  <c r="AY7" i="31"/>
  <c r="BL7" i="31" s="1"/>
  <c r="AX10" i="31"/>
  <c r="BL10" i="31" s="1"/>
  <c r="AZ18" i="31"/>
  <c r="AX9" i="31"/>
  <c r="BL9" i="31" s="1"/>
  <c r="AX37" i="31"/>
  <c r="BL37" i="31" s="1"/>
  <c r="AW18" i="31"/>
  <c r="AX35" i="31"/>
  <c r="BL35" i="31" s="1"/>
  <c r="AX33" i="31"/>
  <c r="BL33" i="31" s="1"/>
  <c r="BL18" i="31" l="1"/>
  <c r="W31" i="39" l="1"/>
</calcChain>
</file>

<file path=xl/sharedStrings.xml><?xml version="1.0" encoding="utf-8"?>
<sst xmlns="http://schemas.openxmlformats.org/spreadsheetml/2006/main" count="1247" uniqueCount="339">
  <si>
    <t>А-127</t>
  </si>
  <si>
    <t>А-131</t>
  </si>
  <si>
    <t>А-106</t>
  </si>
  <si>
    <t>А-104</t>
  </si>
  <si>
    <t>А-137</t>
  </si>
  <si>
    <t>А-139</t>
  </si>
  <si>
    <t>А-145</t>
  </si>
  <si>
    <t>А-305</t>
  </si>
  <si>
    <t>А-306</t>
  </si>
  <si>
    <t>А-009</t>
  </si>
  <si>
    <t>Дебит</t>
  </si>
  <si>
    <t xml:space="preserve"> </t>
  </si>
  <si>
    <t>№ скв</t>
  </si>
  <si>
    <t>X</t>
  </si>
  <si>
    <t>Y</t>
  </si>
  <si>
    <t>п/п</t>
  </si>
  <si>
    <t>объект</t>
  </si>
  <si>
    <t>(Радиус влияния)</t>
  </si>
  <si>
    <t>Список скважин находящихся в зоне влияния</t>
  </si>
  <si>
    <t>№№ добывающих скважин 
в радиусе влияния</t>
  </si>
  <si>
    <t>Коэффициент влияния</t>
  </si>
  <si>
    <t>Потери ИМС Рпл</t>
  </si>
  <si>
    <t>Сумма потерь Рпл ИМС</t>
  </si>
  <si>
    <t>Потери МПС Рпл</t>
  </si>
  <si>
    <t>Сумма потерь Рпл МПС</t>
  </si>
  <si>
    <t>№ пп</t>
  </si>
  <si>
    <t>месторождение</t>
  </si>
  <si>
    <t>№ скважины</t>
  </si>
  <si>
    <t>жидкости, м3/сут</t>
  </si>
  <si>
    <t>нефти, т/сут</t>
  </si>
  <si>
    <t>Алб</t>
  </si>
  <si>
    <t>КТ-II</t>
  </si>
  <si>
    <t>Кож</t>
  </si>
  <si>
    <t>К-002</t>
  </si>
  <si>
    <t>К-003</t>
  </si>
  <si>
    <t>К-004</t>
  </si>
  <si>
    <t>К-005</t>
  </si>
  <si>
    <t>К-006</t>
  </si>
  <si>
    <t>К-007</t>
  </si>
  <si>
    <t>К-009</t>
  </si>
  <si>
    <t>К-016</t>
  </si>
  <si>
    <t>К-017</t>
  </si>
  <si>
    <t>К-018</t>
  </si>
  <si>
    <t>К-019</t>
  </si>
  <si>
    <t>К-020</t>
  </si>
  <si>
    <t>К-021</t>
  </si>
  <si>
    <t>К-022</t>
  </si>
  <si>
    <t>К-023</t>
  </si>
  <si>
    <t>К-026</t>
  </si>
  <si>
    <t>К-046</t>
  </si>
  <si>
    <t>К-054</t>
  </si>
  <si>
    <t>К-071</t>
  </si>
  <si>
    <t>К-077</t>
  </si>
  <si>
    <t>К-097</t>
  </si>
  <si>
    <t>К-105</t>
  </si>
  <si>
    <t>К-123</t>
  </si>
  <si>
    <t>А-008</t>
  </si>
  <si>
    <t>А-010</t>
  </si>
  <si>
    <t>А-026</t>
  </si>
  <si>
    <t>А-027</t>
  </si>
  <si>
    <t>А-028</t>
  </si>
  <si>
    <t>А-051</t>
  </si>
  <si>
    <t>А-056</t>
  </si>
  <si>
    <t>А-058</t>
  </si>
  <si>
    <t>А-103</t>
  </si>
  <si>
    <t>А-107</t>
  </si>
  <si>
    <t>А-109</t>
  </si>
  <si>
    <t>А-111</t>
  </si>
  <si>
    <t>А-113</t>
  </si>
  <si>
    <t>А-115</t>
  </si>
  <si>
    <t>А-116</t>
  </si>
  <si>
    <t>А-117</t>
  </si>
  <si>
    <t>А-118</t>
  </si>
  <si>
    <t>А-119</t>
  </si>
  <si>
    <t>А-121</t>
  </si>
  <si>
    <t>А-122</t>
  </si>
  <si>
    <t>А-129</t>
  </si>
  <si>
    <t>А-130</t>
  </si>
  <si>
    <t>А-134</t>
  </si>
  <si>
    <t>А-135</t>
  </si>
  <si>
    <t>А-136</t>
  </si>
  <si>
    <t>А-141</t>
  </si>
  <si>
    <t>А-142</t>
  </si>
  <si>
    <t>А-143</t>
  </si>
  <si>
    <t>А-144</t>
  </si>
  <si>
    <t>А-147</t>
  </si>
  <si>
    <t>А-148</t>
  </si>
  <si>
    <t>А-203</t>
  </si>
  <si>
    <t>А-304</t>
  </si>
  <si>
    <t>А-315</t>
  </si>
  <si>
    <t>А-320</t>
  </si>
  <si>
    <t>А-323</t>
  </si>
  <si>
    <t>К-091</t>
  </si>
  <si>
    <t>К-095</t>
  </si>
  <si>
    <t>К-098</t>
  </si>
  <si>
    <t>А-312</t>
  </si>
  <si>
    <t>А-300</t>
  </si>
  <si>
    <t>А-314</t>
  </si>
  <si>
    <t>А-061</t>
  </si>
  <si>
    <t>А-052</t>
  </si>
  <si>
    <t>А-053</t>
  </si>
  <si>
    <t>А-054</t>
  </si>
  <si>
    <t>А-055</t>
  </si>
  <si>
    <t>А-064</t>
  </si>
  <si>
    <t>А-108</t>
  </si>
  <si>
    <t>А-114</t>
  </si>
  <si>
    <t>А-12B</t>
  </si>
  <si>
    <t>А-17B</t>
  </si>
  <si>
    <t>А-200</t>
  </si>
  <si>
    <t>А-201</t>
  </si>
  <si>
    <t>А-204</t>
  </si>
  <si>
    <t>А-205</t>
  </si>
  <si>
    <t>А-206</t>
  </si>
  <si>
    <t>А-207</t>
  </si>
  <si>
    <t>А-208</t>
  </si>
  <si>
    <t>А-209</t>
  </si>
  <si>
    <t>А-210</t>
  </si>
  <si>
    <t>А-211</t>
  </si>
  <si>
    <t>А-212</t>
  </si>
  <si>
    <t>А-213</t>
  </si>
  <si>
    <t>А-215</t>
  </si>
  <si>
    <t>А-307</t>
  </si>
  <si>
    <t>А-311</t>
  </si>
  <si>
    <t>А-316</t>
  </si>
  <si>
    <t>А-324</t>
  </si>
  <si>
    <t>А-327</t>
  </si>
  <si>
    <t>К-001</t>
  </si>
  <si>
    <t>К-086</t>
  </si>
  <si>
    <t>К-024</t>
  </si>
  <si>
    <t>К-102</t>
  </si>
  <si>
    <t>К-103</t>
  </si>
  <si>
    <t>К-122</t>
  </si>
  <si>
    <t>К-125</t>
  </si>
  <si>
    <t>К-104</t>
  </si>
  <si>
    <t>№№ п/п</t>
  </si>
  <si>
    <t>№ скв.</t>
  </si>
  <si>
    <t>Примечание</t>
  </si>
  <si>
    <t>за сутки, м3</t>
  </si>
  <si>
    <t>Закачка воды за месяц</t>
  </si>
  <si>
    <t>А-13В</t>
  </si>
  <si>
    <t>К-202</t>
  </si>
  <si>
    <t>К-064</t>
  </si>
  <si>
    <t>К-126</t>
  </si>
  <si>
    <t>А-07А</t>
  </si>
  <si>
    <t>А-20В</t>
  </si>
  <si>
    <t>К-128</t>
  </si>
  <si>
    <t>К-131</t>
  </si>
  <si>
    <t>К-135</t>
  </si>
  <si>
    <t>А-06А</t>
  </si>
  <si>
    <t>А-10А</t>
  </si>
  <si>
    <t>А-01В</t>
  </si>
  <si>
    <t>К-139</t>
  </si>
  <si>
    <t>А-03А</t>
  </si>
  <si>
    <t>А-07В</t>
  </si>
  <si>
    <t>К-134</t>
  </si>
  <si>
    <t>К-137</t>
  </si>
  <si>
    <t>К-008</t>
  </si>
  <si>
    <t>А-05В</t>
  </si>
  <si>
    <t>К-132</t>
  </si>
  <si>
    <t>А-02А</t>
  </si>
  <si>
    <t>А-09В</t>
  </si>
  <si>
    <t>К-056</t>
  </si>
  <si>
    <t>К-142</t>
  </si>
  <si>
    <t>К-068</t>
  </si>
  <si>
    <t>К-073</t>
  </si>
  <si>
    <t>К-204</t>
  </si>
  <si>
    <t>А-151</t>
  </si>
  <si>
    <t>К-143</t>
  </si>
  <si>
    <t>К-065</t>
  </si>
  <si>
    <t>Обводненность, %</t>
  </si>
  <si>
    <t>число дней работы, дни</t>
  </si>
  <si>
    <t>К-044</t>
  </si>
  <si>
    <t>К-049</t>
  </si>
  <si>
    <t>К-058</t>
  </si>
  <si>
    <t>А-102</t>
  </si>
  <si>
    <t>А-507</t>
  </si>
  <si>
    <t>К-045</t>
  </si>
  <si>
    <t>К-042</t>
  </si>
  <si>
    <t>К-141</t>
  </si>
  <si>
    <t>К-130</t>
  </si>
  <si>
    <t>К-055</t>
  </si>
  <si>
    <t>К-039</t>
  </si>
  <si>
    <t>К-051</t>
  </si>
  <si>
    <t>А-06В</t>
  </si>
  <si>
    <t>А-513</t>
  </si>
  <si>
    <t>К-140</t>
  </si>
  <si>
    <t/>
  </si>
  <si>
    <t>воронка</t>
  </si>
  <si>
    <t>К-047</t>
  </si>
  <si>
    <t>КОА</t>
  </si>
  <si>
    <t>К-040</t>
  </si>
  <si>
    <t xml:space="preserve">Мероприятия по обеспечению технологического режима и сроки их проведения                  </t>
  </si>
  <si>
    <t>Рвнк</t>
  </si>
  <si>
    <t>внк</t>
  </si>
  <si>
    <t>альт.</t>
  </si>
  <si>
    <t>Ндин</t>
  </si>
  <si>
    <t>Рвоп</t>
  </si>
  <si>
    <t>6-5.</t>
  </si>
  <si>
    <t>5-6.</t>
  </si>
  <si>
    <t>6-7.</t>
  </si>
  <si>
    <t>5-4.</t>
  </si>
  <si>
    <t>4-5.</t>
  </si>
  <si>
    <t>07А</t>
  </si>
  <si>
    <t>Данные телеметрии</t>
  </si>
  <si>
    <t>Р на приеме насоса (атм.)</t>
  </si>
  <si>
    <t>Тем-ра ПЭД (град.С)</t>
  </si>
  <si>
    <t>А-12В</t>
  </si>
  <si>
    <t>А-17В</t>
  </si>
  <si>
    <t>К-98</t>
  </si>
  <si>
    <t xml:space="preserve">А-09В </t>
  </si>
  <si>
    <t xml:space="preserve">А-104 </t>
  </si>
  <si>
    <t xml:space="preserve">А-106 </t>
  </si>
  <si>
    <t xml:space="preserve">А-127 </t>
  </si>
  <si>
    <t xml:space="preserve">А-131 </t>
  </si>
  <si>
    <t xml:space="preserve">А-137 </t>
  </si>
  <si>
    <t xml:space="preserve">А-139 </t>
  </si>
  <si>
    <t xml:space="preserve">А-145 </t>
  </si>
  <si>
    <t>Проверка Ртр</t>
  </si>
  <si>
    <t>Проверка Ндин</t>
  </si>
  <si>
    <t>ТДБ</t>
  </si>
  <si>
    <t>шт</t>
  </si>
  <si>
    <t>х</t>
  </si>
  <si>
    <t>ЭЦН-80 "Baker hughes"</t>
  </si>
  <si>
    <t>ЭЦН-45 Новомет</t>
  </si>
  <si>
    <t>ЭЦН-25 "Baker hughes"</t>
  </si>
  <si>
    <t>ЭЦН-25 Борец+Новомет</t>
  </si>
  <si>
    <t>ЭЦН-100 "Baker hughes"</t>
  </si>
  <si>
    <t>ЭЦН-125 "Baker hughes"</t>
  </si>
  <si>
    <t>ЭЦН-45 "Baker hughes"</t>
  </si>
  <si>
    <t>ЭЦН-60 Новомет</t>
  </si>
  <si>
    <t>ЭЦН-60 "Baker hughes"</t>
  </si>
  <si>
    <t>ЭЦН 60 "Baker hughes"</t>
  </si>
  <si>
    <t>ЭЦН-80 Новомет+Алнас</t>
  </si>
  <si>
    <t>ЭЦН-25 Новомет</t>
  </si>
  <si>
    <t>ЭЦН-80 Новомет</t>
  </si>
  <si>
    <t>ЭЦН-60 Новомет+Алнас</t>
  </si>
  <si>
    <t>ЭЦН-60 Борец</t>
  </si>
  <si>
    <t>ЭЦН-45 Борец</t>
  </si>
  <si>
    <t>ЭЦН-25 Борец</t>
  </si>
  <si>
    <t>ЭЦН25 "Baker hughes"</t>
  </si>
  <si>
    <t>ЭЦН-25-80 (кон)Алнас+Новомет</t>
  </si>
  <si>
    <t>ЭЦН-25/60 Союз-Техно</t>
  </si>
  <si>
    <t>352(стат)</t>
  </si>
  <si>
    <t>1458 (стат)</t>
  </si>
  <si>
    <t>919 (стат)</t>
  </si>
  <si>
    <t>2313 (стат)</t>
  </si>
  <si>
    <t>317 (стат)</t>
  </si>
  <si>
    <t>1205 (стат)</t>
  </si>
  <si>
    <t>833 (стат)</t>
  </si>
  <si>
    <t>22 (стат)</t>
  </si>
  <si>
    <t>459 (стат)</t>
  </si>
  <si>
    <t>39 (стат)</t>
  </si>
  <si>
    <t>568 (стат)</t>
  </si>
  <si>
    <t>60 (стат)</t>
  </si>
  <si>
    <t>125 (стат)</t>
  </si>
  <si>
    <t xml:space="preserve">В б/д. </t>
  </si>
  <si>
    <t>К-306</t>
  </si>
  <si>
    <t>В б/д.</t>
  </si>
  <si>
    <t>К-48Д</t>
  </si>
  <si>
    <t xml:space="preserve">При доп.добыче смена штуцера с 5мм на 3мм </t>
  </si>
  <si>
    <t>К-052</t>
  </si>
  <si>
    <t>ППР  эл оборудования (плановое ТОиР - РНО).</t>
  </si>
  <si>
    <t>ППР ТО-1 устьевого оборудования Ф/А</t>
  </si>
  <si>
    <t>При доп.добыче смена штуцера с 10мм на 7мм (снижение Рзаб).</t>
  </si>
  <si>
    <t xml:space="preserve">При доп.добыче смена штуцера с 13мм на 11мм (снижение Рзаб).                                               </t>
  </si>
  <si>
    <t xml:space="preserve">При доп.добыче смена штуцера с 12мм на 10мм (снижение Рзаб).                                                                                         </t>
  </si>
  <si>
    <t xml:space="preserve">При доп.добыче смена штуцера с 15мм на 13мм, </t>
  </si>
  <si>
    <t xml:space="preserve">При доп.добыче смена штуцера с 12мм на 10мм.                                                                     </t>
  </si>
  <si>
    <t xml:space="preserve">При доп.добыче смена штуцера с 10мм на 8мм (снижение Рзаб).                                            </t>
  </si>
  <si>
    <t xml:space="preserve">При доп.добыче смена штуцера с 13мм на 11мм (снижение Рзаб). Контроль за обв-тью.                                             </t>
  </si>
  <si>
    <t>При доп.добыче смена штуцера с 14мм на 10мм (снижение Рзаб).</t>
  </si>
  <si>
    <t>При доп.добыче смена штуцера с 13мм на 9мм.</t>
  </si>
  <si>
    <t xml:space="preserve">При доп.добыче смена штуцера с 16мм на 11мм.                                                                   </t>
  </si>
  <si>
    <t xml:space="preserve">При доп.добыче смена штуцера с 15мм на 10мм.                                                                       </t>
  </si>
  <si>
    <t xml:space="preserve">При доп. добыче смена штуцера с 15мм на 11мм (снижение Рзаб).                                                </t>
  </si>
  <si>
    <t xml:space="preserve">При доп. добыче смена штуцера с 10мм на 9мм (снижение Рзаб).                                                </t>
  </si>
  <si>
    <t xml:space="preserve">Смена штуцера с 12мм на 10мм (восстановление Рзаб).                                               </t>
  </si>
  <si>
    <t xml:space="preserve">При доп. добыче смена штуцера с 12мм на 9мм (снижение Рзаб).                                                </t>
  </si>
  <si>
    <t xml:space="preserve">При доп. добыче смена штуцера с 11мм на 8мм (снижение Рзаб).                                                </t>
  </si>
  <si>
    <t>При доп. добыче смена штуцера с 8мм на 6мм (восстановление Рзаб).</t>
  </si>
  <si>
    <t>При доп. добыче смена штуцера с 15мм на 14мм (восстановление Рзаб).</t>
  </si>
  <si>
    <t xml:space="preserve">При доп. добыче смена штуцера с 9мм на 7мм (востановление Рзаб).                                                </t>
  </si>
  <si>
    <t xml:space="preserve">При доп. добыче смена штуцера с 6мм на 4мм (востановление Рзаб).                                                </t>
  </si>
  <si>
    <t xml:space="preserve">При доп. добыче смена штуцера с 10мм на 9мм (востановление Рзаб).                                                </t>
  </si>
  <si>
    <t xml:space="preserve">При доп. добыче смена штуцера с 12мм на 10мм (востановление Рзаб).                                                </t>
  </si>
  <si>
    <t xml:space="preserve">При доп. добыче смена штуцера с 10мм на 8мм (востановление Рзаб).                                                </t>
  </si>
  <si>
    <t xml:space="preserve"> с 01.01.2016 г.в консервации.</t>
  </si>
  <si>
    <t xml:space="preserve"> Ревизия штуцера.</t>
  </si>
  <si>
    <t xml:space="preserve">При доп. добыче смена штуцера с 12мм на 8мм (снижение Рзаб). Контроль за обв-тью.                                                                                         </t>
  </si>
  <si>
    <t>центробежный горизантальный насос УЦГНП5А-100-700</t>
  </si>
  <si>
    <t xml:space="preserve">Перевод под ППД </t>
  </si>
  <si>
    <t xml:space="preserve">В б/д. Тех.ограничение по воде. </t>
  </si>
  <si>
    <t xml:space="preserve">с 19.01.2023г ОПРС. </t>
  </si>
  <si>
    <t xml:space="preserve"> Ревизия штуцера</t>
  </si>
  <si>
    <t xml:space="preserve">В б/д. ОПРС. </t>
  </si>
  <si>
    <t xml:space="preserve">КЭС- 4ч. в работе / 8ч. в накоплении. </t>
  </si>
  <si>
    <t xml:space="preserve">без  контроля  изоляции с 15.08.22г. </t>
  </si>
  <si>
    <t xml:space="preserve">При доп.добыче смена штуцера с 13мм на 7мм. </t>
  </si>
  <si>
    <t xml:space="preserve">При доп. добыче смена штуцера с 11мм на 10мм (востановление Рзаб).                                          </t>
  </si>
  <si>
    <t xml:space="preserve">При доп. добыче смена штуцера с 13мм на 10мм (снижение Рзаб).                                        </t>
  </si>
  <si>
    <t xml:space="preserve">При доп. добыче смена штуцера с 10мм на 7мм (снижение Рзаб).                                         </t>
  </si>
  <si>
    <t xml:space="preserve">При доп. добыче смена штуцера с 13мм на 9мм (снижение Рзаб).                                        </t>
  </si>
  <si>
    <t xml:space="preserve">При доп.добыче смена штуцера с 12мм на 9мм (снижение Рзаб). </t>
  </si>
  <si>
    <t xml:space="preserve">Смена штуцера с 12мм на 10мм (снижение Рзаб).                                               </t>
  </si>
  <si>
    <t>При доп.добыче смена штуцера с 9мм на 7мм.</t>
  </si>
  <si>
    <t>с 19.05.23 ОПРС</t>
  </si>
  <si>
    <t xml:space="preserve">16.06.23 Запуск после КРС (Смена ПО после СКО) </t>
  </si>
  <si>
    <t>21.06.23 Запуск скв. После КРС (СКО)</t>
  </si>
  <si>
    <t xml:space="preserve"> Запуск скв.с КРС 24.06.23г.</t>
  </si>
  <si>
    <t xml:space="preserve">Смена штуцера с 7мм на 5мм (востановление Рзаб) и снижение ГФ                                              </t>
  </si>
  <si>
    <t>с 12.06.23 скв закрыта по тех. ограничению по газа.</t>
  </si>
  <si>
    <t>с 06.01.23г Закрыта по мероприятию ограничение газового фактора.</t>
  </si>
  <si>
    <t xml:space="preserve">с 06.01.23г Закрыта по мероприятию ограничение газового фактора. </t>
  </si>
  <si>
    <t>При доп. добыче смена штуцера с 9мм на 7мм. ППР  эл оборудования (плановое                ТОиР - РНО).</t>
  </si>
  <si>
    <t>КЭС- 5ч.в работе / 7ч. в накоплении. ППР  эл оборудования (плановое ТОиР - РНО).</t>
  </si>
  <si>
    <t>с 02.04.2023 ОПРС ППР  эл оборудования (плановое ТОиР - РНО).</t>
  </si>
  <si>
    <t>В б/д. ППР  эл оборудования (плановое ТОиР - РНО).</t>
  </si>
  <si>
    <t>01.07.23 Запуск после ПРС (Смена УЭЦН). ППР  эл оборудования (плановое                  ТОиР - РНО).</t>
  </si>
  <si>
    <t>КЭС- 9ч.в работе / 3ч. в накоплении.ППР  эл оборудования (плановое ТОиР - РНО).</t>
  </si>
  <si>
    <t xml:space="preserve">КЭС- 5ч.в работе / 7ч. в накоплении. </t>
  </si>
  <si>
    <t xml:space="preserve">КЭС- 7ч.в работе / 5ч. в накоплении. </t>
  </si>
  <si>
    <t xml:space="preserve">с 15.02.2023г ОПРС. </t>
  </si>
  <si>
    <t xml:space="preserve">с 06.05.2023 ОПРС. </t>
  </si>
  <si>
    <t>В б/д. ППР ТО-1 устьевого оборудования Ф/А</t>
  </si>
  <si>
    <t>В б/д. 100% обводненность. ППР ТО-1 устьевого оборудования Ф/А</t>
  </si>
  <si>
    <t>В б/д. ОПРС. ППР ТО-1 устьевого оборудования Ф/А</t>
  </si>
  <si>
    <t>КЭС 8ч  в работе /4ч в накоплении</t>
  </si>
  <si>
    <t xml:space="preserve">При доп. добыче смена штуцера с 10мм на 8мм. </t>
  </si>
  <si>
    <t>КЭС- 17ч в работе / 7ч. в накоплении.</t>
  </si>
  <si>
    <t>КЭС- 6ч в работе / 6ч. в накоплении.</t>
  </si>
  <si>
    <t>11.04.23г. остановка. утечка на Ф/А, ПРС</t>
  </si>
  <si>
    <t>с 13.06.23 установлен штуцер влияние на А-130)</t>
  </si>
  <si>
    <t xml:space="preserve">17.06.2023 запуск после КПД </t>
  </si>
  <si>
    <t>Запуск скважины после ПРС 08.07.23 г. Смена УЭЦН</t>
  </si>
  <si>
    <t>Запуск скважины после ПРС 17.07.23 г. Смена УЭЦН</t>
  </si>
  <si>
    <t>25.07.23 Запуск скважины после КРС (КГРП)</t>
  </si>
  <si>
    <t>с 19.02.23г ОПРС/Запуск скв. после ПРС (Смена УЭЦН) 12.07.23</t>
  </si>
  <si>
    <t>С 11.07.23 по 26.07.23 КРС (Доп.ПВР+СКО)</t>
  </si>
  <si>
    <t>23.07.23 Запуск скважины после КРС (Доп. ПВР + СКО)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</si>
</sst>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_-* #,##0_р_._-;\-* #,##0_р_._-;_-* &quot;-&quot;_р_._-;_-@_-"/>
    <numFmt numFmtId="165" formatCode="_-* #,##0.00_р_._-;\-* #,##0.00_р_._-;_-* &quot;-&quot;??_р_._-;_-@_-"/>
    <numFmt numFmtId="166" formatCode="0.0"/>
    <numFmt numFmtId="167" formatCode="0.000"/>
    <numFmt numFmtId="171" formatCode="#,##0_ ;[Red]\-#,##0\ "/>
    <numFmt numFmtId="172" formatCode="&quot;$&quot;#,##0;[Red]\-&quot;$&quot;#,##0"/>
    <numFmt numFmtId="173" formatCode="#,##0.000_ ;[Red]\-#,##0.000\ "/>
    <numFmt numFmtId="174" formatCode="#,##0.0000_ ;[Red]\-#,##0.0000\ "/>
    <numFmt numFmtId="175" formatCode="#\ ##0.0_ ;[Red]\-#\ ##0.0\ "/>
    <numFmt numFmtId="176" formatCode="yyyy"/>
    <numFmt numFmtId="177" formatCode="dd\.mm\.yyyy&quot;a.&quot;"/>
    <numFmt numFmtId="178" formatCode="yyyy\ &quot;aia&quot;"/>
    <numFmt numFmtId="179" formatCode="0000"/>
    <numFmt numFmtId="180" formatCode="000000"/>
    <numFmt numFmtId="181" formatCode="0.00_)"/>
    <numFmt numFmtId="182" formatCode="_-* #,##0\ &quot;DM&quot;_-;\-* #,##0\ &quot;DM&quot;_-;_-* &quot;-&quot;\ &quot;DM&quot;_-;_-@_-"/>
    <numFmt numFmtId="183" formatCode="#,##0.00&quot; DM&quot;;[Red]\-#,##0.00&quot; DM&quot;"/>
    <numFmt numFmtId="184" formatCode="_ * #,##0.00_)\ &quot;$&quot;_ ;_ * \(#,##0.00\)\ &quot;$&quot;_ ;_ * &quot;-&quot;??_)\ &quot;$&quot;_ ;_ @_ "/>
    <numFmt numFmtId="185" formatCode="_ * #,##0.00_)\ _$_ ;_ * \(#,##0.00\)\ _$_ ;_ * &quot;-&quot;??_)\ _$_ ;_ @_ "/>
    <numFmt numFmtId="186" formatCode="#,###,;[Red]\-#,##0,"/>
    <numFmt numFmtId="187" formatCode="@\ *."/>
    <numFmt numFmtId="188" formatCode="#,##0.0;[Red]\-#,##0.0"/>
    <numFmt numFmtId="190" formatCode="_(* #,##0.00_);_(* \(#,##0.00\);_(* &quot;-&quot;??_);_(@_)"/>
  </numFmts>
  <fonts count="96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Courier"/>
      <family val="1"/>
      <charset val="204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color indexed="11"/>
      <name val="Arial"/>
      <family val="2"/>
    </font>
    <font>
      <sz val="8"/>
      <name val="Helv"/>
      <charset val="204"/>
    </font>
    <font>
      <sz val="10"/>
      <name val="Times New Roman"/>
      <family val="1"/>
      <charset val="204"/>
    </font>
    <font>
      <sz val="9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name val="Arial Cyr"/>
      <family val="2"/>
      <charset val="204"/>
    </font>
    <font>
      <b/>
      <sz val="12"/>
      <name val="Arial"/>
      <family val="2"/>
    </font>
    <font>
      <b/>
      <i/>
      <sz val="16"/>
      <name val="Helv"/>
    </font>
    <font>
      <sz val="12"/>
      <name val="№ЩЕБГј"/>
      <charset val="129"/>
    </font>
    <font>
      <sz val="8"/>
      <name val="Times New Roman"/>
      <family val="1"/>
      <charset val="204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name val="Geneva"/>
    </font>
    <font>
      <b/>
      <sz val="9"/>
      <name val="Arial Cyr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color indexed="12"/>
      <name val="Times New Roman Cyr"/>
      <family val="1"/>
      <charset val="204"/>
    </font>
    <font>
      <b/>
      <sz val="11"/>
      <name val="FuturisCTT"/>
      <family val="2"/>
      <charset val="204"/>
    </font>
    <font>
      <b/>
      <i/>
      <sz val="11"/>
      <name val="Times New Roman Cyr"/>
      <family val="1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20"/>
      <color indexed="18"/>
      <name val="Impact"/>
      <family val="2"/>
    </font>
    <font>
      <b/>
      <i/>
      <sz val="14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µёїт"/>
      <charset val="129"/>
    </font>
    <font>
      <b/>
      <sz val="11"/>
      <color indexed="8"/>
      <name val="Calibri"/>
      <family val="2"/>
      <charset val="204"/>
    </font>
    <font>
      <sz val="9"/>
      <name val="Times New Roman"/>
      <family val="1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8"/>
      <color indexed="25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color indexed="52"/>
      <name val="Calibri"/>
      <family val="2"/>
      <charset val="204"/>
    </font>
    <font>
      <sz val="12"/>
      <name val="Modern"/>
      <family val="3"/>
      <charset val="255"/>
    </font>
    <font>
      <sz val="11"/>
      <color indexed="10"/>
      <name val="Calibri"/>
      <family val="2"/>
      <charset val="204"/>
    </font>
    <font>
      <sz val="10"/>
      <name val="Times New Roman CYR"/>
      <charset val="204"/>
    </font>
    <font>
      <b/>
      <sz val="10"/>
      <color indexed="12"/>
      <name val="Times New Roman Cyr"/>
      <charset val="204"/>
    </font>
    <font>
      <b/>
      <sz val="10"/>
      <name val="Arial Cyr"/>
      <charset val="204"/>
    </font>
    <font>
      <sz val="9"/>
      <name val="Times New Roman Cyr"/>
      <family val="1"/>
      <charset val="204"/>
    </font>
    <font>
      <sz val="11"/>
      <color indexed="17"/>
      <name val="Calibri"/>
      <family val="2"/>
      <charset val="204"/>
    </font>
    <font>
      <sz val="8"/>
      <name val="Arial Cyr"/>
      <charset val="204"/>
    </font>
    <font>
      <sz val="10"/>
      <name val="Arial Cyr"/>
      <charset val="204"/>
    </font>
    <font>
      <sz val="11"/>
      <color indexed="8"/>
      <name val="Arial"/>
      <family val="2"/>
      <charset val="204"/>
    </font>
    <font>
      <b/>
      <sz val="14"/>
      <name val="Arial Cyr"/>
      <family val="2"/>
      <charset val="204"/>
    </font>
    <font>
      <b/>
      <sz val="16"/>
      <name val="Arial Cyr"/>
      <charset val="204"/>
    </font>
    <font>
      <sz val="16"/>
      <name val="Arial Cyr"/>
      <charset val="204"/>
    </font>
    <font>
      <sz val="16"/>
      <name val="Helv"/>
    </font>
    <font>
      <b/>
      <sz val="16"/>
      <name val="Arial"/>
      <family val="2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Arial"/>
      <family val="2"/>
      <charset val="204"/>
    </font>
    <font>
      <b/>
      <sz val="14"/>
      <name val="Arial Cyr"/>
      <charset val="204"/>
    </font>
    <font>
      <sz val="14"/>
      <name val="Helv"/>
    </font>
    <font>
      <sz val="16"/>
      <name val="Arial Cyr"/>
      <family val="2"/>
      <charset val="204"/>
    </font>
    <font>
      <sz val="14"/>
      <name val="Arial"/>
      <family val="2"/>
      <charset val="204"/>
    </font>
    <font>
      <b/>
      <sz val="14"/>
      <name val="Helv"/>
      <charset val="204"/>
    </font>
    <font>
      <sz val="18"/>
      <name val="Times New Roman"/>
      <family val="1"/>
      <charset val="204"/>
    </font>
    <font>
      <sz val="18"/>
      <name val="Arial"/>
      <family val="2"/>
      <charset val="204"/>
    </font>
    <font>
      <sz val="22"/>
      <name val="Arial"/>
      <family val="2"/>
      <charset val="204"/>
    </font>
    <font>
      <sz val="24"/>
      <name val="Arial"/>
      <family val="2"/>
      <charset val="204"/>
    </font>
    <font>
      <sz val="24"/>
      <name val="Arial Cyr"/>
      <charset val="204"/>
    </font>
    <font>
      <sz val="24"/>
      <name val="Arial Cyr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28"/>
      <name val="Arial"/>
      <family val="2"/>
      <charset val="204"/>
    </font>
    <font>
      <sz val="10"/>
      <name val="Verdana"/>
      <family val="2"/>
      <charset val="204"/>
    </font>
    <font>
      <b/>
      <sz val="28"/>
      <name val="Arial"/>
      <family val="2"/>
      <charset val="204"/>
    </font>
    <font>
      <sz val="32"/>
      <name val="Arial"/>
      <family val="2"/>
      <charset val="204"/>
    </font>
    <font>
      <sz val="36"/>
      <name val="Arial"/>
      <family val="2"/>
      <charset val="204"/>
    </font>
    <font>
      <sz val="28"/>
      <name val="Helv"/>
    </font>
    <font>
      <sz val="28"/>
      <name val="Arial Cyr"/>
      <family val="2"/>
      <charset val="204"/>
    </font>
    <font>
      <sz val="36"/>
      <name val="Helv"/>
    </font>
    <font>
      <sz val="28"/>
      <color indexed="8"/>
      <name val="Arial"/>
      <family val="2"/>
      <charset val="204"/>
    </font>
    <font>
      <u/>
      <sz val="28"/>
      <name val="Arial"/>
      <family val="2"/>
      <charset val="204"/>
    </font>
    <font>
      <sz val="3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28"/>
      <color rgb="FFFF0000"/>
      <name val="Arial"/>
      <family val="2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46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187" fontId="6" fillId="0" borderId="0">
      <alignment horizontal="center"/>
    </xf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80" fontId="9" fillId="0" borderId="0" applyFont="0" applyFill="0" applyBorder="0">
      <alignment horizontal="center"/>
    </xf>
    <xf numFmtId="0" fontId="10" fillId="0" borderId="0">
      <alignment horizontal="right"/>
    </xf>
    <xf numFmtId="0" fontId="11" fillId="0" borderId="0"/>
    <xf numFmtId="0" fontId="6" fillId="0" borderId="0"/>
    <xf numFmtId="0" fontId="6" fillId="0" borderId="0"/>
    <xf numFmtId="0" fontId="6" fillId="0" borderId="0"/>
    <xf numFmtId="0" fontId="12" fillId="0" borderId="0"/>
    <xf numFmtId="179" fontId="13" fillId="0" borderId="1" applyFont="0" applyFill="0" applyBorder="0" applyProtection="0">
      <alignment horizontal="center"/>
      <protection locked="0"/>
    </xf>
    <xf numFmtId="37" fontId="14" fillId="0" borderId="2" applyFont="0" applyFill="0" applyBorder="0"/>
    <xf numFmtId="37" fontId="15" fillId="0" borderId="2" applyFont="0" applyFill="0" applyBorder="0">
      <protection locked="0"/>
    </xf>
    <xf numFmtId="37" fontId="16" fillId="16" borderId="3" applyFill="0" applyBorder="0" applyProtection="0"/>
    <xf numFmtId="37" fontId="15" fillId="0" borderId="2" applyFill="0" applyBorder="0">
      <protection locked="0"/>
    </xf>
    <xf numFmtId="15" fontId="17" fillId="0" borderId="4" applyFont="0" applyFill="0" applyBorder="0" applyAlignment="0">
      <alignment horizontal="centerContinuous"/>
    </xf>
    <xf numFmtId="177" fontId="17" fillId="0" borderId="4" applyFont="0" applyFill="0" applyBorder="0" applyAlignment="0">
      <alignment horizontal="centerContinuous"/>
    </xf>
    <xf numFmtId="0" fontId="18" fillId="0" borderId="5" applyNumberFormat="0" applyAlignment="0" applyProtection="0">
      <alignment horizontal="left" vertical="center"/>
    </xf>
    <xf numFmtId="0" fontId="18" fillId="0" borderId="6">
      <alignment horizontal="left" vertical="center"/>
    </xf>
    <xf numFmtId="181" fontId="19" fillId="0" borderId="0"/>
    <xf numFmtId="0" fontId="82" fillId="0" borderId="0"/>
    <xf numFmtId="0" fontId="3" fillId="0" borderId="0"/>
    <xf numFmtId="9" fontId="20" fillId="0" borderId="0" applyFont="0" applyFill="0" applyBorder="0" applyAlignment="0" applyProtection="0"/>
    <xf numFmtId="164" fontId="21" fillId="0" borderId="3">
      <alignment horizontal="right" vertical="center" wrapText="1"/>
    </xf>
    <xf numFmtId="0" fontId="13" fillId="0" borderId="0">
      <protection locked="0"/>
    </xf>
    <xf numFmtId="0" fontId="22" fillId="0" borderId="0">
      <protection locked="0"/>
    </xf>
    <xf numFmtId="0" fontId="13" fillId="0" borderId="0">
      <protection locked="0"/>
    </xf>
    <xf numFmtId="0" fontId="23" fillId="0" borderId="0">
      <protection locked="0"/>
    </xf>
    <xf numFmtId="0" fontId="10" fillId="0" borderId="0" applyNumberFormat="0" applyFill="0" applyBorder="0" applyAlignment="0" applyProtection="0">
      <alignment horizontal="center"/>
    </xf>
    <xf numFmtId="0" fontId="3" fillId="0" borderId="0"/>
    <xf numFmtId="182" fontId="24" fillId="0" borderId="0" applyFont="0" applyFill="0" applyBorder="0" applyAlignment="0" applyProtection="0"/>
    <xf numFmtId="183" fontId="25" fillId="0" borderId="0" applyFont="0" applyFill="0" applyBorder="0" applyAlignment="0" applyProtection="0"/>
    <xf numFmtId="176" fontId="17" fillId="0" borderId="4" applyFont="0" applyFill="0" applyBorder="0" applyAlignment="0">
      <alignment horizontal="centerContinuous"/>
    </xf>
    <xf numFmtId="178" fontId="26" fillId="0" borderId="4" applyFont="0" applyFill="0" applyBorder="0" applyAlignment="0">
      <alignment horizontal="centerContinuous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27" fillId="7" borderId="7" applyNumberFormat="0" applyAlignment="0" applyProtection="0"/>
    <xf numFmtId="0" fontId="27" fillId="7" borderId="7" applyNumberFormat="0" applyAlignment="0" applyProtection="0"/>
    <xf numFmtId="0" fontId="28" fillId="21" borderId="8" applyNumberFormat="0" applyAlignment="0" applyProtection="0"/>
    <xf numFmtId="0" fontId="28" fillId="21" borderId="8" applyNumberFormat="0" applyAlignment="0" applyProtection="0"/>
    <xf numFmtId="0" fontId="29" fillId="21" borderId="7" applyNumberFormat="0" applyAlignment="0" applyProtection="0"/>
    <xf numFmtId="0" fontId="29" fillId="21" borderId="7" applyNumberFormat="0" applyAlignment="0" applyProtection="0"/>
    <xf numFmtId="172" fontId="30" fillId="16" borderId="0" applyFont="0" applyFill="0" applyBorder="0" applyAlignment="0" applyProtection="0">
      <alignment horizontal="right"/>
    </xf>
    <xf numFmtId="165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185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71" fontId="31" fillId="0" borderId="3" applyNumberFormat="0" applyBorder="0" applyAlignment="0">
      <alignment horizontal="centerContinuous" vertical="center" wrapText="1"/>
    </xf>
    <xf numFmtId="171" fontId="32" fillId="0" borderId="9">
      <alignment horizontal="center" vertical="center" wrapText="1"/>
    </xf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>
      <alignment vertical="top"/>
    </xf>
    <xf numFmtId="3" fontId="37" fillId="22" borderId="13">
      <alignment horizontal="left"/>
    </xf>
    <xf numFmtId="3" fontId="38" fillId="22" borderId="13">
      <alignment horizontal="left"/>
    </xf>
    <xf numFmtId="0" fontId="39" fillId="0" borderId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1" fillId="0" borderId="3">
      <alignment horizontal="left" vertical="top" indent="1"/>
    </xf>
    <xf numFmtId="0" fontId="21" fillId="0" borderId="3">
      <alignment horizontal="left" wrapText="1" indent="4"/>
    </xf>
    <xf numFmtId="0" fontId="42" fillId="23" borderId="15" applyNumberFormat="0" applyAlignment="0" applyProtection="0"/>
    <xf numFmtId="0" fontId="42" fillId="23" borderId="15" applyNumberFormat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92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4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4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7" fillId="0" borderId="0"/>
    <xf numFmtId="0" fontId="80" fillId="0" borderId="0"/>
    <xf numFmtId="0" fontId="4" fillId="0" borderId="0"/>
    <xf numFmtId="49" fontId="4" fillId="0" borderId="0"/>
    <xf numFmtId="0" fontId="4" fillId="0" borderId="0"/>
    <xf numFmtId="49" fontId="4" fillId="0" borderId="0"/>
    <xf numFmtId="49" fontId="4" fillId="0" borderId="0"/>
    <xf numFmtId="0" fontId="4" fillId="0" borderId="0"/>
    <xf numFmtId="0" fontId="5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9" fontId="4" fillId="0" borderId="0"/>
    <xf numFmtId="49" fontId="4" fillId="0" borderId="0"/>
    <xf numFmtId="0" fontId="79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4" fillId="25" borderId="16" applyNumberFormat="0" applyFont="0" applyAlignment="0" applyProtection="0"/>
    <xf numFmtId="0" fontId="4" fillId="25" borderId="16" applyNumberFormat="0" applyFont="0" applyAlignment="0" applyProtection="0"/>
    <xf numFmtId="0" fontId="4" fillId="25" borderId="16" applyNumberFormat="0" applyFont="0" applyAlignment="0" applyProtection="0"/>
    <xf numFmtId="0" fontId="4" fillId="25" borderId="16" applyNumberFormat="0" applyFont="0" applyAlignment="0" applyProtection="0"/>
    <xf numFmtId="174" fontId="47" fillId="26" borderId="0" applyFont="0" applyFill="0" applyBorder="0" applyAlignment="0" applyProtection="0">
      <alignment horizontal="right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8" fillId="0" borderId="17" applyNumberFormat="0" applyFont="0" applyAlignment="0">
      <alignment horizontal="center" vertical="center"/>
    </xf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6" fontId="52" fillId="0" borderId="0"/>
    <xf numFmtId="175" fontId="53" fillId="16" borderId="3" applyFont="0" applyFill="0" applyBorder="0" applyAlignment="0" applyProtection="0"/>
    <xf numFmtId="171" fontId="54" fillId="0" borderId="19" applyFont="0" applyFill="0" applyBorder="0" applyAlignment="0" applyProtection="0">
      <alignment horizontal="center"/>
    </xf>
    <xf numFmtId="173" fontId="17" fillId="0" borderId="3" applyFont="0" applyFill="0" applyBorder="0" applyAlignment="0" applyProtection="0">
      <alignment wrapText="1"/>
    </xf>
    <xf numFmtId="188" fontId="55" fillId="0" borderId="20" applyFont="0" applyFill="0" applyBorder="0" applyAlignment="0" applyProtection="0">
      <alignment wrapText="1"/>
    </xf>
    <xf numFmtId="164" fontId="1" fillId="0" borderId="0" applyFont="0" applyFill="0" applyBorder="0" applyAlignment="0" applyProtection="0"/>
    <xf numFmtId="171" fontId="53" fillId="16" borderId="3" applyFont="0" applyFill="0" applyBorder="0" applyAlignment="0" applyProtection="0"/>
    <xf numFmtId="190" fontId="4" fillId="0" borderId="0" applyFont="0" applyFill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21" fillId="0" borderId="3">
      <alignment horizontal="center" vertical="center" wrapText="1"/>
    </xf>
  </cellStyleXfs>
  <cellXfs count="235">
    <xf numFmtId="0" fontId="0" fillId="0" borderId="0" xfId="0"/>
    <xf numFmtId="0" fontId="0" fillId="22" borderId="0" xfId="0" applyFill="1" applyBorder="1" applyAlignment="1">
      <alignment horizontal="center" vertical="center" wrapText="1"/>
    </xf>
    <xf numFmtId="166" fontId="0" fillId="0" borderId="0" xfId="0" applyNumberFormat="1"/>
    <xf numFmtId="166" fontId="54" fillId="0" borderId="3" xfId="0" applyNumberFormat="1" applyFont="1" applyBorder="1" applyAlignment="1">
      <alignment horizontal="center" vertical="center"/>
    </xf>
    <xf numFmtId="0" fontId="0" fillId="0" borderId="0" xfId="0" applyFill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54" fillId="0" borderId="3" xfId="203" applyFont="1" applyFill="1" applyBorder="1" applyAlignment="1" applyProtection="1">
      <alignment horizontal="center" vertical="center"/>
      <protection locked="0"/>
    </xf>
    <xf numFmtId="166" fontId="0" fillId="26" borderId="3" xfId="0" applyNumberFormat="1" applyFill="1" applyBorder="1" applyAlignment="1">
      <alignment horizontal="center" vertical="center"/>
    </xf>
    <xf numFmtId="166" fontId="0" fillId="0" borderId="20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26" borderId="32" xfId="0" applyNumberFormat="1" applyFill="1" applyBorder="1" applyAlignment="1">
      <alignment horizontal="center" vertical="center"/>
    </xf>
    <xf numFmtId="0" fontId="54" fillId="0" borderId="0" xfId="203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1" fontId="54" fillId="0" borderId="19" xfId="0" applyNumberFormat="1" applyFont="1" applyFill="1" applyBorder="1" applyAlignment="1">
      <alignment horizontal="center" vertical="center"/>
    </xf>
    <xf numFmtId="1" fontId="54" fillId="0" borderId="33" xfId="0" applyNumberFormat="1" applyFont="1" applyFill="1" applyBorder="1" applyAlignment="1">
      <alignment horizontal="center" vertical="center"/>
    </xf>
    <xf numFmtId="0" fontId="0" fillId="28" borderId="0" xfId="0" applyFill="1"/>
    <xf numFmtId="1" fontId="0" fillId="0" borderId="0" xfId="0" applyNumberFormat="1"/>
    <xf numFmtId="0" fontId="54" fillId="0" borderId="0" xfId="0" applyFont="1"/>
    <xf numFmtId="0" fontId="0" fillId="29" borderId="0" xfId="0" applyFill="1"/>
    <xf numFmtId="1" fontId="0" fillId="29" borderId="0" xfId="0" applyNumberFormat="1" applyFill="1"/>
    <xf numFmtId="1" fontId="67" fillId="0" borderId="0" xfId="206" applyNumberFormat="1" applyFont="1" applyFill="1" applyAlignment="1">
      <alignment horizontal="center" vertical="center" wrapText="1"/>
    </xf>
    <xf numFmtId="0" fontId="67" fillId="0" borderId="0" xfId="206" applyFont="1" applyFill="1" applyAlignment="1">
      <alignment horizontal="center"/>
    </xf>
    <xf numFmtId="0" fontId="71" fillId="0" borderId="0" xfId="206" applyFont="1" applyFill="1"/>
    <xf numFmtId="0" fontId="65" fillId="0" borderId="3" xfId="206" applyFont="1" applyFill="1" applyBorder="1" applyAlignment="1">
      <alignment horizontal="center" vertical="center" wrapText="1"/>
    </xf>
    <xf numFmtId="1" fontId="73" fillId="0" borderId="3" xfId="206" applyNumberFormat="1" applyFont="1" applyFill="1" applyBorder="1" applyAlignment="1">
      <alignment horizontal="center" vertical="center" wrapText="1"/>
    </xf>
    <xf numFmtId="0" fontId="67" fillId="0" borderId="0" xfId="206" applyFont="1" applyFill="1" applyAlignment="1">
      <alignment horizontal="center" vertical="center" wrapText="1"/>
    </xf>
    <xf numFmtId="0" fontId="65" fillId="0" borderId="24" xfId="206" applyFont="1" applyFill="1" applyBorder="1" applyAlignment="1">
      <alignment horizontal="center" vertical="center" wrapText="1"/>
    </xf>
    <xf numFmtId="0" fontId="65" fillId="0" borderId="22" xfId="206" applyFont="1" applyFill="1" applyBorder="1" applyAlignment="1">
      <alignment horizontal="center" vertical="center" wrapText="1"/>
    </xf>
    <xf numFmtId="0" fontId="66" fillId="0" borderId="3" xfId="206" applyFont="1" applyFill="1" applyBorder="1" applyAlignment="1">
      <alignment horizontal="center" vertical="center" wrapText="1"/>
    </xf>
    <xf numFmtId="0" fontId="67" fillId="0" borderId="0" xfId="206" applyFont="1" applyFill="1"/>
    <xf numFmtId="0" fontId="67" fillId="0" borderId="0" xfId="206" applyFont="1" applyFill="1" applyBorder="1" applyAlignment="1">
      <alignment horizontal="center" vertical="center" wrapText="1"/>
    </xf>
    <xf numFmtId="0" fontId="64" fillId="0" borderId="0" xfId="206" applyFont="1" applyFill="1" applyAlignment="1"/>
    <xf numFmtId="0" fontId="67" fillId="0" borderId="0" xfId="206" applyFont="1" applyFill="1" applyAlignment="1"/>
    <xf numFmtId="0" fontId="63" fillId="0" borderId="0" xfId="206" applyFont="1" applyFill="1" applyAlignment="1"/>
    <xf numFmtId="0" fontId="66" fillId="0" borderId="32" xfId="206" applyFont="1" applyFill="1" applyBorder="1" applyAlignment="1">
      <alignment horizontal="center" vertical="center" wrapText="1"/>
    </xf>
    <xf numFmtId="1" fontId="73" fillId="0" borderId="32" xfId="206" applyNumberFormat="1" applyFont="1" applyFill="1" applyBorder="1" applyAlignment="1">
      <alignment horizontal="center" vertical="center" wrapText="1"/>
    </xf>
    <xf numFmtId="0" fontId="66" fillId="0" borderId="3" xfId="208" applyFont="1" applyFill="1" applyBorder="1" applyAlignment="1">
      <alignment horizontal="center" vertical="center"/>
    </xf>
    <xf numFmtId="0" fontId="66" fillId="0" borderId="32" xfId="208" applyFont="1" applyFill="1" applyBorder="1" applyAlignment="1">
      <alignment horizontal="center" vertical="center"/>
    </xf>
    <xf numFmtId="0" fontId="66" fillId="0" borderId="20" xfId="208" applyFont="1" applyFill="1" applyBorder="1" applyAlignment="1">
      <alignment horizontal="center" vertical="center"/>
    </xf>
    <xf numFmtId="1" fontId="81" fillId="30" borderId="3" xfId="205" applyNumberFormat="1" applyFont="1" applyFill="1" applyBorder="1" applyAlignment="1">
      <alignment horizontal="center" vertical="center"/>
    </xf>
    <xf numFmtId="166" fontId="81" fillId="30" borderId="3" xfId="205" applyNumberFormat="1" applyFont="1" applyFill="1" applyBorder="1" applyAlignment="1">
      <alignment horizontal="center" vertical="center"/>
    </xf>
    <xf numFmtId="0" fontId="74" fillId="30" borderId="0" xfId="205" applyFont="1" applyFill="1" applyBorder="1" applyAlignment="1">
      <alignment horizontal="center" vertical="center"/>
    </xf>
    <xf numFmtId="0" fontId="78" fillId="30" borderId="0" xfId="205" applyFont="1" applyFill="1" applyAlignment="1">
      <alignment horizontal="center" vertical="center"/>
    </xf>
    <xf numFmtId="0" fontId="69" fillId="30" borderId="0" xfId="205" applyFont="1" applyFill="1" applyAlignment="1">
      <alignment horizontal="center" vertical="center"/>
    </xf>
    <xf numFmtId="0" fontId="74" fillId="30" borderId="0" xfId="205" applyFont="1" applyFill="1" applyBorder="1" applyAlignment="1">
      <alignment horizontal="center" vertical="center" wrapText="1"/>
    </xf>
    <xf numFmtId="0" fontId="76" fillId="30" borderId="0" xfId="205" applyFont="1" applyFill="1" applyBorder="1" applyAlignment="1">
      <alignment horizontal="center" vertical="center"/>
    </xf>
    <xf numFmtId="0" fontId="74" fillId="30" borderId="0" xfId="205" applyFont="1" applyFill="1" applyAlignment="1">
      <alignment horizontal="center" vertical="center"/>
    </xf>
    <xf numFmtId="0" fontId="81" fillId="30" borderId="0" xfId="205" applyFont="1" applyFill="1" applyAlignment="1">
      <alignment horizontal="center" vertical="center"/>
    </xf>
    <xf numFmtId="0" fontId="85" fillId="30" borderId="0" xfId="205" applyFont="1" applyFill="1" applyAlignment="1">
      <alignment horizontal="center" vertical="center"/>
    </xf>
    <xf numFmtId="0" fontId="86" fillId="30" borderId="0" xfId="205" applyFont="1" applyFill="1" applyAlignment="1">
      <alignment horizontal="center" vertical="center"/>
    </xf>
    <xf numFmtId="0" fontId="88" fillId="30" borderId="0" xfId="205" applyFont="1" applyFill="1" applyAlignment="1">
      <alignment horizontal="center" vertical="center"/>
    </xf>
    <xf numFmtId="0" fontId="76" fillId="30" borderId="0" xfId="205" applyFont="1" applyFill="1" applyAlignment="1">
      <alignment horizontal="center" vertical="center"/>
    </xf>
    <xf numFmtId="0" fontId="81" fillId="30" borderId="3" xfId="205" applyFont="1" applyFill="1" applyBorder="1" applyAlignment="1">
      <alignment horizontal="center" vertical="center"/>
    </xf>
    <xf numFmtId="0" fontId="75" fillId="30" borderId="22" xfId="205" applyFont="1" applyFill="1" applyBorder="1" applyAlignment="1">
      <alignment horizontal="center" vertical="center" wrapText="1"/>
    </xf>
    <xf numFmtId="0" fontId="75" fillId="30" borderId="3" xfId="205" applyFont="1" applyFill="1" applyBorder="1" applyAlignment="1">
      <alignment horizontal="center" vertical="center" wrapText="1"/>
    </xf>
    <xf numFmtId="0" fontId="81" fillId="30" borderId="0" xfId="205" applyFont="1" applyFill="1" applyBorder="1" applyAlignment="1">
      <alignment horizontal="center" vertical="center"/>
    </xf>
    <xf numFmtId="0" fontId="85" fillId="30" borderId="0" xfId="205" applyFont="1" applyFill="1" applyBorder="1" applyAlignment="1">
      <alignment horizontal="center" vertical="center"/>
    </xf>
    <xf numFmtId="2" fontId="81" fillId="30" borderId="0" xfId="205" applyNumberFormat="1" applyFont="1" applyFill="1" applyBorder="1" applyAlignment="1">
      <alignment horizontal="center" vertical="center"/>
    </xf>
    <xf numFmtId="166" fontId="93" fillId="30" borderId="3" xfId="205" applyNumberFormat="1" applyFont="1" applyFill="1" applyBorder="1" applyAlignment="1">
      <alignment horizontal="center" vertical="center"/>
    </xf>
    <xf numFmtId="0" fontId="81" fillId="30" borderId="45" xfId="0" applyFont="1" applyFill="1" applyBorder="1" applyAlignment="1">
      <alignment horizontal="center" vertical="center"/>
    </xf>
    <xf numFmtId="0" fontId="81" fillId="30" borderId="3" xfId="204" applyFont="1" applyFill="1" applyBorder="1" applyAlignment="1">
      <alignment horizontal="center" vertical="center"/>
    </xf>
    <xf numFmtId="14" fontId="81" fillId="30" borderId="3" xfId="204" applyNumberFormat="1" applyFont="1" applyFill="1" applyBorder="1" applyAlignment="1">
      <alignment horizontal="center" vertical="center" wrapText="1"/>
    </xf>
    <xf numFmtId="1" fontId="81" fillId="30" borderId="3" xfId="0" applyNumberFormat="1" applyFont="1" applyFill="1" applyBorder="1" applyAlignment="1">
      <alignment horizontal="center" vertical="center"/>
    </xf>
    <xf numFmtId="2" fontId="81" fillId="30" borderId="3" xfId="204" applyNumberFormat="1" applyFont="1" applyFill="1" applyBorder="1" applyAlignment="1">
      <alignment horizontal="center" vertical="center" wrapText="1"/>
    </xf>
    <xf numFmtId="0" fontId="81" fillId="30" borderId="3" xfId="204" applyFont="1" applyFill="1" applyBorder="1" applyAlignment="1">
      <alignment horizontal="left" vertical="center"/>
    </xf>
    <xf numFmtId="1" fontId="81" fillId="30" borderId="19" xfId="202" applyNumberFormat="1" applyFont="1" applyFill="1" applyBorder="1" applyAlignment="1">
      <alignment horizontal="center" vertical="center"/>
    </xf>
    <xf numFmtId="0" fontId="81" fillId="30" borderId="25" xfId="201" applyNumberFormat="1" applyFont="1" applyFill="1" applyBorder="1" applyAlignment="1" applyProtection="1">
      <alignment horizontal="center" vertical="center" wrapText="1"/>
    </xf>
    <xf numFmtId="0" fontId="81" fillId="30" borderId="31" xfId="201" applyNumberFormat="1" applyFont="1" applyFill="1" applyBorder="1" applyAlignment="1" applyProtection="1">
      <alignment horizontal="center" vertical="center" wrapText="1"/>
    </xf>
    <xf numFmtId="0" fontId="81" fillId="30" borderId="3" xfId="201" applyNumberFormat="1" applyFont="1" applyFill="1" applyBorder="1" applyAlignment="1" applyProtection="1">
      <alignment horizontal="center" vertical="center" wrapText="1"/>
    </xf>
    <xf numFmtId="166" fontId="81" fillId="30" borderId="3" xfId="228" applyNumberFormat="1" applyFont="1" applyFill="1" applyBorder="1" applyAlignment="1">
      <alignment horizontal="center" vertical="center"/>
    </xf>
    <xf numFmtId="1" fontId="89" fillId="30" borderId="3" xfId="228" applyNumberFormat="1" applyFont="1" applyFill="1" applyBorder="1" applyAlignment="1">
      <alignment horizontal="center" vertical="center"/>
    </xf>
    <xf numFmtId="1" fontId="81" fillId="30" borderId="3" xfId="204" applyNumberFormat="1" applyFont="1" applyFill="1" applyBorder="1" applyAlignment="1">
      <alignment horizontal="center" vertical="center"/>
    </xf>
    <xf numFmtId="166" fontId="81" fillId="30" borderId="3" xfId="0" applyNumberFormat="1" applyFont="1" applyFill="1" applyBorder="1" applyAlignment="1">
      <alignment horizontal="center" vertical="center" wrapText="1"/>
    </xf>
    <xf numFmtId="0" fontId="81" fillId="30" borderId="3" xfId="0" applyNumberFormat="1" applyFont="1" applyFill="1" applyBorder="1" applyAlignment="1">
      <alignment horizontal="center" vertical="center" wrapText="1"/>
    </xf>
    <xf numFmtId="0" fontId="90" fillId="30" borderId="3" xfId="0" applyNumberFormat="1" applyFont="1" applyFill="1" applyBorder="1" applyAlignment="1">
      <alignment horizontal="center" vertical="center" wrapText="1"/>
    </xf>
    <xf numFmtId="0" fontId="83" fillId="30" borderId="3" xfId="0" applyFont="1" applyFill="1" applyBorder="1" applyAlignment="1">
      <alignment horizontal="center" vertical="center" wrapText="1"/>
    </xf>
    <xf numFmtId="0" fontId="83" fillId="30" borderId="3" xfId="201" applyNumberFormat="1" applyFont="1" applyFill="1" applyBorder="1" applyAlignment="1" applyProtection="1">
      <alignment horizontal="center" vertical="center" wrapText="1"/>
    </xf>
    <xf numFmtId="0" fontId="83" fillId="30" borderId="3" xfId="204" applyFont="1" applyFill="1" applyBorder="1" applyAlignment="1">
      <alignment horizontal="center" vertical="center" wrapText="1"/>
    </xf>
    <xf numFmtId="0" fontId="81" fillId="30" borderId="45" xfId="201" applyNumberFormat="1" applyFont="1" applyFill="1" applyBorder="1" applyAlignment="1" applyProtection="1">
      <alignment horizontal="center" vertical="center" wrapText="1"/>
    </xf>
    <xf numFmtId="0" fontId="83" fillId="30" borderId="35" xfId="204" applyFont="1" applyFill="1" applyBorder="1" applyAlignment="1">
      <alignment horizontal="center" vertical="center"/>
    </xf>
    <xf numFmtId="14" fontId="83" fillId="30" borderId="46" xfId="204" applyNumberFormat="1" applyFont="1" applyFill="1" applyBorder="1" applyAlignment="1">
      <alignment horizontal="center" vertical="center" wrapText="1"/>
    </xf>
    <xf numFmtId="0" fontId="83" fillId="30" borderId="47" xfId="204" applyFont="1" applyFill="1" applyBorder="1" applyAlignment="1">
      <alignment horizontal="center" vertical="center" wrapText="1"/>
    </xf>
    <xf numFmtId="0" fontId="83" fillId="30" borderId="48" xfId="204" applyFont="1" applyFill="1" applyBorder="1" applyAlignment="1">
      <alignment horizontal="center" vertical="center"/>
    </xf>
    <xf numFmtId="0" fontId="83" fillId="30" borderId="35" xfId="0" applyFont="1" applyFill="1" applyBorder="1" applyAlignment="1">
      <alignment horizontal="center" vertical="center" wrapText="1"/>
    </xf>
    <xf numFmtId="0" fontId="83" fillId="30" borderId="35" xfId="0" applyFont="1" applyFill="1" applyBorder="1" applyAlignment="1">
      <alignment horizontal="center" vertical="center"/>
    </xf>
    <xf numFmtId="0" fontId="83" fillId="30" borderId="35" xfId="204" applyFont="1" applyFill="1" applyBorder="1" applyAlignment="1">
      <alignment horizontal="center" vertical="center" wrapText="1"/>
    </xf>
    <xf numFmtId="0" fontId="83" fillId="30" borderId="42" xfId="204" applyFont="1" applyFill="1" applyBorder="1" applyAlignment="1">
      <alignment horizontal="center" vertical="center" wrapText="1"/>
    </xf>
    <xf numFmtId="0" fontId="83" fillId="30" borderId="37" xfId="204" applyNumberFormat="1" applyFont="1" applyFill="1" applyBorder="1" applyAlignment="1">
      <alignment horizontal="center" vertical="center" wrapText="1"/>
    </xf>
    <xf numFmtId="0" fontId="83" fillId="30" borderId="37" xfId="204" applyFont="1" applyFill="1" applyBorder="1" applyAlignment="1">
      <alignment horizontal="center" vertical="center" wrapText="1"/>
    </xf>
    <xf numFmtId="0" fontId="83" fillId="30" borderId="36" xfId="204" applyFont="1" applyFill="1" applyBorder="1" applyAlignment="1">
      <alignment horizontal="center" vertical="center"/>
    </xf>
    <xf numFmtId="0" fontId="83" fillId="30" borderId="34" xfId="204" applyFont="1" applyFill="1" applyBorder="1" applyAlignment="1">
      <alignment horizontal="center" vertical="center"/>
    </xf>
    <xf numFmtId="0" fontId="83" fillId="30" borderId="46" xfId="204" applyFont="1" applyFill="1" applyBorder="1" applyAlignment="1">
      <alignment horizontal="center" vertical="center" wrapText="1"/>
    </xf>
    <xf numFmtId="0" fontId="83" fillId="30" borderId="48" xfId="204" applyFont="1" applyFill="1" applyBorder="1" applyAlignment="1">
      <alignment horizontal="center" vertical="center" wrapText="1"/>
    </xf>
    <xf numFmtId="0" fontId="83" fillId="30" borderId="27" xfId="204" applyFont="1" applyFill="1" applyBorder="1" applyAlignment="1">
      <alignment horizontal="center" vertical="center" wrapText="1"/>
    </xf>
    <xf numFmtId="0" fontId="83" fillId="30" borderId="23" xfId="204" applyFont="1" applyFill="1" applyBorder="1" applyAlignment="1">
      <alignment horizontal="center" vertical="center" wrapText="1"/>
    </xf>
    <xf numFmtId="0" fontId="81" fillId="30" borderId="49" xfId="0" applyFont="1" applyFill="1" applyBorder="1" applyAlignment="1">
      <alignment horizontal="center" vertical="center"/>
    </xf>
    <xf numFmtId="0" fontId="81" fillId="30" borderId="42" xfId="204" applyFont="1" applyFill="1" applyBorder="1" applyAlignment="1">
      <alignment horizontal="center" vertical="center"/>
    </xf>
    <xf numFmtId="14" fontId="81" fillId="30" borderId="40" xfId="204" applyNumberFormat="1" applyFont="1" applyFill="1" applyBorder="1" applyAlignment="1">
      <alignment horizontal="center" vertical="center" wrapText="1"/>
    </xf>
    <xf numFmtId="1" fontId="81" fillId="30" borderId="20" xfId="0" applyNumberFormat="1" applyFont="1" applyFill="1" applyBorder="1" applyAlignment="1">
      <alignment horizontal="center" vertical="center"/>
    </xf>
    <xf numFmtId="2" fontId="81" fillId="30" borderId="38" xfId="204" applyNumberFormat="1" applyFont="1" applyFill="1" applyBorder="1" applyAlignment="1">
      <alignment horizontal="center" vertical="center" wrapText="1"/>
    </xf>
    <xf numFmtId="0" fontId="81" fillId="30" borderId="50" xfId="204" applyFont="1" applyFill="1" applyBorder="1" applyAlignment="1">
      <alignment horizontal="center" vertical="center"/>
    </xf>
    <xf numFmtId="0" fontId="81" fillId="30" borderId="42" xfId="204" applyFont="1" applyFill="1" applyBorder="1" applyAlignment="1">
      <alignment horizontal="left" vertical="center"/>
    </xf>
    <xf numFmtId="0" fontId="81" fillId="30" borderId="41" xfId="204" applyFont="1" applyFill="1" applyBorder="1" applyAlignment="1">
      <alignment horizontal="center" vertical="center"/>
    </xf>
    <xf numFmtId="1" fontId="81" fillId="30" borderId="51" xfId="202" applyNumberFormat="1" applyFont="1" applyFill="1" applyBorder="1" applyAlignment="1">
      <alignment horizontal="center" vertical="center"/>
    </xf>
    <xf numFmtId="0" fontId="81" fillId="30" borderId="41" xfId="201" applyNumberFormat="1" applyFont="1" applyFill="1" applyBorder="1" applyAlignment="1" applyProtection="1">
      <alignment horizontal="center" vertical="center" wrapText="1"/>
    </xf>
    <xf numFmtId="0" fontId="81" fillId="30" borderId="42" xfId="201" applyNumberFormat="1" applyFont="1" applyFill="1" applyBorder="1" applyAlignment="1" applyProtection="1">
      <alignment horizontal="center" vertical="center" wrapText="1"/>
    </xf>
    <xf numFmtId="166" fontId="81" fillId="30" borderId="41" xfId="228" applyNumberFormat="1" applyFont="1" applyFill="1" applyBorder="1" applyAlignment="1">
      <alignment horizontal="center" vertical="center"/>
    </xf>
    <xf numFmtId="1" fontId="89" fillId="30" borderId="52" xfId="228" applyNumberFormat="1" applyFont="1" applyFill="1" applyBorder="1" applyAlignment="1">
      <alignment horizontal="center" vertical="center"/>
    </xf>
    <xf numFmtId="1" fontId="89" fillId="30" borderId="38" xfId="228" applyNumberFormat="1" applyFont="1" applyFill="1" applyBorder="1" applyAlignment="1">
      <alignment horizontal="center" vertical="center"/>
    </xf>
    <xf numFmtId="1" fontId="81" fillId="30" borderId="52" xfId="204" applyNumberFormat="1" applyFont="1" applyFill="1" applyBorder="1" applyAlignment="1">
      <alignment horizontal="center" vertical="center"/>
    </xf>
    <xf numFmtId="1" fontId="81" fillId="30" borderId="50" xfId="0" applyNumberFormat="1" applyFont="1" applyFill="1" applyBorder="1" applyAlignment="1">
      <alignment horizontal="center" vertical="center"/>
    </xf>
    <xf numFmtId="166" fontId="81" fillId="30" borderId="43" xfId="0" applyNumberFormat="1" applyFont="1" applyFill="1" applyBorder="1" applyAlignment="1">
      <alignment horizontal="center" vertical="center" wrapText="1"/>
    </xf>
    <xf numFmtId="0" fontId="81" fillId="30" borderId="52" xfId="0" applyNumberFormat="1" applyFont="1" applyFill="1" applyBorder="1" applyAlignment="1">
      <alignment horizontal="center" vertical="center" wrapText="1"/>
    </xf>
    <xf numFmtId="0" fontId="83" fillId="30" borderId="50" xfId="0" applyNumberFormat="1" applyFont="1" applyFill="1" applyBorder="1" applyAlignment="1">
      <alignment horizontal="center" vertical="center" wrapText="1"/>
    </xf>
    <xf numFmtId="0" fontId="83" fillId="30" borderId="44" xfId="0" applyNumberFormat="1" applyFont="1" applyFill="1" applyBorder="1" applyAlignment="1">
      <alignment horizontal="center" vertical="center" wrapText="1"/>
    </xf>
    <xf numFmtId="0" fontId="83" fillId="30" borderId="44" xfId="0" applyFont="1" applyFill="1" applyBorder="1" applyAlignment="1">
      <alignment horizontal="center" vertical="center" wrapText="1"/>
    </xf>
    <xf numFmtId="0" fontId="83" fillId="30" borderId="53" xfId="201" applyNumberFormat="1" applyFont="1" applyFill="1" applyBorder="1" applyAlignment="1" applyProtection="1">
      <alignment horizontal="center" vertical="center" wrapText="1"/>
    </xf>
    <xf numFmtId="1" fontId="81" fillId="30" borderId="3" xfId="202" applyNumberFormat="1" applyFont="1" applyFill="1" applyBorder="1" applyAlignment="1">
      <alignment horizontal="center" vertical="center"/>
    </xf>
    <xf numFmtId="1" fontId="93" fillId="30" borderId="3" xfId="205" applyNumberFormat="1" applyFont="1" applyFill="1" applyBorder="1" applyAlignment="1">
      <alignment horizontal="center" vertical="center"/>
    </xf>
    <xf numFmtId="0" fontId="81" fillId="30" borderId="26" xfId="201" applyNumberFormat="1" applyFont="1" applyFill="1" applyBorder="1" applyAlignment="1" applyProtection="1">
      <alignment horizontal="center" vertical="center" wrapText="1"/>
    </xf>
    <xf numFmtId="0" fontId="76" fillId="30" borderId="54" xfId="205" applyFont="1" applyFill="1" applyBorder="1" applyAlignment="1">
      <alignment horizontal="center" vertical="center"/>
    </xf>
    <xf numFmtId="0" fontId="85" fillId="30" borderId="54" xfId="205" applyFont="1" applyFill="1" applyBorder="1" applyAlignment="1">
      <alignment horizontal="center" vertical="center"/>
    </xf>
    <xf numFmtId="0" fontId="81" fillId="30" borderId="54" xfId="205" applyFont="1" applyFill="1" applyBorder="1" applyAlignment="1">
      <alignment horizontal="center" vertical="center"/>
    </xf>
    <xf numFmtId="166" fontId="81" fillId="30" borderId="0" xfId="205" applyNumberFormat="1" applyFont="1" applyFill="1" applyBorder="1" applyAlignment="1">
      <alignment horizontal="center" vertical="center"/>
    </xf>
    <xf numFmtId="0" fontId="76" fillId="30" borderId="3" xfId="205" applyFont="1" applyFill="1" applyBorder="1" applyAlignment="1">
      <alignment horizontal="center" vertical="center"/>
    </xf>
    <xf numFmtId="0" fontId="78" fillId="30" borderId="0" xfId="205" applyFont="1" applyFill="1" applyAlignment="1">
      <alignment horizontal="center" vertical="center" wrapText="1"/>
    </xf>
    <xf numFmtId="0" fontId="87" fillId="30" borderId="0" xfId="205" applyFont="1" applyFill="1" applyAlignment="1">
      <alignment horizontal="center" vertical="center"/>
    </xf>
    <xf numFmtId="0" fontId="70" fillId="30" borderId="0" xfId="205" applyFont="1" applyFill="1" applyAlignment="1">
      <alignment horizontal="center" vertical="center"/>
    </xf>
    <xf numFmtId="0" fontId="69" fillId="30" borderId="0" xfId="205" applyFont="1" applyFill="1" applyAlignment="1">
      <alignment horizontal="center" vertical="center" wrapText="1"/>
    </xf>
    <xf numFmtId="0" fontId="72" fillId="30" borderId="0" xfId="205" applyFont="1" applyFill="1" applyAlignment="1">
      <alignment horizontal="center" vertical="center" wrapText="1"/>
    </xf>
    <xf numFmtId="0" fontId="70" fillId="30" borderId="0" xfId="205" applyFont="1" applyFill="1" applyAlignment="1">
      <alignment horizontal="center" vertical="center" wrapText="1"/>
    </xf>
    <xf numFmtId="0" fontId="60" fillId="30" borderId="0" xfId="205" applyFont="1" applyFill="1" applyBorder="1" applyAlignment="1">
      <alignment horizontal="center" vertical="center" wrapText="1"/>
    </xf>
    <xf numFmtId="1" fontId="81" fillId="0" borderId="3" xfId="205" applyNumberFormat="1" applyFont="1" applyFill="1" applyBorder="1" applyAlignment="1">
      <alignment horizontal="center" vertical="center"/>
    </xf>
    <xf numFmtId="166" fontId="81" fillId="0" borderId="3" xfId="205" applyNumberFormat="1" applyFont="1" applyFill="1" applyBorder="1" applyAlignment="1">
      <alignment horizontal="center" vertical="center"/>
    </xf>
    <xf numFmtId="0" fontId="81" fillId="0" borderId="22" xfId="205" applyFont="1" applyFill="1" applyBorder="1" applyAlignment="1">
      <alignment horizontal="center" vertical="center" wrapText="1"/>
    </xf>
    <xf numFmtId="0" fontId="81" fillId="0" borderId="3" xfId="205" applyFont="1" applyFill="1" applyBorder="1" applyAlignment="1">
      <alignment horizontal="center" vertical="center" wrapText="1"/>
    </xf>
    <xf numFmtId="0" fontId="81" fillId="0" borderId="21" xfId="205" applyFont="1" applyFill="1" applyBorder="1" applyAlignment="1">
      <alignment horizontal="center" vertical="center" wrapText="1"/>
    </xf>
    <xf numFmtId="0" fontId="81" fillId="0" borderId="3" xfId="205" applyFont="1" applyFill="1" applyBorder="1" applyAlignment="1">
      <alignment horizontal="center" vertical="center"/>
    </xf>
    <xf numFmtId="1" fontId="81" fillId="0" borderId="3" xfId="205" applyNumberFormat="1" applyFont="1" applyFill="1" applyBorder="1" applyAlignment="1">
      <alignment horizontal="center" vertical="center" wrapText="1"/>
    </xf>
    <xf numFmtId="3" fontId="73" fillId="0" borderId="3" xfId="206" applyNumberFormat="1" applyFont="1" applyFill="1" applyBorder="1" applyAlignment="1">
      <alignment horizontal="center" vertical="center" wrapText="1"/>
    </xf>
    <xf numFmtId="2" fontId="81" fillId="0" borderId="3" xfId="205" applyNumberFormat="1" applyFont="1" applyFill="1" applyBorder="1" applyAlignment="1">
      <alignment horizontal="center" vertical="center"/>
    </xf>
    <xf numFmtId="0" fontId="69" fillId="0" borderId="0" xfId="205" applyFont="1" applyFill="1" applyAlignment="1">
      <alignment horizontal="center" vertical="center"/>
    </xf>
    <xf numFmtId="0" fontId="74" fillId="0" borderId="0" xfId="205" applyFont="1" applyFill="1" applyBorder="1" applyAlignment="1">
      <alignment horizontal="center" vertical="center"/>
    </xf>
    <xf numFmtId="0" fontId="75" fillId="0" borderId="3" xfId="205" applyFont="1" applyFill="1" applyBorder="1" applyAlignment="1">
      <alignment horizontal="center" vertical="center"/>
    </xf>
    <xf numFmtId="0" fontId="77" fillId="0" borderId="0" xfId="205" applyFont="1" applyFill="1" applyAlignment="1">
      <alignment horizontal="center" vertical="center"/>
    </xf>
    <xf numFmtId="0" fontId="76" fillId="0" borderId="0" xfId="205" applyFont="1" applyFill="1" applyBorder="1" applyAlignment="1">
      <alignment horizontal="center" vertical="center"/>
    </xf>
    <xf numFmtId="0" fontId="83" fillId="0" borderId="3" xfId="200" applyFont="1" applyFill="1" applyBorder="1" applyAlignment="1" applyProtection="1">
      <alignment horizontal="center" vertical="center" wrapText="1"/>
    </xf>
    <xf numFmtId="0" fontId="83" fillId="0" borderId="3" xfId="205" applyFont="1" applyFill="1" applyBorder="1" applyAlignment="1">
      <alignment horizontal="center" vertical="center" wrapText="1"/>
    </xf>
    <xf numFmtId="0" fontId="83" fillId="0" borderId="3" xfId="200" applyNumberFormat="1" applyFont="1" applyFill="1" applyBorder="1" applyAlignment="1" applyProtection="1">
      <alignment horizontal="center" vertical="center" wrapText="1"/>
    </xf>
    <xf numFmtId="0" fontId="83" fillId="0" borderId="21" xfId="205" applyFont="1" applyFill="1" applyBorder="1" applyAlignment="1">
      <alignment horizontal="center" vertical="center" wrapText="1"/>
    </xf>
    <xf numFmtId="2" fontId="81" fillId="0" borderId="0" xfId="205" applyNumberFormat="1" applyFont="1" applyFill="1" applyBorder="1" applyAlignment="1">
      <alignment horizontal="center" vertical="center"/>
    </xf>
    <xf numFmtId="0" fontId="76" fillId="0" borderId="3" xfId="205" applyFont="1" applyFill="1" applyBorder="1" applyAlignment="1">
      <alignment horizontal="center" vertical="center"/>
    </xf>
    <xf numFmtId="0" fontId="85" fillId="0" borderId="0" xfId="205" applyFont="1" applyFill="1" applyBorder="1" applyAlignment="1">
      <alignment horizontal="center" vertical="center"/>
    </xf>
    <xf numFmtId="0" fontId="81" fillId="0" borderId="0" xfId="205" applyFont="1" applyFill="1" applyBorder="1" applyAlignment="1">
      <alignment horizontal="center" vertical="center"/>
    </xf>
    <xf numFmtId="0" fontId="81" fillId="0" borderId="24" xfId="205" applyFont="1" applyFill="1" applyBorder="1" applyAlignment="1">
      <alignment horizontal="center" vertical="center" wrapText="1"/>
    </xf>
    <xf numFmtId="0" fontId="74" fillId="0" borderId="0" xfId="205" applyFont="1" applyFill="1" applyBorder="1" applyAlignment="1">
      <alignment horizontal="center" vertical="center" wrapText="1"/>
    </xf>
    <xf numFmtId="0" fontId="75" fillId="0" borderId="24" xfId="205" applyFont="1" applyFill="1" applyBorder="1" applyAlignment="1">
      <alignment horizontal="center" vertical="center" wrapText="1"/>
    </xf>
    <xf numFmtId="0" fontId="69" fillId="0" borderId="0" xfId="205" applyFont="1" applyFill="1" applyAlignment="1">
      <alignment horizontal="center" vertical="center" wrapText="1"/>
    </xf>
    <xf numFmtId="0" fontId="72" fillId="0" borderId="0" xfId="205" applyFont="1" applyFill="1" applyAlignment="1">
      <alignment horizontal="center" vertical="center" wrapText="1"/>
    </xf>
    <xf numFmtId="1" fontId="91" fillId="0" borderId="3" xfId="205" applyNumberFormat="1" applyFont="1" applyFill="1" applyBorder="1" applyAlignment="1">
      <alignment horizontal="center" vertical="center"/>
    </xf>
    <xf numFmtId="166" fontId="91" fillId="0" borderId="3" xfId="205" applyNumberFormat="1" applyFont="1" applyFill="1" applyBorder="1" applyAlignment="1">
      <alignment horizontal="center" vertical="center"/>
    </xf>
    <xf numFmtId="166" fontId="73" fillId="0" borderId="3" xfId="206" applyNumberFormat="1" applyFont="1" applyFill="1" applyBorder="1" applyAlignment="1">
      <alignment horizontal="center" vertical="center" wrapText="1"/>
    </xf>
    <xf numFmtId="166" fontId="91" fillId="0" borderId="19" xfId="205" applyNumberFormat="1" applyFont="1" applyFill="1" applyBorder="1" applyAlignment="1">
      <alignment horizontal="center" vertical="center"/>
    </xf>
    <xf numFmtId="0" fontId="91" fillId="0" borderId="24" xfId="205" applyFont="1" applyFill="1" applyBorder="1" applyAlignment="1">
      <alignment horizontal="center" vertical="center" wrapText="1"/>
    </xf>
    <xf numFmtId="0" fontId="91" fillId="0" borderId="57" xfId="205" applyFont="1" applyFill="1" applyBorder="1" applyAlignment="1">
      <alignment horizontal="center" vertical="center" wrapText="1"/>
    </xf>
    <xf numFmtId="166" fontId="77" fillId="0" borderId="0" xfId="205" applyNumberFormat="1" applyFont="1" applyFill="1" applyAlignment="1">
      <alignment horizontal="center" vertical="center"/>
    </xf>
    <xf numFmtId="0" fontId="68" fillId="0" borderId="0" xfId="205" applyFont="1" applyFill="1" applyAlignment="1">
      <alignment horizontal="center" vertical="center"/>
    </xf>
    <xf numFmtId="1" fontId="60" fillId="0" borderId="0" xfId="205" applyNumberFormat="1" applyFont="1" applyFill="1" applyAlignment="1">
      <alignment horizontal="center" vertical="center"/>
    </xf>
    <xf numFmtId="0" fontId="60" fillId="0" borderId="0" xfId="205" applyFont="1" applyFill="1" applyAlignment="1">
      <alignment horizontal="center" vertical="center"/>
    </xf>
    <xf numFmtId="0" fontId="94" fillId="0" borderId="24" xfId="0" applyFont="1" applyFill="1" applyBorder="1" applyAlignment="1">
      <alignment horizontal="center" vertical="center" wrapText="1"/>
    </xf>
    <xf numFmtId="1" fontId="73" fillId="0" borderId="3" xfId="0" applyNumberFormat="1" applyFont="1" applyFill="1" applyBorder="1" applyAlignment="1">
      <alignment horizontal="center" vertical="center"/>
    </xf>
    <xf numFmtId="0" fontId="95" fillId="0" borderId="24" xfId="0" applyFont="1" applyFill="1" applyBorder="1" applyAlignment="1">
      <alignment horizontal="center" vertical="center" wrapText="1"/>
    </xf>
    <xf numFmtId="1" fontId="73" fillId="0" borderId="3" xfId="208" applyNumberFormat="1" applyFont="1" applyFill="1" applyBorder="1" applyAlignment="1">
      <alignment horizontal="center" vertical="center" wrapText="1"/>
    </xf>
    <xf numFmtId="1" fontId="73" fillId="0" borderId="32" xfId="208" applyNumberFormat="1" applyFont="1" applyFill="1" applyBorder="1" applyAlignment="1">
      <alignment horizontal="center" vertical="center" wrapText="1"/>
    </xf>
    <xf numFmtId="1" fontId="73" fillId="0" borderId="47" xfId="208" applyNumberFormat="1" applyFont="1" applyFill="1" applyBorder="1" applyAlignment="1">
      <alignment horizontal="center" vertical="center" wrapText="1"/>
    </xf>
    <xf numFmtId="166" fontId="81" fillId="0" borderId="3" xfId="207" applyNumberFormat="1" applyFont="1" applyFill="1" applyBorder="1" applyAlignment="1">
      <alignment horizontal="center" vertical="center"/>
    </xf>
    <xf numFmtId="2" fontId="81" fillId="0" borderId="3" xfId="207" applyNumberFormat="1" applyFont="1" applyFill="1" applyBorder="1" applyAlignment="1">
      <alignment horizontal="center" vertical="center"/>
    </xf>
    <xf numFmtId="14" fontId="81" fillId="0" borderId="24" xfId="205" applyNumberFormat="1" applyFont="1" applyFill="1" applyBorder="1" applyAlignment="1">
      <alignment horizontal="center" vertical="center" wrapText="1"/>
    </xf>
    <xf numFmtId="0" fontId="83" fillId="0" borderId="3" xfId="207" applyFont="1" applyFill="1" applyBorder="1" applyAlignment="1">
      <alignment horizontal="center" vertical="center" wrapText="1"/>
    </xf>
    <xf numFmtId="0" fontId="81" fillId="0" borderId="3" xfId="205" applyNumberFormat="1" applyFont="1" applyFill="1" applyBorder="1" applyAlignment="1">
      <alignment horizontal="center" vertical="center" wrapText="1"/>
    </xf>
    <xf numFmtId="0" fontId="83" fillId="0" borderId="3" xfId="207" applyNumberFormat="1" applyFont="1" applyFill="1" applyBorder="1" applyAlignment="1">
      <alignment horizontal="center" vertical="center" wrapText="1"/>
    </xf>
    <xf numFmtId="1" fontId="83" fillId="0" borderId="3" xfId="205" applyNumberFormat="1" applyFont="1" applyFill="1" applyBorder="1" applyAlignment="1">
      <alignment horizontal="center" vertical="center" wrapText="1"/>
    </xf>
    <xf numFmtId="0" fontId="81" fillId="31" borderId="3" xfId="205" applyFont="1" applyFill="1" applyBorder="1" applyAlignment="1">
      <alignment horizontal="center" vertical="center"/>
    </xf>
    <xf numFmtId="1" fontId="81" fillId="31" borderId="3" xfId="205" applyNumberFormat="1" applyFont="1" applyFill="1" applyBorder="1" applyAlignment="1">
      <alignment horizontal="center" vertical="center"/>
    </xf>
    <xf numFmtId="166" fontId="81" fillId="31" borderId="3" xfId="205" applyNumberFormat="1" applyFont="1" applyFill="1" applyBorder="1" applyAlignment="1">
      <alignment horizontal="center" vertical="center"/>
    </xf>
    <xf numFmtId="166" fontId="93" fillId="31" borderId="3" xfId="205" applyNumberFormat="1" applyFont="1" applyFill="1" applyBorder="1" applyAlignment="1">
      <alignment horizontal="center" vertical="center"/>
    </xf>
    <xf numFmtId="0" fontId="76" fillId="31" borderId="0" xfId="205" applyFont="1" applyFill="1" applyBorder="1" applyAlignment="1">
      <alignment horizontal="center" vertical="center"/>
    </xf>
    <xf numFmtId="0" fontId="85" fillId="31" borderId="0" xfId="205" applyFont="1" applyFill="1" applyBorder="1" applyAlignment="1">
      <alignment horizontal="center" vertical="center"/>
    </xf>
    <xf numFmtId="0" fontId="81" fillId="31" borderId="0" xfId="205" applyFont="1" applyFill="1" applyBorder="1" applyAlignment="1">
      <alignment horizontal="center" vertical="center"/>
    </xf>
    <xf numFmtId="0" fontId="76" fillId="31" borderId="0" xfId="205" applyFont="1" applyFill="1" applyAlignment="1">
      <alignment horizontal="center" vertical="center"/>
    </xf>
    <xf numFmtId="0" fontId="81" fillId="31" borderId="0" xfId="205" applyFont="1" applyFill="1" applyAlignment="1">
      <alignment horizontal="center" vertical="center"/>
    </xf>
    <xf numFmtId="0" fontId="67" fillId="0" borderId="38" xfId="206" applyFont="1" applyFill="1" applyBorder="1" applyAlignment="1">
      <alignment horizontal="center" vertical="center" textRotation="90" wrapText="1"/>
    </xf>
    <xf numFmtId="0" fontId="67" fillId="0" borderId="20" xfId="206" applyFont="1" applyFill="1" applyBorder="1" applyAlignment="1">
      <alignment horizontal="center" vertical="center" textRotation="90" wrapText="1"/>
    </xf>
    <xf numFmtId="0" fontId="67" fillId="0" borderId="21" xfId="206" applyFont="1" applyFill="1" applyBorder="1" applyAlignment="1">
      <alignment horizontal="center" vertical="center" textRotation="90" wrapText="1"/>
    </xf>
    <xf numFmtId="0" fontId="67" fillId="0" borderId="52" xfId="206" applyFont="1" applyFill="1" applyBorder="1" applyAlignment="1">
      <alignment horizontal="center" vertical="center" textRotation="90" wrapText="1"/>
    </xf>
    <xf numFmtId="0" fontId="67" fillId="0" borderId="58" xfId="206" applyFont="1" applyFill="1" applyBorder="1" applyAlignment="1">
      <alignment horizontal="center" vertical="center" textRotation="90" wrapText="1"/>
    </xf>
    <xf numFmtId="0" fontId="67" fillId="0" borderId="29" xfId="206" applyFont="1" applyFill="1" applyBorder="1" applyAlignment="1">
      <alignment horizontal="center" vertical="center" textRotation="90" wrapText="1"/>
    </xf>
    <xf numFmtId="0" fontId="67" fillId="0" borderId="32" xfId="206" applyFont="1" applyFill="1" applyBorder="1" applyAlignment="1">
      <alignment horizontal="center" vertical="center" wrapText="1"/>
    </xf>
    <xf numFmtId="0" fontId="67" fillId="0" borderId="20" xfId="206" applyFont="1" applyFill="1" applyBorder="1" applyAlignment="1">
      <alignment horizontal="center" vertical="center" wrapText="1"/>
    </xf>
    <xf numFmtId="0" fontId="67" fillId="0" borderId="21" xfId="206" applyFont="1" applyFill="1" applyBorder="1" applyAlignment="1">
      <alignment horizontal="center" vertical="center" wrapText="1"/>
    </xf>
    <xf numFmtId="0" fontId="67" fillId="0" borderId="41" xfId="206" applyFont="1" applyFill="1" applyBorder="1" applyAlignment="1">
      <alignment horizontal="center" vertical="center" wrapText="1"/>
    </xf>
    <xf numFmtId="0" fontId="67" fillId="0" borderId="54" xfId="206" applyFont="1" applyFill="1" applyBorder="1" applyAlignment="1">
      <alignment horizontal="center" vertical="center" wrapText="1"/>
    </xf>
    <xf numFmtId="0" fontId="67" fillId="0" borderId="39" xfId="206" applyFont="1" applyFill="1" applyBorder="1" applyAlignment="1">
      <alignment horizontal="center" vertical="center" wrapText="1"/>
    </xf>
    <xf numFmtId="0" fontId="67" fillId="0" borderId="62" xfId="206" applyFont="1" applyFill="1" applyBorder="1" applyAlignment="1">
      <alignment horizontal="center" vertical="center" wrapText="1"/>
    </xf>
    <xf numFmtId="0" fontId="67" fillId="0" borderId="30" xfId="206" applyFont="1" applyFill="1" applyBorder="1" applyAlignment="1">
      <alignment horizontal="center" vertical="center" wrapText="1"/>
    </xf>
    <xf numFmtId="0" fontId="83" fillId="30" borderId="60" xfId="204" applyFont="1" applyFill="1" applyBorder="1" applyAlignment="1">
      <alignment horizontal="center" vertical="center"/>
    </xf>
    <xf numFmtId="0" fontId="83" fillId="30" borderId="61" xfId="204" applyFont="1" applyFill="1" applyBorder="1" applyAlignment="1">
      <alignment horizontal="center" vertical="center"/>
    </xf>
    <xf numFmtId="0" fontId="84" fillId="0" borderId="32" xfId="205" applyFont="1" applyFill="1" applyBorder="1" applyAlignment="1">
      <alignment horizontal="center" vertical="center" textRotation="90" wrapText="1"/>
    </xf>
    <xf numFmtId="0" fontId="84" fillId="0" borderId="20" xfId="205" applyFont="1" applyFill="1" applyBorder="1" applyAlignment="1">
      <alignment horizontal="center" vertical="center" textRotation="90" wrapText="1"/>
    </xf>
    <xf numFmtId="0" fontId="84" fillId="0" borderId="21" xfId="205" applyFont="1" applyFill="1" applyBorder="1" applyAlignment="1">
      <alignment horizontal="center" vertical="center" textRotation="90" wrapText="1"/>
    </xf>
    <xf numFmtId="0" fontId="84" fillId="0" borderId="63" xfId="205" applyFont="1" applyFill="1" applyBorder="1" applyAlignment="1">
      <alignment horizontal="center" vertical="center" wrapText="1"/>
    </xf>
    <xf numFmtId="0" fontId="84" fillId="0" borderId="61" xfId="205" applyFont="1" applyFill="1" applyBorder="1" applyAlignment="1">
      <alignment horizontal="center" vertical="center" wrapText="1"/>
    </xf>
    <xf numFmtId="0" fontId="84" fillId="0" borderId="64" xfId="205" applyFont="1" applyFill="1" applyBorder="1" applyAlignment="1">
      <alignment horizontal="center" vertical="center" wrapText="1"/>
    </xf>
    <xf numFmtId="0" fontId="84" fillId="0" borderId="56" xfId="205" applyFont="1" applyFill="1" applyBorder="1" applyAlignment="1">
      <alignment horizontal="center" vertical="center" wrapText="1"/>
    </xf>
    <xf numFmtId="0" fontId="84" fillId="0" borderId="4" xfId="205" applyFont="1" applyFill="1" applyBorder="1" applyAlignment="1">
      <alignment horizontal="center" vertical="center" wrapText="1"/>
    </xf>
    <xf numFmtId="0" fontId="84" fillId="0" borderId="13" xfId="205" applyFont="1" applyFill="1" applyBorder="1" applyAlignment="1">
      <alignment horizontal="center" vertical="center" wrapText="1"/>
    </xf>
    <xf numFmtId="0" fontId="84" fillId="30" borderId="38" xfId="205" applyFont="1" applyFill="1" applyBorder="1" applyAlignment="1">
      <alignment horizontal="center" vertical="center" textRotation="90" wrapText="1"/>
    </xf>
    <xf numFmtId="0" fontId="84" fillId="30" borderId="20" xfId="205" applyFont="1" applyFill="1" applyBorder="1" applyAlignment="1">
      <alignment horizontal="center" vertical="center" textRotation="90" wrapText="1"/>
    </xf>
    <xf numFmtId="0" fontId="84" fillId="30" borderId="21" xfId="205" applyFont="1" applyFill="1" applyBorder="1" applyAlignment="1">
      <alignment horizontal="center" vertical="center" textRotation="90" wrapText="1"/>
    </xf>
    <xf numFmtId="0" fontId="84" fillId="30" borderId="52" xfId="205" applyFont="1" applyFill="1" applyBorder="1" applyAlignment="1">
      <alignment horizontal="center" vertical="center" textRotation="90" wrapText="1"/>
    </xf>
    <xf numFmtId="0" fontId="84" fillId="30" borderId="58" xfId="205" applyFont="1" applyFill="1" applyBorder="1" applyAlignment="1">
      <alignment horizontal="center" vertical="center" textRotation="90" wrapText="1"/>
    </xf>
    <xf numFmtId="0" fontId="84" fillId="30" borderId="29" xfId="205" applyFont="1" applyFill="1" applyBorder="1" applyAlignment="1">
      <alignment horizontal="center" vertical="center" textRotation="90" wrapText="1"/>
    </xf>
    <xf numFmtId="0" fontId="83" fillId="30" borderId="59" xfId="204" applyFont="1" applyFill="1" applyBorder="1" applyAlignment="1">
      <alignment horizontal="center" vertical="center"/>
    </xf>
    <xf numFmtId="0" fontId="83" fillId="30" borderId="5" xfId="204" applyFont="1" applyFill="1" applyBorder="1" applyAlignment="1">
      <alignment horizontal="center" vertical="center"/>
    </xf>
    <xf numFmtId="0" fontId="83" fillId="30" borderId="28" xfId="204" applyFont="1" applyFill="1" applyBorder="1" applyAlignment="1">
      <alignment horizontal="center" vertical="center"/>
    </xf>
    <xf numFmtId="0" fontId="81" fillId="30" borderId="3" xfId="205" applyFont="1" applyFill="1" applyBorder="1" applyAlignment="1">
      <alignment horizontal="center" vertical="center" wrapText="1"/>
    </xf>
    <xf numFmtId="0" fontId="84" fillId="0" borderId="55" xfId="205" applyFont="1" applyFill="1" applyBorder="1" applyAlignment="1">
      <alignment horizontal="center" vertical="center" wrapText="1"/>
    </xf>
    <xf numFmtId="0" fontId="84" fillId="0" borderId="62" xfId="205" applyFont="1" applyFill="1" applyBorder="1" applyAlignment="1">
      <alignment horizontal="center" vertical="center" wrapText="1"/>
    </xf>
    <xf numFmtId="0" fontId="84" fillId="0" borderId="30" xfId="205" applyFont="1" applyFill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/>
    </xf>
    <xf numFmtId="0" fontId="62" fillId="26" borderId="3" xfId="0" applyFont="1" applyFill="1" applyBorder="1" applyAlignment="1">
      <alignment horizontal="center" vertical="center"/>
    </xf>
    <xf numFmtId="0" fontId="62" fillId="27" borderId="3" xfId="0" applyFont="1" applyFill="1" applyBorder="1" applyAlignment="1">
      <alignment horizontal="center" vertical="center"/>
    </xf>
  </cellXfs>
  <cellStyles count="246">
    <cellStyle name="_13 Расходы будущих периодов (27.07)" xfId="1" xr:uid="{00000000-0005-0000-0000-000000000000}"/>
    <cellStyle name="_215 Приложение 1 часть 2 (5)_декабрь" xfId="2" xr:uid="{00000000-0005-0000-0000-000001000000}"/>
    <cellStyle name="_21С-2003г" xfId="3" xr:uid="{00000000-0005-0000-0000-000002000000}"/>
    <cellStyle name="_21С-уточ" xfId="4" xr:uid="{00000000-0005-0000-0000-000003000000}"/>
    <cellStyle name="_BUDGET_ПН2002(2)" xfId="5" xr:uid="{00000000-0005-0000-0000-000004000000}"/>
    <cellStyle name="_Well Potential 25-09-09" xfId="6" xr:uid="{00000000-0005-0000-0000-000005000000}"/>
    <cellStyle name="_Бюджет на 2005 год_21.07" xfId="7" xr:uid="{00000000-0005-0000-0000-000006000000}"/>
    <cellStyle name="_Выполнение ГТМ на март 2010 г" xfId="8" xr:uid="{00000000-0005-0000-0000-000007000000}"/>
    <cellStyle name="_Геол Потери Ноя09 V1" xfId="9" xr:uid="{00000000-0005-0000-0000-000008000000}"/>
    <cellStyle name="_ГТМ апрель 2010г" xfId="10" xr:uid="{00000000-0005-0000-0000-000009000000}"/>
    <cellStyle name="_динамика потерь ККМ янв 08" xfId="11" xr:uid="{00000000-0005-0000-0000-00000A000000}"/>
    <cellStyle name="_Закупки 2005 (27.07)" xfId="12" xr:uid="{00000000-0005-0000-0000-00000B000000}"/>
    <cellStyle name="_Кредиты и займы 2004 ЛОХЛ" xfId="13" xr:uid="{00000000-0005-0000-0000-00000C000000}"/>
    <cellStyle name="_Нагнетат  апрель 2010" xfId="14" xr:uid="{00000000-0005-0000-0000-00000D000000}"/>
    <cellStyle name="_НГДО-2002-2кв-11" xfId="15" xr:uid="{00000000-0005-0000-0000-00000E000000}"/>
    <cellStyle name="_НГДО-2002-2кв-12" xfId="16" xr:uid="{00000000-0005-0000-0000-00000F000000}"/>
    <cellStyle name="_Праграмма ГТМ на ППД 2009-2010" xfId="17" xr:uid="{00000000-0005-0000-0000-000010000000}"/>
    <cellStyle name="_Программа ГТМ 2010" xfId="18" xr:uid="{00000000-0005-0000-0000-000011000000}"/>
    <cellStyle name="_Программа ГТМ 2010_05.03.2010" xfId="19" xr:uid="{00000000-0005-0000-0000-000012000000}"/>
    <cellStyle name="_РасПадДоб КРС,ПНП,ПРС-2002год" xfId="20" xr:uid="{00000000-0005-0000-0000-000013000000}"/>
    <cellStyle name="_РасчетЗС15.10.2001гxls" xfId="21" xr:uid="{00000000-0005-0000-0000-000014000000}"/>
    <cellStyle name="_Расшифровка  ГТМс нач 2010 г" xfId="22" xr:uid="{00000000-0005-0000-0000-000015000000}"/>
    <cellStyle name="_Состояние и производительность промысловых объектов              " xfId="23" xr:uid="{00000000-0005-0000-0000-000016000000}"/>
    <cellStyle name="_сравнение добычи 30.04.10г." xfId="24" xr:uid="{00000000-0005-0000-0000-000017000000}"/>
    <cellStyle name="_Сценарные условия (14.01.2004)" xfId="25" xr:uid="{00000000-0005-0000-0000-000018000000}"/>
    <cellStyle name="_ТЕХ  РЕЖИМ КОА июль 2010г_new" xfId="26" xr:uid="{00000000-0005-0000-0000-000019000000}"/>
    <cellStyle name="_ТЕХ  РЕЖИМ ППД КОА июль 2010г" xfId="27" xr:uid="{00000000-0005-0000-0000-00001A000000}"/>
    <cellStyle name="_Тех режим  апрель    2010г(от 31.03.2010)  " xfId="28" xr:uid="{00000000-0005-0000-0000-00001B000000}"/>
    <cellStyle name="_Тех режим  апрель   2010г  " xfId="29" xr:uid="{00000000-0005-0000-0000-00001C000000}"/>
    <cellStyle name="_Тех режим  май 2010г " xfId="30" xr:uid="{00000000-0005-0000-0000-00001D000000}"/>
    <cellStyle name="_Тех режим  март   2010г" xfId="31" xr:uid="{00000000-0005-0000-0000-00001E000000}"/>
    <cellStyle name="_ТП ГТМ 4 квартал 2009 план_15.09.09" xfId="32" xr:uid="{00000000-0005-0000-0000-00001F000000}"/>
    <cellStyle name="_ТР -ноябрь 2007" xfId="33" xr:uid="{00000000-0005-0000-0000-000020000000}"/>
    <cellStyle name="_ТР -Октябрь 2007" xfId="34" xr:uid="{00000000-0005-0000-0000-000021000000}"/>
    <cellStyle name="_ФОРМА" xfId="35" xr:uid="{00000000-0005-0000-0000-000022000000}"/>
    <cellStyle name="_форма 21 18К1 для доч пп Пермнефть" xfId="36" xr:uid="{00000000-0005-0000-0000-000023000000}"/>
    <cellStyle name="_форма 51 180804" xfId="37" xr:uid="{00000000-0005-0000-0000-000024000000}"/>
    <cellStyle name="_формы к регламенту экономистов" xfId="38" xr:uid="{00000000-0005-0000-0000-000025000000}"/>
    <cellStyle name="_ФОРМЫ2003годНГДО" xfId="39" xr:uid="{00000000-0005-0000-0000-000026000000}"/>
    <cellStyle name="0,00;0;" xfId="40" xr:uid="{00000000-0005-0000-0000-000027000000}"/>
    <cellStyle name="20% — акцент1" xfId="41" builtinId="30" customBuiltin="1"/>
    <cellStyle name="20% - Акцент1 2" xfId="42" xr:uid="{00000000-0005-0000-0000-000029000000}"/>
    <cellStyle name="20% — акцент2" xfId="43" builtinId="34" customBuiltin="1"/>
    <cellStyle name="20% - Акцент2 2" xfId="44" xr:uid="{00000000-0005-0000-0000-00002B000000}"/>
    <cellStyle name="20% — акцент3" xfId="45" builtinId="38" customBuiltin="1"/>
    <cellStyle name="20% - Акцент3 2" xfId="46" xr:uid="{00000000-0005-0000-0000-00002D000000}"/>
    <cellStyle name="20% — акцент4" xfId="47" builtinId="42" customBuiltin="1"/>
    <cellStyle name="20% - Акцент4 2" xfId="48" xr:uid="{00000000-0005-0000-0000-00002F000000}"/>
    <cellStyle name="20% — акцент5" xfId="49" builtinId="46" customBuiltin="1"/>
    <cellStyle name="20% - Акцент5 2" xfId="50" xr:uid="{00000000-0005-0000-0000-000031000000}"/>
    <cellStyle name="20% — акцент6" xfId="51" builtinId="50" customBuiltin="1"/>
    <cellStyle name="20% - Акцент6 2" xfId="52" xr:uid="{00000000-0005-0000-0000-000033000000}"/>
    <cellStyle name="40% — акцент1" xfId="53" builtinId="31" customBuiltin="1"/>
    <cellStyle name="40% - Акцент1 2" xfId="54" xr:uid="{00000000-0005-0000-0000-000035000000}"/>
    <cellStyle name="40% — акцент2" xfId="55" builtinId="35" customBuiltin="1"/>
    <cellStyle name="40% - Акцент2 2" xfId="56" xr:uid="{00000000-0005-0000-0000-000037000000}"/>
    <cellStyle name="40% — акцент3" xfId="57" builtinId="39" customBuiltin="1"/>
    <cellStyle name="40% - Акцент3 2" xfId="58" xr:uid="{00000000-0005-0000-0000-000039000000}"/>
    <cellStyle name="40% — акцент4" xfId="59" builtinId="43" customBuiltin="1"/>
    <cellStyle name="40% - Акцент4 2" xfId="60" xr:uid="{00000000-0005-0000-0000-00003B000000}"/>
    <cellStyle name="40% — акцент5" xfId="61" builtinId="47" customBuiltin="1"/>
    <cellStyle name="40% - Акцент5 2" xfId="62" xr:uid="{00000000-0005-0000-0000-00003D000000}"/>
    <cellStyle name="40% — акцент6" xfId="63" builtinId="51" customBuiltin="1"/>
    <cellStyle name="40% - Акцент6 2" xfId="64" xr:uid="{00000000-0005-0000-0000-00003F000000}"/>
    <cellStyle name="60% — акцент1" xfId="65" builtinId="32" customBuiltin="1"/>
    <cellStyle name="60% - Акцент1 2" xfId="66" xr:uid="{00000000-0005-0000-0000-000041000000}"/>
    <cellStyle name="60% — акцент2" xfId="67" builtinId="36" customBuiltin="1"/>
    <cellStyle name="60% - Акцент2 2" xfId="68" xr:uid="{00000000-0005-0000-0000-000043000000}"/>
    <cellStyle name="60% — акцент3" xfId="69" builtinId="40" customBuiltin="1"/>
    <cellStyle name="60% - Акцент3 2" xfId="70" xr:uid="{00000000-0005-0000-0000-000045000000}"/>
    <cellStyle name="60% — акцент4" xfId="71" builtinId="44" customBuiltin="1"/>
    <cellStyle name="60% - Акцент4 2" xfId="72" xr:uid="{00000000-0005-0000-0000-000047000000}"/>
    <cellStyle name="60% — акцент5" xfId="73" builtinId="48" customBuiltin="1"/>
    <cellStyle name="60% - Акцент5 2" xfId="74" xr:uid="{00000000-0005-0000-0000-000049000000}"/>
    <cellStyle name="60% — акцент6" xfId="75" builtinId="52" customBuiltin="1"/>
    <cellStyle name="60% - Акцент6 2" xfId="76" xr:uid="{00000000-0005-0000-0000-00004B000000}"/>
    <cellStyle name="6Code" xfId="77" xr:uid="{00000000-0005-0000-0000-00004C000000}"/>
    <cellStyle name="8pt" xfId="78" xr:uid="{00000000-0005-0000-0000-00004D000000}"/>
    <cellStyle name="AutoFormat Options" xfId="79" xr:uid="{00000000-0005-0000-0000-00004E000000}"/>
    <cellStyle name="AutoFormat Options 2" xfId="80" xr:uid="{00000000-0005-0000-0000-00004F000000}"/>
    <cellStyle name="AutoFormat Options 3" xfId="81" xr:uid="{00000000-0005-0000-0000-000050000000}"/>
    <cellStyle name="AutoFormat Options_ИМС МПС КОА ЦПноП тех режим январь 2012г" xfId="82" xr:uid="{00000000-0005-0000-0000-000051000000}"/>
    <cellStyle name="Availability" xfId="83" xr:uid="{00000000-0005-0000-0000-000052000000}"/>
    <cellStyle name="Code" xfId="84" xr:uid="{00000000-0005-0000-0000-000053000000}"/>
    <cellStyle name="Currency EN" xfId="85" xr:uid="{00000000-0005-0000-0000-000054000000}"/>
    <cellStyle name="Currency RU" xfId="86" xr:uid="{00000000-0005-0000-0000-000055000000}"/>
    <cellStyle name="Currency RU calc" xfId="87" xr:uid="{00000000-0005-0000-0000-000056000000}"/>
    <cellStyle name="Currency RU_CP-P (2)" xfId="88" xr:uid="{00000000-0005-0000-0000-000057000000}"/>
    <cellStyle name="Date EN" xfId="89" xr:uid="{00000000-0005-0000-0000-000058000000}"/>
    <cellStyle name="Date RU" xfId="90" xr:uid="{00000000-0005-0000-0000-000059000000}"/>
    <cellStyle name="Header1" xfId="91" xr:uid="{00000000-0005-0000-0000-00005A000000}"/>
    <cellStyle name="Header2" xfId="92" xr:uid="{00000000-0005-0000-0000-00005B000000}"/>
    <cellStyle name="Normal - Style1" xfId="93" xr:uid="{00000000-0005-0000-0000-00005C000000}"/>
    <cellStyle name="Normal_8-11compfile" xfId="94" xr:uid="{00000000-0005-0000-0000-00005D000000}"/>
    <cellStyle name="normбlnм_laroux" xfId="95" xr:uid="{00000000-0005-0000-0000-00005E000000}"/>
    <cellStyle name="№йєРАІ_±вЕё" xfId="96" xr:uid="{00000000-0005-0000-0000-00005F000000}"/>
    <cellStyle name="Organization" xfId="97" xr:uid="{00000000-0005-0000-0000-000060000000}"/>
    <cellStyle name="PillarData" xfId="98" xr:uid="{00000000-0005-0000-0000-000061000000}"/>
    <cellStyle name="PillarHeading" xfId="99" xr:uid="{00000000-0005-0000-0000-000062000000}"/>
    <cellStyle name="PillarText" xfId="100" xr:uid="{00000000-0005-0000-0000-000063000000}"/>
    <cellStyle name="PillarTotal" xfId="101" xr:uid="{00000000-0005-0000-0000-000064000000}"/>
    <cellStyle name="small" xfId="102" xr:uid="{00000000-0005-0000-0000-000065000000}"/>
    <cellStyle name="Standard_laroux" xfId="103" xr:uid="{00000000-0005-0000-0000-000066000000}"/>
    <cellStyle name="Wдhrung [0]_laroux" xfId="104" xr:uid="{00000000-0005-0000-0000-000067000000}"/>
    <cellStyle name="Wдhrung_laroux" xfId="105" xr:uid="{00000000-0005-0000-0000-000068000000}"/>
    <cellStyle name="Year EN" xfId="106" xr:uid="{00000000-0005-0000-0000-000069000000}"/>
    <cellStyle name="Year RU" xfId="107" xr:uid="{00000000-0005-0000-0000-00006A000000}"/>
    <cellStyle name="Акцент1" xfId="108" builtinId="29" customBuiltin="1"/>
    <cellStyle name="Акцент1 2" xfId="109" xr:uid="{00000000-0005-0000-0000-00006C000000}"/>
    <cellStyle name="Акцент2" xfId="110" builtinId="33" customBuiltin="1"/>
    <cellStyle name="Акцент2 2" xfId="111" xr:uid="{00000000-0005-0000-0000-00006E000000}"/>
    <cellStyle name="Акцент3" xfId="112" builtinId="37" customBuiltin="1"/>
    <cellStyle name="Акцент3 2" xfId="113" xr:uid="{00000000-0005-0000-0000-000070000000}"/>
    <cellStyle name="Акцент4" xfId="114" builtinId="41" customBuiltin="1"/>
    <cellStyle name="Акцент4 2" xfId="115" xr:uid="{00000000-0005-0000-0000-000072000000}"/>
    <cellStyle name="Акцент5" xfId="116" builtinId="45" customBuiltin="1"/>
    <cellStyle name="Акцент5 2" xfId="117" xr:uid="{00000000-0005-0000-0000-000074000000}"/>
    <cellStyle name="Акцент6" xfId="118" builtinId="49" customBuiltin="1"/>
    <cellStyle name="Акцент6 2" xfId="119" xr:uid="{00000000-0005-0000-0000-000076000000}"/>
    <cellStyle name="Ввод " xfId="120" builtinId="20" customBuiltin="1"/>
    <cellStyle name="Ввод  2" xfId="121" xr:uid="{00000000-0005-0000-0000-000078000000}"/>
    <cellStyle name="Вывод" xfId="122" builtinId="21" customBuiltin="1"/>
    <cellStyle name="Вывод 2" xfId="123" xr:uid="{00000000-0005-0000-0000-00007A000000}"/>
    <cellStyle name="Вычисление" xfId="124" builtinId="22" customBuiltin="1"/>
    <cellStyle name="Вычисление 2" xfId="125" xr:uid="{00000000-0005-0000-0000-00007C000000}"/>
    <cellStyle name="Денежный (0)" xfId="126" xr:uid="{00000000-0005-0000-0000-00007D000000}"/>
    <cellStyle name="Денежный [0] 2" xfId="127" xr:uid="{00000000-0005-0000-0000-00007F000000}"/>
    <cellStyle name="Денежный [0] 2 2" xfId="128" xr:uid="{00000000-0005-0000-0000-000080000000}"/>
    <cellStyle name="Денежный [0] 3" xfId="129" xr:uid="{00000000-0005-0000-0000-000081000000}"/>
    <cellStyle name="Денежный [0] 3 2" xfId="130" xr:uid="{00000000-0005-0000-0000-000082000000}"/>
    <cellStyle name="Денежный [0] 4" xfId="131" xr:uid="{00000000-0005-0000-0000-000083000000}"/>
    <cellStyle name="Денежный [0] 4 2" xfId="132" xr:uid="{00000000-0005-0000-0000-000084000000}"/>
    <cellStyle name="ДЮё¶ [0]_±вЕё" xfId="133" xr:uid="{00000000-0005-0000-0000-000085000000}"/>
    <cellStyle name="ДЮё¶_±вЕё" xfId="134" xr:uid="{00000000-0005-0000-0000-000086000000}"/>
    <cellStyle name="ЕлИ­ [0]_±вЕё" xfId="135" xr:uid="{00000000-0005-0000-0000-000087000000}"/>
    <cellStyle name="ЕлИ­_±вЕё" xfId="136" xr:uid="{00000000-0005-0000-0000-000088000000}"/>
    <cellStyle name="Заг" xfId="137" xr:uid="{00000000-0005-0000-0000-000089000000}"/>
    <cellStyle name="Заголовок" xfId="138" xr:uid="{00000000-0005-0000-0000-00008A000000}"/>
    <cellStyle name="Заголовок 1" xfId="139" builtinId="16" customBuiltin="1"/>
    <cellStyle name="Заголовок 1 2" xfId="140" xr:uid="{00000000-0005-0000-0000-00008C000000}"/>
    <cellStyle name="Заголовок 2" xfId="141" builtinId="17" customBuiltin="1"/>
    <cellStyle name="Заголовок 2 2" xfId="142" xr:uid="{00000000-0005-0000-0000-00008E000000}"/>
    <cellStyle name="Заголовок 3" xfId="143" builtinId="18" customBuiltin="1"/>
    <cellStyle name="Заголовок 3 2" xfId="144" xr:uid="{00000000-0005-0000-0000-000090000000}"/>
    <cellStyle name="Заголовок 4" xfId="145" builtinId="19" customBuiltin="1"/>
    <cellStyle name="Заголовок 4 2" xfId="146" xr:uid="{00000000-0005-0000-0000-000092000000}"/>
    <cellStyle name="Заголовок таблицы" xfId="147" xr:uid="{00000000-0005-0000-0000-000093000000}"/>
    <cellStyle name="Заголовок1" xfId="148" xr:uid="{00000000-0005-0000-0000-000094000000}"/>
    <cellStyle name="Заголовок2" xfId="149" xr:uid="{00000000-0005-0000-0000-000095000000}"/>
    <cellStyle name="ЗҐБШ_±ё№МВчАМ" xfId="150" xr:uid="{00000000-0005-0000-0000-000096000000}"/>
    <cellStyle name="Итог" xfId="151" builtinId="25" customBuiltin="1"/>
    <cellStyle name="Итог 2" xfId="152" xr:uid="{00000000-0005-0000-0000-000098000000}"/>
    <cellStyle name="Код строки" xfId="153" xr:uid="{00000000-0005-0000-0000-000099000000}"/>
    <cellStyle name="Контрагенты 4" xfId="154" xr:uid="{00000000-0005-0000-0000-00009A000000}"/>
    <cellStyle name="Контрольная ячейка" xfId="155" builtinId="23" customBuiltin="1"/>
    <cellStyle name="Контрольная ячейка 2" xfId="156" xr:uid="{00000000-0005-0000-0000-00009C000000}"/>
    <cellStyle name="Название" xfId="157" builtinId="15" customBuiltin="1"/>
    <cellStyle name="Название 2" xfId="158" xr:uid="{00000000-0005-0000-0000-00009E000000}"/>
    <cellStyle name="Нейтральный" xfId="159" builtinId="28" customBuiltin="1"/>
    <cellStyle name="Нейтральный 2" xfId="160" xr:uid="{00000000-0005-0000-0000-0000A0000000}"/>
    <cellStyle name="Обычный" xfId="0" builtinId="0"/>
    <cellStyle name="Обычный 2" xfId="161" xr:uid="{00000000-0005-0000-0000-0000A2000000}"/>
    <cellStyle name="Обычный 2 2" xfId="162" xr:uid="{00000000-0005-0000-0000-0000A3000000}"/>
    <cellStyle name="Обычный 2 2 2" xfId="163" xr:uid="{00000000-0005-0000-0000-0000A4000000}"/>
    <cellStyle name="Обычный 2 2 2 2" xfId="164" xr:uid="{00000000-0005-0000-0000-0000A5000000}"/>
    <cellStyle name="Обычный 2 2 3" xfId="165" xr:uid="{00000000-0005-0000-0000-0000A6000000}"/>
    <cellStyle name="Обычный 2 2 3 2" xfId="166" xr:uid="{00000000-0005-0000-0000-0000A7000000}"/>
    <cellStyle name="Обычный 2 2 4" xfId="167" xr:uid="{00000000-0005-0000-0000-0000A8000000}"/>
    <cellStyle name="Обычный 2 3" xfId="168" xr:uid="{00000000-0005-0000-0000-0000A9000000}"/>
    <cellStyle name="Обычный 2 3 2" xfId="169" xr:uid="{00000000-0005-0000-0000-0000AA000000}"/>
    <cellStyle name="Обычный 2 3 2 2" xfId="170" xr:uid="{00000000-0005-0000-0000-0000AB000000}"/>
    <cellStyle name="Обычный 2 3 2 2 2" xfId="171" xr:uid="{00000000-0005-0000-0000-0000AC000000}"/>
    <cellStyle name="Обычный 2 3 2 3" xfId="172" xr:uid="{00000000-0005-0000-0000-0000AD000000}"/>
    <cellStyle name="Обычный 2 3 3" xfId="173" xr:uid="{00000000-0005-0000-0000-0000AE000000}"/>
    <cellStyle name="Обычный 2 3 3 2" xfId="174" xr:uid="{00000000-0005-0000-0000-0000AF000000}"/>
    <cellStyle name="Обычный 2 3 4" xfId="175" xr:uid="{00000000-0005-0000-0000-0000B0000000}"/>
    <cellStyle name="Обычный 2 4" xfId="176" xr:uid="{00000000-0005-0000-0000-0000B1000000}"/>
    <cellStyle name="Обычный 2 5" xfId="177" xr:uid="{00000000-0005-0000-0000-0000B2000000}"/>
    <cellStyle name="Обычный 2 5 2" xfId="178" xr:uid="{00000000-0005-0000-0000-0000B3000000}"/>
    <cellStyle name="Обычный 2 5 2 2" xfId="179" xr:uid="{00000000-0005-0000-0000-0000B4000000}"/>
    <cellStyle name="Обычный 2 5 3" xfId="180" xr:uid="{00000000-0005-0000-0000-0000B5000000}"/>
    <cellStyle name="Обычный 2 6" xfId="181" xr:uid="{00000000-0005-0000-0000-0000B6000000}"/>
    <cellStyle name="Обычный 2 6 2" xfId="182" xr:uid="{00000000-0005-0000-0000-0000B7000000}"/>
    <cellStyle name="Обычный 2 7" xfId="183" xr:uid="{00000000-0005-0000-0000-0000B8000000}"/>
    <cellStyle name="Обычный 2_ИМС МПС КОА ЦПноП тех режим январь 2012г" xfId="184" xr:uid="{00000000-0005-0000-0000-0000B9000000}"/>
    <cellStyle name="Обычный 3" xfId="185" xr:uid="{00000000-0005-0000-0000-0000BA000000}"/>
    <cellStyle name="Обычный 3 2" xfId="186" xr:uid="{00000000-0005-0000-0000-0000BB000000}"/>
    <cellStyle name="Обычный 3 2 2" xfId="187" xr:uid="{00000000-0005-0000-0000-0000BC000000}"/>
    <cellStyle name="Обычный 3 3" xfId="188" xr:uid="{00000000-0005-0000-0000-0000BD000000}"/>
    <cellStyle name="Обычный 3 4" xfId="189" xr:uid="{00000000-0005-0000-0000-0000BE000000}"/>
    <cellStyle name="Обычный 4" xfId="190" xr:uid="{00000000-0005-0000-0000-0000BF000000}"/>
    <cellStyle name="Обычный 4 2" xfId="191" xr:uid="{00000000-0005-0000-0000-0000C0000000}"/>
    <cellStyle name="Обычный 5" xfId="192" xr:uid="{00000000-0005-0000-0000-0000C1000000}"/>
    <cellStyle name="Обычный 5 2" xfId="193" xr:uid="{00000000-0005-0000-0000-0000C2000000}"/>
    <cellStyle name="Обычный 5 2 2" xfId="194" xr:uid="{00000000-0005-0000-0000-0000C3000000}"/>
    <cellStyle name="Обычный 5 3" xfId="195" xr:uid="{00000000-0005-0000-0000-0000C4000000}"/>
    <cellStyle name="Обычный 6" xfId="196" xr:uid="{00000000-0005-0000-0000-0000C5000000}"/>
    <cellStyle name="Обычный 6 2" xfId="197" xr:uid="{00000000-0005-0000-0000-0000C6000000}"/>
    <cellStyle name="Обычный 7" xfId="198" xr:uid="{00000000-0005-0000-0000-0000C7000000}"/>
    <cellStyle name="Обычный 7 2" xfId="199" xr:uid="{00000000-0005-0000-0000-0000C8000000}"/>
    <cellStyle name="Обычный_ИМС МПС КОА ЦПноП тех режим январь 2012г" xfId="200" xr:uid="{00000000-0005-0000-0000-0000C9000000}"/>
    <cellStyle name="Обычный_Лист1" xfId="201" xr:uid="{00000000-0005-0000-0000-0000CB000000}"/>
    <cellStyle name="Обычный_Лист1_1" xfId="202" xr:uid="{00000000-0005-0000-0000-0000CC000000}"/>
    <cellStyle name="Обычный_Нагнетат  апрель 2010" xfId="203" xr:uid="{00000000-0005-0000-0000-0000CD000000}"/>
    <cellStyle name="Обычный_Сводка по УЭЦН 19.01.08." xfId="204" xr:uid="{00000000-0005-0000-0000-0000CF000000}"/>
    <cellStyle name="Обычный_ТЕХ  РЕЖИМ КОА июль 2010г_new" xfId="205" xr:uid="{00000000-0005-0000-0000-0000D0000000}"/>
    <cellStyle name="Обычный_ТЕХ  РЕЖИМ ППД КОА июль 2010г" xfId="206" xr:uid="{00000000-0005-0000-0000-0000D1000000}"/>
    <cellStyle name="Обычный_ТЕХ. РЕЖИМ КОЖАСАЙ 2006год. 2 2" xfId="207" xr:uid="{00000000-0005-0000-0000-0000D2000000}"/>
    <cellStyle name="Обычный_ТЕХ. РЕЖИМ КОЖАСАЙ 2006год. 2_ИМС МПС КОА ЦПноП тех режим январь 2012г 2 2" xfId="208" xr:uid="{00000000-0005-0000-0000-0000D3000000}"/>
    <cellStyle name="Плохой" xfId="209" builtinId="27" customBuiltin="1"/>
    <cellStyle name="Плохой 2" xfId="210" xr:uid="{00000000-0005-0000-0000-0000D5000000}"/>
    <cellStyle name="Пояснение" xfId="211" builtinId="53" customBuiltin="1"/>
    <cellStyle name="Пояснение 2" xfId="212" xr:uid="{00000000-0005-0000-0000-0000D7000000}"/>
    <cellStyle name="Примечание" xfId="213" builtinId="10" customBuiltin="1"/>
    <cellStyle name="Примечание 2" xfId="214" xr:uid="{00000000-0005-0000-0000-0000D9000000}"/>
    <cellStyle name="Примечание 3" xfId="215" xr:uid="{00000000-0005-0000-0000-0000DA000000}"/>
    <cellStyle name="Примечание 4" xfId="216" xr:uid="{00000000-0005-0000-0000-0000DB000000}"/>
    <cellStyle name="Проверка" xfId="217" xr:uid="{00000000-0005-0000-0000-0000DC000000}"/>
    <cellStyle name="Процентный 2" xfId="218" xr:uid="{00000000-0005-0000-0000-0000DD000000}"/>
    <cellStyle name="Процентный 3" xfId="219" xr:uid="{00000000-0005-0000-0000-0000DE000000}"/>
    <cellStyle name="Процентный 4" xfId="220" xr:uid="{00000000-0005-0000-0000-0000DF000000}"/>
    <cellStyle name="Процентный 4 2" xfId="221" xr:uid="{00000000-0005-0000-0000-0000E0000000}"/>
    <cellStyle name="Процентный 5" xfId="222" xr:uid="{00000000-0005-0000-0000-0000E1000000}"/>
    <cellStyle name="Процентный 5 2" xfId="223" xr:uid="{00000000-0005-0000-0000-0000E2000000}"/>
    <cellStyle name="Сводная" xfId="224" xr:uid="{00000000-0005-0000-0000-0000E3000000}"/>
    <cellStyle name="Связанная ячейка" xfId="225" builtinId="24" customBuiltin="1"/>
    <cellStyle name="Связанная ячейка 2" xfId="226" xr:uid="{00000000-0005-0000-0000-0000E5000000}"/>
    <cellStyle name="Стиль 1" xfId="227" xr:uid="{00000000-0005-0000-0000-0000E6000000}"/>
    <cellStyle name="Стиль 1 2" xfId="228" xr:uid="{00000000-0005-0000-0000-0000E7000000}"/>
    <cellStyle name="Стиль 1 3" xfId="229" xr:uid="{00000000-0005-0000-0000-0000E8000000}"/>
    <cellStyle name="Стиль 1 3 2" xfId="230" xr:uid="{00000000-0005-0000-0000-0000E9000000}"/>
    <cellStyle name="Стиль 1 4" xfId="231" xr:uid="{00000000-0005-0000-0000-0000EA000000}"/>
    <cellStyle name="ТЕКСТ" xfId="232" xr:uid="{00000000-0005-0000-0000-0000EB000000}"/>
    <cellStyle name="Текст предупреждения" xfId="233" builtinId="11" customBuiltin="1"/>
    <cellStyle name="Текст предупреждения 2" xfId="234" xr:uid="{00000000-0005-0000-0000-0000ED000000}"/>
    <cellStyle name="ТысРуб" xfId="235" xr:uid="{00000000-0005-0000-0000-0000EE000000}"/>
    <cellStyle name="Тысячи" xfId="236" xr:uid="{00000000-0005-0000-0000-0000EF000000}"/>
    <cellStyle name="Тысячи (0)" xfId="237" xr:uid="{00000000-0005-0000-0000-0000F0000000}"/>
    <cellStyle name="тысячи (000)" xfId="238" xr:uid="{00000000-0005-0000-0000-0000F1000000}"/>
    <cellStyle name="Тысячи [0.0]" xfId="239" xr:uid="{00000000-0005-0000-0000-0000F2000000}"/>
    <cellStyle name="Тысячи [0]_1 кв" xfId="240" xr:uid="{00000000-0005-0000-0000-0000F3000000}"/>
    <cellStyle name="Тысячи_ прибыль " xfId="241" xr:uid="{00000000-0005-0000-0000-0000F4000000}"/>
    <cellStyle name="Финансовый 2" xfId="242" xr:uid="{00000000-0005-0000-0000-0000F5000000}"/>
    <cellStyle name="Хороший" xfId="243" builtinId="26" customBuiltin="1"/>
    <cellStyle name="Хороший 2" xfId="244" xr:uid="{00000000-0005-0000-0000-0000F7000000}"/>
    <cellStyle name="Шапка таблицы" xfId="245" xr:uid="{00000000-0005-0000-0000-0000F8000000}"/>
  </cellStyles>
  <dxfs count="232">
    <dxf>
      <fill>
        <patternFill>
          <bgColor indexed="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>
    <tabColor indexed="12"/>
    <pageSetUpPr fitToPage="1"/>
  </sheetPr>
  <dimension ref="A1:J63"/>
  <sheetViews>
    <sheetView zoomScale="40" zoomScaleNormal="40" zoomScaleSheetLayoutView="40" workbookViewId="0">
      <pane xSplit="2" ySplit="9" topLeftCell="C10" activePane="bottomRight" state="frozen"/>
      <selection pane="topRight" activeCell="C1" sqref="C1"/>
      <selection pane="bottomLeft" activeCell="A20" sqref="A20"/>
      <selection pane="bottomRight" activeCell="O19" sqref="O19"/>
    </sheetView>
  </sheetViews>
  <sheetFormatPr defaultRowHeight="18"/>
  <cols>
    <col min="1" max="1" width="10.7109375" style="25" customWidth="1"/>
    <col min="2" max="2" width="21.5703125" style="25" customWidth="1"/>
    <col min="3" max="4" width="15.5703125" style="25" customWidth="1"/>
    <col min="5" max="5" width="19.28515625" style="25" customWidth="1"/>
    <col min="6" max="6" width="109.42578125" style="25" customWidth="1"/>
    <col min="7" max="16384" width="9.140625" style="25"/>
  </cols>
  <sheetData>
    <row r="1" spans="1:10" s="28" customFormat="1" ht="20.25" customHeight="1">
      <c r="A1" s="197" t="s">
        <v>134</v>
      </c>
      <c r="B1" s="194" t="s">
        <v>135</v>
      </c>
      <c r="C1" s="203"/>
      <c r="D1" s="203"/>
      <c r="E1" s="203"/>
      <c r="F1" s="205" t="s">
        <v>136</v>
      </c>
    </row>
    <row r="2" spans="1:10" s="28" customFormat="1" ht="20.25">
      <c r="A2" s="198"/>
      <c r="B2" s="195"/>
      <c r="C2" s="204"/>
      <c r="D2" s="204"/>
      <c r="E2" s="204"/>
      <c r="F2" s="206"/>
    </row>
    <row r="3" spans="1:10" s="28" customFormat="1" ht="20.25" customHeight="1">
      <c r="A3" s="198"/>
      <c r="B3" s="195"/>
      <c r="C3" s="200" t="s">
        <v>137</v>
      </c>
      <c r="D3" s="200" t="s">
        <v>170</v>
      </c>
      <c r="E3" s="200" t="s">
        <v>138</v>
      </c>
      <c r="F3" s="206"/>
    </row>
    <row r="4" spans="1:10" s="28" customFormat="1" ht="20.25">
      <c r="A4" s="198"/>
      <c r="B4" s="195"/>
      <c r="C4" s="201"/>
      <c r="D4" s="201"/>
      <c r="E4" s="201"/>
      <c r="F4" s="206"/>
    </row>
    <row r="5" spans="1:10" s="28" customFormat="1" ht="20.25">
      <c r="A5" s="198"/>
      <c r="B5" s="195"/>
      <c r="C5" s="201"/>
      <c r="D5" s="201"/>
      <c r="E5" s="201"/>
      <c r="F5" s="206"/>
    </row>
    <row r="6" spans="1:10" s="28" customFormat="1" ht="20.25">
      <c r="A6" s="198"/>
      <c r="B6" s="195"/>
      <c r="C6" s="201"/>
      <c r="D6" s="201"/>
      <c r="E6" s="201"/>
      <c r="F6" s="206"/>
    </row>
    <row r="7" spans="1:10" s="28" customFormat="1" ht="20.25">
      <c r="A7" s="198"/>
      <c r="B7" s="195"/>
      <c r="C7" s="201"/>
      <c r="D7" s="201"/>
      <c r="E7" s="201"/>
      <c r="F7" s="206"/>
    </row>
    <row r="8" spans="1:10" s="28" customFormat="1" ht="20.25">
      <c r="A8" s="199"/>
      <c r="B8" s="196"/>
      <c r="C8" s="202"/>
      <c r="D8" s="202"/>
      <c r="E8" s="202"/>
      <c r="F8" s="207"/>
    </row>
    <row r="9" spans="1:10" s="28" customFormat="1" ht="20.25">
      <c r="A9" s="30">
        <v>1</v>
      </c>
      <c r="B9" s="26">
        <v>2</v>
      </c>
      <c r="C9" s="26">
        <v>20</v>
      </c>
      <c r="D9" s="26">
        <v>21</v>
      </c>
      <c r="E9" s="26">
        <v>22</v>
      </c>
      <c r="F9" s="29">
        <v>24</v>
      </c>
    </row>
    <row r="10" spans="1:10" s="28" customFormat="1" ht="42" customHeight="1">
      <c r="A10" s="30">
        <v>1</v>
      </c>
      <c r="B10" s="31" t="s">
        <v>99</v>
      </c>
      <c r="C10" s="27">
        <v>79</v>
      </c>
      <c r="D10" s="164">
        <v>31</v>
      </c>
      <c r="E10" s="142">
        <f>C10*D10</f>
        <v>2449</v>
      </c>
      <c r="F10" s="29" t="s">
        <v>293</v>
      </c>
      <c r="J10" s="23"/>
    </row>
    <row r="11" spans="1:10" s="32" customFormat="1" ht="46.5" customHeight="1">
      <c r="A11" s="30">
        <v>2</v>
      </c>
      <c r="B11" s="31" t="s">
        <v>100</v>
      </c>
      <c r="C11" s="27">
        <v>62</v>
      </c>
      <c r="D11" s="164">
        <v>31</v>
      </c>
      <c r="E11" s="142">
        <f t="shared" ref="E11:E49" si="0">C11*D11</f>
        <v>1922</v>
      </c>
      <c r="F11" s="29"/>
      <c r="H11" s="24"/>
      <c r="I11" s="24"/>
      <c r="J11" s="23"/>
    </row>
    <row r="12" spans="1:10" s="28" customFormat="1" ht="42" customHeight="1">
      <c r="A12" s="30">
        <v>3</v>
      </c>
      <c r="B12" s="37" t="s">
        <v>101</v>
      </c>
      <c r="C12" s="27">
        <v>68</v>
      </c>
      <c r="D12" s="164">
        <v>31</v>
      </c>
      <c r="E12" s="142">
        <f t="shared" si="0"/>
        <v>2108</v>
      </c>
      <c r="F12" s="29"/>
      <c r="J12" s="23"/>
    </row>
    <row r="13" spans="1:10" s="33" customFormat="1" ht="42" customHeight="1">
      <c r="A13" s="30">
        <v>4</v>
      </c>
      <c r="B13" s="37" t="s">
        <v>102</v>
      </c>
      <c r="C13" s="38">
        <v>338</v>
      </c>
      <c r="D13" s="164">
        <v>31</v>
      </c>
      <c r="E13" s="142">
        <f t="shared" si="0"/>
        <v>10478</v>
      </c>
      <c r="F13" s="29"/>
      <c r="J13" s="23"/>
    </row>
    <row r="14" spans="1:10" s="33" customFormat="1" ht="42" customHeight="1">
      <c r="A14" s="30">
        <v>5</v>
      </c>
      <c r="B14" s="37" t="s">
        <v>103</v>
      </c>
      <c r="C14" s="38">
        <v>24</v>
      </c>
      <c r="D14" s="164">
        <v>31</v>
      </c>
      <c r="E14" s="142">
        <f>C14*D14</f>
        <v>744</v>
      </c>
      <c r="F14" s="29" t="s">
        <v>330</v>
      </c>
      <c r="J14" s="23"/>
    </row>
    <row r="15" spans="1:10" s="33" customFormat="1" ht="45.75" customHeight="1">
      <c r="A15" s="30">
        <v>6</v>
      </c>
      <c r="B15" s="37" t="s">
        <v>104</v>
      </c>
      <c r="C15" s="38">
        <v>64.861607667881927</v>
      </c>
      <c r="D15" s="164">
        <v>31</v>
      </c>
      <c r="E15" s="142">
        <f t="shared" si="0"/>
        <v>2010.7098377043396</v>
      </c>
      <c r="F15" s="29"/>
      <c r="J15" s="23"/>
    </row>
    <row r="16" spans="1:10" s="32" customFormat="1" ht="42" customHeight="1">
      <c r="A16" s="30">
        <v>7</v>
      </c>
      <c r="B16" s="37" t="s">
        <v>105</v>
      </c>
      <c r="C16" s="38"/>
      <c r="D16" s="164"/>
      <c r="E16" s="142">
        <f t="shared" si="0"/>
        <v>0</v>
      </c>
      <c r="F16" s="172" t="s">
        <v>286</v>
      </c>
      <c r="H16" s="24"/>
      <c r="I16" s="24"/>
      <c r="J16" s="23"/>
    </row>
    <row r="17" spans="1:10" s="32" customFormat="1" ht="51.75" customHeight="1">
      <c r="A17" s="30">
        <v>8</v>
      </c>
      <c r="B17" s="37" t="s">
        <v>69</v>
      </c>
      <c r="C17" s="173">
        <v>24.317476184875929</v>
      </c>
      <c r="D17" s="164">
        <v>31</v>
      </c>
      <c r="E17" s="142">
        <f t="shared" si="0"/>
        <v>753.84176173115384</v>
      </c>
      <c r="F17" s="29" t="s">
        <v>287</v>
      </c>
      <c r="H17" s="24"/>
      <c r="I17" s="24"/>
      <c r="J17" s="23"/>
    </row>
    <row r="18" spans="1:10" s="32" customFormat="1" ht="51.75" customHeight="1">
      <c r="A18" s="30">
        <v>9</v>
      </c>
      <c r="B18" s="37" t="s">
        <v>71</v>
      </c>
      <c r="C18" s="173">
        <v>72</v>
      </c>
      <c r="D18" s="164">
        <v>31</v>
      </c>
      <c r="E18" s="142">
        <f t="shared" si="0"/>
        <v>2232</v>
      </c>
      <c r="F18" s="29" t="s">
        <v>287</v>
      </c>
      <c r="H18" s="24"/>
      <c r="I18" s="24"/>
      <c r="J18" s="23"/>
    </row>
    <row r="19" spans="1:10" s="32" customFormat="1" ht="51.75" customHeight="1">
      <c r="A19" s="30">
        <v>10</v>
      </c>
      <c r="B19" s="37" t="s">
        <v>76</v>
      </c>
      <c r="C19" s="173">
        <v>72</v>
      </c>
      <c r="D19" s="164">
        <v>31</v>
      </c>
      <c r="E19" s="142">
        <f t="shared" si="0"/>
        <v>2232</v>
      </c>
      <c r="F19" s="29" t="s">
        <v>287</v>
      </c>
      <c r="H19" s="24"/>
      <c r="I19" s="24"/>
      <c r="J19" s="23"/>
    </row>
    <row r="20" spans="1:10" s="28" customFormat="1" ht="42" customHeight="1">
      <c r="A20" s="30">
        <v>11</v>
      </c>
      <c r="B20" s="31" t="s">
        <v>108</v>
      </c>
      <c r="C20" s="27">
        <v>0</v>
      </c>
      <c r="D20" s="164"/>
      <c r="E20" s="142">
        <f t="shared" si="0"/>
        <v>0</v>
      </c>
      <c r="F20" s="174" t="s">
        <v>257</v>
      </c>
      <c r="J20" s="23"/>
    </row>
    <row r="21" spans="1:10" s="28" customFormat="1" ht="42" customHeight="1">
      <c r="A21" s="30">
        <v>12</v>
      </c>
      <c r="B21" s="31" t="s">
        <v>109</v>
      </c>
      <c r="C21" s="27">
        <v>88</v>
      </c>
      <c r="D21" s="164">
        <v>31</v>
      </c>
      <c r="E21" s="142">
        <f t="shared" si="0"/>
        <v>2728</v>
      </c>
      <c r="F21" s="29"/>
      <c r="J21" s="23"/>
    </row>
    <row r="22" spans="1:10" s="28" customFormat="1" ht="42" customHeight="1">
      <c r="A22" s="30">
        <v>13</v>
      </c>
      <c r="B22" s="31" t="s">
        <v>110</v>
      </c>
      <c r="C22" s="27">
        <v>257</v>
      </c>
      <c r="D22" s="164">
        <v>31</v>
      </c>
      <c r="E22" s="142">
        <f t="shared" si="0"/>
        <v>7967</v>
      </c>
      <c r="F22" s="29" t="s">
        <v>331</v>
      </c>
      <c r="J22" s="23"/>
    </row>
    <row r="23" spans="1:10" s="28" customFormat="1" ht="42" customHeight="1">
      <c r="A23" s="30">
        <v>14</v>
      </c>
      <c r="B23" s="31" t="s">
        <v>111</v>
      </c>
      <c r="C23" s="27">
        <v>66.5</v>
      </c>
      <c r="D23" s="164">
        <v>31</v>
      </c>
      <c r="E23" s="142">
        <f t="shared" si="0"/>
        <v>2061.5</v>
      </c>
      <c r="F23" s="29" t="s">
        <v>287</v>
      </c>
      <c r="J23" s="23"/>
    </row>
    <row r="24" spans="1:10" s="28" customFormat="1" ht="42" customHeight="1">
      <c r="A24" s="30">
        <v>15</v>
      </c>
      <c r="B24" s="31" t="s">
        <v>112</v>
      </c>
      <c r="C24" s="27">
        <v>338</v>
      </c>
      <c r="D24" s="164">
        <v>31</v>
      </c>
      <c r="E24" s="142">
        <f t="shared" si="0"/>
        <v>10478</v>
      </c>
      <c r="F24" s="29"/>
      <c r="J24" s="23"/>
    </row>
    <row r="25" spans="1:10" s="28" customFormat="1" ht="42" customHeight="1">
      <c r="A25" s="30">
        <v>16</v>
      </c>
      <c r="B25" s="31" t="s">
        <v>113</v>
      </c>
      <c r="C25" s="27">
        <v>76.497706691755852</v>
      </c>
      <c r="D25" s="164">
        <v>31</v>
      </c>
      <c r="E25" s="142">
        <f t="shared" si="0"/>
        <v>2371.4289074444314</v>
      </c>
      <c r="F25" s="29"/>
      <c r="J25" s="23"/>
    </row>
    <row r="26" spans="1:10" s="28" customFormat="1" ht="42" customHeight="1">
      <c r="A26" s="30">
        <v>17</v>
      </c>
      <c r="B26" s="31" t="s">
        <v>114</v>
      </c>
      <c r="C26" s="27">
        <v>65</v>
      </c>
      <c r="D26" s="164">
        <v>31</v>
      </c>
      <c r="E26" s="142">
        <f t="shared" si="0"/>
        <v>2015</v>
      </c>
      <c r="F26" s="29"/>
      <c r="J26" s="23"/>
    </row>
    <row r="27" spans="1:10" s="28" customFormat="1" ht="42" customHeight="1">
      <c r="A27" s="30">
        <v>18</v>
      </c>
      <c r="B27" s="31" t="s">
        <v>115</v>
      </c>
      <c r="C27" s="27">
        <v>82.764705882352942</v>
      </c>
      <c r="D27" s="164">
        <v>31</v>
      </c>
      <c r="E27" s="142">
        <f t="shared" si="0"/>
        <v>2565.705882352941</v>
      </c>
      <c r="F27" s="29" t="s">
        <v>287</v>
      </c>
      <c r="J27" s="23"/>
    </row>
    <row r="28" spans="1:10" s="28" customFormat="1" ht="42" customHeight="1">
      <c r="A28" s="30">
        <v>19</v>
      </c>
      <c r="B28" s="31" t="s">
        <v>116</v>
      </c>
      <c r="C28" s="27">
        <v>67</v>
      </c>
      <c r="D28" s="164">
        <v>31</v>
      </c>
      <c r="E28" s="142">
        <f t="shared" si="0"/>
        <v>2077</v>
      </c>
      <c r="F28" s="29" t="s">
        <v>287</v>
      </c>
      <c r="J28" s="23"/>
    </row>
    <row r="29" spans="1:10" s="28" customFormat="1" ht="42" customHeight="1">
      <c r="A29" s="30">
        <v>20</v>
      </c>
      <c r="B29" s="31" t="s">
        <v>117</v>
      </c>
      <c r="C29" s="27">
        <v>65.555555555555557</v>
      </c>
      <c r="D29" s="164">
        <v>31</v>
      </c>
      <c r="E29" s="142">
        <f t="shared" si="0"/>
        <v>2032.2222222222222</v>
      </c>
      <c r="F29" s="29" t="s">
        <v>287</v>
      </c>
      <c r="J29" s="23"/>
    </row>
    <row r="30" spans="1:10" s="28" customFormat="1" ht="42" customHeight="1">
      <c r="A30" s="30">
        <v>21</v>
      </c>
      <c r="B30" s="31" t="s">
        <v>119</v>
      </c>
      <c r="C30" s="27">
        <v>90.666666666666671</v>
      </c>
      <c r="D30" s="164">
        <v>31</v>
      </c>
      <c r="E30" s="142">
        <f t="shared" si="0"/>
        <v>2810.666666666667</v>
      </c>
      <c r="F30" s="29" t="s">
        <v>287</v>
      </c>
      <c r="J30" s="23"/>
    </row>
    <row r="31" spans="1:10" s="28" customFormat="1" ht="42" customHeight="1">
      <c r="A31" s="30">
        <v>22</v>
      </c>
      <c r="B31" s="31" t="s">
        <v>120</v>
      </c>
      <c r="C31" s="27">
        <v>72.777777777777771</v>
      </c>
      <c r="D31" s="164">
        <v>31</v>
      </c>
      <c r="E31" s="142">
        <f t="shared" si="0"/>
        <v>2256.1111111111109</v>
      </c>
      <c r="F31" s="29"/>
      <c r="J31" s="23"/>
    </row>
    <row r="32" spans="1:10" s="28" customFormat="1" ht="42" customHeight="1">
      <c r="A32" s="30">
        <v>23</v>
      </c>
      <c r="B32" s="31" t="s">
        <v>121</v>
      </c>
      <c r="C32" s="27">
        <v>35.111111111111114</v>
      </c>
      <c r="D32" s="164">
        <v>31</v>
      </c>
      <c r="E32" s="142">
        <f t="shared" si="0"/>
        <v>1088.4444444444446</v>
      </c>
      <c r="F32" s="29"/>
      <c r="J32" s="23"/>
    </row>
    <row r="33" spans="1:10" s="28" customFormat="1" ht="42" customHeight="1">
      <c r="A33" s="30">
        <v>24</v>
      </c>
      <c r="B33" s="31" t="s">
        <v>123</v>
      </c>
      <c r="C33" s="27">
        <v>33.823529411764703</v>
      </c>
      <c r="D33" s="164">
        <v>31</v>
      </c>
      <c r="E33" s="142">
        <f t="shared" si="0"/>
        <v>1048.5294117647059</v>
      </c>
      <c r="F33" s="29"/>
      <c r="J33" s="23"/>
    </row>
    <row r="34" spans="1:10" s="28" customFormat="1" ht="42" customHeight="1">
      <c r="A34" s="30">
        <v>25</v>
      </c>
      <c r="B34" s="31" t="s">
        <v>124</v>
      </c>
      <c r="C34" s="27">
        <v>73.235294117647058</v>
      </c>
      <c r="D34" s="164">
        <v>31</v>
      </c>
      <c r="E34" s="142">
        <f t="shared" si="0"/>
        <v>2270.294117647059</v>
      </c>
      <c r="F34" s="29"/>
      <c r="J34" s="23"/>
    </row>
    <row r="35" spans="1:10" s="28" customFormat="1" ht="42" customHeight="1">
      <c r="A35" s="30">
        <v>26</v>
      </c>
      <c r="B35" s="31" t="s">
        <v>125</v>
      </c>
      <c r="C35" s="27">
        <v>28</v>
      </c>
      <c r="D35" s="164">
        <v>31</v>
      </c>
      <c r="E35" s="142">
        <f t="shared" si="0"/>
        <v>868</v>
      </c>
      <c r="F35" s="29" t="s">
        <v>287</v>
      </c>
      <c r="J35" s="23"/>
    </row>
    <row r="36" spans="1:10" s="28" customFormat="1" ht="42" customHeight="1">
      <c r="A36" s="30">
        <v>1</v>
      </c>
      <c r="B36" s="31" t="s">
        <v>126</v>
      </c>
      <c r="C36" s="27">
        <v>76.80952380952381</v>
      </c>
      <c r="D36" s="164">
        <v>31</v>
      </c>
      <c r="E36" s="142">
        <f t="shared" si="0"/>
        <v>2381.0952380952381</v>
      </c>
      <c r="F36" s="29"/>
      <c r="J36" s="23"/>
    </row>
    <row r="37" spans="1:10" s="28" customFormat="1" ht="42" customHeight="1">
      <c r="A37" s="30">
        <v>2</v>
      </c>
      <c r="B37" s="31" t="s">
        <v>38</v>
      </c>
      <c r="C37" s="27">
        <v>71.8</v>
      </c>
      <c r="D37" s="164">
        <v>31</v>
      </c>
      <c r="E37" s="142">
        <f t="shared" si="0"/>
        <v>2225.7999999999997</v>
      </c>
      <c r="F37" s="29"/>
    </row>
    <row r="38" spans="1:10" s="28" customFormat="1" ht="42" customHeight="1">
      <c r="A38" s="30">
        <v>3</v>
      </c>
      <c r="B38" s="39" t="s">
        <v>128</v>
      </c>
      <c r="C38" s="175">
        <v>71.80952380952381</v>
      </c>
      <c r="D38" s="164">
        <v>31</v>
      </c>
      <c r="E38" s="142">
        <f t="shared" si="0"/>
        <v>2226.0952380952381</v>
      </c>
      <c r="F38" s="29"/>
    </row>
    <row r="39" spans="1:10" s="28" customFormat="1" ht="42" customHeight="1">
      <c r="A39" s="30">
        <v>4</v>
      </c>
      <c r="B39" s="39" t="s">
        <v>50</v>
      </c>
      <c r="C39" s="175">
        <v>201.33333333333334</v>
      </c>
      <c r="D39" s="164">
        <v>31</v>
      </c>
      <c r="E39" s="142">
        <f t="shared" si="0"/>
        <v>6241.3333333333339</v>
      </c>
      <c r="F39" s="29"/>
    </row>
    <row r="40" spans="1:10" s="28" customFormat="1" ht="42" customHeight="1">
      <c r="A40" s="30">
        <v>5</v>
      </c>
      <c r="B40" s="39" t="s">
        <v>129</v>
      </c>
      <c r="C40" s="175">
        <v>45.80952380952381</v>
      </c>
      <c r="D40" s="164">
        <v>31</v>
      </c>
      <c r="E40" s="142">
        <f t="shared" si="0"/>
        <v>1420.0952380952381</v>
      </c>
      <c r="F40" s="29"/>
    </row>
    <row r="41" spans="1:10" s="28" customFormat="1" ht="42" customHeight="1">
      <c r="A41" s="30">
        <v>6</v>
      </c>
      <c r="B41" s="39" t="s">
        <v>130</v>
      </c>
      <c r="C41" s="175">
        <v>45.952380952380949</v>
      </c>
      <c r="D41" s="164">
        <v>31</v>
      </c>
      <c r="E41" s="142">
        <f t="shared" si="0"/>
        <v>1424.5238095238094</v>
      </c>
      <c r="F41" s="29"/>
    </row>
    <row r="42" spans="1:10" s="28" customFormat="1" ht="42" customHeight="1">
      <c r="A42" s="30">
        <v>7</v>
      </c>
      <c r="B42" s="39" t="s">
        <v>54</v>
      </c>
      <c r="C42" s="176">
        <v>80.263157894736835</v>
      </c>
      <c r="D42" s="164">
        <v>31</v>
      </c>
      <c r="E42" s="142">
        <f t="shared" si="0"/>
        <v>2488.1578947368421</v>
      </c>
      <c r="F42" s="29" t="s">
        <v>289</v>
      </c>
    </row>
    <row r="43" spans="1:10" s="28" customFormat="1" ht="42" customHeight="1">
      <c r="A43" s="30">
        <v>8</v>
      </c>
      <c r="B43" s="40" t="s">
        <v>131</v>
      </c>
      <c r="C43" s="175">
        <v>24.454545454545453</v>
      </c>
      <c r="D43" s="164">
        <v>31</v>
      </c>
      <c r="E43" s="142">
        <f t="shared" si="0"/>
        <v>758.09090909090901</v>
      </c>
      <c r="F43" s="29" t="s">
        <v>332</v>
      </c>
    </row>
    <row r="44" spans="1:10" s="28" customFormat="1" ht="42" customHeight="1">
      <c r="A44" s="30">
        <v>9</v>
      </c>
      <c r="B44" s="40" t="s">
        <v>92</v>
      </c>
      <c r="C44" s="175">
        <v>69.761904761904759</v>
      </c>
      <c r="D44" s="164">
        <v>31</v>
      </c>
      <c r="E44" s="142">
        <f t="shared" si="0"/>
        <v>2162.6190476190477</v>
      </c>
      <c r="F44" s="29"/>
    </row>
    <row r="45" spans="1:10" s="28" customFormat="1" ht="42" customHeight="1">
      <c r="A45" s="30">
        <v>10</v>
      </c>
      <c r="B45" s="39" t="s">
        <v>93</v>
      </c>
      <c r="C45" s="175">
        <v>66.857142857142861</v>
      </c>
      <c r="D45" s="164">
        <v>31</v>
      </c>
      <c r="E45" s="142">
        <f t="shared" si="0"/>
        <v>2072.5714285714289</v>
      </c>
      <c r="F45" s="29"/>
    </row>
    <row r="46" spans="1:10" s="28" customFormat="1" ht="42" customHeight="1">
      <c r="A46" s="30">
        <v>11</v>
      </c>
      <c r="B46" s="39" t="s">
        <v>179</v>
      </c>
      <c r="C46" s="175">
        <v>113.9047619047619</v>
      </c>
      <c r="D46" s="164">
        <v>31</v>
      </c>
      <c r="E46" s="142">
        <f t="shared" si="0"/>
        <v>3531.0476190476188</v>
      </c>
      <c r="F46" s="29" t="s">
        <v>287</v>
      </c>
    </row>
    <row r="47" spans="1:10" s="28" customFormat="1" ht="42" customHeight="1">
      <c r="A47" s="30">
        <v>12</v>
      </c>
      <c r="B47" s="39" t="s">
        <v>146</v>
      </c>
      <c r="C47" s="175">
        <v>70.952380952380949</v>
      </c>
      <c r="D47" s="164">
        <v>31</v>
      </c>
      <c r="E47" s="142">
        <f t="shared" si="0"/>
        <v>2199.5238095238096</v>
      </c>
      <c r="F47" s="29"/>
    </row>
    <row r="48" spans="1:10" s="28" customFormat="1" ht="42" customHeight="1">
      <c r="A48" s="30">
        <v>13</v>
      </c>
      <c r="B48" s="39" t="s">
        <v>151</v>
      </c>
      <c r="C48" s="175">
        <v>73.571428571428598</v>
      </c>
      <c r="D48" s="164">
        <v>31</v>
      </c>
      <c r="E48" s="142">
        <f t="shared" si="0"/>
        <v>2280.7142857142867</v>
      </c>
      <c r="F48" s="29"/>
    </row>
    <row r="49" spans="1:7" s="28" customFormat="1" ht="42" customHeight="1" thickBot="1">
      <c r="A49" s="30">
        <v>14</v>
      </c>
      <c r="B49" s="41" t="s">
        <v>178</v>
      </c>
      <c r="C49" s="177">
        <v>46.238095238095241</v>
      </c>
      <c r="D49" s="164">
        <v>31</v>
      </c>
      <c r="E49" s="142">
        <f t="shared" si="0"/>
        <v>1433.3809523809525</v>
      </c>
      <c r="F49" s="29"/>
    </row>
    <row r="50" spans="1:7" s="28" customFormat="1" ht="21" customHeight="1">
      <c r="A50" s="33"/>
      <c r="B50" s="33"/>
      <c r="F50" s="33"/>
    </row>
    <row r="51" spans="1:7" s="28" customFormat="1" ht="20.25">
      <c r="A51" s="33"/>
      <c r="B51" s="33"/>
      <c r="F51" s="33"/>
    </row>
    <row r="52" spans="1:7" s="28" customFormat="1" ht="20.25">
      <c r="A52" s="33"/>
      <c r="B52" s="33"/>
      <c r="C52" s="35"/>
      <c r="D52" s="35"/>
      <c r="F52" s="34"/>
      <c r="G52" s="34"/>
    </row>
    <row r="53" spans="1:7" s="28" customFormat="1" ht="20.25" customHeight="1">
      <c r="A53" s="33"/>
      <c r="B53" s="33"/>
      <c r="C53" s="35"/>
      <c r="D53" s="35"/>
      <c r="F53" s="33"/>
    </row>
    <row r="54" spans="1:7" s="28" customFormat="1" ht="20.25" customHeight="1">
      <c r="A54" s="33"/>
      <c r="B54" s="33"/>
      <c r="F54" s="33"/>
    </row>
    <row r="55" spans="1:7" s="32" customFormat="1" ht="21" customHeight="1">
      <c r="C55" s="34"/>
      <c r="D55" s="34"/>
      <c r="E55" s="28"/>
      <c r="F55" s="35"/>
    </row>
    <row r="56" spans="1:7" s="32" customFormat="1" ht="20.25" customHeight="1">
      <c r="C56" s="34"/>
      <c r="D56" s="34"/>
      <c r="E56" s="28"/>
      <c r="F56" s="35"/>
    </row>
    <row r="57" spans="1:7" ht="20.25">
      <c r="C57" s="34"/>
      <c r="D57" s="34"/>
      <c r="E57" s="32"/>
      <c r="F57" s="32"/>
    </row>
    <row r="58" spans="1:7" ht="20.25">
      <c r="C58" s="32"/>
      <c r="D58" s="32"/>
      <c r="E58" s="32"/>
      <c r="F58" s="36"/>
    </row>
    <row r="59" spans="1:7" ht="20.25">
      <c r="C59" s="32"/>
      <c r="D59" s="32"/>
      <c r="E59" s="32"/>
      <c r="F59" s="36"/>
    </row>
    <row r="60" spans="1:7" ht="20.25">
      <c r="C60" s="35"/>
      <c r="D60" s="35"/>
      <c r="E60" s="28"/>
      <c r="F60" s="4"/>
    </row>
    <row r="61" spans="1:7">
      <c r="C61" s="4"/>
      <c r="D61" s="4"/>
      <c r="E61" s="4"/>
      <c r="F61" s="4"/>
    </row>
    <row r="62" spans="1:7">
      <c r="C62" s="4"/>
      <c r="D62" s="4"/>
      <c r="E62" s="4"/>
      <c r="F62" s="4"/>
    </row>
    <row r="63" spans="1:7" ht="20.25">
      <c r="C63" s="35"/>
      <c r="D63" s="35"/>
      <c r="E63" s="28"/>
      <c r="F63" s="4"/>
    </row>
  </sheetData>
  <autoFilter ref="A9:F50" xr:uid="{00000000-0009-0000-0000-000003000000}"/>
  <mergeCells count="7">
    <mergeCell ref="E3:E8"/>
    <mergeCell ref="C1:E2"/>
    <mergeCell ref="F1:F8"/>
    <mergeCell ref="C3:C8"/>
    <mergeCell ref="D3:D8"/>
    <mergeCell ref="B1:B8"/>
    <mergeCell ref="A1:A8"/>
  </mergeCells>
  <phoneticPr fontId="57" type="noConversion"/>
  <printOptions horizontalCentered="1" verticalCentered="1"/>
  <pageMargins left="0.19685039370078741" right="0.19685039370078741" top="0.74803149606299213" bottom="0.74803149606299213" header="0" footer="0"/>
  <pageSetup paperSize="8" scale="26" orientation="landscape" r:id="rId1"/>
  <headerFooter alignWithMargins="0"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tabColor indexed="16"/>
    <pageSetUpPr fitToPage="1"/>
  </sheetPr>
  <dimension ref="A1:DA156"/>
  <sheetViews>
    <sheetView tabSelected="1" showWhiteSpace="0" view="pageBreakPreview" zoomScale="30" zoomScaleNormal="23" zoomScaleSheetLayoutView="30" zoomScalePageLayoutView="25" workbookViewId="0">
      <pane xSplit="3" ySplit="12" topLeftCell="D13" activePane="bottomRight" state="frozen"/>
      <selection pane="topRight" activeCell="F1" sqref="F1"/>
      <selection pane="bottomLeft" activeCell="A25" sqref="A25"/>
      <selection pane="bottomRight" activeCell="G162" sqref="G162"/>
    </sheetView>
  </sheetViews>
  <sheetFormatPr defaultRowHeight="31.5" customHeight="1" outlineLevelRow="1"/>
  <cols>
    <col min="1" max="1" width="12.42578125" style="131" customWidth="1"/>
    <col min="2" max="2" width="17.28515625" style="131" customWidth="1"/>
    <col min="3" max="3" width="33.85546875" style="131" customWidth="1"/>
    <col min="4" max="5" width="23" style="144" customWidth="1"/>
    <col min="6" max="6" width="19.42578125" style="144" customWidth="1"/>
    <col min="7" max="7" width="239.5703125" style="160" customWidth="1"/>
    <col min="8" max="8" width="2.140625" style="46" customWidth="1"/>
    <col min="9" max="10" width="9.140625" style="46" hidden="1" customWidth="1"/>
    <col min="11" max="11" width="25.7109375" style="46" hidden="1" customWidth="1"/>
    <col min="12" max="12" width="24" style="46" hidden="1" customWidth="1"/>
    <col min="13" max="16" width="9.140625" style="46" hidden="1" customWidth="1"/>
    <col min="17" max="19" width="9.140625" style="53" hidden="1" customWidth="1"/>
    <col min="20" max="20" width="14.85546875" style="52" hidden="1" customWidth="1"/>
    <col min="21" max="21" width="17.140625" style="52" hidden="1" customWidth="1"/>
    <col min="22" max="22" width="14.28515625" style="52" hidden="1" customWidth="1"/>
    <col min="23" max="23" width="16" style="52" hidden="1" customWidth="1"/>
    <col min="24" max="27" width="9.140625" style="52" hidden="1" customWidth="1"/>
    <col min="28" max="28" width="19.28515625" style="52" hidden="1" customWidth="1"/>
    <col min="29" max="29" width="24" style="52" hidden="1" customWidth="1"/>
    <col min="30" max="30" width="134.140625" style="46" hidden="1" customWidth="1"/>
    <col min="31" max="33" width="9.140625" style="46" hidden="1" customWidth="1"/>
    <col min="34" max="34" width="25.7109375" style="52" hidden="1" customWidth="1"/>
    <col min="35" max="35" width="22.28515625" style="52" hidden="1" customWidth="1"/>
    <col min="36" max="36" width="63" style="52" hidden="1" customWidth="1"/>
    <col min="37" max="38" width="22.28515625" style="52" hidden="1" customWidth="1"/>
    <col min="39" max="39" width="39.42578125" style="52" hidden="1" customWidth="1"/>
    <col min="40" max="40" width="32" style="52" hidden="1" customWidth="1"/>
    <col min="41" max="50" width="22.28515625" style="52" hidden="1" customWidth="1"/>
    <col min="51" max="51" width="31.42578125" style="52" hidden="1" customWidth="1"/>
    <col min="52" max="54" width="22.28515625" style="52" hidden="1" customWidth="1"/>
    <col min="55" max="55" width="38.85546875" style="52" hidden="1" customWidth="1"/>
    <col min="56" max="56" width="84" style="52" hidden="1" customWidth="1"/>
    <col min="57" max="59" width="22.28515625" style="52" hidden="1" customWidth="1"/>
    <col min="60" max="60" width="9.140625" style="46" customWidth="1"/>
    <col min="61" max="16384" width="9.140625" style="46"/>
  </cols>
  <sheetData>
    <row r="1" spans="1:59" s="49" customFormat="1" ht="15" customHeight="1" outlineLevel="1">
      <c r="A1" s="47"/>
      <c r="B1" s="47"/>
      <c r="C1" s="47"/>
      <c r="D1" s="145"/>
      <c r="E1" s="145"/>
      <c r="F1" s="145"/>
      <c r="G1" s="158"/>
      <c r="Q1" s="51"/>
      <c r="R1" s="51"/>
      <c r="S1" s="51"/>
      <c r="T1" s="50"/>
      <c r="U1" s="50"/>
      <c r="V1" s="50"/>
      <c r="W1" s="50"/>
      <c r="X1" s="50"/>
      <c r="Y1" s="50"/>
      <c r="Z1" s="50"/>
      <c r="AA1" s="50"/>
      <c r="AB1" s="50"/>
      <c r="AC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</row>
    <row r="2" spans="1:59" s="49" customFormat="1" ht="15" customHeight="1" outlineLevel="1" thickBot="1">
      <c r="A2" s="47"/>
      <c r="B2" s="47"/>
      <c r="C2" s="47"/>
      <c r="D2" s="145"/>
      <c r="E2" s="145"/>
      <c r="F2" s="145"/>
      <c r="G2" s="158"/>
      <c r="Q2" s="51"/>
      <c r="R2" s="51"/>
      <c r="S2" s="51"/>
      <c r="T2" s="50"/>
      <c r="U2" s="50"/>
      <c r="V2" s="50"/>
      <c r="W2" s="50"/>
      <c r="X2" s="50"/>
      <c r="Y2" s="50"/>
      <c r="Z2" s="50"/>
      <c r="AA2" s="50"/>
      <c r="AB2" s="50"/>
      <c r="AC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</row>
    <row r="3" spans="1:59" s="54" customFormat="1" ht="69" customHeight="1">
      <c r="A3" s="222" t="s">
        <v>25</v>
      </c>
      <c r="B3" s="219" t="s">
        <v>26</v>
      </c>
      <c r="C3" s="219" t="s">
        <v>27</v>
      </c>
      <c r="D3" s="213"/>
      <c r="E3" s="213"/>
      <c r="F3" s="213"/>
      <c r="G3" s="214"/>
      <c r="Q3" s="51"/>
      <c r="R3" s="51"/>
      <c r="S3" s="51"/>
      <c r="T3" s="50"/>
      <c r="U3" s="50"/>
      <c r="V3" s="50"/>
      <c r="W3" s="50"/>
      <c r="X3" s="50"/>
      <c r="Y3" s="50"/>
      <c r="Z3" s="50"/>
      <c r="AA3" s="50"/>
      <c r="AB3" s="50"/>
      <c r="AC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</row>
    <row r="4" spans="1:59" s="54" customFormat="1" ht="69" customHeight="1">
      <c r="A4" s="223"/>
      <c r="B4" s="220"/>
      <c r="C4" s="220"/>
      <c r="D4" s="215" t="s">
        <v>10</v>
      </c>
      <c r="E4" s="216"/>
      <c r="F4" s="210" t="s">
        <v>169</v>
      </c>
      <c r="G4" s="229" t="s">
        <v>191</v>
      </c>
      <c r="Q4" s="51"/>
      <c r="R4" s="51"/>
      <c r="S4" s="51"/>
      <c r="T4" s="50"/>
      <c r="U4" s="50"/>
      <c r="V4" s="50"/>
      <c r="W4" s="50"/>
      <c r="X4" s="50"/>
      <c r="Y4" s="50"/>
      <c r="Z4" s="50"/>
      <c r="AA4" s="50"/>
      <c r="AB4" s="50"/>
      <c r="AC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1:59" s="54" customFormat="1" ht="306" customHeight="1">
      <c r="A5" s="223"/>
      <c r="B5" s="220"/>
      <c r="C5" s="220"/>
      <c r="D5" s="217"/>
      <c r="E5" s="218"/>
      <c r="F5" s="211"/>
      <c r="G5" s="230"/>
      <c r="Q5" s="51"/>
      <c r="R5" s="51"/>
      <c r="S5" s="51"/>
      <c r="T5" s="50"/>
      <c r="U5" s="50"/>
      <c r="V5" s="50"/>
      <c r="W5" s="50"/>
      <c r="X5" s="50"/>
      <c r="Y5" s="50"/>
      <c r="Z5" s="50"/>
      <c r="AA5" s="50"/>
      <c r="AB5" s="50"/>
      <c r="AC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1:59" s="54" customFormat="1" ht="6" customHeight="1">
      <c r="A6" s="223"/>
      <c r="B6" s="220"/>
      <c r="C6" s="220"/>
      <c r="D6" s="210" t="s">
        <v>28</v>
      </c>
      <c r="E6" s="210" t="s">
        <v>29</v>
      </c>
      <c r="F6" s="211"/>
      <c r="G6" s="230"/>
      <c r="Q6" s="51"/>
      <c r="R6" s="51"/>
      <c r="S6" s="51"/>
      <c r="T6" s="50"/>
      <c r="U6" s="50"/>
      <c r="V6" s="50"/>
      <c r="W6" s="50"/>
      <c r="X6" s="50"/>
      <c r="Y6" s="50"/>
      <c r="Z6" s="50"/>
      <c r="AA6" s="50"/>
      <c r="AB6" s="50"/>
      <c r="AC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</row>
    <row r="7" spans="1:59" s="54" customFormat="1" ht="66" customHeight="1">
      <c r="A7" s="223"/>
      <c r="B7" s="220"/>
      <c r="C7" s="220"/>
      <c r="D7" s="211"/>
      <c r="E7" s="211"/>
      <c r="F7" s="211"/>
      <c r="G7" s="230"/>
      <c r="Q7" s="51"/>
      <c r="R7" s="51"/>
      <c r="S7" s="51"/>
      <c r="T7" s="50"/>
      <c r="U7" s="50"/>
      <c r="V7" s="50"/>
      <c r="W7" s="50"/>
      <c r="X7" s="50"/>
      <c r="Y7" s="50"/>
      <c r="Z7" s="50"/>
      <c r="AA7" s="50"/>
      <c r="AB7" s="50"/>
      <c r="AC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</row>
    <row r="8" spans="1:59" s="54" customFormat="1" ht="66" customHeight="1">
      <c r="A8" s="223"/>
      <c r="B8" s="220"/>
      <c r="C8" s="220"/>
      <c r="D8" s="211"/>
      <c r="E8" s="211"/>
      <c r="F8" s="211"/>
      <c r="G8" s="230"/>
      <c r="Q8" s="51"/>
      <c r="R8" s="51"/>
      <c r="S8" s="51"/>
      <c r="T8" s="50"/>
      <c r="U8" s="50"/>
      <c r="V8" s="50"/>
      <c r="W8" s="50"/>
      <c r="X8" s="50"/>
      <c r="Y8" s="50"/>
      <c r="Z8" s="50"/>
      <c r="AA8" s="50"/>
      <c r="AB8" s="50"/>
      <c r="AC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</row>
    <row r="9" spans="1:59" s="54" customFormat="1" ht="66" customHeight="1">
      <c r="A9" s="223"/>
      <c r="B9" s="220"/>
      <c r="C9" s="220"/>
      <c r="D9" s="211"/>
      <c r="E9" s="211"/>
      <c r="F9" s="211"/>
      <c r="G9" s="230"/>
      <c r="Q9" s="51"/>
      <c r="R9" s="51"/>
      <c r="S9" s="51"/>
      <c r="T9" s="50"/>
      <c r="U9" s="50"/>
      <c r="V9" s="50"/>
      <c r="W9" s="50"/>
      <c r="X9" s="50"/>
      <c r="Y9" s="50"/>
      <c r="Z9" s="50"/>
      <c r="AA9" s="50"/>
      <c r="AB9" s="50"/>
      <c r="AC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</row>
    <row r="10" spans="1:59" s="54" customFormat="1" ht="66" customHeight="1">
      <c r="A10" s="223"/>
      <c r="B10" s="220"/>
      <c r="C10" s="220"/>
      <c r="D10" s="211"/>
      <c r="E10" s="211"/>
      <c r="F10" s="211"/>
      <c r="G10" s="230"/>
      <c r="Q10" s="51"/>
      <c r="R10" s="51"/>
      <c r="S10" s="51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1:59" s="54" customFormat="1" ht="66" customHeight="1">
      <c r="A11" s="223"/>
      <c r="B11" s="220"/>
      <c r="C11" s="220"/>
      <c r="D11" s="211"/>
      <c r="E11" s="211"/>
      <c r="F11" s="211"/>
      <c r="G11" s="230"/>
      <c r="Q11" s="51"/>
      <c r="R11" s="51"/>
      <c r="S11" s="51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</row>
    <row r="12" spans="1:59" s="54" customFormat="1" ht="66" customHeight="1">
      <c r="A12" s="224"/>
      <c r="B12" s="221"/>
      <c r="C12" s="221"/>
      <c r="D12" s="212"/>
      <c r="E12" s="212"/>
      <c r="F12" s="212"/>
      <c r="G12" s="231"/>
      <c r="H12" s="55" t="s">
        <v>195</v>
      </c>
      <c r="K12" s="228" t="s">
        <v>217</v>
      </c>
      <c r="L12" s="228" t="s">
        <v>218</v>
      </c>
      <c r="Q12" s="51"/>
      <c r="R12" s="51"/>
      <c r="S12" s="51"/>
      <c r="T12" s="55" t="s">
        <v>192</v>
      </c>
      <c r="U12" s="55" t="s">
        <v>193</v>
      </c>
      <c r="V12" s="55" t="s">
        <v>194</v>
      </c>
      <c r="W12" s="55" t="s">
        <v>196</v>
      </c>
      <c r="X12" s="50"/>
      <c r="Y12" s="50"/>
      <c r="Z12" s="50"/>
      <c r="AA12" s="50"/>
      <c r="AB12" s="50"/>
      <c r="AC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</row>
    <row r="13" spans="1:59" s="44" customFormat="1" ht="66" customHeight="1">
      <c r="A13" s="56">
        <v>1</v>
      </c>
      <c r="B13" s="57">
        <v>2</v>
      </c>
      <c r="C13" s="57">
        <v>3</v>
      </c>
      <c r="D13" s="146">
        <v>32</v>
      </c>
      <c r="E13" s="146">
        <v>33</v>
      </c>
      <c r="F13" s="146">
        <v>34</v>
      </c>
      <c r="G13" s="159">
        <v>40</v>
      </c>
      <c r="H13" s="55"/>
      <c r="K13" s="228"/>
      <c r="L13" s="228"/>
      <c r="Q13" s="59"/>
      <c r="R13" s="59"/>
      <c r="S13" s="59"/>
      <c r="T13" s="55" t="s">
        <v>192</v>
      </c>
      <c r="U13" s="55" t="s">
        <v>193</v>
      </c>
      <c r="V13" s="55" t="s">
        <v>194</v>
      </c>
      <c r="W13" s="55" t="s">
        <v>196</v>
      </c>
      <c r="X13" s="58"/>
      <c r="Y13" s="58"/>
      <c r="Z13" s="58"/>
      <c r="AA13" s="58"/>
      <c r="AB13" s="58"/>
      <c r="AC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</row>
    <row r="14" spans="1:59" s="54" customFormat="1" ht="77.25" customHeight="1">
      <c r="A14" s="137">
        <v>1</v>
      </c>
      <c r="B14" s="138" t="s">
        <v>30</v>
      </c>
      <c r="C14" s="149" t="s">
        <v>56</v>
      </c>
      <c r="D14" s="162">
        <f t="shared" ref="D14:D77" si="0">(E14/0.83)/((100-F14)/100)</f>
        <v>0</v>
      </c>
      <c r="E14" s="162"/>
      <c r="F14" s="165"/>
      <c r="G14" s="166" t="s">
        <v>291</v>
      </c>
      <c r="H14" s="42"/>
      <c r="K14" s="43" t="e">
        <f>#REF!-#REF!</f>
        <v>#REF!</v>
      </c>
      <c r="L14" s="43" t="e">
        <f>#REF!-#REF!</f>
        <v>#REF!</v>
      </c>
      <c r="Q14" s="51"/>
      <c r="R14" s="51"/>
      <c r="S14" s="51"/>
      <c r="T14" s="55">
        <v>437.4</v>
      </c>
      <c r="U14" s="55">
        <v>3608.95</v>
      </c>
      <c r="V14" s="55">
        <v>281.45</v>
      </c>
      <c r="W14" s="55" t="e">
        <f>T14-#REF!*(U14-#REF!+#REF!+V14)/10.32</f>
        <v>#REF!</v>
      </c>
      <c r="X14" s="50"/>
      <c r="Y14" s="50"/>
      <c r="Z14" s="50"/>
      <c r="AA14" s="50"/>
      <c r="AB14" s="50"/>
      <c r="AC14" s="50"/>
      <c r="AF14" s="54" t="s">
        <v>152</v>
      </c>
      <c r="AH14" s="62">
        <v>2</v>
      </c>
      <c r="AI14" s="63" t="s">
        <v>152</v>
      </c>
      <c r="AJ14" s="64"/>
      <c r="AK14" s="65"/>
      <c r="AL14" s="66">
        <v>2912.39</v>
      </c>
      <c r="AM14" s="63">
        <v>25</v>
      </c>
      <c r="AN14" s="67" t="s">
        <v>224</v>
      </c>
      <c r="AO14" s="63"/>
      <c r="AP14" s="68"/>
      <c r="AQ14" s="69"/>
      <c r="AR14" s="70"/>
      <c r="AS14" s="71"/>
      <c r="AT14" s="72"/>
      <c r="AU14" s="73"/>
      <c r="AV14" s="73"/>
      <c r="AW14" s="74"/>
      <c r="AX14" s="65"/>
      <c r="AY14" s="75">
        <v>2079.0417768530151</v>
      </c>
      <c r="AZ14" s="76">
        <v>52</v>
      </c>
      <c r="BA14" s="77">
        <v>65</v>
      </c>
      <c r="BB14" s="77">
        <v>73</v>
      </c>
      <c r="BC14" s="78"/>
      <c r="BD14" s="79">
        <v>40</v>
      </c>
      <c r="BE14" s="80"/>
      <c r="BF14" s="80"/>
      <c r="BG14" s="80"/>
    </row>
    <row r="15" spans="1:59" s="54" customFormat="1" ht="69.75" customHeight="1">
      <c r="A15" s="137">
        <v>2</v>
      </c>
      <c r="B15" s="138" t="s">
        <v>30</v>
      </c>
      <c r="C15" s="150" t="s">
        <v>9</v>
      </c>
      <c r="D15" s="162">
        <f t="shared" si="0"/>
        <v>0</v>
      </c>
      <c r="E15" s="162"/>
      <c r="F15" s="165"/>
      <c r="G15" s="166" t="s">
        <v>291</v>
      </c>
      <c r="H15" s="42"/>
      <c r="K15" s="43" t="e">
        <f>#REF!-#REF!</f>
        <v>#REF!</v>
      </c>
      <c r="L15" s="43" t="e">
        <f>#REF!-#REF!</f>
        <v>#REF!</v>
      </c>
      <c r="Q15" s="51"/>
      <c r="R15" s="51"/>
      <c r="S15" s="51"/>
      <c r="T15" s="55">
        <v>340.1</v>
      </c>
      <c r="U15" s="55">
        <v>3597.4</v>
      </c>
      <c r="V15" s="55">
        <v>269.89999999999998</v>
      </c>
      <c r="W15" s="55" t="e">
        <f>T15-#REF!*(U15-#REF!+#REF!+V15)/10.32</f>
        <v>#REF!</v>
      </c>
      <c r="X15" s="50"/>
      <c r="Y15" s="50"/>
      <c r="Z15" s="50"/>
      <c r="AA15" s="50"/>
      <c r="AB15" s="50"/>
      <c r="AC15" s="50"/>
      <c r="AF15" s="54" t="s">
        <v>157</v>
      </c>
      <c r="AH15" s="62">
        <v>3</v>
      </c>
      <c r="AI15" s="63" t="s">
        <v>157</v>
      </c>
      <c r="AJ15" s="64"/>
      <c r="AK15" s="65"/>
      <c r="AL15" s="66">
        <v>2712.5</v>
      </c>
      <c r="AM15" s="63">
        <v>100</v>
      </c>
      <c r="AN15" s="67" t="s">
        <v>226</v>
      </c>
      <c r="AO15" s="63"/>
      <c r="AP15" s="68"/>
      <c r="AQ15" s="81"/>
      <c r="AR15" s="70"/>
      <c r="AS15" s="71"/>
      <c r="AT15" s="72"/>
      <c r="AU15" s="73"/>
      <c r="AV15" s="73"/>
      <c r="AW15" s="74"/>
      <c r="AX15" s="65"/>
      <c r="AY15" s="75">
        <v>2082.7805037057797</v>
      </c>
      <c r="AZ15" s="76">
        <v>58</v>
      </c>
      <c r="BA15" s="77">
        <v>52</v>
      </c>
      <c r="BB15" s="77">
        <v>66</v>
      </c>
      <c r="BC15" s="78"/>
      <c r="BD15" s="79">
        <v>58</v>
      </c>
      <c r="BE15" s="80"/>
      <c r="BF15" s="80"/>
      <c r="BG15" s="80"/>
    </row>
    <row r="16" spans="1:59" s="54" customFormat="1" ht="85.5" customHeight="1">
      <c r="A16" s="137">
        <v>4</v>
      </c>
      <c r="B16" s="138" t="s">
        <v>30</v>
      </c>
      <c r="C16" s="150" t="s">
        <v>60</v>
      </c>
      <c r="D16" s="162">
        <f t="shared" si="0"/>
        <v>31.035240362424581</v>
      </c>
      <c r="E16" s="162">
        <v>5.9375070099372582</v>
      </c>
      <c r="F16" s="165">
        <v>76.95</v>
      </c>
      <c r="G16" s="166" t="s">
        <v>310</v>
      </c>
      <c r="H16" s="42"/>
      <c r="K16" s="43" t="e">
        <f>#REF!-#REF!</f>
        <v>#REF!</v>
      </c>
      <c r="L16" s="43" t="e">
        <f>#REF!-#REF!</f>
        <v>#REF!</v>
      </c>
      <c r="Q16" s="51"/>
      <c r="R16" s="51"/>
      <c r="S16" s="51"/>
      <c r="T16" s="55">
        <v>185.2</v>
      </c>
      <c r="U16" s="55">
        <v>3598.96</v>
      </c>
      <c r="V16" s="55">
        <v>274.15999999999997</v>
      </c>
      <c r="W16" s="55" t="e">
        <f>T16-#REF!*(U16-#REF!+#REF!+V16)/10.32</f>
        <v>#REF!</v>
      </c>
      <c r="X16" s="50"/>
      <c r="Y16" s="50"/>
      <c r="Z16" s="50"/>
      <c r="AA16" s="50"/>
      <c r="AB16" s="50"/>
      <c r="AC16" s="50"/>
      <c r="AF16" s="54" t="s">
        <v>209</v>
      </c>
      <c r="AH16" s="62">
        <v>6</v>
      </c>
      <c r="AI16" s="63" t="s">
        <v>160</v>
      </c>
      <c r="AJ16" s="64"/>
      <c r="AK16" s="65"/>
      <c r="AL16" s="66">
        <v>2998.28</v>
      </c>
      <c r="AM16" s="63">
        <v>100</v>
      </c>
      <c r="AN16" s="67" t="s">
        <v>226</v>
      </c>
      <c r="AO16" s="63"/>
      <c r="AP16" s="68"/>
      <c r="AQ16" s="69"/>
      <c r="AR16" s="70"/>
      <c r="AS16" s="71"/>
      <c r="AT16" s="72"/>
      <c r="AU16" s="73"/>
      <c r="AV16" s="73"/>
      <c r="AW16" s="74"/>
      <c r="AX16" s="65"/>
      <c r="AY16" s="75">
        <v>2062.2127115347294</v>
      </c>
      <c r="AZ16" s="76">
        <v>57</v>
      </c>
      <c r="BA16" s="77">
        <v>70</v>
      </c>
      <c r="BB16" s="77">
        <v>73</v>
      </c>
      <c r="BC16" s="78"/>
      <c r="BD16" s="79">
        <v>68</v>
      </c>
      <c r="BE16" s="80"/>
      <c r="BF16" s="80"/>
      <c r="BG16" s="80"/>
    </row>
    <row r="17" spans="1:59" s="54" customFormat="1" ht="94.5" customHeight="1">
      <c r="A17" s="137">
        <v>5</v>
      </c>
      <c r="B17" s="138" t="s">
        <v>30</v>
      </c>
      <c r="C17" s="150" t="s">
        <v>72</v>
      </c>
      <c r="D17" s="162">
        <f t="shared" si="0"/>
        <v>0</v>
      </c>
      <c r="E17" s="162"/>
      <c r="F17" s="165"/>
      <c r="G17" s="167" t="s">
        <v>311</v>
      </c>
      <c r="H17" s="42"/>
      <c r="K17" s="43" t="e">
        <f>#REF!-#REF!</f>
        <v>#REF!</v>
      </c>
      <c r="L17" s="43" t="e">
        <f>#REF!-#REF!</f>
        <v>#REF!</v>
      </c>
      <c r="Q17" s="51"/>
      <c r="R17" s="51"/>
      <c r="S17" s="51"/>
      <c r="T17" s="55">
        <v>193.7</v>
      </c>
      <c r="U17" s="55">
        <v>3601.48</v>
      </c>
      <c r="V17" s="55">
        <v>273.98</v>
      </c>
      <c r="W17" s="55" t="e">
        <f>T17-#REF!*(U17-#REF!+#REF!+V17)/10.32</f>
        <v>#REF!</v>
      </c>
      <c r="X17" s="50"/>
      <c r="Y17" s="50"/>
      <c r="Z17" s="50"/>
      <c r="AA17" s="50"/>
      <c r="AB17" s="50"/>
      <c r="AC17" s="50"/>
      <c r="AF17" s="54" t="s">
        <v>57</v>
      </c>
      <c r="AH17" s="62">
        <v>7</v>
      </c>
      <c r="AI17" s="63" t="s">
        <v>57</v>
      </c>
      <c r="AJ17" s="64"/>
      <c r="AK17" s="65"/>
      <c r="AL17" s="66">
        <v>3067.31</v>
      </c>
      <c r="AM17" s="63">
        <v>45</v>
      </c>
      <c r="AN17" s="67" t="s">
        <v>223</v>
      </c>
      <c r="AO17" s="63"/>
      <c r="AP17" s="68"/>
      <c r="AQ17" s="69"/>
      <c r="AR17" s="70"/>
      <c r="AS17" s="71"/>
      <c r="AT17" s="72"/>
      <c r="AU17" s="73"/>
      <c r="AV17" s="73"/>
      <c r="AW17" s="74"/>
      <c r="AX17" s="65"/>
      <c r="AY17" s="75" t="s">
        <v>243</v>
      </c>
      <c r="AZ17" s="76"/>
      <c r="BA17" s="77"/>
      <c r="BB17" s="77"/>
      <c r="BC17" s="78"/>
      <c r="BD17" s="79"/>
      <c r="BE17" s="80"/>
      <c r="BF17" s="80"/>
      <c r="BG17" s="80"/>
    </row>
    <row r="18" spans="1:59" s="54" customFormat="1" ht="94.5" customHeight="1">
      <c r="A18" s="137">
        <v>6</v>
      </c>
      <c r="B18" s="138" t="s">
        <v>30</v>
      </c>
      <c r="C18" s="150" t="s">
        <v>74</v>
      </c>
      <c r="D18" s="162">
        <f t="shared" si="0"/>
        <v>0</v>
      </c>
      <c r="E18" s="162"/>
      <c r="F18" s="165"/>
      <c r="G18" s="167" t="s">
        <v>312</v>
      </c>
      <c r="H18" s="42" t="e">
        <f>IF(#REF!="","",#REF!-((((#REF!-#REF!-(#REF!*(#REF!-#REF!-#REF!*(#REF!-#REF!)/#REF!)/10.32))*10.32)/#REF!*#REF!)/(#REF!-#REF!)))</f>
        <v>#REF!</v>
      </c>
      <c r="K18" s="43" t="e">
        <f>#REF!-#REF!</f>
        <v>#REF!</v>
      </c>
      <c r="L18" s="43" t="e">
        <f>#REF!-#REF!</f>
        <v>#REF!</v>
      </c>
      <c r="Q18" s="51"/>
      <c r="R18" s="51"/>
      <c r="S18" s="51"/>
      <c r="T18" s="55"/>
      <c r="U18" s="55">
        <v>3603.32</v>
      </c>
      <c r="V18" s="55">
        <v>275.82</v>
      </c>
      <c r="W18" s="55" t="e">
        <f>T18-#REF!*(U18-#REF!+#REF!+V18)/10.32</f>
        <v>#REF!</v>
      </c>
      <c r="X18" s="50"/>
      <c r="Y18" s="50"/>
      <c r="Z18" s="50"/>
      <c r="AA18" s="50"/>
      <c r="AB18" s="50"/>
      <c r="AC18" s="50"/>
      <c r="AF18" s="54" t="s">
        <v>206</v>
      </c>
      <c r="AH18" s="62">
        <v>8</v>
      </c>
      <c r="AI18" s="63" t="s">
        <v>206</v>
      </c>
      <c r="AJ18" s="64"/>
      <c r="AK18" s="65"/>
      <c r="AL18" s="66">
        <v>2977.16</v>
      </c>
      <c r="AM18" s="63">
        <v>60</v>
      </c>
      <c r="AN18" s="67" t="s">
        <v>229</v>
      </c>
      <c r="AO18" s="63"/>
      <c r="AP18" s="68"/>
      <c r="AQ18" s="69" t="s">
        <v>11</v>
      </c>
      <c r="AR18" s="70"/>
      <c r="AS18" s="71"/>
      <c r="AT18" s="72"/>
      <c r="AU18" s="73"/>
      <c r="AV18" s="73"/>
      <c r="AW18" s="74"/>
      <c r="AX18" s="65"/>
      <c r="AY18" s="75">
        <v>2237.4445219640006</v>
      </c>
      <c r="AZ18" s="76">
        <v>56</v>
      </c>
      <c r="BA18" s="77">
        <v>55</v>
      </c>
      <c r="BB18" s="77">
        <v>74</v>
      </c>
      <c r="BC18" s="78"/>
      <c r="BD18" s="79">
        <v>56</v>
      </c>
      <c r="BE18" s="80"/>
      <c r="BF18" s="80"/>
      <c r="BG18" s="80"/>
    </row>
    <row r="19" spans="1:59" s="54" customFormat="1" ht="87" customHeight="1">
      <c r="A19" s="137">
        <v>7</v>
      </c>
      <c r="B19" s="138" t="s">
        <v>30</v>
      </c>
      <c r="C19" s="150" t="s">
        <v>96</v>
      </c>
      <c r="D19" s="162">
        <f t="shared" si="0"/>
        <v>24.206967285149865</v>
      </c>
      <c r="E19" s="162">
        <v>20.091782846674388</v>
      </c>
      <c r="F19" s="165">
        <v>0</v>
      </c>
      <c r="G19" s="166"/>
      <c r="H19" s="42"/>
      <c r="K19" s="43" t="e">
        <f>#REF!-#REF!</f>
        <v>#REF!</v>
      </c>
      <c r="L19" s="43" t="e">
        <f>#REF!-#REF!</f>
        <v>#REF!</v>
      </c>
      <c r="Q19" s="51"/>
      <c r="R19" s="51"/>
      <c r="S19" s="51"/>
      <c r="T19" s="55"/>
      <c r="U19" s="55">
        <v>3555.1</v>
      </c>
      <c r="V19" s="55">
        <v>201.1</v>
      </c>
      <c r="W19" s="55" t="e">
        <f>T19-#REF!*(U19-#REF!+#REF!+V19)/10.32</f>
        <v>#REF!</v>
      </c>
      <c r="X19" s="50"/>
      <c r="Y19" s="50"/>
      <c r="Z19" s="50"/>
      <c r="AA19" s="50"/>
      <c r="AB19" s="50"/>
      <c r="AC19" s="50"/>
      <c r="AF19" s="54" t="s">
        <v>139</v>
      </c>
      <c r="AH19" s="62">
        <v>9</v>
      </c>
      <c r="AI19" s="63" t="s">
        <v>139</v>
      </c>
      <c r="AJ19" s="64"/>
      <c r="AK19" s="65"/>
      <c r="AL19" s="66">
        <v>2938.3</v>
      </c>
      <c r="AM19" s="63">
        <v>80</v>
      </c>
      <c r="AN19" s="67" t="s">
        <v>222</v>
      </c>
      <c r="AO19" s="63"/>
      <c r="AP19" s="68"/>
      <c r="AQ19" s="69" t="s">
        <v>11</v>
      </c>
      <c r="AR19" s="70"/>
      <c r="AS19" s="71"/>
      <c r="AT19" s="72"/>
      <c r="AU19" s="73"/>
      <c r="AV19" s="73"/>
      <c r="AW19" s="74"/>
      <c r="AX19" s="65"/>
      <c r="AY19" s="75">
        <v>2202.6885341533425</v>
      </c>
      <c r="AZ19" s="76">
        <v>58</v>
      </c>
      <c r="BA19" s="77">
        <v>55</v>
      </c>
      <c r="BB19" s="77">
        <v>81</v>
      </c>
      <c r="BC19" s="78"/>
      <c r="BD19" s="79">
        <v>67</v>
      </c>
      <c r="BE19" s="80"/>
      <c r="BF19" s="80"/>
      <c r="BG19" s="80"/>
    </row>
    <row r="20" spans="1:59" s="54" customFormat="1" ht="87" customHeight="1" thickBot="1">
      <c r="A20" s="137">
        <v>8</v>
      </c>
      <c r="B20" s="138" t="s">
        <v>30</v>
      </c>
      <c r="C20" s="150" t="s">
        <v>88</v>
      </c>
      <c r="D20" s="162">
        <f t="shared" si="0"/>
        <v>2.4096385542168677</v>
      </c>
      <c r="E20" s="162">
        <v>2</v>
      </c>
      <c r="F20" s="165"/>
      <c r="G20" s="166" t="s">
        <v>337</v>
      </c>
      <c r="H20" s="42"/>
      <c r="K20" s="43" t="e">
        <f>#REF!-#REF!</f>
        <v>#REF!</v>
      </c>
      <c r="L20" s="43" t="e">
        <f>#REF!-#REF!</f>
        <v>#REF!</v>
      </c>
      <c r="Q20" s="51"/>
      <c r="R20" s="51"/>
      <c r="S20" s="51"/>
      <c r="T20" s="55"/>
      <c r="U20" s="55">
        <v>3562.57</v>
      </c>
      <c r="V20" s="55">
        <v>208.57</v>
      </c>
      <c r="W20" s="55" t="e">
        <f>T20-#REF!*(U20-#REF!+#REF!+V20)/10.32</f>
        <v>#REF!</v>
      </c>
      <c r="X20" s="50"/>
      <c r="Y20" s="50"/>
      <c r="Z20" s="50"/>
      <c r="AA20" s="50"/>
      <c r="AB20" s="50"/>
      <c r="AC20" s="50"/>
      <c r="AF20" s="54" t="s">
        <v>207</v>
      </c>
      <c r="AH20" s="62">
        <v>10</v>
      </c>
      <c r="AI20" s="63" t="s">
        <v>207</v>
      </c>
      <c r="AJ20" s="64"/>
      <c r="AK20" s="65"/>
      <c r="AL20" s="66">
        <v>2876.32</v>
      </c>
      <c r="AM20" s="63">
        <v>80</v>
      </c>
      <c r="AN20" s="67" t="s">
        <v>222</v>
      </c>
      <c r="AO20" s="63"/>
      <c r="AP20" s="68"/>
      <c r="AQ20" s="69"/>
      <c r="AR20" s="70"/>
      <c r="AS20" s="71"/>
      <c r="AT20" s="72"/>
      <c r="AU20" s="73"/>
      <c r="AV20" s="73"/>
      <c r="AW20" s="74"/>
      <c r="AX20" s="65"/>
      <c r="AY20" s="75">
        <v>2626.3981357752718</v>
      </c>
      <c r="AZ20" s="76">
        <v>56</v>
      </c>
      <c r="BA20" s="77">
        <v>33</v>
      </c>
      <c r="BB20" s="77">
        <v>66</v>
      </c>
      <c r="BC20" s="78"/>
      <c r="BD20" s="79">
        <v>54</v>
      </c>
      <c r="BE20" s="80"/>
      <c r="BF20" s="80"/>
      <c r="BG20" s="80"/>
    </row>
    <row r="21" spans="1:59" s="48" customFormat="1" ht="77.25" customHeight="1" thickBot="1">
      <c r="A21" s="137">
        <v>9</v>
      </c>
      <c r="B21" s="138" t="s">
        <v>30</v>
      </c>
      <c r="C21" s="150" t="s">
        <v>150</v>
      </c>
      <c r="D21" s="162">
        <f t="shared" si="0"/>
        <v>22.290417583984656</v>
      </c>
      <c r="E21" s="162">
        <v>16.221148391267182</v>
      </c>
      <c r="F21" s="163">
        <v>12.323076923076922</v>
      </c>
      <c r="G21" s="166" t="s">
        <v>313</v>
      </c>
      <c r="H21" s="42"/>
      <c r="K21" s="43" t="e">
        <f>#REF!-#REF!</f>
        <v>#REF!</v>
      </c>
      <c r="L21" s="43" t="e">
        <f>#REF!-#REF!</f>
        <v>#REF!</v>
      </c>
      <c r="Q21" s="59"/>
      <c r="R21" s="59"/>
      <c r="S21" s="59"/>
      <c r="T21" s="55">
        <v>214.76</v>
      </c>
      <c r="U21" s="55">
        <v>3601.52</v>
      </c>
      <c r="V21" s="55">
        <v>274.02</v>
      </c>
      <c r="W21" s="55" t="e">
        <f>T21-#REF!*(U21-#REF!+#REF!+V21)/10.32</f>
        <v>#REF!</v>
      </c>
      <c r="X21" s="58"/>
      <c r="Y21" s="58"/>
      <c r="Z21" s="58"/>
      <c r="AA21" s="58"/>
      <c r="AB21" s="58"/>
      <c r="AC21" s="58"/>
      <c r="AH21" s="62"/>
      <c r="AI21" s="63"/>
      <c r="AJ21" s="64"/>
      <c r="AK21" s="65"/>
      <c r="AL21" s="66"/>
      <c r="AM21" s="63"/>
      <c r="AN21" s="67"/>
      <c r="AO21" s="63"/>
      <c r="AP21" s="68"/>
      <c r="AQ21" s="225"/>
      <c r="AR21" s="226"/>
      <c r="AS21" s="226"/>
      <c r="AT21" s="226"/>
      <c r="AU21" s="226"/>
      <c r="AV21" s="227"/>
      <c r="AW21" s="74"/>
      <c r="AX21" s="65"/>
      <c r="AY21" s="75"/>
      <c r="AZ21" s="76"/>
      <c r="BA21" s="208" t="s">
        <v>203</v>
      </c>
      <c r="BB21" s="209"/>
      <c r="BC21" s="78"/>
      <c r="BD21" s="79"/>
      <c r="BE21" s="80"/>
      <c r="BF21" s="80"/>
      <c r="BG21" s="80"/>
    </row>
    <row r="22" spans="1:59" s="48" customFormat="1" ht="75" customHeight="1">
      <c r="A22" s="137">
        <v>10</v>
      </c>
      <c r="B22" s="138" t="s">
        <v>30</v>
      </c>
      <c r="C22" s="150" t="s">
        <v>159</v>
      </c>
      <c r="D22" s="162">
        <f t="shared" si="0"/>
        <v>10.93426456819906</v>
      </c>
      <c r="E22" s="162">
        <v>6</v>
      </c>
      <c r="F22" s="165">
        <v>33.887500000000003</v>
      </c>
      <c r="G22" s="166" t="s">
        <v>314</v>
      </c>
      <c r="H22" s="42" t="e">
        <f>IF(#REF!="","",#REF!-((((#REF!-#REF!-(#REF!*(#REF!-#REF!-#REF!*(#REF!-#REF!)/#REF!)/10.32))*10.32)/#REF!*#REF!)/(#REF!-#REF!)))</f>
        <v>#REF!</v>
      </c>
      <c r="K22" s="43" t="e">
        <f>#REF!-#REF!</f>
        <v>#REF!</v>
      </c>
      <c r="L22" s="43" t="e">
        <f>#REF!-#REF!</f>
        <v>#REF!</v>
      </c>
      <c r="Q22" s="59"/>
      <c r="R22" s="59"/>
      <c r="S22" s="59"/>
      <c r="T22" s="55"/>
      <c r="U22" s="55">
        <v>3608.37</v>
      </c>
      <c r="V22" s="55">
        <v>280.87</v>
      </c>
      <c r="W22" s="55" t="e">
        <f>T22-#REF!*(U22-#REF!+#REF!+V22)/10.32</f>
        <v>#REF!</v>
      </c>
      <c r="X22" s="58"/>
      <c r="Y22" s="58"/>
      <c r="Z22" s="58"/>
      <c r="AA22" s="58"/>
      <c r="AB22" s="58"/>
      <c r="AC22" s="58"/>
      <c r="AF22" s="54" t="s">
        <v>59</v>
      </c>
      <c r="AG22" s="54"/>
      <c r="AH22" s="62">
        <v>12</v>
      </c>
      <c r="AI22" s="63" t="s">
        <v>59</v>
      </c>
      <c r="AJ22" s="64"/>
      <c r="AK22" s="65"/>
      <c r="AL22" s="66">
        <v>2892.59</v>
      </c>
      <c r="AM22" s="63">
        <v>45</v>
      </c>
      <c r="AN22" s="67" t="s">
        <v>237</v>
      </c>
      <c r="AO22" s="63"/>
      <c r="AP22" s="68"/>
      <c r="AQ22" s="69"/>
      <c r="AR22" s="70"/>
      <c r="AS22" s="71"/>
      <c r="AT22" s="72"/>
      <c r="AU22" s="73"/>
      <c r="AV22" s="73"/>
      <c r="AW22" s="74"/>
      <c r="AX22" s="65"/>
      <c r="AY22" s="75">
        <v>2111.0420136592456</v>
      </c>
      <c r="AZ22" s="76">
        <v>60</v>
      </c>
      <c r="BA22" s="77">
        <v>96</v>
      </c>
      <c r="BB22" s="77">
        <v>84</v>
      </c>
      <c r="BC22" s="78"/>
      <c r="BD22" s="79">
        <v>37</v>
      </c>
      <c r="BE22" s="80"/>
      <c r="BF22" s="80"/>
      <c r="BG22" s="80"/>
    </row>
    <row r="23" spans="1:59" s="48" customFormat="1" ht="75" customHeight="1">
      <c r="A23" s="137">
        <v>11</v>
      </c>
      <c r="B23" s="138" t="s">
        <v>30</v>
      </c>
      <c r="C23" s="150" t="s">
        <v>152</v>
      </c>
      <c r="D23" s="162">
        <f t="shared" si="0"/>
        <v>34.898213543830487</v>
      </c>
      <c r="E23" s="162">
        <v>14</v>
      </c>
      <c r="F23" s="165">
        <v>51.666666666666657</v>
      </c>
      <c r="G23" s="166" t="s">
        <v>261</v>
      </c>
      <c r="H23" s="42" t="e">
        <f>IF(#REF!="","",#REF!-((((#REF!-#REF!-(#REF!*(#REF!-#REF!-#REF!*(#REF!-#REF!)/#REF!)/10.32))*10.32)/#REF!*#REF!)/(#REF!-#REF!)))</f>
        <v>#REF!</v>
      </c>
      <c r="K23" s="43" t="e">
        <f>#REF!-#REF!</f>
        <v>#REF!</v>
      </c>
      <c r="L23" s="61" t="e">
        <f>#REF!-#REF!</f>
        <v>#REF!</v>
      </c>
      <c r="Q23" s="59"/>
      <c r="R23" s="59"/>
      <c r="S23" s="59"/>
      <c r="T23" s="55"/>
      <c r="U23" s="55">
        <v>3611.95</v>
      </c>
      <c r="V23" s="55">
        <v>284.45000000000005</v>
      </c>
      <c r="W23" s="55" t="e">
        <f>T23-#REF!*(U23-#REF!+#REF!+V23)/10.32</f>
        <v>#REF!</v>
      </c>
      <c r="X23" s="58"/>
      <c r="Y23" s="58"/>
      <c r="Z23" s="58"/>
      <c r="AA23" s="58"/>
      <c r="AB23" s="58"/>
      <c r="AC23" s="58"/>
      <c r="AF23" s="48" t="s">
        <v>61</v>
      </c>
      <c r="AH23" s="62">
        <v>13</v>
      </c>
      <c r="AI23" s="63" t="s">
        <v>61</v>
      </c>
      <c r="AJ23" s="64"/>
      <c r="AK23" s="65"/>
      <c r="AL23" s="66">
        <v>2915.25</v>
      </c>
      <c r="AM23" s="63">
        <v>60</v>
      </c>
      <c r="AN23" s="67" t="s">
        <v>230</v>
      </c>
      <c r="AO23" s="63"/>
      <c r="AP23" s="68"/>
      <c r="AQ23" s="69" t="s">
        <v>11</v>
      </c>
      <c r="AR23" s="70"/>
      <c r="AS23" s="71"/>
      <c r="AT23" s="72"/>
      <c r="AU23" s="73"/>
      <c r="AV23" s="73"/>
      <c r="AW23" s="74"/>
      <c r="AX23" s="65"/>
      <c r="AY23" s="75">
        <v>2383.9652045240023</v>
      </c>
      <c r="AZ23" s="76">
        <v>56</v>
      </c>
      <c r="BA23" s="77">
        <v>50</v>
      </c>
      <c r="BB23" s="77">
        <v>73</v>
      </c>
      <c r="BC23" s="78"/>
      <c r="BD23" s="79">
        <v>59</v>
      </c>
      <c r="BE23" s="80"/>
      <c r="BF23" s="80"/>
      <c r="BG23" s="80"/>
    </row>
    <row r="24" spans="1:59" s="48" customFormat="1" ht="75" customHeight="1" thickBot="1">
      <c r="A24" s="137">
        <v>12</v>
      </c>
      <c r="B24" s="138" t="s">
        <v>30</v>
      </c>
      <c r="C24" s="150" t="s">
        <v>157</v>
      </c>
      <c r="D24" s="162">
        <f t="shared" si="0"/>
        <v>80.589249591969363</v>
      </c>
      <c r="E24" s="162">
        <v>14.461418482280536</v>
      </c>
      <c r="F24" s="165">
        <v>78.38</v>
      </c>
      <c r="G24" s="166" t="s">
        <v>261</v>
      </c>
      <c r="H24" s="42" t="e">
        <f>IF(#REF!="","",#REF!-((((#REF!-#REF!-(#REF!*(#REF!-#REF!-#REF!*(#REF!-#REF!)/#REF!)/10.32))*10.32)/#REF!*#REF!)/(#REF!-#REF!)))</f>
        <v>#REF!</v>
      </c>
      <c r="K24" s="43" t="e">
        <f>#REF!-#REF!</f>
        <v>#REF!</v>
      </c>
      <c r="L24" s="61" t="e">
        <f>#REF!-#REF!</f>
        <v>#REF!</v>
      </c>
      <c r="Q24" s="59"/>
      <c r="R24" s="59"/>
      <c r="S24" s="59"/>
      <c r="T24" s="55"/>
      <c r="U24" s="55">
        <v>3599.12</v>
      </c>
      <c r="V24" s="55">
        <v>271.62</v>
      </c>
      <c r="W24" s="55" t="e">
        <f>T24-#REF!*(U24-#REF!+#REF!+V24)/10.32</f>
        <v>#REF!</v>
      </c>
      <c r="X24" s="58"/>
      <c r="Y24" s="58"/>
      <c r="Z24" s="58"/>
      <c r="AA24" s="58"/>
      <c r="AB24" s="58"/>
      <c r="AC24" s="58"/>
      <c r="AF24" s="48" t="s">
        <v>62</v>
      </c>
      <c r="AH24" s="62">
        <v>14</v>
      </c>
      <c r="AI24" s="63" t="s">
        <v>62</v>
      </c>
      <c r="AJ24" s="64"/>
      <c r="AK24" s="65"/>
      <c r="AL24" s="66">
        <v>2912.45</v>
      </c>
      <c r="AM24" s="63">
        <v>25</v>
      </c>
      <c r="AN24" s="67" t="s">
        <v>224</v>
      </c>
      <c r="AO24" s="63"/>
      <c r="AP24" s="68"/>
      <c r="AQ24" s="69"/>
      <c r="AR24" s="70"/>
      <c r="AS24" s="71"/>
      <c r="AT24" s="72"/>
      <c r="AU24" s="73"/>
      <c r="AV24" s="73"/>
      <c r="AW24" s="74"/>
      <c r="AX24" s="65"/>
      <c r="AY24" s="75">
        <v>2727.6346428612828</v>
      </c>
      <c r="AZ24" s="76">
        <v>50</v>
      </c>
      <c r="BA24" s="77">
        <v>25</v>
      </c>
      <c r="BB24" s="77">
        <v>78</v>
      </c>
      <c r="BC24" s="78"/>
      <c r="BD24" s="79">
        <v>29</v>
      </c>
      <c r="BE24" s="80"/>
      <c r="BF24" s="80"/>
      <c r="BG24" s="80"/>
    </row>
    <row r="25" spans="1:59" s="48" customFormat="1" ht="78.75" customHeight="1" thickBot="1">
      <c r="A25" s="137">
        <v>13</v>
      </c>
      <c r="B25" s="138" t="s">
        <v>30</v>
      </c>
      <c r="C25" s="150" t="s">
        <v>148</v>
      </c>
      <c r="D25" s="162">
        <f t="shared" si="0"/>
        <v>0</v>
      </c>
      <c r="E25" s="162"/>
      <c r="F25" s="165"/>
      <c r="G25" s="166" t="s">
        <v>315</v>
      </c>
      <c r="H25" s="42"/>
      <c r="K25" s="43" t="e">
        <f>#REF!-#REF!</f>
        <v>#REF!</v>
      </c>
      <c r="L25" s="43" t="e">
        <f>#REF!-#REF!</f>
        <v>#REF!</v>
      </c>
      <c r="Q25" s="59"/>
      <c r="R25" s="59"/>
      <c r="S25" s="59"/>
      <c r="T25" s="55">
        <v>174.24</v>
      </c>
      <c r="U25" s="55">
        <v>3604.18</v>
      </c>
      <c r="V25" s="55">
        <v>276.68</v>
      </c>
      <c r="W25" s="55" t="e">
        <f>T25-#REF!*(U25-#REF!+#REF!+V25)/10.32</f>
        <v>#REF!</v>
      </c>
      <c r="X25" s="58"/>
      <c r="Y25" s="58"/>
      <c r="Z25" s="58"/>
      <c r="AA25" s="58"/>
      <c r="AB25" s="58"/>
      <c r="AC25" s="58"/>
      <c r="AH25" s="82"/>
      <c r="AI25" s="82"/>
      <c r="AJ25" s="83"/>
      <c r="AK25" s="84"/>
      <c r="AL25" s="84"/>
      <c r="AM25" s="85"/>
      <c r="AN25" s="86"/>
      <c r="AO25" s="87"/>
      <c r="AP25" s="88"/>
      <c r="AQ25" s="89" t="s">
        <v>220</v>
      </c>
      <c r="AR25" s="90"/>
      <c r="AS25" s="91"/>
      <c r="AT25" s="91"/>
      <c r="AU25" s="92"/>
      <c r="AV25" s="93"/>
      <c r="AW25" s="94"/>
      <c r="AX25" s="95"/>
      <c r="AY25" s="88"/>
      <c r="AZ25" s="88"/>
      <c r="BA25" s="96" t="s">
        <v>204</v>
      </c>
      <c r="BB25" s="97" t="s">
        <v>205</v>
      </c>
      <c r="BC25" s="88"/>
      <c r="BD25" s="88"/>
      <c r="BE25" s="88"/>
      <c r="BF25" s="88"/>
      <c r="BG25" s="88"/>
    </row>
    <row r="26" spans="1:59" s="48" customFormat="1" ht="77.25" customHeight="1" thickBot="1">
      <c r="A26" s="137">
        <v>14</v>
      </c>
      <c r="B26" s="138" t="s">
        <v>30</v>
      </c>
      <c r="C26" s="150" t="s">
        <v>183</v>
      </c>
      <c r="D26" s="162">
        <f t="shared" si="0"/>
        <v>121.08736453351089</v>
      </c>
      <c r="E26" s="162">
        <v>20</v>
      </c>
      <c r="F26" s="165">
        <v>80.099999999999994</v>
      </c>
      <c r="G26" s="166" t="s">
        <v>261</v>
      </c>
      <c r="H26" s="42" t="e">
        <f>IF(#REF!="","",#REF!-((((#REF!-#REF!-(#REF!*(#REF!-#REF!-#REF!*(#REF!-#REF!)/#REF!)/10.32))*10.32)/#REF!*#REF!)/(#REF!-#REF!)))</f>
        <v>#REF!</v>
      </c>
      <c r="K26" s="43" t="e">
        <f>#REF!-#REF!</f>
        <v>#REF!</v>
      </c>
      <c r="L26" s="43" t="e">
        <f>#REF!-#REF!</f>
        <v>#REF!</v>
      </c>
      <c r="Q26" s="59"/>
      <c r="R26" s="59"/>
      <c r="S26" s="59"/>
      <c r="T26" s="55">
        <v>207</v>
      </c>
      <c r="U26" s="55">
        <v>3601.68</v>
      </c>
      <c r="V26" s="55">
        <v>274.18</v>
      </c>
      <c r="W26" s="55" t="e">
        <f>T26-#REF!*(U26-#REF!+#REF!+V26)/10.32</f>
        <v>#REF!</v>
      </c>
      <c r="X26" s="58"/>
      <c r="Y26" s="58"/>
      <c r="Z26" s="58"/>
      <c r="AA26" s="58"/>
      <c r="AB26" s="58"/>
      <c r="AC26" s="58"/>
      <c r="AF26" s="48" t="s">
        <v>63</v>
      </c>
      <c r="AH26" s="62">
        <v>15</v>
      </c>
      <c r="AI26" s="63" t="s">
        <v>63</v>
      </c>
      <c r="AJ26" s="64"/>
      <c r="AK26" s="65"/>
      <c r="AL26" s="66">
        <v>2794.62</v>
      </c>
      <c r="AM26" s="63">
        <v>60</v>
      </c>
      <c r="AN26" s="67" t="s">
        <v>230</v>
      </c>
      <c r="AO26" s="63"/>
      <c r="AP26" s="68"/>
      <c r="AQ26" s="69"/>
      <c r="AR26" s="70"/>
      <c r="AS26" s="71"/>
      <c r="AT26" s="72"/>
      <c r="AU26" s="73"/>
      <c r="AV26" s="73"/>
      <c r="AW26" s="74"/>
      <c r="AX26" s="65"/>
      <c r="AY26" s="75">
        <v>1515</v>
      </c>
      <c r="AZ26" s="76">
        <v>57</v>
      </c>
      <c r="BA26" s="77"/>
      <c r="BB26" s="77"/>
      <c r="BC26" s="78"/>
      <c r="BD26" s="79">
        <v>55</v>
      </c>
      <c r="BE26" s="80"/>
      <c r="BF26" s="80"/>
      <c r="BG26" s="80"/>
    </row>
    <row r="27" spans="1:59" s="54" customFormat="1" ht="78" customHeight="1">
      <c r="A27" s="137">
        <v>15</v>
      </c>
      <c r="B27" s="138" t="s">
        <v>30</v>
      </c>
      <c r="C27" s="150" t="s">
        <v>143</v>
      </c>
      <c r="D27" s="162">
        <f t="shared" si="0"/>
        <v>40.559118116690719</v>
      </c>
      <c r="E27" s="162">
        <v>19</v>
      </c>
      <c r="F27" s="165">
        <v>43.56</v>
      </c>
      <c r="G27" s="166" t="s">
        <v>261</v>
      </c>
      <c r="H27" s="42"/>
      <c r="K27" s="43" t="e">
        <f>#REF!-#REF!</f>
        <v>#REF!</v>
      </c>
      <c r="L27" s="43" t="e">
        <f>#REF!-#REF!</f>
        <v>#REF!</v>
      </c>
      <c r="Q27" s="51"/>
      <c r="R27" s="51"/>
      <c r="S27" s="51"/>
      <c r="T27" s="55">
        <v>181.44</v>
      </c>
      <c r="U27" s="55">
        <v>3609.86</v>
      </c>
      <c r="V27" s="55">
        <v>282.36</v>
      </c>
      <c r="W27" s="55" t="e">
        <f>T27-#REF!*(U27-#REF!+#REF!+V27)/10.32</f>
        <v>#REF!</v>
      </c>
      <c r="X27" s="50"/>
      <c r="Y27" s="50"/>
      <c r="Z27" s="50"/>
      <c r="AA27" s="50"/>
      <c r="AB27" s="50"/>
      <c r="AC27" s="50"/>
      <c r="AF27" s="54" t="s">
        <v>159</v>
      </c>
      <c r="AH27" s="98">
        <v>1</v>
      </c>
      <c r="AI27" s="99" t="s">
        <v>159</v>
      </c>
      <c r="AJ27" s="100"/>
      <c r="AK27" s="101"/>
      <c r="AL27" s="102">
        <v>2898.12</v>
      </c>
      <c r="AM27" s="103">
        <v>25</v>
      </c>
      <c r="AN27" s="104" t="s">
        <v>225</v>
      </c>
      <c r="AO27" s="105"/>
      <c r="AP27" s="106"/>
      <c r="AQ27" s="69" t="s">
        <v>11</v>
      </c>
      <c r="AR27" s="107"/>
      <c r="AS27" s="108"/>
      <c r="AT27" s="109"/>
      <c r="AU27" s="110"/>
      <c r="AV27" s="111"/>
      <c r="AW27" s="112"/>
      <c r="AX27" s="113"/>
      <c r="AY27" s="114" t="s">
        <v>242</v>
      </c>
      <c r="AZ27" s="115"/>
      <c r="BA27" s="116"/>
      <c r="BB27" s="117"/>
      <c r="BC27" s="118"/>
      <c r="BD27" s="119">
        <v>26</v>
      </c>
      <c r="BE27" s="89"/>
      <c r="BF27" s="89"/>
      <c r="BG27" s="89"/>
    </row>
    <row r="28" spans="1:59" s="48" customFormat="1" ht="81" customHeight="1">
      <c r="A28" s="137">
        <v>16</v>
      </c>
      <c r="B28" s="138" t="s">
        <v>30</v>
      </c>
      <c r="C28" s="150" t="s">
        <v>153</v>
      </c>
      <c r="D28" s="162">
        <f t="shared" si="0"/>
        <v>0</v>
      </c>
      <c r="E28" s="162"/>
      <c r="F28" s="163"/>
      <c r="G28" s="166" t="s">
        <v>316</v>
      </c>
      <c r="H28" s="42" t="e">
        <f>IF(#REF!="","",#REF!-((((#REF!-#REF!-(#REF!*(#REF!-#REF!-#REF!*(#REF!-#REF!)/#REF!)/10.32))*10.32)/#REF!*#REF!)/(#REF!-#REF!)))</f>
        <v>#REF!</v>
      </c>
      <c r="K28" s="43" t="e">
        <f>#REF!-#REF!</f>
        <v>#REF!</v>
      </c>
      <c r="L28" s="43" t="e">
        <f>#REF!-#REF!</f>
        <v>#REF!</v>
      </c>
      <c r="Q28" s="59"/>
      <c r="R28" s="59"/>
      <c r="S28" s="59"/>
      <c r="T28" s="55">
        <v>176.7</v>
      </c>
      <c r="U28" s="55">
        <v>3599.81</v>
      </c>
      <c r="V28" s="55">
        <v>272.31</v>
      </c>
      <c r="W28" s="55" t="e">
        <f>T28-#REF!*(U28-#REF!+#REF!+V28)/10.32</f>
        <v>#REF!</v>
      </c>
      <c r="X28" s="58"/>
      <c r="Y28" s="58"/>
      <c r="Z28" s="58"/>
      <c r="AA28" s="58"/>
      <c r="AB28" s="58"/>
      <c r="AC28" s="58"/>
      <c r="AF28" s="48" t="s">
        <v>174</v>
      </c>
      <c r="AH28" s="62">
        <v>16</v>
      </c>
      <c r="AI28" s="63" t="s">
        <v>174</v>
      </c>
      <c r="AJ28" s="64"/>
      <c r="AK28" s="65"/>
      <c r="AL28" s="66">
        <v>2848</v>
      </c>
      <c r="AM28" s="63">
        <v>60</v>
      </c>
      <c r="AN28" s="67" t="s">
        <v>230</v>
      </c>
      <c r="AO28" s="63"/>
      <c r="AP28" s="68"/>
      <c r="AQ28" s="69"/>
      <c r="AR28" s="70"/>
      <c r="AS28" s="71"/>
      <c r="AT28" s="72"/>
      <c r="AU28" s="73"/>
      <c r="AV28" s="73"/>
      <c r="AW28" s="74"/>
      <c r="AX28" s="65"/>
      <c r="AY28" s="75">
        <v>1906</v>
      </c>
      <c r="AZ28" s="76">
        <v>58</v>
      </c>
      <c r="BA28" s="77"/>
      <c r="BB28" s="77"/>
      <c r="BC28" s="78"/>
      <c r="BD28" s="79">
        <v>46</v>
      </c>
      <c r="BE28" s="80"/>
      <c r="BF28" s="80"/>
      <c r="BG28" s="80"/>
    </row>
    <row r="29" spans="1:59" s="48" customFormat="1" ht="78" customHeight="1">
      <c r="A29" s="137">
        <v>17</v>
      </c>
      <c r="B29" s="138" t="s">
        <v>30</v>
      </c>
      <c r="C29" s="150" t="s">
        <v>160</v>
      </c>
      <c r="D29" s="162">
        <f t="shared" si="0"/>
        <v>89.466778003101538</v>
      </c>
      <c r="E29" s="162">
        <v>12</v>
      </c>
      <c r="F29" s="165">
        <v>83.84</v>
      </c>
      <c r="G29" s="166" t="s">
        <v>261</v>
      </c>
      <c r="H29" s="42" t="e">
        <f>IF(#REF!="","",#REF!-((((#REF!-#REF!-(#REF!*(#REF!-#REF!-#REF!*(#REF!-#REF!)/#REF!)/10.32))*10.32)/#REF!*#REF!)/(#REF!-#REF!)))</f>
        <v>#REF!</v>
      </c>
      <c r="I29" s="54"/>
      <c r="J29" s="54"/>
      <c r="K29" s="43" t="e">
        <f>#REF!-#REF!</f>
        <v>#REF!</v>
      </c>
      <c r="L29" s="43" t="e">
        <f>#REF!-#REF!</f>
        <v>#REF!</v>
      </c>
      <c r="N29" s="54"/>
      <c r="O29" s="54"/>
      <c r="P29" s="54"/>
      <c r="Q29" s="51"/>
      <c r="R29" s="51"/>
      <c r="S29" s="51"/>
      <c r="T29" s="55">
        <v>168.4</v>
      </c>
      <c r="U29" s="55">
        <v>3602.52</v>
      </c>
      <c r="V29" s="55">
        <v>275.02</v>
      </c>
      <c r="W29" s="55" t="e">
        <f>T29-#REF!*(U29-#REF!+#REF!+V29)/10.32</f>
        <v>#REF!</v>
      </c>
      <c r="X29" s="50"/>
      <c r="Y29" s="50"/>
      <c r="Z29" s="50"/>
      <c r="AA29" s="50"/>
      <c r="AB29" s="58"/>
      <c r="AC29" s="58"/>
      <c r="AF29" s="48" t="s">
        <v>64</v>
      </c>
      <c r="AH29" s="62">
        <v>17</v>
      </c>
      <c r="AI29" s="63" t="s">
        <v>64</v>
      </c>
      <c r="AJ29" s="64"/>
      <c r="AK29" s="65"/>
      <c r="AL29" s="66">
        <v>2954.37</v>
      </c>
      <c r="AM29" s="63">
        <v>25</v>
      </c>
      <c r="AN29" s="67" t="s">
        <v>224</v>
      </c>
      <c r="AO29" s="63"/>
      <c r="AP29" s="68"/>
      <c r="AQ29" s="69"/>
      <c r="AR29" s="70"/>
      <c r="AS29" s="71"/>
      <c r="AT29" s="72"/>
      <c r="AU29" s="73"/>
      <c r="AV29" s="73"/>
      <c r="AW29" s="74"/>
      <c r="AX29" s="65"/>
      <c r="AY29" s="75">
        <v>1811</v>
      </c>
      <c r="AZ29" s="76">
        <v>50</v>
      </c>
      <c r="BA29" s="77"/>
      <c r="BB29" s="77"/>
      <c r="BC29" s="78"/>
      <c r="BD29" s="79">
        <v>45</v>
      </c>
      <c r="BE29" s="80"/>
      <c r="BF29" s="80"/>
      <c r="BG29" s="80"/>
    </row>
    <row r="30" spans="1:59" s="48" customFormat="1" ht="75" customHeight="1">
      <c r="A30" s="137">
        <v>18</v>
      </c>
      <c r="B30" s="138" t="s">
        <v>30</v>
      </c>
      <c r="C30" s="150" t="s">
        <v>57</v>
      </c>
      <c r="D30" s="162">
        <f t="shared" si="0"/>
        <v>0</v>
      </c>
      <c r="E30" s="162"/>
      <c r="F30" s="165"/>
      <c r="G30" s="166"/>
      <c r="H30" s="42" t="e">
        <f>IF(#REF!="","",#REF!-((((#REF!-#REF!-(#REF!*(#REF!-#REF!-#REF!*(#REF!-#REF!)/#REF!)/10.32))*10.32)/#REF!*#REF!)/(#REF!-#REF!)))</f>
        <v>#REF!</v>
      </c>
      <c r="I30" s="54"/>
      <c r="J30" s="54"/>
      <c r="K30" s="43" t="e">
        <f>#REF!-#REF!</f>
        <v>#REF!</v>
      </c>
      <c r="L30" s="61" t="e">
        <f>#REF!-#REF!</f>
        <v>#REF!</v>
      </c>
      <c r="N30" s="54"/>
      <c r="O30" s="54"/>
      <c r="P30" s="54"/>
      <c r="Q30" s="51"/>
      <c r="R30" s="51"/>
      <c r="S30" s="51"/>
      <c r="T30" s="55">
        <v>199</v>
      </c>
      <c r="U30" s="55">
        <v>3604.13</v>
      </c>
      <c r="V30" s="55">
        <v>276.63</v>
      </c>
      <c r="W30" s="55" t="e">
        <f>T30-#REF!*(U30-#REF!+#REF!+V30)/10.32</f>
        <v>#REF!</v>
      </c>
      <c r="X30" s="50"/>
      <c r="Y30" s="50"/>
      <c r="Z30" s="50"/>
      <c r="AA30" s="50"/>
      <c r="AB30" s="50"/>
      <c r="AC30" s="50"/>
      <c r="AD30" s="54"/>
      <c r="AE30" s="54"/>
      <c r="AF30" s="48" t="s">
        <v>210</v>
      </c>
      <c r="AH30" s="62">
        <v>18</v>
      </c>
      <c r="AI30" s="63" t="s">
        <v>3</v>
      </c>
      <c r="AJ30" s="64"/>
      <c r="AK30" s="65"/>
      <c r="AL30" s="66">
        <v>3236.06</v>
      </c>
      <c r="AM30" s="63">
        <v>80</v>
      </c>
      <c r="AN30" s="67" t="s">
        <v>222</v>
      </c>
      <c r="AO30" s="63"/>
      <c r="AP30" s="68"/>
      <c r="AQ30" s="69" t="s">
        <v>11</v>
      </c>
      <c r="AR30" s="70"/>
      <c r="AS30" s="71"/>
      <c r="AT30" s="72"/>
      <c r="AU30" s="73"/>
      <c r="AV30" s="73"/>
      <c r="AW30" s="74"/>
      <c r="AX30" s="65"/>
      <c r="AY30" s="75">
        <v>3020.9091479227318</v>
      </c>
      <c r="AZ30" s="76">
        <v>58</v>
      </c>
      <c r="BA30" s="76">
        <v>23</v>
      </c>
      <c r="BB30" s="76">
        <v>67</v>
      </c>
      <c r="BC30" s="78"/>
      <c r="BD30" s="79"/>
      <c r="BE30" s="80"/>
      <c r="BF30" s="80"/>
      <c r="BG30" s="80"/>
    </row>
    <row r="31" spans="1:59" s="54" customFormat="1" ht="85.5" customHeight="1">
      <c r="A31" s="137">
        <v>19</v>
      </c>
      <c r="B31" s="138" t="s">
        <v>30</v>
      </c>
      <c r="C31" s="150" t="s">
        <v>149</v>
      </c>
      <c r="D31" s="162">
        <f>(E31/0.83)/((100-F31)/100)</f>
        <v>22.840175869354194</v>
      </c>
      <c r="E31" s="162">
        <v>8</v>
      </c>
      <c r="F31" s="165">
        <v>57.8</v>
      </c>
      <c r="G31" s="166" t="s">
        <v>317</v>
      </c>
      <c r="H31" s="42"/>
      <c r="K31" s="43" t="e">
        <f>#REF!-#REF!</f>
        <v>#REF!</v>
      </c>
      <c r="L31" s="43" t="e">
        <f>#REF!-#REF!</f>
        <v>#REF!</v>
      </c>
      <c r="Q31" s="51"/>
      <c r="R31" s="51"/>
      <c r="S31" s="51"/>
      <c r="T31" s="55">
        <v>153.6</v>
      </c>
      <c r="U31" s="55">
        <v>3604.5</v>
      </c>
      <c r="V31" s="55">
        <v>277</v>
      </c>
      <c r="W31" s="55" t="e">
        <f>T31-#REF!*(U31-#REF!+#REF!+V31)/10.32</f>
        <v>#REF!</v>
      </c>
      <c r="X31" s="50"/>
      <c r="Y31" s="50"/>
      <c r="Z31" s="50"/>
      <c r="AA31" s="50"/>
      <c r="AB31" s="50"/>
      <c r="AC31" s="50"/>
      <c r="AF31" s="54" t="s">
        <v>183</v>
      </c>
      <c r="AH31" s="62">
        <v>4</v>
      </c>
      <c r="AI31" s="63" t="s">
        <v>183</v>
      </c>
      <c r="AJ31" s="64"/>
      <c r="AK31" s="65"/>
      <c r="AL31" s="66">
        <v>2907.64</v>
      </c>
      <c r="AM31" s="63">
        <v>125</v>
      </c>
      <c r="AN31" s="67" t="s">
        <v>227</v>
      </c>
      <c r="AO31" s="63"/>
      <c r="AP31" s="68"/>
      <c r="AQ31" s="69"/>
      <c r="AR31" s="70"/>
      <c r="AS31" s="71"/>
      <c r="AT31" s="72"/>
      <c r="AU31" s="73"/>
      <c r="AV31" s="73"/>
      <c r="AW31" s="74"/>
      <c r="AX31" s="65"/>
      <c r="AY31" s="75">
        <v>1991.831146135117</v>
      </c>
      <c r="AZ31" s="76">
        <v>59</v>
      </c>
      <c r="BA31" s="77">
        <v>73</v>
      </c>
      <c r="BB31" s="77">
        <v>64</v>
      </c>
      <c r="BC31" s="78"/>
      <c r="BD31" s="79">
        <v>136</v>
      </c>
      <c r="BE31" s="80"/>
      <c r="BF31" s="80"/>
      <c r="BG31" s="80"/>
    </row>
    <row r="32" spans="1:59" s="54" customFormat="1" ht="84" customHeight="1">
      <c r="A32" s="137">
        <v>20</v>
      </c>
      <c r="B32" s="138" t="s">
        <v>30</v>
      </c>
      <c r="C32" s="151" t="s">
        <v>206</v>
      </c>
      <c r="D32" s="162">
        <f t="shared" si="0"/>
        <v>32.075055630174603</v>
      </c>
      <c r="E32" s="162">
        <v>4</v>
      </c>
      <c r="F32" s="165">
        <v>84.974999999999994</v>
      </c>
      <c r="G32" s="166" t="s">
        <v>261</v>
      </c>
      <c r="H32" s="42" t="e">
        <f>IF(#REF!="","",#REF!-((((#REF!-#REF!-(#REF!*(#REF!-#REF!-#REF!*(#REF!-#REF!)/#REF!)/10.32))*10.32)/#REF!*#REF!)/(#REF!-#REF!)))</f>
        <v>#REF!</v>
      </c>
      <c r="I32" s="48"/>
      <c r="J32" s="48"/>
      <c r="K32" s="43" t="e">
        <f>#REF!-#REF!</f>
        <v>#REF!</v>
      </c>
      <c r="L32" s="61" t="e">
        <f>#REF!-#REF!</f>
        <v>#REF!</v>
      </c>
      <c r="M32" s="48"/>
      <c r="N32" s="48"/>
      <c r="O32" s="48"/>
      <c r="P32" s="48"/>
      <c r="Q32" s="59"/>
      <c r="R32" s="59"/>
      <c r="S32" s="59"/>
      <c r="T32" s="55">
        <v>170</v>
      </c>
      <c r="U32" s="55">
        <v>3600.02</v>
      </c>
      <c r="V32" s="55">
        <v>272.52</v>
      </c>
      <c r="W32" s="55" t="e">
        <f>T32-#REF!*(U32-#REF!+#REF!+V32)/10.32</f>
        <v>#REF!</v>
      </c>
      <c r="X32" s="58"/>
      <c r="Y32" s="58"/>
      <c r="Z32" s="58"/>
      <c r="AA32" s="58"/>
      <c r="AB32" s="50"/>
      <c r="AC32" s="50"/>
      <c r="AF32" s="48" t="s">
        <v>211</v>
      </c>
      <c r="AG32" s="48"/>
      <c r="AH32" s="62">
        <v>19</v>
      </c>
      <c r="AI32" s="63" t="s">
        <v>2</v>
      </c>
      <c r="AJ32" s="64"/>
      <c r="AK32" s="65"/>
      <c r="AL32" s="66">
        <v>2707.31</v>
      </c>
      <c r="AM32" s="63">
        <v>25</v>
      </c>
      <c r="AN32" s="67" t="s">
        <v>224</v>
      </c>
      <c r="AO32" s="63"/>
      <c r="AP32" s="68"/>
      <c r="AQ32" s="69" t="s">
        <v>11</v>
      </c>
      <c r="AR32" s="70"/>
      <c r="AS32" s="71"/>
      <c r="AT32" s="72"/>
      <c r="AU32" s="73"/>
      <c r="AV32" s="73"/>
      <c r="AW32" s="74"/>
      <c r="AX32" s="65"/>
      <c r="AY32" s="75">
        <v>2644.9796991883904</v>
      </c>
      <c r="AZ32" s="76">
        <v>47</v>
      </c>
      <c r="BA32" s="76">
        <v>19</v>
      </c>
      <c r="BB32" s="76">
        <v>59</v>
      </c>
      <c r="BC32" s="78"/>
      <c r="BD32" s="79">
        <v>22</v>
      </c>
      <c r="BE32" s="80"/>
      <c r="BF32" s="80"/>
      <c r="BG32" s="80"/>
    </row>
    <row r="33" spans="1:59" s="54" customFormat="1" ht="78" customHeight="1">
      <c r="A33" s="137">
        <v>21</v>
      </c>
      <c r="B33" s="138" t="s">
        <v>30</v>
      </c>
      <c r="C33" s="150" t="s">
        <v>139</v>
      </c>
      <c r="D33" s="162">
        <f t="shared" si="0"/>
        <v>60.084011774741164</v>
      </c>
      <c r="E33" s="162">
        <v>4.5880151391192365</v>
      </c>
      <c r="F33" s="165">
        <v>90.8</v>
      </c>
      <c r="G33" s="166" t="s">
        <v>261</v>
      </c>
      <c r="H33" s="42" t="e">
        <f>IF(#REF!="","",#REF!-((((#REF!-#REF!-(#REF!*(#REF!-#REF!-#REF!*(#REF!-#REF!)/#REF!)/10.32))*10.32)/#REF!*#REF!)/(#REF!-#REF!)))</f>
        <v>#REF!</v>
      </c>
      <c r="I33" s="48"/>
      <c r="J33" s="48"/>
      <c r="K33" s="43" t="e">
        <f>#REF!-#REF!</f>
        <v>#REF!</v>
      </c>
      <c r="L33" s="43" t="e">
        <f>#REF!-#REF!</f>
        <v>#REF!</v>
      </c>
      <c r="M33" s="48"/>
      <c r="N33" s="48"/>
      <c r="O33" s="48"/>
      <c r="P33" s="48"/>
      <c r="Q33" s="59"/>
      <c r="R33" s="59"/>
      <c r="S33" s="59"/>
      <c r="T33" s="55"/>
      <c r="U33" s="55">
        <v>3606.93</v>
      </c>
      <c r="V33" s="55">
        <v>279.43</v>
      </c>
      <c r="W33" s="55" t="e">
        <f>T33-#REF!*(U33-#REF!+#REF!+V33)/10.32</f>
        <v>#REF!</v>
      </c>
      <c r="X33" s="58"/>
      <c r="Y33" s="58"/>
      <c r="Z33" s="58"/>
      <c r="AA33" s="58"/>
      <c r="AB33" s="58"/>
      <c r="AC33" s="58"/>
      <c r="AD33" s="48"/>
      <c r="AE33" s="48"/>
      <c r="AF33" s="54" t="s">
        <v>65</v>
      </c>
      <c r="AH33" s="62">
        <v>20</v>
      </c>
      <c r="AI33" s="63" t="s">
        <v>65</v>
      </c>
      <c r="AJ33" s="64"/>
      <c r="AK33" s="65"/>
      <c r="AL33" s="66">
        <v>2998.4</v>
      </c>
      <c r="AM33" s="63">
        <v>80</v>
      </c>
      <c r="AN33" s="67" t="s">
        <v>222</v>
      </c>
      <c r="AO33" s="63"/>
      <c r="AP33" s="68"/>
      <c r="AQ33" s="69" t="s">
        <v>11</v>
      </c>
      <c r="AR33" s="70"/>
      <c r="AS33" s="71"/>
      <c r="AT33" s="72"/>
      <c r="AU33" s="73"/>
      <c r="AV33" s="73"/>
      <c r="AW33" s="74"/>
      <c r="AX33" s="65"/>
      <c r="AY33" s="75">
        <v>2899.5482089322522</v>
      </c>
      <c r="AZ33" s="76">
        <v>57</v>
      </c>
      <c r="BA33" s="76">
        <v>22</v>
      </c>
      <c r="BB33" s="76">
        <v>64</v>
      </c>
      <c r="BC33" s="78"/>
      <c r="BD33" s="79">
        <v>41</v>
      </c>
      <c r="BE33" s="80"/>
      <c r="BF33" s="80"/>
      <c r="BG33" s="80"/>
    </row>
    <row r="34" spans="1:59" s="48" customFormat="1" ht="75" customHeight="1">
      <c r="A34" s="137">
        <v>22</v>
      </c>
      <c r="B34" s="138" t="s">
        <v>30</v>
      </c>
      <c r="C34" s="151" t="s">
        <v>207</v>
      </c>
      <c r="D34" s="162">
        <f t="shared" si="0"/>
        <v>36.849832497529398</v>
      </c>
      <c r="E34" s="162">
        <v>5.7424015226712513</v>
      </c>
      <c r="F34" s="165">
        <v>81.224999999999994</v>
      </c>
      <c r="G34" s="166" t="s">
        <v>261</v>
      </c>
      <c r="H34" s="42" t="e">
        <f>IF(#REF!="","",#REF!-((((#REF!-#REF!-(#REF!*(#REF!-#REF!-#REF!*(#REF!-#REF!)/#REF!)/10.32))*10.32)/#REF!*#REF!)/(#REF!-#REF!)))</f>
        <v>#REF!</v>
      </c>
      <c r="K34" s="43" t="e">
        <f>#REF!-#REF!</f>
        <v>#REF!</v>
      </c>
      <c r="L34" s="61" t="e">
        <f>#REF!-#REF!</f>
        <v>#REF!</v>
      </c>
      <c r="Q34" s="59"/>
      <c r="R34" s="59"/>
      <c r="S34" s="59"/>
      <c r="T34" s="55">
        <v>230.9</v>
      </c>
      <c r="U34" s="55">
        <v>3607.23</v>
      </c>
      <c r="V34" s="55">
        <v>279.73</v>
      </c>
      <c r="W34" s="55" t="e">
        <f>T34-#REF!*(U34-#REF!+#REF!+V34)/10.32</f>
        <v>#REF!</v>
      </c>
      <c r="X34" s="58"/>
      <c r="Y34" s="58"/>
      <c r="Z34" s="58"/>
      <c r="AA34" s="58"/>
      <c r="AB34" s="58"/>
      <c r="AC34" s="58"/>
      <c r="AF34" s="54" t="s">
        <v>66</v>
      </c>
      <c r="AG34" s="54"/>
      <c r="AH34" s="62">
        <v>21</v>
      </c>
      <c r="AI34" s="63" t="s">
        <v>66</v>
      </c>
      <c r="AJ34" s="64"/>
      <c r="AK34" s="65"/>
      <c r="AL34" s="66">
        <v>2922.43</v>
      </c>
      <c r="AM34" s="63">
        <v>60</v>
      </c>
      <c r="AN34" s="67" t="s">
        <v>230</v>
      </c>
      <c r="AO34" s="63"/>
      <c r="AP34" s="68"/>
      <c r="AQ34" s="81" t="s">
        <v>11</v>
      </c>
      <c r="AR34" s="70"/>
      <c r="AS34" s="71"/>
      <c r="AT34" s="72"/>
      <c r="AU34" s="73"/>
      <c r="AV34" s="73"/>
      <c r="AW34" s="74"/>
      <c r="AX34" s="65"/>
      <c r="AY34" s="75">
        <v>2291.1268571710689</v>
      </c>
      <c r="AZ34" s="76">
        <v>55</v>
      </c>
      <c r="BA34" s="76">
        <v>49</v>
      </c>
      <c r="BB34" s="76">
        <v>72</v>
      </c>
      <c r="BC34" s="78"/>
      <c r="BD34" s="79"/>
      <c r="BE34" s="80"/>
      <c r="BF34" s="80"/>
      <c r="BG34" s="80"/>
    </row>
    <row r="35" spans="1:59" s="48" customFormat="1" ht="78" customHeight="1">
      <c r="A35" s="137">
        <v>23</v>
      </c>
      <c r="B35" s="138" t="s">
        <v>30</v>
      </c>
      <c r="C35" s="150" t="s">
        <v>144</v>
      </c>
      <c r="D35" s="162">
        <f t="shared" si="0"/>
        <v>0</v>
      </c>
      <c r="E35" s="162"/>
      <c r="F35" s="165"/>
      <c r="G35" s="166" t="s">
        <v>316</v>
      </c>
      <c r="H35" s="42" t="e">
        <f>IF(#REF!="","",#REF!-((((#REF!-#REF!-(#REF!*(#REF!-#REF!-#REF!*(#REF!-#REF!)/#REF!)/10.32))*10.32)/#REF!*#REF!)/(#REF!-#REF!)))</f>
        <v>#REF!</v>
      </c>
      <c r="I35" s="54"/>
      <c r="J35" s="54"/>
      <c r="K35" s="43" t="e">
        <f>#REF!-#REF!</f>
        <v>#REF!</v>
      </c>
      <c r="L35" s="43" t="e">
        <f>#REF!-#REF!</f>
        <v>#REF!</v>
      </c>
      <c r="N35" s="54"/>
      <c r="O35" s="54"/>
      <c r="P35" s="54"/>
      <c r="Q35" s="51"/>
      <c r="R35" s="51"/>
      <c r="S35" s="51"/>
      <c r="T35" s="55">
        <v>158.69999999999999</v>
      </c>
      <c r="U35" s="55">
        <v>3607.38</v>
      </c>
      <c r="V35" s="55">
        <v>279.88</v>
      </c>
      <c r="W35" s="55" t="e">
        <f>T35-#REF!*(U35-#REF!+#REF!+V35)/10.32</f>
        <v>#REF!</v>
      </c>
      <c r="X35" s="50"/>
      <c r="Y35" s="50"/>
      <c r="Z35" s="50"/>
      <c r="AA35" s="50"/>
      <c r="AB35" s="58"/>
      <c r="AC35" s="58"/>
      <c r="AF35" s="48" t="s">
        <v>67</v>
      </c>
      <c r="AH35" s="62">
        <v>22</v>
      </c>
      <c r="AI35" s="63" t="s">
        <v>67</v>
      </c>
      <c r="AJ35" s="64"/>
      <c r="AK35" s="65"/>
      <c r="AL35" s="66">
        <v>3062.36</v>
      </c>
      <c r="AM35" s="63">
        <v>60</v>
      </c>
      <c r="AN35" s="67" t="s">
        <v>231</v>
      </c>
      <c r="AO35" s="63"/>
      <c r="AP35" s="68"/>
      <c r="AQ35" s="81" t="s">
        <v>11</v>
      </c>
      <c r="AR35" s="70"/>
      <c r="AS35" s="71"/>
      <c r="AT35" s="72"/>
      <c r="AU35" s="73"/>
      <c r="AV35" s="73"/>
      <c r="AW35" s="74"/>
      <c r="AX35" s="65"/>
      <c r="AY35" s="75">
        <v>2307.3773670434412</v>
      </c>
      <c r="AZ35" s="76">
        <v>59</v>
      </c>
      <c r="BA35" s="76">
        <v>59</v>
      </c>
      <c r="BB35" s="76">
        <v>68</v>
      </c>
      <c r="BC35" s="78"/>
      <c r="BD35" s="79">
        <v>54</v>
      </c>
      <c r="BE35" s="80"/>
      <c r="BF35" s="80"/>
      <c r="BG35" s="80"/>
    </row>
    <row r="36" spans="1:59" s="54" customFormat="1" ht="69" customHeight="1">
      <c r="A36" s="137">
        <v>24</v>
      </c>
      <c r="B36" s="138" t="s">
        <v>30</v>
      </c>
      <c r="C36" s="150" t="s">
        <v>58</v>
      </c>
      <c r="D36" s="162">
        <f t="shared" si="0"/>
        <v>38.892926734690995</v>
      </c>
      <c r="E36" s="162">
        <v>14.371558715296075</v>
      </c>
      <c r="F36" s="165">
        <v>55.480000000000004</v>
      </c>
      <c r="G36" s="166" t="s">
        <v>261</v>
      </c>
      <c r="H36" s="42" t="e">
        <f>IF(#REF!="","",#REF!-((((#REF!-#REF!-(#REF!*(#REF!-#REF!-#REF!*(#REF!-#REF!)/#REF!)/10.32))*10.32)/#REF!*#REF!)/(#REF!-#REF!)))</f>
        <v>#REF!</v>
      </c>
      <c r="K36" s="43" t="e">
        <f>#REF!-#REF!</f>
        <v>#REF!</v>
      </c>
      <c r="L36" s="43" t="e">
        <f>#REF!-#REF!</f>
        <v>#REF!</v>
      </c>
      <c r="Q36" s="51"/>
      <c r="R36" s="51"/>
      <c r="S36" s="51"/>
      <c r="T36" s="55"/>
      <c r="U36" s="55">
        <v>3600.3</v>
      </c>
      <c r="V36" s="55">
        <v>272.79999999999995</v>
      </c>
      <c r="W36" s="55" t="e">
        <f>T36-#REF!*(U36-#REF!+#REF!+V36)/10.32</f>
        <v>#REF!</v>
      </c>
      <c r="X36" s="50"/>
      <c r="Y36" s="50"/>
      <c r="Z36" s="50"/>
      <c r="AA36" s="50"/>
      <c r="AB36" s="50"/>
      <c r="AC36" s="50"/>
      <c r="AF36" s="54" t="s">
        <v>153</v>
      </c>
      <c r="AH36" s="62">
        <v>5</v>
      </c>
      <c r="AI36" s="63" t="s">
        <v>153</v>
      </c>
      <c r="AJ36" s="64"/>
      <c r="AK36" s="65"/>
      <c r="AL36" s="66">
        <v>3095.86</v>
      </c>
      <c r="AM36" s="63">
        <v>45</v>
      </c>
      <c r="AN36" s="67" t="s">
        <v>228</v>
      </c>
      <c r="AO36" s="63"/>
      <c r="AP36" s="68"/>
      <c r="AQ36" s="69"/>
      <c r="AR36" s="70"/>
      <c r="AS36" s="71"/>
      <c r="AT36" s="72"/>
      <c r="AU36" s="73"/>
      <c r="AV36" s="73"/>
      <c r="AW36" s="74"/>
      <c r="AX36" s="65"/>
      <c r="AY36" s="75">
        <v>2729.1199149464187</v>
      </c>
      <c r="AZ36" s="76">
        <v>56</v>
      </c>
      <c r="BA36" s="77">
        <v>31</v>
      </c>
      <c r="BB36" s="77">
        <v>67</v>
      </c>
      <c r="BC36" s="78"/>
      <c r="BD36" s="79">
        <v>15</v>
      </c>
      <c r="BE36" s="80"/>
      <c r="BF36" s="80"/>
      <c r="BG36" s="80"/>
    </row>
    <row r="37" spans="1:59" s="48" customFormat="1" ht="78" customHeight="1">
      <c r="A37" s="137">
        <v>25</v>
      </c>
      <c r="B37" s="138" t="s">
        <v>30</v>
      </c>
      <c r="C37" s="150" t="s">
        <v>59</v>
      </c>
      <c r="D37" s="162">
        <f t="shared" si="0"/>
        <v>26.609505506689334</v>
      </c>
      <c r="E37" s="162">
        <v>9</v>
      </c>
      <c r="F37" s="165">
        <v>59.25</v>
      </c>
      <c r="G37" s="166" t="s">
        <v>318</v>
      </c>
      <c r="H37" s="42" t="e">
        <f>IF(#REF!="","",#REF!-((((#REF!-#REF!-(#REF!*(#REF!-#REF!-#REF!*(#REF!-#REF!)/#REF!)/10.32))*10.32)/#REF!*#REF!)/(#REF!-#REF!)))</f>
        <v>#REF!</v>
      </c>
      <c r="K37" s="43" t="e">
        <f>#REF!-#REF!</f>
        <v>#REF!</v>
      </c>
      <c r="L37" s="61" t="e">
        <f>#REF!-#REF!</f>
        <v>#REF!</v>
      </c>
      <c r="Q37" s="59"/>
      <c r="R37" s="59"/>
      <c r="S37" s="59"/>
      <c r="T37" s="55"/>
      <c r="U37" s="55">
        <v>3591.4</v>
      </c>
      <c r="V37" s="55">
        <v>263.89999999999998</v>
      </c>
      <c r="W37" s="55" t="e">
        <f>T37-#REF!*(U37-#REF!+#REF!+V37)/10.32</f>
        <v>#REF!</v>
      </c>
      <c r="X37" s="58"/>
      <c r="Y37" s="58"/>
      <c r="Z37" s="58"/>
      <c r="AA37" s="58"/>
      <c r="AB37" s="50"/>
      <c r="AC37" s="50"/>
      <c r="AD37" s="54"/>
      <c r="AF37" s="48" t="s">
        <v>68</v>
      </c>
      <c r="AH37" s="62">
        <v>23</v>
      </c>
      <c r="AI37" s="63" t="s">
        <v>68</v>
      </c>
      <c r="AJ37" s="64"/>
      <c r="AK37" s="65"/>
      <c r="AL37" s="66">
        <v>2919.4</v>
      </c>
      <c r="AM37" s="63">
        <v>45</v>
      </c>
      <c r="AN37" s="67" t="s">
        <v>228</v>
      </c>
      <c r="AO37" s="63"/>
      <c r="AP37" s="120"/>
      <c r="AQ37" s="69">
        <v>5</v>
      </c>
      <c r="AR37" s="71"/>
      <c r="AS37" s="71"/>
      <c r="AT37" s="72"/>
      <c r="AU37" s="73"/>
      <c r="AV37" s="73"/>
      <c r="AW37" s="74"/>
      <c r="AX37" s="65"/>
      <c r="AY37" s="75">
        <v>2740.9517131693651</v>
      </c>
      <c r="AZ37" s="76">
        <v>56</v>
      </c>
      <c r="BA37" s="76">
        <v>22</v>
      </c>
      <c r="BB37" s="76">
        <v>62</v>
      </c>
      <c r="BC37" s="78"/>
      <c r="BD37" s="79">
        <v>27</v>
      </c>
      <c r="BE37" s="80"/>
      <c r="BF37" s="80"/>
      <c r="BG37" s="80"/>
    </row>
    <row r="38" spans="1:59" s="54" customFormat="1" ht="81" customHeight="1">
      <c r="A38" s="137">
        <v>26</v>
      </c>
      <c r="B38" s="138" t="s">
        <v>30</v>
      </c>
      <c r="C38" s="150" t="s">
        <v>61</v>
      </c>
      <c r="D38" s="162">
        <f t="shared" si="0"/>
        <v>31.286270549549567</v>
      </c>
      <c r="E38" s="162">
        <v>12.547546521520152</v>
      </c>
      <c r="F38" s="165">
        <v>51.679999999999993</v>
      </c>
      <c r="G38" s="166" t="s">
        <v>261</v>
      </c>
      <c r="H38" s="42" t="e">
        <f>IF(#REF!="","",#REF!-((((#REF!-#REF!-(#REF!*(#REF!-#REF!-#REF!*(#REF!-#REF!)/#REF!)/10.32))*10.32)/#REF!*#REF!)/(#REF!-#REF!)))</f>
        <v>#REF!</v>
      </c>
      <c r="I38" s="48"/>
      <c r="J38" s="48"/>
      <c r="K38" s="43" t="e">
        <f>#REF!-#REF!</f>
        <v>#REF!</v>
      </c>
      <c r="L38" s="43" t="e">
        <f>#REF!-#REF!</f>
        <v>#REF!</v>
      </c>
      <c r="M38" s="48"/>
      <c r="N38" s="48"/>
      <c r="O38" s="48"/>
      <c r="P38" s="48"/>
      <c r="Q38" s="59"/>
      <c r="R38" s="59"/>
      <c r="S38" s="59"/>
      <c r="T38" s="55"/>
      <c r="U38" s="55">
        <v>3600.49</v>
      </c>
      <c r="V38" s="55">
        <v>272.99</v>
      </c>
      <c r="W38" s="55" t="e">
        <f>T38-#REF!*(U38-#REF!+#REF!+V38)/10.32</f>
        <v>#REF!</v>
      </c>
      <c r="X38" s="58"/>
      <c r="Y38" s="58"/>
      <c r="Z38" s="58"/>
      <c r="AA38" s="58"/>
      <c r="AB38" s="58"/>
      <c r="AC38" s="58"/>
      <c r="AD38" s="48"/>
      <c r="AF38" s="48" t="s">
        <v>70</v>
      </c>
      <c r="AG38" s="48"/>
      <c r="AH38" s="62">
        <v>24</v>
      </c>
      <c r="AI38" s="63" t="s">
        <v>70</v>
      </c>
      <c r="AJ38" s="64"/>
      <c r="AK38" s="65"/>
      <c r="AL38" s="66">
        <v>2907.76</v>
      </c>
      <c r="AM38" s="63">
        <v>45</v>
      </c>
      <c r="AN38" s="67" t="s">
        <v>228</v>
      </c>
      <c r="AO38" s="63"/>
      <c r="AP38" s="120"/>
      <c r="AQ38" s="69" t="s">
        <v>11</v>
      </c>
      <c r="AR38" s="71"/>
      <c r="AS38" s="71"/>
      <c r="AT38" s="72"/>
      <c r="AU38" s="73"/>
      <c r="AV38" s="73"/>
      <c r="AW38" s="74"/>
      <c r="AX38" s="65"/>
      <c r="AY38" s="75">
        <v>2351.4454818975</v>
      </c>
      <c r="AZ38" s="76">
        <v>55</v>
      </c>
      <c r="BA38" s="76">
        <v>53</v>
      </c>
      <c r="BB38" s="76">
        <v>77</v>
      </c>
      <c r="BC38" s="78"/>
      <c r="BD38" s="79">
        <v>62</v>
      </c>
      <c r="BE38" s="80"/>
      <c r="BF38" s="80"/>
      <c r="BG38" s="80"/>
    </row>
    <row r="39" spans="1:59" s="48" customFormat="1" ht="78" customHeight="1">
      <c r="A39" s="137">
        <v>27</v>
      </c>
      <c r="B39" s="138" t="s">
        <v>30</v>
      </c>
      <c r="C39" s="150" t="s">
        <v>62</v>
      </c>
      <c r="D39" s="162">
        <f t="shared" si="0"/>
        <v>22.03112978625439</v>
      </c>
      <c r="E39" s="162">
        <v>6.5646157424102212</v>
      </c>
      <c r="F39" s="165">
        <v>64.099999999999994</v>
      </c>
      <c r="G39" s="166" t="s">
        <v>261</v>
      </c>
      <c r="H39" s="42" t="e">
        <f>IF(#REF!="","",#REF!-((((#REF!-#REF!-(#REF!*(#REF!-#REF!-#REF!*(#REF!-#REF!)/#REF!)/10.32))*10.32)/#REF!*#REF!)/(#REF!-#REF!)))</f>
        <v>#REF!</v>
      </c>
      <c r="K39" s="43" t="e">
        <f>#REF!-#REF!</f>
        <v>#REF!</v>
      </c>
      <c r="L39" s="43" t="e">
        <f>#REF!-#REF!</f>
        <v>#REF!</v>
      </c>
      <c r="Q39" s="59"/>
      <c r="R39" s="59"/>
      <c r="S39" s="59"/>
      <c r="T39" s="55"/>
      <c r="U39" s="55">
        <v>3604.01</v>
      </c>
      <c r="V39" s="55">
        <v>279.20999999999998</v>
      </c>
      <c r="W39" s="55" t="e">
        <f>T39-#REF!*(U39-#REF!+#REF!+V39)/10.32</f>
        <v>#REF!</v>
      </c>
      <c r="X39" s="58"/>
      <c r="Y39" s="58"/>
      <c r="Z39" s="58"/>
      <c r="AA39" s="58"/>
      <c r="AB39" s="58"/>
      <c r="AC39" s="58"/>
      <c r="AF39" s="48" t="s">
        <v>73</v>
      </c>
      <c r="AH39" s="62">
        <v>25</v>
      </c>
      <c r="AI39" s="63" t="s">
        <v>73</v>
      </c>
      <c r="AJ39" s="64"/>
      <c r="AK39" s="65"/>
      <c r="AL39" s="66">
        <v>3108.9</v>
      </c>
      <c r="AM39" s="63">
        <v>25</v>
      </c>
      <c r="AN39" s="67" t="s">
        <v>232</v>
      </c>
      <c r="AO39" s="63"/>
      <c r="AP39" s="120"/>
      <c r="AQ39" s="69"/>
      <c r="AR39" s="71"/>
      <c r="AS39" s="71"/>
      <c r="AT39" s="72"/>
      <c r="AU39" s="73"/>
      <c r="AV39" s="73"/>
      <c r="AW39" s="74"/>
      <c r="AX39" s="65"/>
      <c r="AY39" s="75" t="s">
        <v>244</v>
      </c>
      <c r="AZ39" s="76"/>
      <c r="BA39" s="76"/>
      <c r="BB39" s="76"/>
      <c r="BC39" s="78"/>
      <c r="BD39" s="79"/>
      <c r="BE39" s="80"/>
      <c r="BF39" s="80"/>
      <c r="BG39" s="80"/>
    </row>
    <row r="40" spans="1:59" s="48" customFormat="1" ht="72" customHeight="1">
      <c r="A40" s="137">
        <v>28</v>
      </c>
      <c r="B40" s="138" t="s">
        <v>30</v>
      </c>
      <c r="C40" s="150" t="s">
        <v>63</v>
      </c>
      <c r="D40" s="162">
        <f t="shared" si="0"/>
        <v>58.627793474077521</v>
      </c>
      <c r="E40" s="162">
        <v>20.554435369663782</v>
      </c>
      <c r="F40" s="165">
        <v>57.760000000000005</v>
      </c>
      <c r="G40" s="166" t="s">
        <v>261</v>
      </c>
      <c r="H40" s="42" t="e">
        <f>IF(#REF!="","",#REF!-((((#REF!-#REF!-(#REF!*(#REF!-#REF!-#REF!*(#REF!-#REF!)/#REF!)/10.32))*10.32)/#REF!*#REF!)/(#REF!-#REF!)))</f>
        <v>#REF!</v>
      </c>
      <c r="I40" s="54"/>
      <c r="J40" s="54"/>
      <c r="K40" s="43" t="e">
        <f>#REF!-#REF!</f>
        <v>#REF!</v>
      </c>
      <c r="L40" s="61" t="e">
        <f>#REF!-#REF!</f>
        <v>#REF!</v>
      </c>
      <c r="N40" s="54"/>
      <c r="O40" s="54"/>
      <c r="P40" s="54"/>
      <c r="Q40" s="51"/>
      <c r="R40" s="51"/>
      <c r="S40" s="51"/>
      <c r="T40" s="55"/>
      <c r="U40" s="55">
        <v>3607.44</v>
      </c>
      <c r="V40" s="55">
        <v>279.94</v>
      </c>
      <c r="W40" s="55" t="e">
        <f>T40-#REF!*(U40-#REF!+#REF!+V40)/10.32</f>
        <v>#REF!</v>
      </c>
      <c r="X40" s="50"/>
      <c r="Y40" s="50"/>
      <c r="Z40" s="50"/>
      <c r="AA40" s="50"/>
      <c r="AB40" s="58"/>
      <c r="AC40" s="58"/>
      <c r="AF40" s="48" t="s">
        <v>75</v>
      </c>
      <c r="AH40" s="62">
        <v>26</v>
      </c>
      <c r="AI40" s="63" t="s">
        <v>75</v>
      </c>
      <c r="AJ40" s="64"/>
      <c r="AK40" s="65"/>
      <c r="AL40" s="66">
        <v>2810.51</v>
      </c>
      <c r="AM40" s="63">
        <v>25</v>
      </c>
      <c r="AN40" s="67" t="s">
        <v>233</v>
      </c>
      <c r="AO40" s="63"/>
      <c r="AP40" s="120"/>
      <c r="AQ40" s="69"/>
      <c r="AR40" s="71"/>
      <c r="AS40" s="71"/>
      <c r="AT40" s="72"/>
      <c r="AU40" s="73"/>
      <c r="AV40" s="73"/>
      <c r="AW40" s="74"/>
      <c r="AX40" s="65"/>
      <c r="AY40" s="75">
        <v>1817.1391457403029</v>
      </c>
      <c r="AZ40" s="76">
        <v>55</v>
      </c>
      <c r="BA40" s="76">
        <v>72</v>
      </c>
      <c r="BB40" s="76">
        <v>74</v>
      </c>
      <c r="BC40" s="78"/>
      <c r="BD40" s="79">
        <v>46</v>
      </c>
      <c r="BE40" s="80"/>
      <c r="BF40" s="80"/>
      <c r="BG40" s="80"/>
    </row>
    <row r="41" spans="1:59" s="48" customFormat="1" ht="75" customHeight="1">
      <c r="A41" s="137">
        <v>29</v>
      </c>
      <c r="B41" s="138" t="s">
        <v>30</v>
      </c>
      <c r="C41" s="150" t="s">
        <v>174</v>
      </c>
      <c r="D41" s="162">
        <f t="shared" si="0"/>
        <v>56.745062672895124</v>
      </c>
      <c r="E41" s="162">
        <v>14</v>
      </c>
      <c r="F41" s="165">
        <v>70.275000000000006</v>
      </c>
      <c r="G41" s="166"/>
      <c r="H41" s="42" t="e">
        <f>IF(#REF!="","",#REF!-((((#REF!-#REF!-(#REF!*(#REF!-#REF!-#REF!*(#REF!-#REF!)/#REF!)/10.32))*10.32)/#REF!*#REF!)/(#REF!-#REF!)))</f>
        <v>#REF!</v>
      </c>
      <c r="K41" s="43" t="e">
        <f>#REF!-#REF!</f>
        <v>#REF!</v>
      </c>
      <c r="L41" s="43" t="e">
        <f>#REF!-#REF!</f>
        <v>#REF!</v>
      </c>
      <c r="Q41" s="59"/>
      <c r="R41" s="59"/>
      <c r="S41" s="59"/>
      <c r="T41" s="55"/>
      <c r="U41" s="55">
        <v>3573.07</v>
      </c>
      <c r="V41" s="55">
        <v>248.26999999999998</v>
      </c>
      <c r="W41" s="55" t="e">
        <f>T41-#REF!*(U41-#REF!+#REF!+V41)/10.32</f>
        <v>#REF!</v>
      </c>
      <c r="X41" s="58"/>
      <c r="Y41" s="58"/>
      <c r="Z41" s="58"/>
      <c r="AA41" s="58"/>
      <c r="AB41" s="50"/>
      <c r="AC41" s="50"/>
      <c r="AD41" s="54"/>
      <c r="AF41" s="54" t="s">
        <v>212</v>
      </c>
      <c r="AG41" s="54"/>
      <c r="AH41" s="62">
        <v>27</v>
      </c>
      <c r="AI41" s="63" t="s">
        <v>0</v>
      </c>
      <c r="AJ41" s="64"/>
      <c r="AK41" s="65"/>
      <c r="AL41" s="66">
        <v>3040.45</v>
      </c>
      <c r="AM41" s="63">
        <v>80</v>
      </c>
      <c r="AN41" s="67" t="s">
        <v>222</v>
      </c>
      <c r="AO41" s="63"/>
      <c r="AP41" s="120"/>
      <c r="AQ41" s="69" t="s">
        <v>11</v>
      </c>
      <c r="AR41" s="71"/>
      <c r="AS41" s="71"/>
      <c r="AT41" s="72"/>
      <c r="AU41" s="73"/>
      <c r="AV41" s="73"/>
      <c r="AW41" s="74"/>
      <c r="AX41" s="65"/>
      <c r="AY41" s="75">
        <v>2685.5091172040375</v>
      </c>
      <c r="AZ41" s="76">
        <v>60</v>
      </c>
      <c r="BA41" s="76">
        <v>36</v>
      </c>
      <c r="BB41" s="76">
        <v>67</v>
      </c>
      <c r="BC41" s="78"/>
      <c r="BD41" s="79">
        <v>47</v>
      </c>
      <c r="BE41" s="80"/>
      <c r="BF41" s="80"/>
      <c r="BG41" s="80"/>
    </row>
    <row r="42" spans="1:59" s="54" customFormat="1" ht="84" customHeight="1">
      <c r="A42" s="137">
        <v>30</v>
      </c>
      <c r="B42" s="138" t="s">
        <v>30</v>
      </c>
      <c r="C42" s="150" t="s">
        <v>64</v>
      </c>
      <c r="D42" s="162">
        <f t="shared" si="0"/>
        <v>7.8952770452715191</v>
      </c>
      <c r="E42" s="162">
        <v>5</v>
      </c>
      <c r="F42" s="165">
        <v>23.7</v>
      </c>
      <c r="G42" s="166" t="s">
        <v>336</v>
      </c>
      <c r="H42" s="42" t="e">
        <f>IF(#REF!="","",#REF!-((((#REF!-#REF!-(#REF!*(#REF!-#REF!-#REF!*(#REF!-#REF!)/#REF!)/10.32))*10.32)/#REF!*#REF!)/(#REF!-#REF!)))</f>
        <v>#REF!</v>
      </c>
      <c r="I42" s="48"/>
      <c r="J42" s="48"/>
      <c r="K42" s="43" t="e">
        <f>#REF!-#REF!</f>
        <v>#REF!</v>
      </c>
      <c r="L42" s="43" t="e">
        <f>#REF!-#REF!</f>
        <v>#REF!</v>
      </c>
      <c r="M42" s="48"/>
      <c r="N42" s="48"/>
      <c r="O42" s="48"/>
      <c r="P42" s="48"/>
      <c r="Q42" s="59"/>
      <c r="R42" s="59"/>
      <c r="S42" s="59"/>
      <c r="T42" s="55"/>
      <c r="U42" s="55">
        <v>3571.26</v>
      </c>
      <c r="V42" s="55">
        <v>246.46</v>
      </c>
      <c r="W42" s="55" t="e">
        <f>T42-#REF!*(U42-#REF!+#REF!+V42)/10.32</f>
        <v>#REF!</v>
      </c>
      <c r="X42" s="58"/>
      <c r="Y42" s="58"/>
      <c r="Z42" s="58"/>
      <c r="AA42" s="58"/>
      <c r="AB42" s="58"/>
      <c r="AC42" s="58"/>
      <c r="AD42" s="48"/>
      <c r="AF42" s="48" t="s">
        <v>77</v>
      </c>
      <c r="AG42" s="48"/>
      <c r="AH42" s="62">
        <v>28</v>
      </c>
      <c r="AI42" s="63" t="s">
        <v>77</v>
      </c>
      <c r="AJ42" s="64"/>
      <c r="AK42" s="65"/>
      <c r="AL42" s="66">
        <v>3315.56</v>
      </c>
      <c r="AM42" s="63">
        <v>80</v>
      </c>
      <c r="AN42" s="67" t="s">
        <v>234</v>
      </c>
      <c r="AO42" s="63"/>
      <c r="AP42" s="120"/>
      <c r="AQ42" s="69" t="s">
        <v>11</v>
      </c>
      <c r="AR42" s="71"/>
      <c r="AS42" s="71"/>
      <c r="AT42" s="72"/>
      <c r="AU42" s="73"/>
      <c r="AV42" s="73"/>
      <c r="AW42" s="74"/>
      <c r="AX42" s="65"/>
      <c r="AY42" s="75" t="s">
        <v>245</v>
      </c>
      <c r="AZ42" s="76"/>
      <c r="BA42" s="76"/>
      <c r="BB42" s="76"/>
      <c r="BC42" s="78"/>
      <c r="BD42" s="79">
        <v>29</v>
      </c>
      <c r="BE42" s="80"/>
      <c r="BF42" s="80"/>
      <c r="BG42" s="80"/>
    </row>
    <row r="43" spans="1:59" s="48" customFormat="1" ht="75" customHeight="1">
      <c r="A43" s="137">
        <v>31</v>
      </c>
      <c r="B43" s="138" t="s">
        <v>30</v>
      </c>
      <c r="C43" s="150" t="s">
        <v>3</v>
      </c>
      <c r="D43" s="162">
        <f>(E43/0.83)/((100-F43)/100)</f>
        <v>12.403079015529249</v>
      </c>
      <c r="E43" s="162">
        <v>5.3819936587345136</v>
      </c>
      <c r="F43" s="165">
        <v>47.72</v>
      </c>
      <c r="G43" s="166" t="s">
        <v>319</v>
      </c>
      <c r="H43" s="42" t="e">
        <f>IF(#REF!="","",#REF!-((((#REF!-#REF!-(#REF!*(#REF!-#REF!-#REF!*(#REF!-#REF!)/#REF!)/10.32))*10.32)/#REF!*#REF!)/(#REF!-#REF!)))</f>
        <v>#REF!</v>
      </c>
      <c r="I43" s="54"/>
      <c r="J43" s="54"/>
      <c r="K43" s="43" t="e">
        <f>#REF!-#REF!</f>
        <v>#REF!</v>
      </c>
      <c r="L43" s="43" t="e">
        <f>#REF!-#REF!</f>
        <v>#REF!</v>
      </c>
      <c r="N43" s="54"/>
      <c r="O43" s="54"/>
      <c r="P43" s="54"/>
      <c r="Q43" s="51"/>
      <c r="R43" s="51"/>
      <c r="S43" s="51"/>
      <c r="T43" s="55">
        <v>72.400000000000006</v>
      </c>
      <c r="U43" s="55">
        <v>3531.61</v>
      </c>
      <c r="V43" s="55">
        <v>249.81</v>
      </c>
      <c r="W43" s="55" t="e">
        <f>T43-#REF!*(U43-#REF!+#REF!+V43)/10.32</f>
        <v>#REF!</v>
      </c>
      <c r="X43" s="50"/>
      <c r="Y43" s="50"/>
      <c r="Z43" s="50"/>
      <c r="AA43" s="50"/>
      <c r="AB43" s="58"/>
      <c r="AC43" s="58"/>
      <c r="AF43" s="48" t="s">
        <v>213</v>
      </c>
      <c r="AH43" s="62">
        <v>29</v>
      </c>
      <c r="AI43" s="63" t="s">
        <v>1</v>
      </c>
      <c r="AJ43" s="64"/>
      <c r="AK43" s="65"/>
      <c r="AL43" s="66">
        <v>3176.76</v>
      </c>
      <c r="AM43" s="63">
        <v>25</v>
      </c>
      <c r="AN43" s="67" t="s">
        <v>224</v>
      </c>
      <c r="AO43" s="63"/>
      <c r="AP43" s="120"/>
      <c r="AQ43" s="69"/>
      <c r="AR43" s="71"/>
      <c r="AS43" s="71"/>
      <c r="AT43" s="72"/>
      <c r="AU43" s="73"/>
      <c r="AV43" s="73"/>
      <c r="AW43" s="74"/>
      <c r="AX43" s="65"/>
      <c r="AY43" s="75" t="s">
        <v>246</v>
      </c>
      <c r="AZ43" s="76"/>
      <c r="BA43" s="76"/>
      <c r="BB43" s="76"/>
      <c r="BC43" s="78"/>
      <c r="BD43" s="79">
        <v>92</v>
      </c>
      <c r="BE43" s="80"/>
      <c r="BF43" s="80"/>
      <c r="BG43" s="80"/>
    </row>
    <row r="44" spans="1:59" s="48" customFormat="1" ht="80.25" customHeight="1">
      <c r="A44" s="137">
        <v>32</v>
      </c>
      <c r="B44" s="138" t="s">
        <v>30</v>
      </c>
      <c r="C44" s="150" t="s">
        <v>2</v>
      </c>
      <c r="D44" s="162">
        <f t="shared" si="0"/>
        <v>0</v>
      </c>
      <c r="E44" s="162"/>
      <c r="F44" s="165"/>
      <c r="G44" s="166" t="s">
        <v>292</v>
      </c>
      <c r="H44" s="42" t="e">
        <f>IF(#REF!="","",#REF!-((((#REF!-#REF!-(#REF!*(#REF!-#REF!-#REF!*(#REF!-#REF!)/#REF!)/10.32))*10.32)/#REF!*#REF!)/(#REF!-#REF!)))</f>
        <v>#REF!</v>
      </c>
      <c r="I44" s="54"/>
      <c r="J44" s="54"/>
      <c r="K44" s="43" t="e">
        <f>#REF!-#REF!</f>
        <v>#REF!</v>
      </c>
      <c r="L44" s="43" t="e">
        <f>#REF!-#REF!</f>
        <v>#REF!</v>
      </c>
      <c r="N44" s="54"/>
      <c r="O44" s="54"/>
      <c r="P44" s="54"/>
      <c r="Q44" s="51"/>
      <c r="R44" s="51"/>
      <c r="S44" s="51"/>
      <c r="T44" s="55"/>
      <c r="U44" s="55">
        <v>3586.76</v>
      </c>
      <c r="V44" s="55">
        <v>261.95999999999998</v>
      </c>
      <c r="W44" s="55" t="e">
        <f>T44-#REF!*(U44-#REF!+#REF!+V44)/10.32</f>
        <v>#REF!</v>
      </c>
      <c r="X44" s="50"/>
      <c r="Y44" s="50"/>
      <c r="Z44" s="50"/>
      <c r="AA44" s="50"/>
      <c r="AB44" s="50"/>
      <c r="AC44" s="50"/>
      <c r="AD44" s="54"/>
      <c r="AF44" s="48" t="s">
        <v>78</v>
      </c>
      <c r="AH44" s="62">
        <v>30</v>
      </c>
      <c r="AI44" s="63" t="s">
        <v>78</v>
      </c>
      <c r="AJ44" s="64"/>
      <c r="AK44" s="65"/>
      <c r="AL44" s="66">
        <v>3040.72</v>
      </c>
      <c r="AM44" s="63">
        <v>45</v>
      </c>
      <c r="AN44" s="67" t="s">
        <v>228</v>
      </c>
      <c r="AO44" s="63"/>
      <c r="AP44" s="120"/>
      <c r="AQ44" s="69" t="s">
        <v>11</v>
      </c>
      <c r="AR44" s="71"/>
      <c r="AS44" s="71"/>
      <c r="AT44" s="72"/>
      <c r="AU44" s="73"/>
      <c r="AV44" s="73"/>
      <c r="AW44" s="74"/>
      <c r="AX44" s="65"/>
      <c r="AY44" s="75">
        <v>2659.1546745184432</v>
      </c>
      <c r="AZ44" s="76">
        <v>53</v>
      </c>
      <c r="BA44" s="76">
        <v>36</v>
      </c>
      <c r="BB44" s="76">
        <v>77</v>
      </c>
      <c r="BC44" s="78"/>
      <c r="BD44" s="79">
        <v>62</v>
      </c>
      <c r="BE44" s="80"/>
      <c r="BF44" s="80"/>
      <c r="BG44" s="80"/>
    </row>
    <row r="45" spans="1:59" s="54" customFormat="1" ht="69" customHeight="1">
      <c r="A45" s="137">
        <v>33</v>
      </c>
      <c r="B45" s="138" t="s">
        <v>30</v>
      </c>
      <c r="C45" s="150" t="s">
        <v>65</v>
      </c>
      <c r="D45" s="162">
        <f t="shared" si="0"/>
        <v>28.231557865766465</v>
      </c>
      <c r="E45" s="162">
        <v>12.061721361464729</v>
      </c>
      <c r="F45" s="165">
        <v>48.524999999999999</v>
      </c>
      <c r="G45" s="166"/>
      <c r="H45" s="42" t="e">
        <f>IF(#REF!="","",#REF!-((((#REF!-#REF!-(#REF!*(#REF!-#REF!-#REF!*(#REF!-#REF!)/#REF!)/10.32))*10.32)/#REF!*#REF!)/(#REF!-#REF!)))</f>
        <v>#REF!</v>
      </c>
      <c r="I45" s="48"/>
      <c r="J45" s="48"/>
      <c r="K45" s="43" t="e">
        <f>#REF!-#REF!</f>
        <v>#REF!</v>
      </c>
      <c r="L45" s="43" t="e">
        <f>#REF!-#REF!</f>
        <v>#REF!</v>
      </c>
      <c r="M45" s="48"/>
      <c r="N45" s="48"/>
      <c r="O45" s="48"/>
      <c r="P45" s="48"/>
      <c r="Q45" s="59"/>
      <c r="R45" s="59"/>
      <c r="S45" s="59"/>
      <c r="T45" s="55">
        <v>184.4</v>
      </c>
      <c r="U45" s="55">
        <v>3590.5800000000004</v>
      </c>
      <c r="V45" s="55">
        <v>265.78000000000003</v>
      </c>
      <c r="W45" s="55" t="e">
        <f>T45-#REF!*(U45-#REF!+#REF!+V45)/10.32</f>
        <v>#REF!</v>
      </c>
      <c r="X45" s="58"/>
      <c r="Y45" s="58"/>
      <c r="Z45" s="58"/>
      <c r="AA45" s="58"/>
      <c r="AB45" s="50"/>
      <c r="AC45" s="50"/>
      <c r="AF45" s="54" t="s">
        <v>79</v>
      </c>
      <c r="AH45" s="62">
        <v>31</v>
      </c>
      <c r="AI45" s="63" t="s">
        <v>79</v>
      </c>
      <c r="AJ45" s="64"/>
      <c r="AK45" s="65"/>
      <c r="AL45" s="66">
        <v>2820.16</v>
      </c>
      <c r="AM45" s="63">
        <v>80</v>
      </c>
      <c r="AN45" s="67" t="s">
        <v>222</v>
      </c>
      <c r="AO45" s="63"/>
      <c r="AP45" s="120"/>
      <c r="AQ45" s="69"/>
      <c r="AR45" s="71"/>
      <c r="AS45" s="71"/>
      <c r="AT45" s="72"/>
      <c r="AU45" s="73"/>
      <c r="AV45" s="73"/>
      <c r="AW45" s="74"/>
      <c r="AX45" s="65"/>
      <c r="AY45" s="75">
        <v>2436.3057809194488</v>
      </c>
      <c r="AZ45" s="76">
        <v>57</v>
      </c>
      <c r="BA45" s="76">
        <v>45</v>
      </c>
      <c r="BB45" s="76">
        <v>62</v>
      </c>
      <c r="BC45" s="78"/>
      <c r="BD45" s="79">
        <v>44</v>
      </c>
      <c r="BE45" s="80"/>
      <c r="BF45" s="80"/>
      <c r="BG45" s="80"/>
    </row>
    <row r="46" spans="1:59" s="54" customFormat="1" ht="75" customHeight="1">
      <c r="A46" s="137">
        <v>34</v>
      </c>
      <c r="B46" s="138" t="s">
        <v>30</v>
      </c>
      <c r="C46" s="150" t="s">
        <v>66</v>
      </c>
      <c r="D46" s="162">
        <f t="shared" si="0"/>
        <v>39.52251857249604</v>
      </c>
      <c r="E46" s="162">
        <v>16</v>
      </c>
      <c r="F46" s="165">
        <v>51.225000000000001</v>
      </c>
      <c r="G46" s="166"/>
      <c r="H46" s="42" t="e">
        <f>IF(#REF!="","",#REF!-((((#REF!-#REF!-(#REF!*(#REF!-#REF!-#REF!*(#REF!-#REF!)/#REF!)/10.32))*10.32)/#REF!*#REF!)/(#REF!-#REF!)))</f>
        <v>#REF!</v>
      </c>
      <c r="K46" s="43" t="e">
        <f>#REF!-#REF!</f>
        <v>#REF!</v>
      </c>
      <c r="L46" s="43" t="e">
        <f>#REF!-#REF!</f>
        <v>#REF!</v>
      </c>
      <c r="Q46" s="51"/>
      <c r="R46" s="51"/>
      <c r="S46" s="51"/>
      <c r="T46" s="55">
        <v>184.74</v>
      </c>
      <c r="U46" s="55">
        <v>3600.0600000000004</v>
      </c>
      <c r="V46" s="55">
        <v>275.26</v>
      </c>
      <c r="W46" s="55" t="e">
        <f>T46-#REF!*(U46-#REF!+#REF!+V46)/10.32</f>
        <v>#REF!</v>
      </c>
      <c r="X46" s="50"/>
      <c r="Y46" s="50"/>
      <c r="Z46" s="50"/>
      <c r="AA46" s="50"/>
      <c r="AB46" s="58"/>
      <c r="AC46" s="58"/>
      <c r="AD46" s="48"/>
      <c r="AF46" s="48" t="s">
        <v>80</v>
      </c>
      <c r="AG46" s="48"/>
      <c r="AH46" s="62">
        <v>32</v>
      </c>
      <c r="AI46" s="63" t="s">
        <v>80</v>
      </c>
      <c r="AJ46" s="64"/>
      <c r="AK46" s="65"/>
      <c r="AL46" s="66">
        <v>2905.16</v>
      </c>
      <c r="AM46" s="63">
        <v>80</v>
      </c>
      <c r="AN46" s="67" t="s">
        <v>222</v>
      </c>
      <c r="AO46" s="63"/>
      <c r="AP46" s="120"/>
      <c r="AQ46" s="69" t="s">
        <v>11</v>
      </c>
      <c r="AR46" s="71"/>
      <c r="AS46" s="71"/>
      <c r="AT46" s="72"/>
      <c r="AU46" s="73"/>
      <c r="AV46" s="73"/>
      <c r="AW46" s="74"/>
      <c r="AX46" s="65"/>
      <c r="AY46" s="75">
        <v>2563.3598887458543</v>
      </c>
      <c r="AZ46" s="76">
        <v>59</v>
      </c>
      <c r="BA46" s="76">
        <v>35</v>
      </c>
      <c r="BB46" s="76">
        <v>79</v>
      </c>
      <c r="BC46" s="78"/>
      <c r="BD46" s="79">
        <v>89</v>
      </c>
      <c r="BE46" s="80"/>
      <c r="BF46" s="80"/>
      <c r="BG46" s="80"/>
    </row>
    <row r="47" spans="1:59" s="48" customFormat="1" ht="69" customHeight="1">
      <c r="A47" s="137">
        <v>35</v>
      </c>
      <c r="B47" s="138" t="s">
        <v>30</v>
      </c>
      <c r="C47" s="150" t="s">
        <v>67</v>
      </c>
      <c r="D47" s="162">
        <f t="shared" si="0"/>
        <v>57.854467088040039</v>
      </c>
      <c r="E47" s="162">
        <v>20</v>
      </c>
      <c r="F47" s="165">
        <v>58.35</v>
      </c>
      <c r="G47" s="166"/>
      <c r="H47" s="42" t="e">
        <f>IF(#REF!="","",#REF!-((((#REF!-#REF!-(#REF!*(#REF!-#REF!-#REF!*(#REF!-#REF!)/#REF!)/10.32))*10.32)/#REF!*#REF!)/(#REF!-#REF!)))</f>
        <v>#REF!</v>
      </c>
      <c r="I47" s="54"/>
      <c r="J47" s="54"/>
      <c r="K47" s="43" t="e">
        <f>#REF!-#REF!</f>
        <v>#REF!</v>
      </c>
      <c r="L47" s="43" t="e">
        <f>#REF!-#REF!</f>
        <v>#REF!</v>
      </c>
      <c r="N47" s="54"/>
      <c r="O47" s="54"/>
      <c r="P47" s="54"/>
      <c r="Q47" s="51"/>
      <c r="R47" s="51"/>
      <c r="S47" s="51"/>
      <c r="T47" s="55"/>
      <c r="U47" s="55">
        <v>3603.52</v>
      </c>
      <c r="V47" s="55">
        <v>276.02000000000004</v>
      </c>
      <c r="W47" s="55" t="e">
        <f>T47-#REF!*(U47-#REF!+#REF!+V47)/10.32</f>
        <v>#REF!</v>
      </c>
      <c r="X47" s="50"/>
      <c r="Y47" s="50"/>
      <c r="Z47" s="50"/>
      <c r="AA47" s="50"/>
      <c r="AB47" s="50"/>
      <c r="AC47" s="50"/>
      <c r="AD47" s="54"/>
      <c r="AF47" s="48" t="s">
        <v>214</v>
      </c>
      <c r="AH47" s="62">
        <v>33</v>
      </c>
      <c r="AI47" s="63" t="s">
        <v>4</v>
      </c>
      <c r="AJ47" s="64"/>
      <c r="AK47" s="65"/>
      <c r="AL47" s="66">
        <v>3085.9</v>
      </c>
      <c r="AM47" s="63">
        <v>25</v>
      </c>
      <c r="AN47" s="67" t="s">
        <v>233</v>
      </c>
      <c r="AO47" s="63"/>
      <c r="AP47" s="120"/>
      <c r="AQ47" s="69"/>
      <c r="AR47" s="71"/>
      <c r="AS47" s="71"/>
      <c r="AT47" s="72"/>
      <c r="AU47" s="73"/>
      <c r="AV47" s="73"/>
      <c r="AW47" s="74"/>
      <c r="AX47" s="65"/>
      <c r="AY47" s="75" t="s">
        <v>247</v>
      </c>
      <c r="AZ47" s="76"/>
      <c r="BA47" s="76"/>
      <c r="BB47" s="76"/>
      <c r="BC47" s="78"/>
      <c r="BD47" s="79"/>
      <c r="BE47" s="80"/>
      <c r="BF47" s="80"/>
      <c r="BG47" s="80"/>
    </row>
    <row r="48" spans="1:59" s="54" customFormat="1" ht="71.25" customHeight="1">
      <c r="A48" s="137">
        <v>36</v>
      </c>
      <c r="B48" s="138" t="s">
        <v>30</v>
      </c>
      <c r="C48" s="150" t="s">
        <v>68</v>
      </c>
      <c r="D48" s="162">
        <f t="shared" si="0"/>
        <v>20.186117554640862</v>
      </c>
      <c r="E48" s="162">
        <v>5.3874953431776067</v>
      </c>
      <c r="F48" s="165">
        <v>67.844444444444434</v>
      </c>
      <c r="G48" s="166"/>
      <c r="H48" s="42" t="e">
        <f>IF(#REF!="","",#REF!-((((#REF!-#REF!-(#REF!*(#REF!-#REF!-#REF!*(#REF!-#REF!)/#REF!)/10.32))*10.32)/#REF!*#REF!)/(#REF!-#REF!)))</f>
        <v>#REF!</v>
      </c>
      <c r="I48" s="48"/>
      <c r="J48" s="48"/>
      <c r="K48" s="43" t="e">
        <f>#REF!-#REF!</f>
        <v>#REF!</v>
      </c>
      <c r="L48" s="43" t="e">
        <f>#REF!-#REF!</f>
        <v>#REF!</v>
      </c>
      <c r="M48" s="48"/>
      <c r="N48" s="48"/>
      <c r="O48" s="48"/>
      <c r="P48" s="48"/>
      <c r="Q48" s="59"/>
      <c r="R48" s="59"/>
      <c r="S48" s="59"/>
      <c r="T48" s="55">
        <v>236.88</v>
      </c>
      <c r="U48" s="55">
        <v>3610.77</v>
      </c>
      <c r="V48" s="55">
        <v>283.27</v>
      </c>
      <c r="W48" s="55" t="e">
        <f>T48-#REF!*(U48-#REF!+#REF!+V48)/10.32</f>
        <v>#REF!</v>
      </c>
      <c r="X48" s="58"/>
      <c r="Y48" s="58"/>
      <c r="Z48" s="58"/>
      <c r="AA48" s="58"/>
      <c r="AB48" s="50"/>
      <c r="AC48" s="50"/>
      <c r="AF48" s="54" t="s">
        <v>215</v>
      </c>
      <c r="AH48" s="62">
        <v>34</v>
      </c>
      <c r="AI48" s="63" t="s">
        <v>5</v>
      </c>
      <c r="AJ48" s="64"/>
      <c r="AK48" s="65"/>
      <c r="AL48" s="66">
        <v>3021</v>
      </c>
      <c r="AM48" s="63">
        <v>60</v>
      </c>
      <c r="AN48" s="67" t="s">
        <v>235</v>
      </c>
      <c r="AO48" s="63"/>
      <c r="AP48" s="120"/>
      <c r="AQ48" s="69"/>
      <c r="AR48" s="71"/>
      <c r="AS48" s="71"/>
      <c r="AT48" s="72"/>
      <c r="AU48" s="73"/>
      <c r="AV48" s="73"/>
      <c r="AW48" s="74"/>
      <c r="AX48" s="65"/>
      <c r="AY48" s="75" t="s">
        <v>248</v>
      </c>
      <c r="AZ48" s="76"/>
      <c r="BA48" s="76"/>
      <c r="BB48" s="76"/>
      <c r="BC48" s="78"/>
      <c r="BD48" s="79"/>
      <c r="BE48" s="80"/>
      <c r="BF48" s="80"/>
      <c r="BG48" s="80"/>
    </row>
    <row r="49" spans="1:59" s="54" customFormat="1" ht="78.75" customHeight="1">
      <c r="A49" s="137">
        <v>37</v>
      </c>
      <c r="B49" s="138" t="s">
        <v>30</v>
      </c>
      <c r="C49" s="150" t="s">
        <v>70</v>
      </c>
      <c r="D49" s="162">
        <f t="shared" si="0"/>
        <v>24.880771450979996</v>
      </c>
      <c r="E49" s="162">
        <v>11.647186731632754</v>
      </c>
      <c r="F49" s="165">
        <v>43.6</v>
      </c>
      <c r="G49" s="166"/>
      <c r="H49" s="42" t="e">
        <f>IF(#REF!="","",#REF!-((((#REF!-#REF!-(#REF!*(#REF!-#REF!-#REF!*(#REF!-#REF!)/#REF!)/10.32))*10.32)/#REF!*#REF!)/(#REF!-#REF!)))</f>
        <v>#REF!</v>
      </c>
      <c r="K49" s="43" t="e">
        <f>#REF!-#REF!</f>
        <v>#REF!</v>
      </c>
      <c r="L49" s="43" t="e">
        <f>#REF!-#REF!</f>
        <v>#REF!</v>
      </c>
      <c r="Q49" s="51"/>
      <c r="R49" s="51"/>
      <c r="S49" s="51"/>
      <c r="T49" s="55">
        <v>170.97</v>
      </c>
      <c r="U49" s="55">
        <v>3610.3069999999998</v>
      </c>
      <c r="V49" s="55">
        <v>282.80699999999996</v>
      </c>
      <c r="W49" s="55" t="e">
        <f>T49-#REF!*(U49-#REF!+#REF!+V49)/10.32</f>
        <v>#REF!</v>
      </c>
      <c r="X49" s="50"/>
      <c r="Y49" s="50"/>
      <c r="Z49" s="50"/>
      <c r="AA49" s="50"/>
      <c r="AB49" s="58"/>
      <c r="AC49" s="58"/>
      <c r="AD49" s="48"/>
      <c r="AF49" s="54" t="s">
        <v>81</v>
      </c>
      <c r="AH49" s="62">
        <v>35</v>
      </c>
      <c r="AI49" s="63" t="s">
        <v>81</v>
      </c>
      <c r="AJ49" s="64"/>
      <c r="AK49" s="65"/>
      <c r="AL49" s="66">
        <v>3050.16</v>
      </c>
      <c r="AM49" s="63">
        <v>60</v>
      </c>
      <c r="AN49" s="67" t="s">
        <v>236</v>
      </c>
      <c r="AO49" s="63"/>
      <c r="AP49" s="120"/>
      <c r="AQ49" s="69">
        <v>7</v>
      </c>
      <c r="AR49" s="71"/>
      <c r="AS49" s="71"/>
      <c r="AT49" s="72"/>
      <c r="AU49" s="73"/>
      <c r="AV49" s="73"/>
      <c r="AW49" s="74"/>
      <c r="AX49" s="65"/>
      <c r="AY49" s="75">
        <v>2704.6299846046295</v>
      </c>
      <c r="AZ49" s="76">
        <v>47</v>
      </c>
      <c r="BA49" s="76">
        <v>33</v>
      </c>
      <c r="BB49" s="76">
        <v>89</v>
      </c>
      <c r="BC49" s="78"/>
      <c r="BD49" s="79">
        <v>65</v>
      </c>
      <c r="BE49" s="80"/>
      <c r="BF49" s="80"/>
      <c r="BG49" s="80"/>
    </row>
    <row r="50" spans="1:59" s="48" customFormat="1" ht="77.25" customHeight="1">
      <c r="A50" s="137">
        <v>38</v>
      </c>
      <c r="B50" s="138" t="s">
        <v>30</v>
      </c>
      <c r="C50" s="150" t="s">
        <v>73</v>
      </c>
      <c r="D50" s="162">
        <f t="shared" si="0"/>
        <v>0</v>
      </c>
      <c r="E50" s="162"/>
      <c r="F50" s="163"/>
      <c r="G50" s="166"/>
      <c r="H50" s="42" t="e">
        <f>IF(#REF!="","",#REF!-((((#REF!-#REF!-(#REF!*(#REF!-#REF!-#REF!*(#REF!-#REF!)/#REF!)/10.32))*10.32)/#REF!*#REF!)/(#REF!-#REF!)))</f>
        <v>#REF!</v>
      </c>
      <c r="I50" s="54"/>
      <c r="J50" s="54"/>
      <c r="K50" s="43" t="e">
        <f>#REF!-#REF!</f>
        <v>#REF!</v>
      </c>
      <c r="L50" s="61" t="e">
        <f>#REF!-#REF!</f>
        <v>#REF!</v>
      </c>
      <c r="M50" s="54"/>
      <c r="N50" s="54"/>
      <c r="O50" s="54"/>
      <c r="P50" s="54"/>
      <c r="Q50" s="51"/>
      <c r="R50" s="51"/>
      <c r="S50" s="51"/>
      <c r="T50" s="55"/>
      <c r="U50" s="55">
        <v>3603.55</v>
      </c>
      <c r="V50" s="55">
        <v>276.05</v>
      </c>
      <c r="W50" s="55" t="e">
        <f>T50-#REF!*(U50-#REF!+#REF!+V50)/10.32</f>
        <v>#REF!</v>
      </c>
      <c r="X50" s="50"/>
      <c r="Y50" s="50"/>
      <c r="Z50" s="50"/>
      <c r="AA50" s="50"/>
      <c r="AB50" s="50"/>
      <c r="AC50" s="50"/>
      <c r="AD50" s="54"/>
      <c r="AF50" s="48" t="s">
        <v>82</v>
      </c>
      <c r="AH50" s="62">
        <v>36</v>
      </c>
      <c r="AI50" s="63" t="s">
        <v>82</v>
      </c>
      <c r="AJ50" s="64"/>
      <c r="AK50" s="65"/>
      <c r="AL50" s="66">
        <v>3052.64</v>
      </c>
      <c r="AM50" s="48">
        <v>45</v>
      </c>
      <c r="AN50" s="67" t="s">
        <v>237</v>
      </c>
      <c r="AO50" s="63"/>
      <c r="AP50" s="120"/>
      <c r="AQ50" s="69" t="s">
        <v>11</v>
      </c>
      <c r="AR50" s="71"/>
      <c r="AS50" s="71"/>
      <c r="AT50" s="72"/>
      <c r="AU50" s="73"/>
      <c r="AV50" s="73"/>
      <c r="AW50" s="74"/>
      <c r="AX50" s="65"/>
      <c r="AY50" s="75">
        <v>2556.0341129375834</v>
      </c>
      <c r="AZ50" s="76">
        <v>52</v>
      </c>
      <c r="BA50" s="76">
        <v>52</v>
      </c>
      <c r="BB50" s="76">
        <v>77</v>
      </c>
      <c r="BC50" s="78"/>
      <c r="BD50" s="79">
        <v>76</v>
      </c>
      <c r="BE50" s="80"/>
      <c r="BF50" s="80"/>
      <c r="BG50" s="80"/>
    </row>
    <row r="51" spans="1:59" s="54" customFormat="1" ht="78" customHeight="1">
      <c r="A51" s="137">
        <v>39</v>
      </c>
      <c r="B51" s="138" t="s">
        <v>30</v>
      </c>
      <c r="C51" s="150" t="s">
        <v>75</v>
      </c>
      <c r="D51" s="162">
        <f t="shared" si="0"/>
        <v>28.871925269917799</v>
      </c>
      <c r="E51" s="162">
        <v>10.093509586662183</v>
      </c>
      <c r="F51" s="165">
        <v>57.879999999999995</v>
      </c>
      <c r="G51" s="166"/>
      <c r="H51" s="42" t="e">
        <f>IF(#REF!="","",#REF!-((((#REF!-#REF!-(#REF!*(#REF!-#REF!-#REF!*(#REF!-#REF!)/#REF!)/10.32))*10.32)/#REF!*#REF!)/(#REF!-#REF!)))</f>
        <v>#REF!</v>
      </c>
      <c r="K51" s="43" t="e">
        <f>#REF!-#REF!</f>
        <v>#REF!</v>
      </c>
      <c r="L51" s="43" t="e">
        <f>#REF!-#REF!</f>
        <v>#REF!</v>
      </c>
      <c r="Q51" s="51"/>
      <c r="R51" s="51"/>
      <c r="S51" s="51"/>
      <c r="T51" s="55">
        <v>186.19</v>
      </c>
      <c r="U51" s="55">
        <v>3600.9679999999998</v>
      </c>
      <c r="V51" s="55">
        <v>273.46800000000002</v>
      </c>
      <c r="W51" s="55" t="e">
        <f>T51-#REF!*(U51-#REF!+#REF!+V51)/10.32</f>
        <v>#REF!</v>
      </c>
      <c r="X51" s="50"/>
      <c r="Y51" s="50"/>
      <c r="Z51" s="50"/>
      <c r="AA51" s="50"/>
      <c r="AB51" s="50"/>
      <c r="AC51" s="50"/>
      <c r="AF51" s="54" t="s">
        <v>83</v>
      </c>
      <c r="AH51" s="62">
        <v>37</v>
      </c>
      <c r="AI51" s="63" t="s">
        <v>83</v>
      </c>
      <c r="AJ51" s="64"/>
      <c r="AK51" s="65"/>
      <c r="AL51" s="66">
        <v>3013.18</v>
      </c>
      <c r="AM51" s="63">
        <v>60</v>
      </c>
      <c r="AN51" s="67" t="s">
        <v>229</v>
      </c>
      <c r="AO51" s="63"/>
      <c r="AP51" s="120"/>
      <c r="AQ51" s="69"/>
      <c r="AR51" s="71"/>
      <c r="AS51" s="71"/>
      <c r="AT51" s="72"/>
      <c r="AU51" s="73"/>
      <c r="AV51" s="73"/>
      <c r="AW51" s="74"/>
      <c r="AX51" s="65"/>
      <c r="AY51" s="75" t="s">
        <v>249</v>
      </c>
      <c r="AZ51" s="76"/>
      <c r="BA51" s="76"/>
      <c r="BB51" s="76"/>
      <c r="BC51" s="78"/>
      <c r="BD51" s="79"/>
      <c r="BE51" s="80"/>
      <c r="BF51" s="80"/>
      <c r="BG51" s="80"/>
    </row>
    <row r="52" spans="1:59" s="54" customFormat="1" ht="69" customHeight="1">
      <c r="A52" s="137">
        <v>40</v>
      </c>
      <c r="B52" s="138" t="s">
        <v>30</v>
      </c>
      <c r="C52" s="150" t="s">
        <v>0</v>
      </c>
      <c r="D52" s="162">
        <f>(E52/0.83)/((100-F52)/100)</f>
        <v>56.948209063579306</v>
      </c>
      <c r="E52" s="162">
        <v>5.1521044739820221</v>
      </c>
      <c r="F52" s="165">
        <v>89.1</v>
      </c>
      <c r="G52" s="166"/>
      <c r="H52" s="121" t="e">
        <f>IF(#REF!="","",#REF!-((((#REF!-#REF!-(#REF!*(#REF!-#REF!-#REF!*(#REF!-#REF!)/#REF!)/10.32))*10.32)/#REF!*#REF!)/(#REF!-#REF!)))</f>
        <v>#REF!</v>
      </c>
      <c r="I52" s="48"/>
      <c r="J52" s="48"/>
      <c r="K52" s="43" t="e">
        <f>#REF!-#REF!</f>
        <v>#REF!</v>
      </c>
      <c r="L52" s="43" t="e">
        <f>#REF!-#REF!</f>
        <v>#REF!</v>
      </c>
      <c r="M52" s="48"/>
      <c r="N52" s="48"/>
      <c r="O52" s="48"/>
      <c r="P52" s="48"/>
      <c r="Q52" s="59"/>
      <c r="R52" s="59"/>
      <c r="S52" s="59"/>
      <c r="T52" s="55"/>
      <c r="U52" s="55">
        <v>3601.08</v>
      </c>
      <c r="V52" s="55">
        <v>273.58</v>
      </c>
      <c r="W52" s="55" t="e">
        <f>T52-#REF!*(U52-#REF!+#REF!+V52)/10.32</f>
        <v>#REF!</v>
      </c>
      <c r="X52" s="58"/>
      <c r="Y52" s="58"/>
      <c r="Z52" s="58"/>
      <c r="AA52" s="58"/>
      <c r="AB52" s="58"/>
      <c r="AC52" s="58"/>
      <c r="AD52" s="48"/>
      <c r="AE52" s="48"/>
      <c r="AF52" s="54" t="s">
        <v>216</v>
      </c>
      <c r="AH52" s="62">
        <v>38</v>
      </c>
      <c r="AI52" s="63" t="s">
        <v>6</v>
      </c>
      <c r="AJ52" s="64"/>
      <c r="AK52" s="65"/>
      <c r="AL52" s="66">
        <v>3011</v>
      </c>
      <c r="AM52" s="63">
        <v>45</v>
      </c>
      <c r="AN52" s="67" t="s">
        <v>237</v>
      </c>
      <c r="AO52" s="63"/>
      <c r="AP52" s="120"/>
      <c r="AQ52" s="69"/>
      <c r="AR52" s="71"/>
      <c r="AS52" s="71"/>
      <c r="AT52" s="72"/>
      <c r="AU52" s="73"/>
      <c r="AV52" s="73"/>
      <c r="AW52" s="74"/>
      <c r="AX52" s="65"/>
      <c r="AY52" s="75">
        <v>2880.2180862952036</v>
      </c>
      <c r="AZ52" s="76">
        <v>49</v>
      </c>
      <c r="BA52" s="76">
        <v>26</v>
      </c>
      <c r="BB52" s="76">
        <v>73</v>
      </c>
      <c r="BC52" s="78"/>
      <c r="BD52" s="79">
        <v>14</v>
      </c>
      <c r="BE52" s="80"/>
      <c r="BF52" s="80"/>
      <c r="BG52" s="80"/>
    </row>
    <row r="53" spans="1:59" s="48" customFormat="1" ht="84" customHeight="1">
      <c r="A53" s="137">
        <v>41</v>
      </c>
      <c r="B53" s="138" t="s">
        <v>30</v>
      </c>
      <c r="C53" s="150" t="s">
        <v>77</v>
      </c>
      <c r="D53" s="162">
        <f t="shared" si="0"/>
        <v>10.08846130335829</v>
      </c>
      <c r="E53" s="162">
        <v>1.3822653260418885</v>
      </c>
      <c r="F53" s="165">
        <v>83.492230769230758</v>
      </c>
      <c r="G53" s="166" t="s">
        <v>320</v>
      </c>
      <c r="H53" s="42" t="e">
        <f>IF(#REF!="","",#REF!-((((#REF!-#REF!-(#REF!*(#REF!-#REF!-#REF!*(#REF!-#REF!)/#REF!)/10.32))*10.32)/#REF!*#REF!)/(#REF!-#REF!)))</f>
        <v>#REF!</v>
      </c>
      <c r="I53" s="54"/>
      <c r="J53" s="54"/>
      <c r="K53" s="43" t="e">
        <f>#REF!-#REF!</f>
        <v>#REF!</v>
      </c>
      <c r="L53" s="61" t="e">
        <f>#REF!-#REF!</f>
        <v>#REF!</v>
      </c>
      <c r="N53" s="54"/>
      <c r="O53" s="54"/>
      <c r="P53" s="54"/>
      <c r="Q53" s="51"/>
      <c r="R53" s="51"/>
      <c r="S53" s="51"/>
      <c r="T53" s="55">
        <v>72.599999999999994</v>
      </c>
      <c r="U53" s="55">
        <v>3637.55</v>
      </c>
      <c r="V53" s="55">
        <v>265.14999999999998</v>
      </c>
      <c r="W53" s="55" t="e">
        <f>T53-#REF!*(U53-#REF!+#REF!+V53)/10.32</f>
        <v>#REF!</v>
      </c>
      <c r="X53" s="50"/>
      <c r="Y53" s="50"/>
      <c r="Z53" s="50"/>
      <c r="AA53" s="50"/>
      <c r="AB53" s="50"/>
      <c r="AC53" s="50"/>
      <c r="AD53" s="54"/>
      <c r="AE53" s="54"/>
      <c r="AF53" s="48" t="s">
        <v>85</v>
      </c>
      <c r="AH53" s="62">
        <v>39</v>
      </c>
      <c r="AI53" s="63" t="s">
        <v>85</v>
      </c>
      <c r="AJ53" s="64"/>
      <c r="AK53" s="65"/>
      <c r="AL53" s="66">
        <v>3046.92</v>
      </c>
      <c r="AM53" s="63">
        <v>25</v>
      </c>
      <c r="AN53" s="67" t="s">
        <v>224</v>
      </c>
      <c r="AO53" s="63"/>
      <c r="AP53" s="120"/>
      <c r="AQ53" s="69">
        <v>7</v>
      </c>
      <c r="AR53" s="71"/>
      <c r="AS53" s="71"/>
      <c r="AT53" s="72"/>
      <c r="AU53" s="73"/>
      <c r="AV53" s="73"/>
      <c r="AW53" s="74"/>
      <c r="AX53" s="65"/>
      <c r="AY53" s="75" t="s">
        <v>250</v>
      </c>
      <c r="AZ53" s="76"/>
      <c r="BA53" s="76"/>
      <c r="BB53" s="76"/>
      <c r="BC53" s="78"/>
      <c r="BD53" s="79"/>
      <c r="BE53" s="80"/>
      <c r="BF53" s="80"/>
      <c r="BG53" s="80"/>
    </row>
    <row r="54" spans="1:59" s="54" customFormat="1" ht="75" customHeight="1">
      <c r="A54" s="137">
        <v>42</v>
      </c>
      <c r="B54" s="138" t="s">
        <v>30</v>
      </c>
      <c r="C54" s="150" t="s">
        <v>1</v>
      </c>
      <c r="D54" s="162">
        <v>0</v>
      </c>
      <c r="E54" s="162"/>
      <c r="F54" s="165"/>
      <c r="G54" s="166" t="s">
        <v>255</v>
      </c>
      <c r="H54" s="42" t="e">
        <f>IF(#REF!="","",#REF!-((((#REF!-#REF!-(#REF!*(#REF!-#REF!-#REF!*(#REF!-#REF!)/#REF!)/10.32))*10.32)/#REF!*#REF!)/(#REF!-#REF!)))</f>
        <v>#REF!</v>
      </c>
      <c r="K54" s="43" t="e">
        <f>#REF!-#REF!</f>
        <v>#REF!</v>
      </c>
      <c r="L54" s="61" t="e">
        <f>#REF!-#REF!</f>
        <v>#REF!</v>
      </c>
      <c r="M54" s="48"/>
      <c r="Q54" s="51"/>
      <c r="R54" s="51"/>
      <c r="S54" s="51"/>
      <c r="T54" s="55"/>
      <c r="U54" s="55">
        <v>3601.57</v>
      </c>
      <c r="V54" s="55">
        <v>274.07</v>
      </c>
      <c r="W54" s="55" t="e">
        <f>T54-#REF!*(U54-#REF!+#REF!+V54)/10.32</f>
        <v>#REF!</v>
      </c>
      <c r="X54" s="50"/>
      <c r="Y54" s="50"/>
      <c r="Z54" s="50"/>
      <c r="AA54" s="50"/>
      <c r="AB54" s="50"/>
      <c r="AC54" s="50"/>
      <c r="AF54" s="54" t="s">
        <v>86</v>
      </c>
      <c r="AH54" s="62">
        <v>40</v>
      </c>
      <c r="AI54" s="63" t="s">
        <v>86</v>
      </c>
      <c r="AJ54" s="64"/>
      <c r="AK54" s="65"/>
      <c r="AL54" s="66">
        <v>3096.86</v>
      </c>
      <c r="AM54" s="63">
        <v>45</v>
      </c>
      <c r="AN54" s="67" t="s">
        <v>228</v>
      </c>
      <c r="AO54" s="63"/>
      <c r="AP54" s="120"/>
      <c r="AQ54" s="69"/>
      <c r="AR54" s="71"/>
      <c r="AS54" s="71"/>
      <c r="AT54" s="72"/>
      <c r="AU54" s="73"/>
      <c r="AV54" s="73"/>
      <c r="AW54" s="74"/>
      <c r="AX54" s="65"/>
      <c r="AY54" s="75">
        <v>2888.9075957333152</v>
      </c>
      <c r="AZ54" s="76">
        <v>58</v>
      </c>
      <c r="BA54" s="76">
        <v>28</v>
      </c>
      <c r="BB54" s="76">
        <v>84</v>
      </c>
      <c r="BC54" s="78"/>
      <c r="BD54" s="79">
        <v>37</v>
      </c>
      <c r="BE54" s="80"/>
      <c r="BF54" s="80"/>
      <c r="BG54" s="80"/>
    </row>
    <row r="55" spans="1:59" s="54" customFormat="1" ht="75" customHeight="1">
      <c r="A55" s="137">
        <v>43</v>
      </c>
      <c r="B55" s="138" t="s">
        <v>30</v>
      </c>
      <c r="C55" s="150" t="s">
        <v>78</v>
      </c>
      <c r="D55" s="162">
        <f t="shared" si="0"/>
        <v>0</v>
      </c>
      <c r="E55" s="162"/>
      <c r="F55" s="165"/>
      <c r="G55" s="166" t="s">
        <v>321</v>
      </c>
      <c r="H55" s="42" t="e">
        <f>IF(#REF!="","",#REF!-((((#REF!-#REF!-(#REF!*(#REF!-#REF!-#REF!*(#REF!-#REF!)/#REF!)/10.32))*10.32)/#REF!*#REF!)/(#REF!-#REF!)))</f>
        <v>#REF!</v>
      </c>
      <c r="K55" s="43" t="e">
        <f>#REF!-#REF!</f>
        <v>#REF!</v>
      </c>
      <c r="L55" s="61" t="e">
        <f>#REF!-#REF!</f>
        <v>#REF!</v>
      </c>
      <c r="M55" s="48"/>
      <c r="Q55" s="51"/>
      <c r="R55" s="51"/>
      <c r="S55" s="51"/>
      <c r="T55" s="55">
        <v>169.1</v>
      </c>
      <c r="U55" s="55">
        <v>3597.09</v>
      </c>
      <c r="V55" s="55">
        <v>269.58999999999997</v>
      </c>
      <c r="W55" s="55" t="e">
        <f>T55-#REF!*(U55-#REF!+#REF!+V55)/10.32</f>
        <v>#REF!</v>
      </c>
      <c r="X55" s="50"/>
      <c r="Y55" s="50"/>
      <c r="Z55" s="50"/>
      <c r="AA55" s="50"/>
      <c r="AB55" s="50"/>
      <c r="AC55" s="50"/>
      <c r="AF55" s="48" t="s">
        <v>166</v>
      </c>
      <c r="AG55" s="48"/>
      <c r="AH55" s="62">
        <v>41</v>
      </c>
      <c r="AI55" s="63" t="s">
        <v>166</v>
      </c>
      <c r="AJ55" s="64"/>
      <c r="AK55" s="65"/>
      <c r="AL55" s="66">
        <v>3125.17</v>
      </c>
      <c r="AM55" s="63">
        <v>45</v>
      </c>
      <c r="AN55" s="67" t="s">
        <v>223</v>
      </c>
      <c r="AO55" s="63"/>
      <c r="AP55" s="120"/>
      <c r="AQ55" s="69">
        <v>7</v>
      </c>
      <c r="AR55" s="71"/>
      <c r="AS55" s="71"/>
      <c r="AT55" s="72"/>
      <c r="AU55" s="73"/>
      <c r="AV55" s="73"/>
      <c r="AW55" s="74"/>
      <c r="AX55" s="65"/>
      <c r="AY55" s="75" t="s">
        <v>251</v>
      </c>
      <c r="AZ55" s="76"/>
      <c r="BA55" s="76"/>
      <c r="BB55" s="76"/>
      <c r="BC55" s="78"/>
      <c r="BD55" s="79"/>
      <c r="BE55" s="80"/>
      <c r="BF55" s="80"/>
      <c r="BG55" s="80"/>
    </row>
    <row r="56" spans="1:59" s="54" customFormat="1" ht="81" customHeight="1">
      <c r="A56" s="137">
        <v>44</v>
      </c>
      <c r="B56" s="138" t="s">
        <v>30</v>
      </c>
      <c r="C56" s="150" t="s">
        <v>79</v>
      </c>
      <c r="D56" s="162">
        <f t="shared" si="0"/>
        <v>36.27199458926421</v>
      </c>
      <c r="E56" s="162">
        <v>13.643552074775405</v>
      </c>
      <c r="F56" s="165">
        <v>54.681249999999991</v>
      </c>
      <c r="G56" s="166"/>
      <c r="H56" s="42" t="e">
        <f>IF(#REF!="","",#REF!-((((#REF!-#REF!-(#REF!*(#REF!-#REF!-#REF!*(#REF!-#REF!)/#REF!)/10.32))*10.32)/#REF!*#REF!)/(#REF!-#REF!)))</f>
        <v>#REF!</v>
      </c>
      <c r="K56" s="43" t="e">
        <f>#REF!-#REF!</f>
        <v>#REF!</v>
      </c>
      <c r="L56" s="43" t="e">
        <f>#REF!-#REF!</f>
        <v>#REF!</v>
      </c>
      <c r="M56" s="48"/>
      <c r="Q56" s="51"/>
      <c r="R56" s="51"/>
      <c r="S56" s="51"/>
      <c r="T56" s="55">
        <v>237.37</v>
      </c>
      <c r="U56" s="55">
        <v>3600.05</v>
      </c>
      <c r="V56" s="55">
        <v>272.55</v>
      </c>
      <c r="W56" s="55" t="e">
        <f>T56-#REF!*(U56-#REF!+#REF!+V56)/10.32</f>
        <v>#REF!</v>
      </c>
      <c r="X56" s="50"/>
      <c r="Y56" s="50"/>
      <c r="Z56" s="50"/>
      <c r="AA56" s="50"/>
      <c r="AB56" s="50"/>
      <c r="AC56" s="50"/>
      <c r="AF56" s="54" t="s">
        <v>87</v>
      </c>
      <c r="AH56" s="62">
        <v>42</v>
      </c>
      <c r="AI56" s="63" t="s">
        <v>87</v>
      </c>
      <c r="AJ56" s="64"/>
      <c r="AK56" s="65"/>
      <c r="AL56" s="66">
        <v>3064.23</v>
      </c>
      <c r="AM56" s="63">
        <v>60</v>
      </c>
      <c r="AN56" s="67" t="s">
        <v>230</v>
      </c>
      <c r="AO56" s="63"/>
      <c r="AP56" s="120"/>
      <c r="AQ56" s="69"/>
      <c r="AR56" s="71"/>
      <c r="AS56" s="71"/>
      <c r="AT56" s="72"/>
      <c r="AU56" s="73"/>
      <c r="AV56" s="73"/>
      <c r="AW56" s="74"/>
      <c r="AX56" s="65"/>
      <c r="AY56" s="75">
        <v>2772.6152224081466</v>
      </c>
      <c r="AZ56" s="76">
        <v>59</v>
      </c>
      <c r="BA56" s="76">
        <v>30</v>
      </c>
      <c r="BB56" s="76">
        <v>61</v>
      </c>
      <c r="BC56" s="78"/>
      <c r="BD56" s="79">
        <v>24</v>
      </c>
      <c r="BE56" s="80"/>
      <c r="BF56" s="80"/>
      <c r="BG56" s="80"/>
    </row>
    <row r="57" spans="1:59" s="54" customFormat="1" ht="69" customHeight="1">
      <c r="A57" s="137">
        <v>45</v>
      </c>
      <c r="B57" s="138" t="s">
        <v>30</v>
      </c>
      <c r="C57" s="150" t="s">
        <v>80</v>
      </c>
      <c r="D57" s="162">
        <f t="shared" si="0"/>
        <v>75.57444577248171</v>
      </c>
      <c r="E57" s="162">
        <v>3.2586567400407569</v>
      </c>
      <c r="F57" s="165">
        <v>94.804999999999993</v>
      </c>
      <c r="G57" s="166" t="s">
        <v>322</v>
      </c>
      <c r="H57" s="42" t="e">
        <f>IF(#REF!="","",#REF!-((((#REF!-#REF!-(#REF!*(#REF!-#REF!-#REF!*(#REF!-#REF!)/#REF!)/10.32))*10.32)/#REF!*#REF!)/(#REF!-#REF!)))</f>
        <v>#REF!</v>
      </c>
      <c r="I57" s="48"/>
      <c r="J57" s="48"/>
      <c r="K57" s="43" t="e">
        <f>#REF!-#REF!</f>
        <v>#REF!</v>
      </c>
      <c r="L57" s="43" t="e">
        <f>#REF!-#REF!</f>
        <v>#REF!</v>
      </c>
      <c r="M57" s="48"/>
      <c r="N57" s="48"/>
      <c r="O57" s="48"/>
      <c r="P57" s="48"/>
      <c r="Q57" s="59"/>
      <c r="R57" s="59"/>
      <c r="S57" s="59"/>
      <c r="T57" s="55"/>
      <c r="U57" s="55">
        <v>3607.25</v>
      </c>
      <c r="V57" s="55">
        <v>279.75</v>
      </c>
      <c r="W57" s="55" t="e">
        <f>T57-#REF!*(U57-#REF!+#REF!+V57)/10.32</f>
        <v>#REF!</v>
      </c>
      <c r="X57" s="58"/>
      <c r="Y57" s="58"/>
      <c r="Z57" s="58"/>
      <c r="AA57" s="58"/>
      <c r="AB57" s="58"/>
      <c r="AC57" s="58"/>
      <c r="AD57" s="48"/>
      <c r="AF57" s="54" t="s">
        <v>118</v>
      </c>
      <c r="AH57" s="62">
        <v>43</v>
      </c>
      <c r="AI57" s="63" t="s">
        <v>118</v>
      </c>
      <c r="AJ57" s="64"/>
      <c r="AK57" s="65"/>
      <c r="AL57" s="66">
        <v>2495.2199999999998</v>
      </c>
      <c r="AM57" s="63">
        <v>45</v>
      </c>
      <c r="AN57" s="67" t="s">
        <v>223</v>
      </c>
      <c r="AO57" s="63"/>
      <c r="AP57" s="120"/>
      <c r="AQ57" s="81"/>
      <c r="AR57" s="71"/>
      <c r="AS57" s="71"/>
      <c r="AT57" s="72"/>
      <c r="AU57" s="73"/>
      <c r="AV57" s="73"/>
      <c r="AW57" s="74"/>
      <c r="AX57" s="65"/>
      <c r="AY57" s="75">
        <v>2004.9249613509785</v>
      </c>
      <c r="AZ57" s="76">
        <v>60</v>
      </c>
      <c r="BA57" s="76">
        <v>56</v>
      </c>
      <c r="BB57" s="76">
        <v>63</v>
      </c>
      <c r="BC57" s="78"/>
      <c r="BD57" s="79">
        <v>57</v>
      </c>
      <c r="BE57" s="80"/>
      <c r="BF57" s="80"/>
      <c r="BG57" s="80"/>
    </row>
    <row r="58" spans="1:59" s="48" customFormat="1" ht="75" customHeight="1">
      <c r="A58" s="137">
        <v>46</v>
      </c>
      <c r="B58" s="138" t="s">
        <v>30</v>
      </c>
      <c r="C58" s="150" t="s">
        <v>4</v>
      </c>
      <c r="D58" s="162">
        <f t="shared" si="0"/>
        <v>0</v>
      </c>
      <c r="E58" s="162"/>
      <c r="F58" s="165"/>
      <c r="G58" s="166" t="s">
        <v>257</v>
      </c>
      <c r="H58" s="42" t="e">
        <f>IF(#REF!="","",#REF!-((((#REF!-#REF!-(#REF!*(#REF!-#REF!-#REF!*(#REF!-#REF!)/#REF!)/10.32))*10.32)/#REF!*#REF!)/(#REF!-#REF!)))</f>
        <v>#REF!</v>
      </c>
      <c r="K58" s="43" t="e">
        <f>#REF!-#REF!</f>
        <v>#REF!</v>
      </c>
      <c r="L58" s="61" t="e">
        <f>#REF!-#REF!</f>
        <v>#REF!</v>
      </c>
      <c r="Q58" s="59"/>
      <c r="R58" s="59"/>
      <c r="S58" s="59"/>
      <c r="T58" s="55"/>
      <c r="U58" s="55">
        <v>3612.19</v>
      </c>
      <c r="V58" s="55">
        <v>284.69</v>
      </c>
      <c r="W58" s="55" t="e">
        <f>T58-#REF!*(U58-#REF!+#REF!+V58)/10.32</f>
        <v>#REF!</v>
      </c>
      <c r="X58" s="58"/>
      <c r="Y58" s="58"/>
      <c r="Z58" s="58"/>
      <c r="AA58" s="58"/>
      <c r="AB58" s="58"/>
      <c r="AC58" s="58"/>
      <c r="AF58" s="54" t="s">
        <v>7</v>
      </c>
      <c r="AG58" s="54"/>
      <c r="AH58" s="62">
        <v>44</v>
      </c>
      <c r="AI58" s="63" t="s">
        <v>7</v>
      </c>
      <c r="AJ58" s="64"/>
      <c r="AK58" s="65"/>
      <c r="AL58" s="66">
        <v>2896.94</v>
      </c>
      <c r="AM58" s="63">
        <v>80</v>
      </c>
      <c r="AN58" s="67" t="s">
        <v>222</v>
      </c>
      <c r="AO58" s="63"/>
      <c r="AP58" s="120"/>
      <c r="AQ58" s="69"/>
      <c r="AR58" s="71"/>
      <c r="AS58" s="71"/>
      <c r="AT58" s="72"/>
      <c r="AU58" s="73"/>
      <c r="AV58" s="73"/>
      <c r="AW58" s="74"/>
      <c r="AX58" s="65"/>
      <c r="AY58" s="75">
        <v>2976.3753435062235</v>
      </c>
      <c r="AZ58" s="76">
        <v>60</v>
      </c>
      <c r="BA58" s="76">
        <v>19</v>
      </c>
      <c r="BB58" s="76">
        <v>59</v>
      </c>
      <c r="BC58" s="78"/>
      <c r="BD58" s="79"/>
      <c r="BE58" s="80"/>
      <c r="BF58" s="80"/>
      <c r="BG58" s="80"/>
    </row>
    <row r="59" spans="1:59" s="48" customFormat="1" ht="75" customHeight="1">
      <c r="A59" s="137">
        <v>47</v>
      </c>
      <c r="B59" s="138" t="s">
        <v>30</v>
      </c>
      <c r="C59" s="150" t="s">
        <v>5</v>
      </c>
      <c r="D59" s="162">
        <f t="shared" si="0"/>
        <v>0</v>
      </c>
      <c r="E59" s="162"/>
      <c r="F59" s="165"/>
      <c r="G59" s="166" t="s">
        <v>323</v>
      </c>
      <c r="H59" s="42" t="e">
        <f>IF(#REF!="","",#REF!-((((#REF!-#REF!-(#REF!*(#REF!-#REF!-#REF!*(#REF!-#REF!)/#REF!)/10.32))*10.32)/#REF!*#REF!)/(#REF!-#REF!)))</f>
        <v>#REF!</v>
      </c>
      <c r="K59" s="43" t="e">
        <f>#REF!-#REF!</f>
        <v>#REF!</v>
      </c>
      <c r="L59" s="61" t="e">
        <f>#REF!-#REF!</f>
        <v>#REF!</v>
      </c>
      <c r="Q59" s="59"/>
      <c r="R59" s="59"/>
      <c r="S59" s="59"/>
      <c r="T59" s="55">
        <v>229.6</v>
      </c>
      <c r="U59" s="55">
        <v>3613.84</v>
      </c>
      <c r="V59" s="55">
        <v>286.34000000000003</v>
      </c>
      <c r="W59" s="55" t="e">
        <f>T59-#REF!*(U59-#REF!+#REF!+V59)/10.32</f>
        <v>#REF!</v>
      </c>
      <c r="X59" s="58"/>
      <c r="Y59" s="58"/>
      <c r="Z59" s="58"/>
      <c r="AA59" s="58"/>
      <c r="AB59" s="58"/>
      <c r="AC59" s="58"/>
      <c r="AF59" s="54" t="s">
        <v>8</v>
      </c>
      <c r="AG59" s="54"/>
      <c r="AH59" s="62">
        <v>44</v>
      </c>
      <c r="AI59" s="63" t="s">
        <v>8</v>
      </c>
      <c r="AJ59" s="64"/>
      <c r="AK59" s="65"/>
      <c r="AL59" s="66">
        <v>2956.5</v>
      </c>
      <c r="AM59" s="63">
        <v>25</v>
      </c>
      <c r="AN59" s="67" t="s">
        <v>238</v>
      </c>
      <c r="AO59" s="63"/>
      <c r="AP59" s="120"/>
      <c r="AQ59" s="69" t="s">
        <v>11</v>
      </c>
      <c r="AR59" s="71"/>
      <c r="AS59" s="71"/>
      <c r="AT59" s="72"/>
      <c r="AU59" s="73"/>
      <c r="AV59" s="73"/>
      <c r="AW59" s="74"/>
      <c r="AX59" s="65"/>
      <c r="AY59" s="75">
        <v>2897.900893511769</v>
      </c>
      <c r="AZ59" s="76">
        <v>51</v>
      </c>
      <c r="BA59" s="76">
        <v>20</v>
      </c>
      <c r="BB59" s="76">
        <v>74</v>
      </c>
      <c r="BC59" s="78"/>
      <c r="BD59" s="79"/>
      <c r="BE59" s="80"/>
      <c r="BF59" s="80"/>
      <c r="BG59" s="80"/>
    </row>
    <row r="60" spans="1:59" s="48" customFormat="1" ht="78" customHeight="1">
      <c r="A60" s="137">
        <v>48</v>
      </c>
      <c r="B60" s="138" t="s">
        <v>30</v>
      </c>
      <c r="C60" s="150" t="s">
        <v>81</v>
      </c>
      <c r="D60" s="162">
        <f t="shared" si="0"/>
        <v>36.099775050905407</v>
      </c>
      <c r="E60" s="162">
        <v>18.374695251473227</v>
      </c>
      <c r="F60" s="165">
        <v>38.674999999999997</v>
      </c>
      <c r="G60" s="166" t="s">
        <v>262</v>
      </c>
      <c r="H60" s="42" t="e">
        <f>IF(#REF!="","",#REF!-((((#REF!-#REF!-(#REF!*(#REF!-#REF!-#REF!*(#REF!-#REF!)/#REF!)/10.32))*10.32)/#REF!*#REF!)/(#REF!-#REF!)))</f>
        <v>#REF!</v>
      </c>
      <c r="K60" s="43" t="e">
        <f>#REF!-#REF!</f>
        <v>#REF!</v>
      </c>
      <c r="L60" s="61" t="e">
        <f>#REF!-#REF!</f>
        <v>#REF!</v>
      </c>
      <c r="Q60" s="59"/>
      <c r="R60" s="59"/>
      <c r="S60" s="59"/>
      <c r="T60" s="55"/>
      <c r="U60" s="55">
        <v>3606.01</v>
      </c>
      <c r="V60" s="55">
        <v>278.51</v>
      </c>
      <c r="W60" s="55" t="e">
        <f>T60-#REF!*(U60-#REF!+#REF!+V60)/10.32</f>
        <v>#REF!</v>
      </c>
      <c r="X60" s="58"/>
      <c r="Y60" s="58"/>
      <c r="Z60" s="58"/>
      <c r="AA60" s="58"/>
      <c r="AB60" s="58"/>
      <c r="AC60" s="58"/>
      <c r="AF60" s="54" t="s">
        <v>122</v>
      </c>
      <c r="AG60" s="54"/>
      <c r="AH60" s="62">
        <v>45</v>
      </c>
      <c r="AI60" s="63" t="s">
        <v>122</v>
      </c>
      <c r="AJ60" s="64"/>
      <c r="AK60" s="65"/>
      <c r="AL60" s="66">
        <v>2938.23</v>
      </c>
      <c r="AM60" s="63">
        <v>25</v>
      </c>
      <c r="AN60" s="67" t="s">
        <v>239</v>
      </c>
      <c r="AO60" s="63"/>
      <c r="AP60" s="120"/>
      <c r="AQ60" s="69" t="s">
        <v>11</v>
      </c>
      <c r="AR60" s="71"/>
      <c r="AS60" s="71"/>
      <c r="AT60" s="72"/>
      <c r="AU60" s="73"/>
      <c r="AV60" s="73"/>
      <c r="AW60" s="74"/>
      <c r="AX60" s="65"/>
      <c r="AY60" s="75" t="s">
        <v>252</v>
      </c>
      <c r="AZ60" s="76">
        <v>50</v>
      </c>
      <c r="BA60" s="76"/>
      <c r="BB60" s="76"/>
      <c r="BC60" s="78"/>
      <c r="BD60" s="79"/>
      <c r="BE60" s="80"/>
      <c r="BF60" s="80"/>
      <c r="BG60" s="80"/>
    </row>
    <row r="61" spans="1:59" s="48" customFormat="1" ht="84" customHeight="1">
      <c r="A61" s="137">
        <v>49</v>
      </c>
      <c r="B61" s="138" t="s">
        <v>30</v>
      </c>
      <c r="C61" s="150" t="s">
        <v>82</v>
      </c>
      <c r="D61" s="162">
        <f t="shared" si="0"/>
        <v>32.807828255936684</v>
      </c>
      <c r="E61" s="162">
        <v>1.9211115952687543</v>
      </c>
      <c r="F61" s="165">
        <v>92.945000000000007</v>
      </c>
      <c r="G61" s="166" t="s">
        <v>262</v>
      </c>
      <c r="H61" s="42" t="e">
        <f>IF(#REF!="","",#REF!-((((#REF!-#REF!-(#REF!*(#REF!-#REF!-#REF!*(#REF!-#REF!)/#REF!)/10.32))*10.32)/#REF!*#REF!)/(#REF!-#REF!)))</f>
        <v>#REF!</v>
      </c>
      <c r="K61" s="43" t="e">
        <f>#REF!-#REF!</f>
        <v>#REF!</v>
      </c>
      <c r="L61" s="43" t="e">
        <f>#REF!-#REF!</f>
        <v>#REF!</v>
      </c>
      <c r="Q61" s="59"/>
      <c r="R61" s="59"/>
      <c r="S61" s="59"/>
      <c r="T61" s="55"/>
      <c r="U61" s="55">
        <v>3608.96</v>
      </c>
      <c r="V61" s="55">
        <v>281.45999999999998</v>
      </c>
      <c r="W61" s="55" t="e">
        <f>T61-#REF!*(U61-#REF!+#REF!+V61)/10.32</f>
        <v>#REF!</v>
      </c>
      <c r="X61" s="58"/>
      <c r="Y61" s="58"/>
      <c r="Z61" s="58"/>
      <c r="AA61" s="58"/>
      <c r="AB61" s="58"/>
      <c r="AC61" s="58"/>
      <c r="AF61" s="48" t="s">
        <v>95</v>
      </c>
      <c r="AH61" s="62">
        <v>46</v>
      </c>
      <c r="AI61" s="63" t="s">
        <v>95</v>
      </c>
      <c r="AJ61" s="64"/>
      <c r="AK61" s="65"/>
      <c r="AL61" s="66">
        <v>2804.58</v>
      </c>
      <c r="AM61" s="63">
        <v>45</v>
      </c>
      <c r="AN61" s="67" t="s">
        <v>228</v>
      </c>
      <c r="AO61" s="63"/>
      <c r="AP61" s="120"/>
      <c r="AQ61" s="69" t="s">
        <v>11</v>
      </c>
      <c r="AR61" s="71"/>
      <c r="AS61" s="71"/>
      <c r="AT61" s="72"/>
      <c r="AU61" s="73"/>
      <c r="AV61" s="73"/>
      <c r="AW61" s="74"/>
      <c r="AX61" s="65"/>
      <c r="AY61" s="75">
        <v>2703.467263204448</v>
      </c>
      <c r="AZ61" s="76">
        <v>55</v>
      </c>
      <c r="BA61" s="76">
        <v>22</v>
      </c>
      <c r="BB61" s="76">
        <v>73</v>
      </c>
      <c r="BC61" s="78"/>
      <c r="BD61" s="79">
        <v>27</v>
      </c>
      <c r="BE61" s="80"/>
      <c r="BF61" s="80"/>
      <c r="BG61" s="80"/>
    </row>
    <row r="62" spans="1:59" s="48" customFormat="1" ht="80.25" customHeight="1">
      <c r="A62" s="137">
        <v>50</v>
      </c>
      <c r="B62" s="138" t="s">
        <v>30</v>
      </c>
      <c r="C62" s="150" t="s">
        <v>83</v>
      </c>
      <c r="D62" s="162">
        <f t="shared" si="0"/>
        <v>0</v>
      </c>
      <c r="E62" s="162"/>
      <c r="F62" s="165"/>
      <c r="G62" s="166" t="s">
        <v>323</v>
      </c>
      <c r="H62" s="42" t="e">
        <f>IF(#REF!="","",#REF!-((((#REF!-#REF!-(#REF!*(#REF!-#REF!-#REF!*(#REF!-#REF!)/#REF!)/10.32))*10.32)/#REF!*#REF!)/(#REF!-#REF!)))</f>
        <v>#REF!</v>
      </c>
      <c r="K62" s="43" t="e">
        <f>#REF!-#REF!</f>
        <v>#REF!</v>
      </c>
      <c r="L62" s="61" t="e">
        <f>#REF!-#REF!</f>
        <v>#REF!</v>
      </c>
      <c r="Q62" s="59"/>
      <c r="R62" s="59"/>
      <c r="S62" s="59"/>
      <c r="T62" s="55"/>
      <c r="U62" s="55">
        <v>3613.62</v>
      </c>
      <c r="V62" s="55">
        <v>286.12</v>
      </c>
      <c r="W62" s="55" t="e">
        <f>T62-#REF!*(U62-#REF!+#REF!+V62)/10.32</f>
        <v>#REF!</v>
      </c>
      <c r="X62" s="58"/>
      <c r="Y62" s="58"/>
      <c r="Z62" s="58"/>
      <c r="AA62" s="58"/>
      <c r="AB62" s="58"/>
      <c r="AC62" s="58"/>
      <c r="AF62" s="48" t="s">
        <v>97</v>
      </c>
      <c r="AH62" s="62">
        <v>47</v>
      </c>
      <c r="AI62" s="63" t="s">
        <v>97</v>
      </c>
      <c r="AJ62" s="64"/>
      <c r="AK62" s="65"/>
      <c r="AL62" s="66">
        <v>2548.1</v>
      </c>
      <c r="AM62" s="63">
        <v>25</v>
      </c>
      <c r="AN62" s="67" t="s">
        <v>240</v>
      </c>
      <c r="AO62" s="63"/>
      <c r="AP62" s="120"/>
      <c r="AQ62" s="69"/>
      <c r="AR62" s="71"/>
      <c r="AS62" s="71"/>
      <c r="AT62" s="72"/>
      <c r="AU62" s="73"/>
      <c r="AV62" s="73"/>
      <c r="AW62" s="74"/>
      <c r="AX62" s="65"/>
      <c r="AY62" s="75" t="s">
        <v>253</v>
      </c>
      <c r="AZ62" s="76"/>
      <c r="BA62" s="76"/>
      <c r="BB62" s="76"/>
      <c r="BC62" s="78"/>
      <c r="BD62" s="79"/>
      <c r="BE62" s="80"/>
      <c r="BF62" s="80"/>
      <c r="BG62" s="80"/>
    </row>
    <row r="63" spans="1:59" s="48" customFormat="1" ht="69" customHeight="1">
      <c r="A63" s="137">
        <v>51</v>
      </c>
      <c r="B63" s="138" t="s">
        <v>30</v>
      </c>
      <c r="C63" s="150" t="s">
        <v>84</v>
      </c>
      <c r="D63" s="162">
        <f t="shared" si="0"/>
        <v>0</v>
      </c>
      <c r="E63" s="162"/>
      <c r="F63" s="165"/>
      <c r="G63" s="166" t="s">
        <v>324</v>
      </c>
      <c r="H63" s="42" t="e">
        <f>IF(#REF!="","",#REF!-((((#REF!-#REF!-(#REF!*(#REF!-#REF!-#REF!*(#REF!-#REF!)/#REF!)/10.32))*10.32)/#REF!*#REF!)/(#REF!-#REF!)))</f>
        <v>#REF!</v>
      </c>
      <c r="K63" s="43" t="e">
        <f>#REF!-#REF!</f>
        <v>#REF!</v>
      </c>
      <c r="L63" s="61" t="e">
        <f>#REF!-#REF!</f>
        <v>#REF!</v>
      </c>
      <c r="Q63" s="59"/>
      <c r="R63" s="59"/>
      <c r="S63" s="59"/>
      <c r="T63" s="55"/>
      <c r="U63" s="55">
        <v>3605.8</v>
      </c>
      <c r="V63" s="55">
        <v>278.29999999999995</v>
      </c>
      <c r="W63" s="55" t="e">
        <f>T63-#REF!*(U63-#REF!+#REF!+V63)/10.32</f>
        <v>#REF!</v>
      </c>
      <c r="X63" s="58"/>
      <c r="Y63" s="58"/>
      <c r="Z63" s="58"/>
      <c r="AA63" s="58"/>
      <c r="AB63" s="58"/>
      <c r="AC63" s="58"/>
      <c r="AF63" s="48" t="s">
        <v>90</v>
      </c>
      <c r="AH63" s="62">
        <v>48</v>
      </c>
      <c r="AI63" s="63" t="s">
        <v>90</v>
      </c>
      <c r="AJ63" s="64"/>
      <c r="AK63" s="65"/>
      <c r="AL63" s="66">
        <v>2951.03</v>
      </c>
      <c r="AM63" s="63">
        <v>100</v>
      </c>
      <c r="AN63" s="67" t="s">
        <v>226</v>
      </c>
      <c r="AO63" s="63"/>
      <c r="AP63" s="120"/>
      <c r="AQ63" s="69"/>
      <c r="AR63" s="71"/>
      <c r="AS63" s="71"/>
      <c r="AT63" s="72"/>
      <c r="AU63" s="73"/>
      <c r="AV63" s="73"/>
      <c r="AW63" s="74"/>
      <c r="AX63" s="65"/>
      <c r="AY63" s="75">
        <v>2842.6259398432562</v>
      </c>
      <c r="AZ63" s="76">
        <v>58</v>
      </c>
      <c r="BA63" s="76">
        <v>22</v>
      </c>
      <c r="BB63" s="76">
        <v>63</v>
      </c>
      <c r="BC63" s="78"/>
      <c r="BD63" s="79">
        <v>37</v>
      </c>
      <c r="BE63" s="80"/>
      <c r="BF63" s="80"/>
      <c r="BG63" s="80"/>
    </row>
    <row r="64" spans="1:59" s="48" customFormat="1" ht="69" customHeight="1">
      <c r="A64" s="137">
        <v>52</v>
      </c>
      <c r="B64" s="138" t="s">
        <v>30</v>
      </c>
      <c r="C64" s="150" t="s">
        <v>6</v>
      </c>
      <c r="D64" s="162">
        <v>0</v>
      </c>
      <c r="E64" s="162"/>
      <c r="F64" s="165"/>
      <c r="G64" s="166" t="s">
        <v>323</v>
      </c>
      <c r="H64" s="42" t="e">
        <f>IF(#REF!="","",#REF!-((((#REF!-#REF!-(#REF!*(#REF!-#REF!-#REF!*(#REF!-#REF!)/#REF!)/10.32))*10.32)/#REF!*#REF!)/(#REF!-#REF!)))</f>
        <v>#REF!</v>
      </c>
      <c r="K64" s="43" t="e">
        <f>#REF!-#REF!</f>
        <v>#REF!</v>
      </c>
      <c r="L64" s="43" t="e">
        <f>#REF!-#REF!</f>
        <v>#REF!</v>
      </c>
      <c r="Q64" s="59"/>
      <c r="R64" s="59"/>
      <c r="S64" s="59"/>
      <c r="T64" s="55"/>
      <c r="U64" s="55">
        <v>3606.1</v>
      </c>
      <c r="V64" s="55">
        <v>278.59999999999997</v>
      </c>
      <c r="W64" s="55" t="e">
        <f>T64-#REF!*(U64-#REF!+#REF!+V64)/10.32</f>
        <v>#REF!</v>
      </c>
      <c r="X64" s="58"/>
      <c r="Y64" s="58"/>
      <c r="Z64" s="58"/>
      <c r="AA64" s="58"/>
      <c r="AB64" s="58"/>
      <c r="AC64" s="58"/>
      <c r="AF64" s="48" t="s">
        <v>175</v>
      </c>
      <c r="AH64" s="62">
        <v>49</v>
      </c>
      <c r="AI64" s="63" t="s">
        <v>175</v>
      </c>
      <c r="AJ64" s="64"/>
      <c r="AK64" s="65"/>
      <c r="AL64" s="66">
        <v>2797.68</v>
      </c>
      <c r="AM64" s="63">
        <v>25</v>
      </c>
      <c r="AN64" s="67" t="s">
        <v>239</v>
      </c>
      <c r="AO64" s="63"/>
      <c r="AP64" s="120"/>
      <c r="AQ64" s="69" t="s">
        <v>11</v>
      </c>
      <c r="AR64" s="71"/>
      <c r="AS64" s="71"/>
      <c r="AT64" s="72"/>
      <c r="AU64" s="73"/>
      <c r="AV64" s="73"/>
      <c r="AW64" s="74"/>
      <c r="AX64" s="65"/>
      <c r="AY64" s="75">
        <v>2769.5248990407017</v>
      </c>
      <c r="AZ64" s="76">
        <v>47</v>
      </c>
      <c r="BA64" s="76">
        <v>26</v>
      </c>
      <c r="BB64" s="76">
        <v>72</v>
      </c>
      <c r="BC64" s="78"/>
      <c r="BD64" s="79">
        <v>29</v>
      </c>
      <c r="BE64" s="80"/>
      <c r="BF64" s="80"/>
      <c r="BG64" s="80"/>
    </row>
    <row r="65" spans="1:59" s="48" customFormat="1" ht="83.25" customHeight="1" thickBot="1">
      <c r="A65" s="137">
        <v>53</v>
      </c>
      <c r="B65" s="138" t="s">
        <v>30</v>
      </c>
      <c r="C65" s="150" t="s">
        <v>85</v>
      </c>
      <c r="D65" s="162">
        <f t="shared" si="0"/>
        <v>0</v>
      </c>
      <c r="E65" s="162"/>
      <c r="F65" s="165"/>
      <c r="G65" s="166" t="s">
        <v>325</v>
      </c>
      <c r="H65" s="42" t="e">
        <f>IF(#REF!="","",#REF!-((((#REF!-#REF!-(#REF!*(#REF!-#REF!-#REF!*(#REF!-#REF!)/#REF!)/10.32))*10.32)/#REF!*#REF!)/(#REF!-#REF!)))</f>
        <v>#REF!</v>
      </c>
      <c r="K65" s="43" t="e">
        <f>#REF!-#REF!</f>
        <v>#REF!</v>
      </c>
      <c r="L65" s="61" t="e">
        <f>#REF!-#REF!</f>
        <v>#REF!</v>
      </c>
      <c r="Q65" s="59"/>
      <c r="R65" s="59"/>
      <c r="S65" s="59"/>
      <c r="T65" s="55">
        <v>177.4</v>
      </c>
      <c r="U65" s="55">
        <v>3590.73</v>
      </c>
      <c r="V65" s="55">
        <v>263.23</v>
      </c>
      <c r="W65" s="55" t="e">
        <f>T65-#REF!*(U65-#REF!+#REF!+V65)/10.32</f>
        <v>#REF!</v>
      </c>
      <c r="X65" s="58"/>
      <c r="Y65" s="58"/>
      <c r="Z65" s="58"/>
      <c r="AA65" s="58"/>
      <c r="AB65" s="58"/>
      <c r="AC65" s="58"/>
      <c r="AF65" s="48" t="s">
        <v>184</v>
      </c>
      <c r="AH65" s="62">
        <v>50</v>
      </c>
      <c r="AI65" s="63" t="s">
        <v>184</v>
      </c>
      <c r="AJ65" s="64"/>
      <c r="AK65" s="65"/>
      <c r="AL65" s="66">
        <v>2397.5700000000002</v>
      </c>
      <c r="AM65" s="63">
        <v>25</v>
      </c>
      <c r="AN65" s="67" t="s">
        <v>241</v>
      </c>
      <c r="AO65" s="63"/>
      <c r="AP65" s="120"/>
      <c r="AQ65" s="122">
        <v>4</v>
      </c>
      <c r="AR65" s="71"/>
      <c r="AS65" s="71"/>
      <c r="AT65" s="72"/>
      <c r="AU65" s="73"/>
      <c r="AV65" s="73"/>
      <c r="AW65" s="74"/>
      <c r="AX65" s="65"/>
      <c r="AY65" s="75" t="s">
        <v>254</v>
      </c>
      <c r="AZ65" s="76"/>
      <c r="BA65" s="76"/>
      <c r="BB65" s="76"/>
      <c r="BC65" s="78"/>
      <c r="BD65" s="79">
        <v>44</v>
      </c>
      <c r="BE65" s="80"/>
      <c r="BF65" s="80"/>
      <c r="BG65" s="80"/>
    </row>
    <row r="66" spans="1:59" s="48" customFormat="1" ht="81.75" customHeight="1">
      <c r="A66" s="137">
        <v>54</v>
      </c>
      <c r="B66" s="138" t="s">
        <v>30</v>
      </c>
      <c r="C66" s="150" t="s">
        <v>86</v>
      </c>
      <c r="D66" s="162">
        <f t="shared" si="0"/>
        <v>0</v>
      </c>
      <c r="E66" s="162"/>
      <c r="F66" s="165"/>
      <c r="G66" s="166" t="s">
        <v>325</v>
      </c>
      <c r="H66" s="42" t="e">
        <f>IF(#REF!="","",#REF!-((((#REF!-#REF!-(#REF!*(#REF!-#REF!-#REF!*(#REF!-#REF!)/#REF!)/10.32))*10.32)/#REF!*#REF!)/(#REF!-#REF!)))</f>
        <v>#REF!</v>
      </c>
      <c r="I66" s="54"/>
      <c r="J66" s="54"/>
      <c r="K66" s="43" t="e">
        <f>#REF!-#REF!</f>
        <v>#REF!</v>
      </c>
      <c r="L66" s="61" t="e">
        <f>#REF!-#REF!</f>
        <v>#REF!</v>
      </c>
      <c r="N66" s="54"/>
      <c r="O66" s="54"/>
      <c r="P66" s="54"/>
      <c r="Q66" s="51"/>
      <c r="R66" s="51"/>
      <c r="S66" s="51"/>
      <c r="T66" s="55"/>
      <c r="U66" s="55">
        <v>3590.41</v>
      </c>
      <c r="V66" s="55">
        <v>262.90999999999997</v>
      </c>
      <c r="W66" s="55" t="e">
        <f>T66-#REF!*(U66-#REF!+#REF!+V66)/10.32</f>
        <v>#REF!</v>
      </c>
      <c r="X66" s="50"/>
      <c r="Y66" s="50"/>
      <c r="Z66" s="50"/>
      <c r="AA66" s="50"/>
      <c r="AB66" s="50"/>
      <c r="AC66" s="50"/>
      <c r="AD66" s="54"/>
      <c r="AE66" s="54"/>
      <c r="AH66" s="62">
        <v>51</v>
      </c>
      <c r="AI66" s="63" t="s">
        <v>84</v>
      </c>
      <c r="AJ66" s="64"/>
      <c r="AK66" s="65"/>
      <c r="AL66" s="66"/>
      <c r="AM66" s="63"/>
      <c r="AN66" s="48" t="s">
        <v>187</v>
      </c>
      <c r="AO66" s="63"/>
      <c r="AP66" s="120"/>
      <c r="AQ66" s="63"/>
      <c r="AR66" s="71"/>
      <c r="AS66" s="71"/>
      <c r="AT66" s="72"/>
      <c r="AU66" s="73"/>
      <c r="AV66" s="73"/>
      <c r="AW66" s="74"/>
      <c r="AX66" s="65"/>
      <c r="AY66" s="75"/>
      <c r="AZ66" s="76"/>
      <c r="BA66" s="76"/>
      <c r="BB66" s="76"/>
      <c r="BC66" s="78"/>
      <c r="BD66" s="79"/>
      <c r="BE66" s="80"/>
      <c r="BF66" s="80"/>
      <c r="BG66" s="80"/>
    </row>
    <row r="67" spans="1:59" s="54" customFormat="1" ht="74.25" customHeight="1">
      <c r="A67" s="137">
        <v>55</v>
      </c>
      <c r="B67" s="138" t="s">
        <v>30</v>
      </c>
      <c r="C67" s="150" t="s">
        <v>166</v>
      </c>
      <c r="D67" s="162">
        <f t="shared" si="0"/>
        <v>0</v>
      </c>
      <c r="E67" s="162"/>
      <c r="F67" s="165"/>
      <c r="G67" s="166" t="s">
        <v>294</v>
      </c>
      <c r="H67" s="42" t="e">
        <f>IF(#REF!="","",#REF!-((((#REF!-#REF!-(#REF!*(#REF!-#REF!-#REF!*(#REF!-#REF!)/#REF!)/10.32))*10.32)/#REF!*#REF!)/(#REF!-#REF!)))</f>
        <v>#REF!</v>
      </c>
      <c r="K67" s="43" t="e">
        <f>#REF!-#REF!</f>
        <v>#REF!</v>
      </c>
      <c r="L67" s="61" t="e">
        <f>#REF!-#REF!</f>
        <v>#REF!</v>
      </c>
      <c r="M67" s="48"/>
      <c r="Q67" s="51"/>
      <c r="R67" s="51"/>
      <c r="S67" s="51"/>
      <c r="T67" s="55"/>
      <c r="U67" s="55">
        <v>3589.28</v>
      </c>
      <c r="V67" s="55">
        <v>261.78000000000003</v>
      </c>
      <c r="W67" s="55" t="e">
        <f>T67-#REF!*(U67-#REF!+#REF!+V67)/10.32</f>
        <v>#REF!</v>
      </c>
      <c r="X67" s="50"/>
      <c r="Y67" s="50"/>
      <c r="Z67" s="50"/>
      <c r="AA67" s="50"/>
      <c r="AB67" s="50"/>
      <c r="AC67" s="50"/>
      <c r="AF67" s="48"/>
      <c r="AG67" s="4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</row>
    <row r="68" spans="1:59" s="54" customFormat="1" ht="78" customHeight="1">
      <c r="A68" s="137">
        <v>56</v>
      </c>
      <c r="B68" s="138" t="s">
        <v>30</v>
      </c>
      <c r="C68" s="150" t="s">
        <v>87</v>
      </c>
      <c r="D68" s="162">
        <f t="shared" si="0"/>
        <v>41.015029563374895</v>
      </c>
      <c r="E68" s="162">
        <v>11.366403998387943</v>
      </c>
      <c r="F68" s="165">
        <v>66.611111111111114</v>
      </c>
      <c r="G68" s="166"/>
      <c r="H68" s="42" t="e">
        <f>IF(#REF!="","",#REF!-((((#REF!-#REF!-(#REF!*(#REF!-#REF!-#REF!*(#REF!-#REF!)/#REF!)/10.32))*10.32)/#REF!*#REF!)/(#REF!-#REF!)))</f>
        <v>#REF!</v>
      </c>
      <c r="I68" s="48"/>
      <c r="J68" s="48"/>
      <c r="K68" s="43" t="e">
        <f>#REF!-#REF!</f>
        <v>#REF!</v>
      </c>
      <c r="L68" s="43" t="e">
        <f>#REF!-#REF!</f>
        <v>#REF!</v>
      </c>
      <c r="M68" s="48"/>
      <c r="N68" s="48"/>
      <c r="O68" s="48"/>
      <c r="P68" s="48"/>
      <c r="Q68" s="59"/>
      <c r="R68" s="59"/>
      <c r="S68" s="59"/>
      <c r="T68" s="55"/>
      <c r="U68" s="55">
        <v>3605.13</v>
      </c>
      <c r="V68" s="55">
        <v>280.33</v>
      </c>
      <c r="W68" s="55" t="e">
        <f>T68-#REF!*(U68-#REF!+#REF!+V68)/10.32</f>
        <v>#REF!</v>
      </c>
      <c r="X68" s="58"/>
      <c r="Y68" s="58"/>
      <c r="Z68" s="58"/>
      <c r="AA68" s="58"/>
      <c r="AB68" s="58"/>
      <c r="AC68" s="58"/>
      <c r="AD68" s="48"/>
      <c r="AE68" s="48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</row>
    <row r="69" spans="1:59" s="48" customFormat="1" ht="80.25" customHeight="1">
      <c r="A69" s="137">
        <v>57</v>
      </c>
      <c r="B69" s="138" t="s">
        <v>30</v>
      </c>
      <c r="C69" s="150" t="s">
        <v>118</v>
      </c>
      <c r="D69" s="162">
        <f t="shared" si="0"/>
        <v>19.645932825416288</v>
      </c>
      <c r="E69" s="162">
        <v>5.1731179167565546</v>
      </c>
      <c r="F69" s="165">
        <v>68.274999999999991</v>
      </c>
      <c r="G69" s="166"/>
      <c r="H69" s="42" t="e">
        <f>IF(#REF!="","",#REF!-((((#REF!-#REF!-(#REF!*(#REF!-#REF!-#REF!*(#REF!-#REF!)/#REF!)/10.32))*10.32)/#REF!*#REF!)/(#REF!-#REF!)))</f>
        <v>#REF!</v>
      </c>
      <c r="K69" s="43" t="e">
        <f>#REF!-#REF!</f>
        <v>#REF!</v>
      </c>
      <c r="L69" s="43" t="e">
        <f>#REF!-#REF!</f>
        <v>#REF!</v>
      </c>
      <c r="Q69" s="59"/>
      <c r="R69" s="59"/>
      <c r="S69" s="59"/>
      <c r="T69" s="55"/>
      <c r="U69" s="55">
        <v>3600.09</v>
      </c>
      <c r="V69" s="55">
        <v>272.59000000000003</v>
      </c>
      <c r="W69" s="55" t="e">
        <f>T69-#REF!*(U69-#REF!+#REF!+V69)/10.32</f>
        <v>#REF!</v>
      </c>
      <c r="X69" s="58"/>
      <c r="Y69" s="58"/>
      <c r="Z69" s="58"/>
      <c r="AA69" s="58"/>
      <c r="AB69" s="58"/>
      <c r="AC69" s="58"/>
      <c r="AF69" s="54"/>
      <c r="AG69" s="54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</row>
    <row r="70" spans="1:59" s="48" customFormat="1" ht="65.25" customHeight="1">
      <c r="A70" s="137">
        <v>58</v>
      </c>
      <c r="B70" s="138" t="s">
        <v>30</v>
      </c>
      <c r="C70" s="150" t="s">
        <v>7</v>
      </c>
      <c r="D70" s="162">
        <f t="shared" si="0"/>
        <v>12.048192771084338</v>
      </c>
      <c r="E70" s="162">
        <v>10</v>
      </c>
      <c r="F70" s="165">
        <v>0</v>
      </c>
      <c r="G70" s="166" t="s">
        <v>326</v>
      </c>
      <c r="H70" s="42" t="e">
        <f>IF(#REF!="","",#REF!-((((#REF!-#REF!-(#REF!*(#REF!-#REF!-#REF!*(#REF!-#REF!)/#REF!)/10.32))*10.32)/#REF!*#REF!)/(#REF!-#REF!)))</f>
        <v>#REF!</v>
      </c>
      <c r="I70" s="123"/>
      <c r="J70" s="123"/>
      <c r="K70" s="43" t="e">
        <f>#REF!-#REF!</f>
        <v>#REF!</v>
      </c>
      <c r="L70" s="43" t="e">
        <f>#REF!-#REF!</f>
        <v>#REF!</v>
      </c>
      <c r="M70" s="123"/>
      <c r="N70" s="123"/>
      <c r="O70" s="123"/>
      <c r="P70" s="123"/>
      <c r="Q70" s="124"/>
      <c r="R70" s="124"/>
      <c r="S70" s="124"/>
      <c r="T70" s="55"/>
      <c r="U70" s="55">
        <v>3539.92</v>
      </c>
      <c r="V70" s="55">
        <v>185.92</v>
      </c>
      <c r="W70" s="55" t="e">
        <f>T70-#REF!*(U70-#REF!+#REF!+V70)/10.32</f>
        <v>#REF!</v>
      </c>
      <c r="X70" s="125"/>
      <c r="Y70" s="125"/>
      <c r="Z70" s="125"/>
      <c r="AA70" s="125"/>
      <c r="AB70" s="125"/>
      <c r="AC70" s="125"/>
      <c r="AD70" s="123"/>
      <c r="AE70" s="123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</row>
    <row r="71" spans="1:59" s="123" customFormat="1" ht="78" customHeight="1">
      <c r="A71" s="137">
        <v>59</v>
      </c>
      <c r="B71" s="138" t="s">
        <v>30</v>
      </c>
      <c r="C71" s="150" t="s">
        <v>8</v>
      </c>
      <c r="D71" s="162">
        <f t="shared" si="0"/>
        <v>0</v>
      </c>
      <c r="E71" s="162"/>
      <c r="F71" s="165"/>
      <c r="G71" s="166" t="s">
        <v>255</v>
      </c>
      <c r="H71" s="42" t="e">
        <f>IF(#REF!="","",#REF!-((((#REF!-#REF!-(#REF!*(#REF!-#REF!-#REF!*(#REF!-#REF!)/#REF!)/10.32))*10.32)/#REF!*#REF!)/(#REF!-#REF!)))</f>
        <v>#REF!</v>
      </c>
      <c r="I71" s="48"/>
      <c r="J71" s="48"/>
      <c r="K71" s="43" t="e">
        <f>#REF!-#REF!</f>
        <v>#REF!</v>
      </c>
      <c r="L71" s="61" t="e">
        <f>#REF!-#REF!</f>
        <v>#REF!</v>
      </c>
      <c r="M71" s="48"/>
      <c r="N71" s="48"/>
      <c r="O71" s="48"/>
      <c r="P71" s="48"/>
      <c r="Q71" s="59"/>
      <c r="R71" s="59"/>
      <c r="S71" s="59"/>
      <c r="T71" s="55">
        <v>106.5</v>
      </c>
      <c r="U71" s="55">
        <v>3540.46</v>
      </c>
      <c r="V71" s="55">
        <v>186.45999999999998</v>
      </c>
      <c r="W71" s="55" t="e">
        <f>T71-#REF!*(U71-#REF!+#REF!+V71)/10.32</f>
        <v>#REF!</v>
      </c>
      <c r="X71" s="58"/>
      <c r="Y71" s="58"/>
      <c r="Z71" s="58"/>
      <c r="AA71" s="58"/>
      <c r="AB71" s="58"/>
      <c r="AC71" s="58"/>
      <c r="AD71" s="48"/>
      <c r="AE71" s="48"/>
      <c r="AF71" s="48"/>
      <c r="AG71" s="4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</row>
    <row r="72" spans="1:59" s="48" customFormat="1" ht="72" customHeight="1">
      <c r="A72" s="137">
        <v>60</v>
      </c>
      <c r="B72" s="138" t="s">
        <v>30</v>
      </c>
      <c r="C72" s="150" t="s">
        <v>122</v>
      </c>
      <c r="D72" s="162">
        <f t="shared" si="0"/>
        <v>11.430373278598031</v>
      </c>
      <c r="E72" s="162">
        <v>5.1088624887357827</v>
      </c>
      <c r="F72" s="165">
        <v>46.15</v>
      </c>
      <c r="G72" s="166" t="s">
        <v>295</v>
      </c>
      <c r="H72" s="42" t="e">
        <f>IF(#REF!="","",#REF!-((((#REF!-#REF!-(#REF!*(#REF!-#REF!-#REF!*(#REF!-#REF!)/#REF!)/10.32))*10.32)/#REF!*#REF!)/(#REF!-#REF!)))</f>
        <v>#REF!</v>
      </c>
      <c r="K72" s="43" t="e">
        <f>#REF!-#REF!</f>
        <v>#REF!</v>
      </c>
      <c r="L72" s="61" t="e">
        <f>#REF!-#REF!</f>
        <v>#REF!</v>
      </c>
      <c r="Q72" s="59"/>
      <c r="R72" s="59"/>
      <c r="S72" s="59"/>
      <c r="T72" s="55"/>
      <c r="U72" s="55">
        <v>3540.54</v>
      </c>
      <c r="V72" s="55">
        <v>187.14</v>
      </c>
      <c r="W72" s="55" t="e">
        <f>T72-#REF!*(U72-#REF!+#REF!+V72)/10.32</f>
        <v>#REF!</v>
      </c>
      <c r="X72" s="58"/>
      <c r="Y72" s="58"/>
      <c r="Z72" s="58"/>
      <c r="AA72" s="58"/>
      <c r="AB72" s="58"/>
      <c r="AC72" s="58"/>
      <c r="AF72" s="123"/>
      <c r="AG72" s="123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25"/>
    </row>
    <row r="73" spans="1:59" s="48" customFormat="1" ht="81" customHeight="1">
      <c r="A73" s="137">
        <v>61</v>
      </c>
      <c r="B73" s="138" t="s">
        <v>30</v>
      </c>
      <c r="C73" s="150" t="s">
        <v>95</v>
      </c>
      <c r="D73" s="162">
        <f t="shared" si="0"/>
        <v>23.139044976094365</v>
      </c>
      <c r="E73" s="162">
        <v>5.5215546074205175</v>
      </c>
      <c r="F73" s="165">
        <v>71.25</v>
      </c>
      <c r="G73" s="166" t="s">
        <v>296</v>
      </c>
      <c r="H73" s="42" t="e">
        <f>IF(#REF!="","",#REF!-((((#REF!-#REF!-(#REF!*(#REF!-#REF!-#REF!*(#REF!-#REF!)/#REF!)/10.32))*10.32)/#REF!*#REF!)/(#REF!-#REF!)))</f>
        <v>#REF!</v>
      </c>
      <c r="K73" s="43" t="e">
        <f>#REF!-#REF!</f>
        <v>#REF!</v>
      </c>
      <c r="L73" s="43" t="e">
        <f>#REF!-#REF!</f>
        <v>#REF!</v>
      </c>
      <c r="Q73" s="59"/>
      <c r="R73" s="59"/>
      <c r="S73" s="59"/>
      <c r="T73" s="55">
        <v>184</v>
      </c>
      <c r="U73" s="55">
        <v>3540.69</v>
      </c>
      <c r="V73" s="55">
        <v>187.29</v>
      </c>
      <c r="W73" s="55" t="e">
        <f>T73-#REF!*(U73-#REF!+#REF!+V73)/10.32</f>
        <v>#REF!</v>
      </c>
      <c r="X73" s="58"/>
      <c r="Y73" s="58"/>
      <c r="Z73" s="58"/>
      <c r="AA73" s="58"/>
      <c r="AB73" s="58"/>
      <c r="AC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</row>
    <row r="74" spans="1:59" s="48" customFormat="1" ht="69" customHeight="1">
      <c r="A74" s="137">
        <v>62</v>
      </c>
      <c r="B74" s="138" t="s">
        <v>30</v>
      </c>
      <c r="C74" s="150" t="s">
        <v>97</v>
      </c>
      <c r="D74" s="162">
        <f t="shared" si="0"/>
        <v>0</v>
      </c>
      <c r="E74" s="162"/>
      <c r="F74" s="165"/>
      <c r="G74" s="166" t="s">
        <v>323</v>
      </c>
      <c r="H74" s="42" t="e">
        <f>IF(#REF!="","",#REF!-((((#REF!-#REF!-(#REF!*(#REF!-#REF!-#REF!*(#REF!-#REF!)/#REF!)/10.32))*10.32)/#REF!*#REF!)/(#REF!-#REF!)))</f>
        <v>#REF!</v>
      </c>
      <c r="I74" s="54"/>
      <c r="J74" s="54"/>
      <c r="K74" s="43" t="e">
        <f>#REF!-#REF!</f>
        <v>#REF!</v>
      </c>
      <c r="L74" s="61" t="e">
        <f>#REF!-#REF!</f>
        <v>#REF!</v>
      </c>
      <c r="N74" s="54"/>
      <c r="O74" s="54"/>
      <c r="P74" s="54"/>
      <c r="Q74" s="51"/>
      <c r="R74" s="51"/>
      <c r="S74" s="51"/>
      <c r="T74" s="55">
        <v>217.8</v>
      </c>
      <c r="U74" s="55">
        <v>3511.3</v>
      </c>
      <c r="V74" s="55">
        <v>186.5</v>
      </c>
      <c r="W74" s="55" t="e">
        <f>T74-#REF!*(U74-#REF!+#REF!+V74)/10.32</f>
        <v>#REF!</v>
      </c>
      <c r="X74" s="50"/>
      <c r="Y74" s="50"/>
      <c r="Z74" s="50"/>
      <c r="AA74" s="50"/>
      <c r="AB74" s="50"/>
      <c r="AC74" s="50"/>
      <c r="AD74" s="54"/>
      <c r="AE74" s="54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</row>
    <row r="75" spans="1:59" s="54" customFormat="1" ht="84" customHeight="1">
      <c r="A75" s="137">
        <v>63</v>
      </c>
      <c r="B75" s="138" t="s">
        <v>30</v>
      </c>
      <c r="C75" s="150" t="s">
        <v>89</v>
      </c>
      <c r="D75" s="162">
        <f t="shared" si="0"/>
        <v>28.970593906581126</v>
      </c>
      <c r="E75" s="162">
        <v>22</v>
      </c>
      <c r="F75" s="165">
        <v>8.5071428571428562</v>
      </c>
      <c r="G75" s="167" t="s">
        <v>327</v>
      </c>
      <c r="H75" s="42" t="e">
        <f>IF(#REF!="","",#REF!-((((#REF!-#REF!-(#REF!*(#REF!-#REF!-#REF!*(#REF!-#REF!)/#REF!)/10.32))*10.32)/#REF!*#REF!)/(#REF!-#REF!)))</f>
        <v>#REF!</v>
      </c>
      <c r="I75" s="48"/>
      <c r="J75" s="48"/>
      <c r="K75" s="43" t="e">
        <f>#REF!-#REF!</f>
        <v>#REF!</v>
      </c>
      <c r="L75" s="43" t="e">
        <f>#REF!-#REF!</f>
        <v>#REF!</v>
      </c>
      <c r="M75" s="48"/>
      <c r="N75" s="48"/>
      <c r="O75" s="48"/>
      <c r="P75" s="48"/>
      <c r="Q75" s="59"/>
      <c r="R75" s="59"/>
      <c r="S75" s="59"/>
      <c r="T75" s="55">
        <v>156.13999999999999</v>
      </c>
      <c r="U75" s="55">
        <v>3539.2400000000002</v>
      </c>
      <c r="V75" s="55">
        <v>185.84</v>
      </c>
      <c r="W75" s="55" t="e">
        <f>T75-#REF!*(U75-#REF!+#REF!+V75)/10.32</f>
        <v>#REF!</v>
      </c>
      <c r="X75" s="58"/>
      <c r="Y75" s="58"/>
      <c r="Z75" s="58"/>
      <c r="AA75" s="58"/>
      <c r="AB75" s="50"/>
      <c r="AC75" s="50"/>
      <c r="AF75" s="54" t="s">
        <v>144</v>
      </c>
      <c r="AH75" s="62">
        <v>11</v>
      </c>
      <c r="AI75" s="63" t="s">
        <v>144</v>
      </c>
      <c r="AJ75" s="64"/>
      <c r="AK75" s="65"/>
      <c r="AL75" s="66">
        <v>2643.98</v>
      </c>
      <c r="AM75" s="63">
        <v>60</v>
      </c>
      <c r="AN75" s="67" t="s">
        <v>230</v>
      </c>
      <c r="AO75" s="63"/>
      <c r="AP75" s="68"/>
      <c r="AQ75" s="69"/>
      <c r="AR75" s="70"/>
      <c r="AS75" s="71"/>
      <c r="AT75" s="72"/>
      <c r="AU75" s="73"/>
      <c r="AV75" s="73"/>
      <c r="AW75" s="74"/>
      <c r="AX75" s="65"/>
      <c r="AY75" s="75">
        <v>2188</v>
      </c>
      <c r="AZ75" s="76">
        <v>55</v>
      </c>
      <c r="BA75" s="77"/>
      <c r="BB75" s="77"/>
      <c r="BC75" s="78"/>
      <c r="BD75" s="79">
        <v>20</v>
      </c>
      <c r="BE75" s="80"/>
      <c r="BF75" s="80"/>
      <c r="BG75" s="80"/>
    </row>
    <row r="76" spans="1:59" s="54" customFormat="1" ht="69" customHeight="1">
      <c r="A76" s="137">
        <v>64</v>
      </c>
      <c r="B76" s="139" t="s">
        <v>30</v>
      </c>
      <c r="C76" s="152" t="s">
        <v>90</v>
      </c>
      <c r="D76" s="162">
        <f>(E76/0.83)/((100-F76)/100)</f>
        <v>75.495044509553807</v>
      </c>
      <c r="E76" s="162">
        <v>21.063457145865819</v>
      </c>
      <c r="F76" s="165">
        <v>66.384999999999977</v>
      </c>
      <c r="G76" s="166" t="s">
        <v>262</v>
      </c>
      <c r="H76" s="42" t="e">
        <f>IF(#REF!="","",#REF!-((((#REF!-#REF!-(#REF!*(#REF!-#REF!-#REF!*(#REF!-#REF!)/#REF!)/10.32))*10.32)/#REF!*#REF!)/(#REF!-#REF!)))</f>
        <v>#REF!</v>
      </c>
      <c r="K76" s="43" t="e">
        <f>#REF!-#REF!</f>
        <v>#REF!</v>
      </c>
      <c r="L76" s="43" t="e">
        <f>#REF!-#REF!</f>
        <v>#REF!</v>
      </c>
      <c r="M76" s="48"/>
      <c r="Q76" s="51"/>
      <c r="R76" s="51"/>
      <c r="S76" s="51"/>
      <c r="T76" s="55"/>
      <c r="U76" s="55">
        <v>3589.16</v>
      </c>
      <c r="V76" s="55">
        <v>235.76</v>
      </c>
      <c r="W76" s="55" t="e">
        <f>T76-#REF!*(U76-#REF!+#REF!+V76)/10.32</f>
        <v>#REF!</v>
      </c>
      <c r="X76" s="50"/>
      <c r="Y76" s="50"/>
      <c r="Z76" s="50"/>
      <c r="AA76" s="50"/>
      <c r="AB76" s="50"/>
      <c r="AC76" s="50"/>
      <c r="AF76" s="48"/>
      <c r="AG76" s="4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</row>
    <row r="77" spans="1:59" s="54" customFormat="1" ht="69" customHeight="1">
      <c r="A77" s="137">
        <v>65</v>
      </c>
      <c r="B77" s="138" t="s">
        <v>30</v>
      </c>
      <c r="C77" s="150" t="s">
        <v>91</v>
      </c>
      <c r="D77" s="162">
        <f t="shared" si="0"/>
        <v>21.349818788122594</v>
      </c>
      <c r="E77" s="162">
        <v>17.68490889495347</v>
      </c>
      <c r="F77" s="165">
        <v>0.2</v>
      </c>
      <c r="G77" s="166"/>
      <c r="H77" s="42"/>
      <c r="K77" s="43"/>
      <c r="L77" s="43"/>
      <c r="M77" s="48"/>
      <c r="Q77" s="51"/>
      <c r="R77" s="51"/>
      <c r="S77" s="51"/>
      <c r="T77" s="55"/>
      <c r="U77" s="55"/>
      <c r="V77" s="55"/>
      <c r="W77" s="55"/>
      <c r="X77" s="50"/>
      <c r="Y77" s="50"/>
      <c r="Z77" s="50"/>
      <c r="AA77" s="50"/>
      <c r="AB77" s="50"/>
      <c r="AC77" s="50"/>
      <c r="AF77" s="48"/>
      <c r="AG77" s="4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</row>
    <row r="78" spans="1:59" s="54" customFormat="1" ht="81" customHeight="1">
      <c r="A78" s="137">
        <v>66</v>
      </c>
      <c r="B78" s="138" t="s">
        <v>30</v>
      </c>
      <c r="C78" s="150" t="s">
        <v>175</v>
      </c>
      <c r="D78" s="162">
        <f t="shared" ref="D78:D79" si="1">(E78/0.83)/((100-F78)/100)</f>
        <v>13.253012048192772</v>
      </c>
      <c r="E78" s="162">
        <v>11</v>
      </c>
      <c r="F78" s="165">
        <v>0</v>
      </c>
      <c r="G78" s="166" t="s">
        <v>328</v>
      </c>
      <c r="H78" s="42" t="e">
        <f>IF(#REF!="","",#REF!-((((#REF!-#REF!-(#REF!*(#REF!-#REF!-#REF!*(#REF!-#REF!)/#REF!)/10.32))*10.32)/#REF!*#REF!)/(#REF!-#REF!)))</f>
        <v>#REF!</v>
      </c>
      <c r="I78" s="48"/>
      <c r="J78" s="48"/>
      <c r="K78" s="43" t="e">
        <f>#REF!-#REF!</f>
        <v>#REF!</v>
      </c>
      <c r="L78" s="43" t="e">
        <f>#REF!-#REF!</f>
        <v>#REF!</v>
      </c>
      <c r="M78" s="48"/>
      <c r="N78" s="48"/>
      <c r="O78" s="48"/>
      <c r="P78" s="48"/>
      <c r="Q78" s="59"/>
      <c r="R78" s="59"/>
      <c r="S78" s="59"/>
      <c r="T78" s="55"/>
      <c r="U78" s="55">
        <v>3561.9500000000003</v>
      </c>
      <c r="V78" s="55">
        <v>237.15</v>
      </c>
      <c r="W78" s="55" t="e">
        <f>T78-#REF!*(U78-#REF!+#REF!+V78)/10.32</f>
        <v>#REF!</v>
      </c>
      <c r="X78" s="58"/>
      <c r="Y78" s="58"/>
      <c r="Z78" s="58"/>
      <c r="AA78" s="58"/>
      <c r="AB78" s="58"/>
      <c r="AC78" s="58"/>
      <c r="AD78" s="48"/>
      <c r="AE78" s="48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</row>
    <row r="79" spans="1:59" s="189" customFormat="1" ht="72" customHeight="1">
      <c r="A79" s="137">
        <v>67</v>
      </c>
      <c r="B79" s="138" t="s">
        <v>30</v>
      </c>
      <c r="C79" s="150" t="s">
        <v>184</v>
      </c>
      <c r="D79" s="162">
        <f t="shared" si="1"/>
        <v>13.253012048192772</v>
      </c>
      <c r="E79" s="162">
        <v>11</v>
      </c>
      <c r="F79" s="165">
        <v>0</v>
      </c>
      <c r="G79" s="166" t="s">
        <v>329</v>
      </c>
      <c r="H79" s="186" t="e">
        <f>IF(#REF!="","",#REF!-((((#REF!-#REF!-(#REF!*(#REF!-#REF!-#REF!*(#REF!-#REF!)/#REF!)/10.32))*10.32)/#REF!*#REF!)/(#REF!-#REF!)))</f>
        <v>#REF!</v>
      </c>
      <c r="K79" s="187" t="e">
        <f>#REF!-#REF!</f>
        <v>#REF!</v>
      </c>
      <c r="L79" s="188" t="e">
        <f>#REF!-#REF!</f>
        <v>#REF!</v>
      </c>
      <c r="Q79" s="190"/>
      <c r="R79" s="190"/>
      <c r="S79" s="190"/>
      <c r="T79" s="185">
        <v>210.2</v>
      </c>
      <c r="U79" s="185">
        <v>3558.48</v>
      </c>
      <c r="V79" s="185">
        <v>233.68</v>
      </c>
      <c r="W79" s="185" t="e">
        <f>T79-#REF!*(U79-#REF!+#REF!+V79)/10.32</f>
        <v>#REF!</v>
      </c>
      <c r="X79" s="191"/>
      <c r="Y79" s="191"/>
      <c r="Z79" s="191"/>
      <c r="AA79" s="191"/>
      <c r="AB79" s="191"/>
      <c r="AC79" s="191"/>
      <c r="AF79" s="192"/>
      <c r="AG79" s="192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</row>
    <row r="80" spans="1:59" s="148" customFormat="1" ht="69.75" customHeight="1">
      <c r="A80" s="137">
        <v>1</v>
      </c>
      <c r="B80" s="138" t="s">
        <v>32</v>
      </c>
      <c r="C80" s="181" t="s">
        <v>33</v>
      </c>
      <c r="D80" s="135">
        <f t="shared" ref="D80:D134" si="2">(E80/0.83)/((100-F80)/100)</f>
        <v>42.289156626506028</v>
      </c>
      <c r="E80" s="135">
        <v>35.1</v>
      </c>
      <c r="F80" s="179">
        <v>0</v>
      </c>
      <c r="G80" s="157" t="s">
        <v>274</v>
      </c>
      <c r="H80" s="154"/>
      <c r="K80" s="136" t="e">
        <f>#REF!-#REF!</f>
        <v>#REF!</v>
      </c>
      <c r="L80" s="136"/>
      <c r="Q80" s="155"/>
      <c r="R80" s="155"/>
      <c r="S80" s="155"/>
      <c r="T80" s="140">
        <v>242.39</v>
      </c>
      <c r="U80" s="140">
        <v>3646.09</v>
      </c>
      <c r="V80" s="140">
        <v>153.08999999999997</v>
      </c>
      <c r="W80" s="140" t="e">
        <f>T80-#REF!*(U80-#REF!+#REF!+V80)/10.32</f>
        <v>#REF!</v>
      </c>
      <c r="X80" s="156"/>
      <c r="Y80" s="156"/>
      <c r="Z80" s="156"/>
      <c r="AA80" s="156"/>
      <c r="AB80" s="156"/>
      <c r="AC80" s="153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  <c r="AV80" s="156"/>
      <c r="AW80" s="156"/>
      <c r="AX80" s="156"/>
      <c r="AY80" s="156"/>
      <c r="AZ80" s="156"/>
      <c r="BA80" s="156"/>
      <c r="BB80" s="156"/>
      <c r="BC80" s="156"/>
      <c r="BD80" s="156"/>
      <c r="BE80" s="156"/>
      <c r="BF80" s="156"/>
      <c r="BG80" s="156"/>
    </row>
    <row r="81" spans="1:59" s="48" customFormat="1" ht="69.75" customHeight="1">
      <c r="A81" s="137">
        <v>2</v>
      </c>
      <c r="B81" s="138" t="s">
        <v>32</v>
      </c>
      <c r="C81" s="181" t="s">
        <v>34</v>
      </c>
      <c r="D81" s="135">
        <f t="shared" si="2"/>
        <v>29.547619909065691</v>
      </c>
      <c r="E81" s="135">
        <v>24.5</v>
      </c>
      <c r="F81" s="179">
        <v>0.1</v>
      </c>
      <c r="G81" s="157" t="s">
        <v>270</v>
      </c>
      <c r="H81" s="127"/>
      <c r="K81" s="43" t="e">
        <f>#REF!-#REF!</f>
        <v>#REF!</v>
      </c>
      <c r="L81" s="43"/>
      <c r="Q81" s="59"/>
      <c r="R81" s="59"/>
      <c r="S81" s="59"/>
      <c r="T81" s="55">
        <v>267.48</v>
      </c>
      <c r="U81" s="55">
        <v>3646.43</v>
      </c>
      <c r="V81" s="55">
        <v>153.43</v>
      </c>
      <c r="W81" s="55" t="e">
        <f>T81-#REF!*(U81-#REF!+#REF!+V81)/10.32</f>
        <v>#REF!</v>
      </c>
      <c r="X81" s="58"/>
      <c r="Y81" s="58"/>
      <c r="Z81" s="58"/>
      <c r="AA81" s="58"/>
      <c r="AB81" s="58"/>
      <c r="AC81" s="60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</row>
    <row r="82" spans="1:59" s="48" customFormat="1" ht="79.5" customHeight="1">
      <c r="A82" s="137">
        <v>3</v>
      </c>
      <c r="B82" s="138" t="s">
        <v>32</v>
      </c>
      <c r="C82" s="181" t="s">
        <v>35</v>
      </c>
      <c r="D82" s="135">
        <f t="shared" si="2"/>
        <v>19.778814959537851</v>
      </c>
      <c r="E82" s="135">
        <v>16.399999999999999</v>
      </c>
      <c r="F82" s="179">
        <v>0.1</v>
      </c>
      <c r="G82" s="157" t="s">
        <v>263</v>
      </c>
      <c r="H82" s="127"/>
      <c r="K82" s="43" t="e">
        <f>#REF!-#REF!</f>
        <v>#REF!</v>
      </c>
      <c r="L82" s="43"/>
      <c r="Q82" s="59"/>
      <c r="R82" s="59"/>
      <c r="S82" s="59"/>
      <c r="T82" s="55">
        <v>210.18</v>
      </c>
      <c r="U82" s="55">
        <v>3597.24</v>
      </c>
      <c r="V82" s="55">
        <v>156.24</v>
      </c>
      <c r="W82" s="55" t="e">
        <f>T82-#REF!*(U82-#REF!+#REF!+V82)/10.32</f>
        <v>#REF!</v>
      </c>
      <c r="X82" s="58"/>
      <c r="Y82" s="58"/>
      <c r="Z82" s="58"/>
      <c r="AA82" s="58"/>
      <c r="AB82" s="58"/>
      <c r="AC82" s="60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</row>
    <row r="83" spans="1:59" s="48" customFormat="1" ht="69.75" customHeight="1">
      <c r="A83" s="137">
        <v>4</v>
      </c>
      <c r="B83" s="138" t="s">
        <v>32</v>
      </c>
      <c r="C83" s="181" t="s">
        <v>36</v>
      </c>
      <c r="D83" s="135">
        <f t="shared" si="2"/>
        <v>29.909427499788944</v>
      </c>
      <c r="E83" s="135">
        <v>24.8</v>
      </c>
      <c r="F83" s="179">
        <v>0.1</v>
      </c>
      <c r="G83" s="157" t="s">
        <v>297</v>
      </c>
      <c r="H83" s="127"/>
      <c r="K83" s="43" t="e">
        <f>#REF!-#REF!</f>
        <v>#REF!</v>
      </c>
      <c r="L83" s="43"/>
      <c r="Q83" s="59"/>
      <c r="R83" s="59"/>
      <c r="S83" s="59"/>
      <c r="T83" s="55">
        <v>332.53</v>
      </c>
      <c r="U83" s="55">
        <v>3598.98</v>
      </c>
      <c r="V83" s="55">
        <v>157.97999999999999</v>
      </c>
      <c r="W83" s="55" t="e">
        <f>T83-#REF!*(U83-#REF!+#REF!+V83)/10.32</f>
        <v>#REF!</v>
      </c>
      <c r="X83" s="58"/>
      <c r="Y83" s="58"/>
      <c r="Z83" s="58"/>
      <c r="AA83" s="58"/>
      <c r="AB83" s="58"/>
      <c r="AC83" s="60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</row>
    <row r="84" spans="1:59" s="48" customFormat="1" ht="69.75" customHeight="1">
      <c r="A84" s="137">
        <v>5</v>
      </c>
      <c r="B84" s="138" t="s">
        <v>32</v>
      </c>
      <c r="C84" s="181" t="s">
        <v>37</v>
      </c>
      <c r="D84" s="135">
        <f t="shared" si="2"/>
        <v>13.493975903614457</v>
      </c>
      <c r="E84" s="135">
        <v>11.2</v>
      </c>
      <c r="F84" s="179">
        <v>0</v>
      </c>
      <c r="G84" s="157" t="s">
        <v>279</v>
      </c>
      <c r="H84" s="127"/>
      <c r="K84" s="43" t="e">
        <f>#REF!-#REF!</f>
        <v>#REF!</v>
      </c>
      <c r="L84" s="43"/>
      <c r="Q84" s="59"/>
      <c r="R84" s="59"/>
      <c r="S84" s="59"/>
      <c r="T84" s="55">
        <v>284.32</v>
      </c>
      <c r="U84" s="55">
        <v>3598.04</v>
      </c>
      <c r="V84" s="55">
        <v>157.04</v>
      </c>
      <c r="W84" s="55" t="e">
        <f>T84-#REF!*(U84-#REF!+#REF!+V84)/10.32</f>
        <v>#REF!</v>
      </c>
      <c r="X84" s="58"/>
      <c r="Y84" s="58"/>
      <c r="Z84" s="58"/>
      <c r="AA84" s="58"/>
      <c r="AB84" s="58"/>
      <c r="AC84" s="60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</row>
    <row r="85" spans="1:59" s="48" customFormat="1" ht="82.5" customHeight="1">
      <c r="A85" s="137">
        <v>6</v>
      </c>
      <c r="B85" s="138" t="s">
        <v>32</v>
      </c>
      <c r="C85" s="181" t="s">
        <v>156</v>
      </c>
      <c r="D85" s="135">
        <f t="shared" si="2"/>
        <v>26.19697225776855</v>
      </c>
      <c r="E85" s="135">
        <v>21.7</v>
      </c>
      <c r="F85" s="143">
        <v>0.2</v>
      </c>
      <c r="G85" s="157" t="s">
        <v>280</v>
      </c>
      <c r="H85" s="127"/>
      <c r="K85" s="43" t="e">
        <f>#REF!-#REF!</f>
        <v>#REF!</v>
      </c>
      <c r="L85" s="43"/>
      <c r="Q85" s="59"/>
      <c r="R85" s="59"/>
      <c r="S85" s="59"/>
      <c r="T85" s="55">
        <v>231.89</v>
      </c>
      <c r="U85" s="55">
        <v>3651.24</v>
      </c>
      <c r="V85" s="55">
        <v>158.24</v>
      </c>
      <c r="W85" s="55" t="e">
        <f>T85-#REF!*(U85-#REF!+#REF!+V85)/10.32</f>
        <v>#REF!</v>
      </c>
      <c r="X85" s="58"/>
      <c r="Y85" s="58"/>
      <c r="Z85" s="58"/>
      <c r="AA85" s="58"/>
      <c r="AB85" s="58"/>
      <c r="AC85" s="60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</row>
    <row r="86" spans="1:59" s="48" customFormat="1" ht="69.75" customHeight="1">
      <c r="A86" s="137">
        <v>7</v>
      </c>
      <c r="B86" s="138" t="s">
        <v>32</v>
      </c>
      <c r="C86" s="181" t="s">
        <v>39</v>
      </c>
      <c r="D86" s="135">
        <f t="shared" si="2"/>
        <v>22.070263034118454</v>
      </c>
      <c r="E86" s="135">
        <v>18.3</v>
      </c>
      <c r="F86" s="179">
        <v>0.1</v>
      </c>
      <c r="G86" s="157" t="s">
        <v>275</v>
      </c>
      <c r="H86" s="127"/>
      <c r="K86" s="43" t="e">
        <f>#REF!-#REF!</f>
        <v>#REF!</v>
      </c>
      <c r="L86" s="43"/>
      <c r="Q86" s="59"/>
      <c r="R86" s="59"/>
      <c r="S86" s="59"/>
      <c r="T86" s="55">
        <v>210.18</v>
      </c>
      <c r="U86" s="55">
        <v>3595.58</v>
      </c>
      <c r="V86" s="55">
        <v>154.57999999999998</v>
      </c>
      <c r="W86" s="55" t="e">
        <f>T86-#REF!*(U86-#REF!+#REF!+V86)/10.32</f>
        <v>#REF!</v>
      </c>
      <c r="X86" s="58"/>
      <c r="Y86" s="58"/>
      <c r="Z86" s="58"/>
      <c r="AA86" s="58"/>
      <c r="AB86" s="58"/>
      <c r="AC86" s="60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</row>
    <row r="87" spans="1:59" s="48" customFormat="1" ht="69.75" customHeight="1">
      <c r="A87" s="137">
        <v>8</v>
      </c>
      <c r="B87" s="138" t="s">
        <v>32</v>
      </c>
      <c r="C87" s="181" t="s">
        <v>40</v>
      </c>
      <c r="D87" s="135">
        <f t="shared" si="2"/>
        <v>3.4939759036144578</v>
      </c>
      <c r="E87" s="135">
        <v>2.9</v>
      </c>
      <c r="F87" s="179">
        <v>0</v>
      </c>
      <c r="G87" s="157" t="s">
        <v>259</v>
      </c>
      <c r="H87" s="127"/>
      <c r="K87" s="43" t="e">
        <f>#REF!-#REF!</f>
        <v>#REF!</v>
      </c>
      <c r="L87" s="43"/>
      <c r="Q87" s="59"/>
      <c r="R87" s="59"/>
      <c r="S87" s="59"/>
      <c r="T87" s="55">
        <v>244.76</v>
      </c>
      <c r="U87" s="55">
        <v>3642.77</v>
      </c>
      <c r="V87" s="55">
        <v>149.77000000000001</v>
      </c>
      <c r="W87" s="55" t="e">
        <f>T87-#REF!*(U87-#REF!+#REF!+V87)/10.32</f>
        <v>#REF!</v>
      </c>
      <c r="X87" s="58"/>
      <c r="Y87" s="58"/>
      <c r="Z87" s="58"/>
      <c r="AA87" s="58"/>
      <c r="AB87" s="58"/>
      <c r="AC87" s="60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</row>
    <row r="88" spans="1:59" s="48" customFormat="1" ht="69.75" customHeight="1">
      <c r="A88" s="137">
        <v>9</v>
      </c>
      <c r="B88" s="138" t="s">
        <v>32</v>
      </c>
      <c r="C88" s="181" t="s">
        <v>41</v>
      </c>
      <c r="D88" s="135">
        <f t="shared" si="2"/>
        <v>6.5256008990827912</v>
      </c>
      <c r="E88" s="135">
        <v>5.4</v>
      </c>
      <c r="F88" s="179">
        <v>0.3</v>
      </c>
      <c r="G88" s="157" t="s">
        <v>281</v>
      </c>
      <c r="H88" s="127"/>
      <c r="K88" s="43" t="e">
        <f>#REF!-#REF!</f>
        <v>#REF!</v>
      </c>
      <c r="L88" s="43"/>
      <c r="Q88" s="59"/>
      <c r="R88" s="59"/>
      <c r="S88" s="59"/>
      <c r="T88" s="55">
        <v>252.3</v>
      </c>
      <c r="U88" s="55">
        <v>3643.66</v>
      </c>
      <c r="V88" s="55">
        <v>150.66</v>
      </c>
      <c r="W88" s="55" t="e">
        <f>T88-#REF!*(U88-#REF!+#REF!+V88)/10.32</f>
        <v>#REF!</v>
      </c>
      <c r="X88" s="58"/>
      <c r="Y88" s="58"/>
      <c r="Z88" s="58"/>
      <c r="AA88" s="58"/>
      <c r="AB88" s="58"/>
      <c r="AC88" s="60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</row>
    <row r="89" spans="1:59" s="48" customFormat="1" ht="69.75" customHeight="1">
      <c r="A89" s="137">
        <v>10</v>
      </c>
      <c r="B89" s="138" t="s">
        <v>32</v>
      </c>
      <c r="C89" s="181" t="s">
        <v>42</v>
      </c>
      <c r="D89" s="135">
        <f t="shared" si="2"/>
        <v>3.1705770450221942</v>
      </c>
      <c r="E89" s="135">
        <v>2.6</v>
      </c>
      <c r="F89" s="179">
        <v>1.2</v>
      </c>
      <c r="G89" s="157" t="s">
        <v>282</v>
      </c>
      <c r="H89" s="127"/>
      <c r="K89" s="43" t="e">
        <f>#REF!-#REF!</f>
        <v>#REF!</v>
      </c>
      <c r="L89" s="43"/>
      <c r="Q89" s="59"/>
      <c r="R89" s="59"/>
      <c r="S89" s="59"/>
      <c r="T89" s="55">
        <v>257.32</v>
      </c>
      <c r="U89" s="55">
        <v>3642.74</v>
      </c>
      <c r="V89" s="55">
        <v>149.74</v>
      </c>
      <c r="W89" s="55" t="e">
        <f>T89-#REF!*(U89-#REF!+#REF!+V89)/10.32</f>
        <v>#REF!</v>
      </c>
      <c r="X89" s="58"/>
      <c r="Y89" s="58"/>
      <c r="Z89" s="58"/>
      <c r="AA89" s="58"/>
      <c r="AB89" s="58"/>
      <c r="AC89" s="60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</row>
    <row r="90" spans="1:59" s="48" customFormat="1" ht="90.75" customHeight="1">
      <c r="A90" s="137">
        <v>11</v>
      </c>
      <c r="B90" s="138" t="s">
        <v>32</v>
      </c>
      <c r="C90" s="181" t="s">
        <v>43</v>
      </c>
      <c r="D90" s="135">
        <f t="shared" si="2"/>
        <v>15.933520450060671</v>
      </c>
      <c r="E90" s="135">
        <v>13</v>
      </c>
      <c r="F90" s="179">
        <v>1.7</v>
      </c>
      <c r="G90" s="157" t="s">
        <v>283</v>
      </c>
      <c r="H90" s="127"/>
      <c r="K90" s="43" t="e">
        <f>#REF!-#REF!</f>
        <v>#REF!</v>
      </c>
      <c r="L90" s="43"/>
      <c r="Q90" s="59"/>
      <c r="R90" s="59"/>
      <c r="S90" s="59"/>
      <c r="T90" s="55">
        <v>241.52</v>
      </c>
      <c r="U90" s="55">
        <v>3642.36</v>
      </c>
      <c r="V90" s="55">
        <v>149.36000000000001</v>
      </c>
      <c r="W90" s="55" t="e">
        <f>T90-#REF!*(U90-#REF!+#REF!+V90)/10.32</f>
        <v>#REF!</v>
      </c>
      <c r="X90" s="58"/>
      <c r="Y90" s="58"/>
      <c r="Z90" s="58"/>
      <c r="AA90" s="58"/>
      <c r="AB90" s="58"/>
      <c r="AC90" s="60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</row>
    <row r="91" spans="1:59" s="48" customFormat="1" ht="91.5" customHeight="1">
      <c r="A91" s="137">
        <v>12</v>
      </c>
      <c r="B91" s="138" t="s">
        <v>32</v>
      </c>
      <c r="C91" s="181" t="s">
        <v>44</v>
      </c>
      <c r="D91" s="135">
        <f t="shared" si="2"/>
        <v>7.062246641901722</v>
      </c>
      <c r="E91" s="135">
        <v>5</v>
      </c>
      <c r="F91" s="178">
        <v>14.7</v>
      </c>
      <c r="G91" s="157" t="s">
        <v>298</v>
      </c>
      <c r="H91" s="127"/>
      <c r="K91" s="43" t="e">
        <f>#REF!-#REF!</f>
        <v>#REF!</v>
      </c>
      <c r="L91" s="43"/>
      <c r="Q91" s="59"/>
      <c r="R91" s="59"/>
      <c r="S91" s="59"/>
      <c r="T91" s="55">
        <v>221.62</v>
      </c>
      <c r="U91" s="55">
        <v>3604.59</v>
      </c>
      <c r="V91" s="55">
        <v>163.59</v>
      </c>
      <c r="W91" s="55" t="e">
        <f>T91-#REF!*(U91-#REF!+#REF!+V91)/10.32</f>
        <v>#REF!</v>
      </c>
      <c r="X91" s="58"/>
      <c r="Y91" s="58"/>
      <c r="Z91" s="58"/>
      <c r="AA91" s="58"/>
      <c r="AB91" s="58"/>
      <c r="AC91" s="60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</row>
    <row r="92" spans="1:59" s="48" customFormat="1" ht="81.75" customHeight="1">
      <c r="A92" s="137">
        <v>13</v>
      </c>
      <c r="B92" s="138" t="s">
        <v>32</v>
      </c>
      <c r="C92" s="181" t="s">
        <v>45</v>
      </c>
      <c r="D92" s="135">
        <f t="shared" si="2"/>
        <v>27.831325301204821</v>
      </c>
      <c r="E92" s="135">
        <v>23.1</v>
      </c>
      <c r="F92" s="179">
        <v>0</v>
      </c>
      <c r="G92" s="157" t="s">
        <v>299</v>
      </c>
      <c r="H92" s="127"/>
      <c r="K92" s="43" t="e">
        <f>#REF!-#REF!</f>
        <v>#REF!</v>
      </c>
      <c r="L92" s="43"/>
      <c r="Q92" s="59"/>
      <c r="R92" s="59"/>
      <c r="S92" s="59"/>
      <c r="T92" s="55">
        <v>237.57</v>
      </c>
      <c r="U92" s="55">
        <v>3641.76</v>
      </c>
      <c r="V92" s="55">
        <v>148.76000000000002</v>
      </c>
      <c r="W92" s="55" t="e">
        <f>T92-#REF!*(U92-#REF!+#REF!+V92)/10.32</f>
        <v>#REF!</v>
      </c>
      <c r="X92" s="58"/>
      <c r="Y92" s="58"/>
      <c r="Z92" s="58"/>
      <c r="AA92" s="58"/>
      <c r="AB92" s="58"/>
      <c r="AC92" s="60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</row>
    <row r="93" spans="1:59" s="48" customFormat="1" ht="83.25" customHeight="1">
      <c r="A93" s="137">
        <v>14</v>
      </c>
      <c r="B93" s="138" t="s">
        <v>32</v>
      </c>
      <c r="C93" s="181" t="s">
        <v>46</v>
      </c>
      <c r="D93" s="135">
        <f t="shared" si="2"/>
        <v>24.844121229663397</v>
      </c>
      <c r="E93" s="135">
        <v>20.6</v>
      </c>
      <c r="F93" s="179">
        <v>0.1</v>
      </c>
      <c r="G93" s="157" t="s">
        <v>300</v>
      </c>
      <c r="H93" s="127"/>
      <c r="K93" s="43" t="e">
        <f>#REF!-#REF!</f>
        <v>#REF!</v>
      </c>
      <c r="L93" s="43"/>
      <c r="Q93" s="59"/>
      <c r="R93" s="59"/>
      <c r="S93" s="59"/>
      <c r="T93" s="55">
        <v>275.88</v>
      </c>
      <c r="U93" s="55">
        <v>3645.66</v>
      </c>
      <c r="V93" s="55">
        <v>152.66</v>
      </c>
      <c r="W93" s="55" t="e">
        <f>T93-#REF!*(U93-#REF!+#REF!+V93)/10.32</f>
        <v>#REF!</v>
      </c>
      <c r="X93" s="58"/>
      <c r="Y93" s="58"/>
      <c r="Z93" s="58"/>
      <c r="AA93" s="58"/>
      <c r="AB93" s="58"/>
      <c r="AC93" s="60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</row>
    <row r="94" spans="1:59" s="48" customFormat="1" ht="90" customHeight="1">
      <c r="A94" s="137">
        <v>15</v>
      </c>
      <c r="B94" s="138" t="s">
        <v>32</v>
      </c>
      <c r="C94" s="181" t="s">
        <v>47</v>
      </c>
      <c r="D94" s="135">
        <f t="shared" si="2"/>
        <v>32.650602409638559</v>
      </c>
      <c r="E94" s="135">
        <v>27.1</v>
      </c>
      <c r="F94" s="179">
        <v>0</v>
      </c>
      <c r="G94" s="157" t="s">
        <v>301</v>
      </c>
      <c r="H94" s="127"/>
      <c r="K94" s="43" t="e">
        <f>#REF!-#REF!</f>
        <v>#REF!</v>
      </c>
      <c r="L94" s="43"/>
      <c r="Q94" s="59"/>
      <c r="R94" s="59"/>
      <c r="S94" s="59"/>
      <c r="T94" s="55">
        <v>277.7</v>
      </c>
      <c r="U94" s="55">
        <v>3643.03</v>
      </c>
      <c r="V94" s="55">
        <v>150.03</v>
      </c>
      <c r="W94" s="55" t="e">
        <f>T94-#REF!*(U94-#REF!+#REF!+V94)/10.32</f>
        <v>#REF!</v>
      </c>
      <c r="X94" s="58"/>
      <c r="Y94" s="58"/>
      <c r="Z94" s="58"/>
      <c r="AA94" s="58"/>
      <c r="AB94" s="58"/>
      <c r="AC94" s="60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</row>
    <row r="95" spans="1:59" s="48" customFormat="1" ht="86.25" customHeight="1">
      <c r="A95" s="137">
        <v>16</v>
      </c>
      <c r="B95" s="138" t="s">
        <v>32</v>
      </c>
      <c r="C95" s="181" t="s">
        <v>48</v>
      </c>
      <c r="D95" s="135">
        <f t="shared" si="2"/>
        <v>32.173199054912274</v>
      </c>
      <c r="E95" s="135">
        <v>19.2</v>
      </c>
      <c r="F95" s="178">
        <v>28.1</v>
      </c>
      <c r="G95" s="157" t="s">
        <v>302</v>
      </c>
      <c r="H95" s="127"/>
      <c r="K95" s="43" t="e">
        <f>#REF!-#REF!</f>
        <v>#REF!</v>
      </c>
      <c r="L95" s="43"/>
      <c r="Q95" s="59"/>
      <c r="R95" s="59"/>
      <c r="S95" s="59"/>
      <c r="T95" s="55">
        <v>281.8</v>
      </c>
      <c r="U95" s="55">
        <v>3643.23</v>
      </c>
      <c r="V95" s="55">
        <v>150.22999999999999</v>
      </c>
      <c r="W95" s="55" t="e">
        <f>T95-#REF!*(U95-#REF!+#REF!+V95)/10.32</f>
        <v>#REF!</v>
      </c>
      <c r="X95" s="58"/>
      <c r="Y95" s="58"/>
      <c r="Z95" s="58"/>
      <c r="AA95" s="58"/>
      <c r="AB95" s="58"/>
      <c r="AC95" s="60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</row>
    <row r="96" spans="1:59" s="48" customFormat="1" ht="69.75" customHeight="1">
      <c r="A96" s="137">
        <v>17</v>
      </c>
      <c r="B96" s="182" t="s">
        <v>32</v>
      </c>
      <c r="C96" s="183" t="s">
        <v>181</v>
      </c>
      <c r="D96" s="135">
        <f t="shared" si="2"/>
        <v>32.048192771084338</v>
      </c>
      <c r="E96" s="135">
        <v>26.6</v>
      </c>
      <c r="F96" s="143">
        <v>0</v>
      </c>
      <c r="G96" s="157" t="s">
        <v>275</v>
      </c>
      <c r="H96" s="127"/>
      <c r="K96" s="43" t="e">
        <f>#REF!-#REF!</f>
        <v>#REF!</v>
      </c>
      <c r="L96" s="43"/>
      <c r="Q96" s="59"/>
      <c r="R96" s="59"/>
      <c r="S96" s="59"/>
      <c r="T96" s="55">
        <v>241.3</v>
      </c>
      <c r="U96" s="55">
        <v>3597.68</v>
      </c>
      <c r="V96" s="55">
        <v>156.68</v>
      </c>
      <c r="W96" s="55" t="e">
        <f>T96-#REF!*(U96-#REF!+#REF!+V96)/10.32</f>
        <v>#REF!</v>
      </c>
      <c r="X96" s="58"/>
      <c r="Y96" s="58"/>
      <c r="Z96" s="58"/>
      <c r="AA96" s="58"/>
      <c r="AB96" s="58"/>
      <c r="AC96" s="60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</row>
    <row r="97" spans="1:59" s="48" customFormat="1" ht="69.75" customHeight="1">
      <c r="A97" s="137">
        <v>18</v>
      </c>
      <c r="B97" s="141" t="s">
        <v>32</v>
      </c>
      <c r="C97" s="184" t="s">
        <v>190</v>
      </c>
      <c r="D97" s="135">
        <f t="shared" si="2"/>
        <v>16.522546643028569</v>
      </c>
      <c r="E97" s="135">
        <v>13.7</v>
      </c>
      <c r="F97" s="143">
        <v>0.1</v>
      </c>
      <c r="G97" s="157" t="s">
        <v>278</v>
      </c>
      <c r="H97" s="127"/>
      <c r="K97" s="43" t="e">
        <f>#REF!-#REF!</f>
        <v>#REF!</v>
      </c>
      <c r="L97" s="43"/>
      <c r="Q97" s="59"/>
      <c r="R97" s="59"/>
      <c r="S97" s="59"/>
      <c r="T97" s="55">
        <v>238.56</v>
      </c>
      <c r="U97" s="55">
        <v>3598.07</v>
      </c>
      <c r="V97" s="55">
        <v>157.07</v>
      </c>
      <c r="W97" s="55" t="e">
        <f>T97-#REF!*(U97-#REF!+#REF!+V97)/10.32</f>
        <v>#REF!</v>
      </c>
      <c r="X97" s="58"/>
      <c r="Y97" s="58"/>
      <c r="Z97" s="58"/>
      <c r="AA97" s="58"/>
      <c r="AB97" s="58"/>
      <c r="AC97" s="60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</row>
    <row r="98" spans="1:59" s="48" customFormat="1" ht="69.75" customHeight="1">
      <c r="A98" s="137">
        <v>19</v>
      </c>
      <c r="B98" s="182" t="s">
        <v>32</v>
      </c>
      <c r="C98" s="183" t="s">
        <v>177</v>
      </c>
      <c r="D98" s="135">
        <f t="shared" si="2"/>
        <v>21.971654151676848</v>
      </c>
      <c r="E98" s="135">
        <v>18.2</v>
      </c>
      <c r="F98" s="143">
        <v>0.2</v>
      </c>
      <c r="G98" s="157" t="s">
        <v>277</v>
      </c>
      <c r="H98" s="127"/>
      <c r="K98" s="43" t="e">
        <f>#REF!-#REF!</f>
        <v>#REF!</v>
      </c>
      <c r="L98" s="43"/>
      <c r="Q98" s="59"/>
      <c r="R98" s="59"/>
      <c r="S98" s="59"/>
      <c r="T98" s="55">
        <v>239.19</v>
      </c>
      <c r="U98" s="55">
        <v>3598.97</v>
      </c>
      <c r="V98" s="55">
        <v>157.97</v>
      </c>
      <c r="W98" s="55" t="e">
        <f>T98-#REF!*(U98-#REF!+#REF!+V98)/10.32</f>
        <v>#REF!</v>
      </c>
      <c r="X98" s="58"/>
      <c r="Y98" s="58"/>
      <c r="Z98" s="58"/>
      <c r="AA98" s="58"/>
      <c r="AB98" s="58"/>
      <c r="AC98" s="60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</row>
    <row r="99" spans="1:59" s="48" customFormat="1" ht="69.75" customHeight="1">
      <c r="A99" s="137">
        <v>20</v>
      </c>
      <c r="B99" s="138" t="s">
        <v>32</v>
      </c>
      <c r="C99" s="181" t="s">
        <v>171</v>
      </c>
      <c r="D99" s="135">
        <f t="shared" si="2"/>
        <v>39.638554216867469</v>
      </c>
      <c r="E99" s="135">
        <v>32.9</v>
      </c>
      <c r="F99" s="143">
        <v>0</v>
      </c>
      <c r="G99" s="157" t="s">
        <v>264</v>
      </c>
      <c r="H99" s="127"/>
      <c r="K99" s="43" t="e">
        <f>#REF!-#REF!</f>
        <v>#REF!</v>
      </c>
      <c r="L99" s="43"/>
      <c r="Q99" s="59"/>
      <c r="R99" s="59"/>
      <c r="S99" s="59"/>
      <c r="T99" s="55">
        <v>328.2</v>
      </c>
      <c r="U99" s="55">
        <v>3598.26</v>
      </c>
      <c r="V99" s="55">
        <v>157.26</v>
      </c>
      <c r="W99" s="55" t="e">
        <f>T99-#REF!*(U99-#REF!+#REF!+V99)/10.32</f>
        <v>#REF!</v>
      </c>
      <c r="X99" s="58"/>
      <c r="Y99" s="58"/>
      <c r="Z99" s="58"/>
      <c r="AA99" s="58"/>
      <c r="AB99" s="58"/>
      <c r="AC99" s="60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</row>
    <row r="100" spans="1:59" s="48" customFormat="1" ht="69.75" customHeight="1">
      <c r="A100" s="137">
        <v>21</v>
      </c>
      <c r="B100" s="182" t="s">
        <v>32</v>
      </c>
      <c r="C100" s="183" t="s">
        <v>176</v>
      </c>
      <c r="D100" s="135">
        <f t="shared" si="2"/>
        <v>36.663169193289669</v>
      </c>
      <c r="E100" s="135">
        <v>30.4</v>
      </c>
      <c r="F100" s="143">
        <v>0.1</v>
      </c>
      <c r="G100" s="157" t="s">
        <v>265</v>
      </c>
      <c r="H100" s="127"/>
      <c r="K100" s="43" t="e">
        <f>#REF!-#REF!</f>
        <v>#REF!</v>
      </c>
      <c r="L100" s="43"/>
      <c r="Q100" s="59"/>
      <c r="R100" s="59"/>
      <c r="S100" s="59"/>
      <c r="T100" s="55">
        <v>299.37</v>
      </c>
      <c r="U100" s="55">
        <v>3600.43</v>
      </c>
      <c r="V100" s="55">
        <v>159.43</v>
      </c>
      <c r="W100" s="55" t="e">
        <f>T100-#REF!*(U100-#REF!+#REF!+V100)/10.32</f>
        <v>#REF!</v>
      </c>
      <c r="X100" s="58"/>
      <c r="Y100" s="58"/>
      <c r="Z100" s="58"/>
      <c r="AA100" s="58"/>
      <c r="AB100" s="58"/>
      <c r="AC100" s="60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</row>
    <row r="101" spans="1:59" s="48" customFormat="1" ht="69.75" customHeight="1">
      <c r="A101" s="137">
        <v>22</v>
      </c>
      <c r="B101" s="138" t="s">
        <v>32</v>
      </c>
      <c r="C101" s="181" t="s">
        <v>49</v>
      </c>
      <c r="D101" s="135">
        <f t="shared" si="2"/>
        <v>21.204819277108438</v>
      </c>
      <c r="E101" s="135">
        <v>17.600000000000001</v>
      </c>
      <c r="F101" s="143">
        <v>0</v>
      </c>
      <c r="G101" s="157" t="s">
        <v>265</v>
      </c>
      <c r="H101" s="127"/>
      <c r="K101" s="43" t="e">
        <f>#REF!-#REF!</f>
        <v>#REF!</v>
      </c>
      <c r="L101" s="43"/>
      <c r="Q101" s="59"/>
      <c r="R101" s="59"/>
      <c r="S101" s="59"/>
      <c r="T101" s="55">
        <v>243.357</v>
      </c>
      <c r="U101" s="55">
        <v>3647.31</v>
      </c>
      <c r="V101" s="55">
        <v>154.31</v>
      </c>
      <c r="W101" s="55" t="e">
        <f>T101-#REF!*(U101-#REF!+#REF!+V101)/10.32</f>
        <v>#REF!</v>
      </c>
      <c r="X101" s="58"/>
      <c r="Y101" s="58"/>
      <c r="Z101" s="58"/>
      <c r="AA101" s="58"/>
      <c r="AB101" s="58"/>
      <c r="AC101" s="60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</row>
    <row r="102" spans="1:59" s="48" customFormat="1" ht="69.75" customHeight="1">
      <c r="A102" s="137">
        <v>23</v>
      </c>
      <c r="B102" s="141" t="s">
        <v>32</v>
      </c>
      <c r="C102" s="184" t="s">
        <v>188</v>
      </c>
      <c r="D102" s="135">
        <f t="shared" si="2"/>
        <v>27.014966774002914</v>
      </c>
      <c r="E102" s="135">
        <v>22.4</v>
      </c>
      <c r="F102" s="143">
        <v>0.1</v>
      </c>
      <c r="G102" s="157"/>
      <c r="H102" s="127"/>
      <c r="K102" s="43" t="e">
        <f>#REF!-#REF!</f>
        <v>#REF!</v>
      </c>
      <c r="L102" s="43"/>
      <c r="Q102" s="59"/>
      <c r="R102" s="59"/>
      <c r="S102" s="59"/>
      <c r="T102" s="55">
        <v>247.04</v>
      </c>
      <c r="U102" s="55">
        <v>3593.94</v>
      </c>
      <c r="V102" s="55">
        <v>152.94</v>
      </c>
      <c r="W102" s="55" t="e">
        <f>T102-#REF!*(U102-#REF!+#REF!+V102)/10.32</f>
        <v>#REF!</v>
      </c>
      <c r="X102" s="58"/>
      <c r="Y102" s="58"/>
      <c r="Z102" s="58"/>
      <c r="AA102" s="58"/>
      <c r="AB102" s="58"/>
      <c r="AC102" s="60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</row>
    <row r="103" spans="1:59" s="48" customFormat="1" ht="69.75" customHeight="1">
      <c r="A103" s="137">
        <v>24</v>
      </c>
      <c r="B103" s="141" t="s">
        <v>32</v>
      </c>
      <c r="C103" s="184" t="s">
        <v>258</v>
      </c>
      <c r="D103" s="135">
        <f t="shared" si="2"/>
        <v>37.551220108861848</v>
      </c>
      <c r="E103" s="135">
        <v>30.7</v>
      </c>
      <c r="F103" s="143">
        <v>1.5</v>
      </c>
      <c r="G103" s="157" t="s">
        <v>303</v>
      </c>
      <c r="H103" s="127"/>
      <c r="K103" s="43" t="e">
        <f>#REF!-#REF!</f>
        <v>#REF!</v>
      </c>
      <c r="L103" s="43"/>
      <c r="Q103" s="59"/>
      <c r="R103" s="59"/>
      <c r="S103" s="59"/>
      <c r="T103" s="55"/>
      <c r="U103" s="55"/>
      <c r="V103" s="55"/>
      <c r="W103" s="55"/>
      <c r="X103" s="58"/>
      <c r="Y103" s="58"/>
      <c r="Z103" s="58"/>
      <c r="AA103" s="58"/>
      <c r="AB103" s="58"/>
      <c r="AC103" s="60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</row>
    <row r="104" spans="1:59" s="48" customFormat="1" ht="69.75" customHeight="1">
      <c r="A104" s="137">
        <v>25</v>
      </c>
      <c r="B104" s="138" t="s">
        <v>32</v>
      </c>
      <c r="C104" s="181" t="s">
        <v>172</v>
      </c>
      <c r="D104" s="135">
        <f t="shared" si="2"/>
        <v>33.406900876780391</v>
      </c>
      <c r="E104" s="135">
        <v>27.7</v>
      </c>
      <c r="F104" s="143">
        <v>0.1</v>
      </c>
      <c r="G104" s="157" t="s">
        <v>276</v>
      </c>
      <c r="H104" s="127"/>
      <c r="K104" s="43" t="e">
        <f>#REF!-#REF!</f>
        <v>#REF!</v>
      </c>
      <c r="L104" s="43"/>
      <c r="Q104" s="59"/>
      <c r="R104" s="59"/>
      <c r="S104" s="59"/>
      <c r="T104" s="55">
        <v>305.8</v>
      </c>
      <c r="U104" s="55">
        <v>3599.9</v>
      </c>
      <c r="V104" s="55">
        <v>158.9</v>
      </c>
      <c r="W104" s="55" t="e">
        <f>T104-#REF!*(U104-#REF!+#REF!+V104)/10.32</f>
        <v>#REF!</v>
      </c>
      <c r="X104" s="58"/>
      <c r="Y104" s="58"/>
      <c r="Z104" s="58"/>
      <c r="AA104" s="58"/>
      <c r="AB104" s="58"/>
      <c r="AC104" s="60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</row>
    <row r="105" spans="1:59" s="48" customFormat="1" ht="69.75" customHeight="1">
      <c r="A105" s="137">
        <v>26</v>
      </c>
      <c r="B105" s="182" t="s">
        <v>32</v>
      </c>
      <c r="C105" s="183" t="s">
        <v>182</v>
      </c>
      <c r="D105" s="135">
        <f t="shared" si="2"/>
        <v>24.096385542168676</v>
      </c>
      <c r="E105" s="135">
        <v>20</v>
      </c>
      <c r="F105" s="143">
        <v>0</v>
      </c>
      <c r="G105" s="157"/>
      <c r="H105" s="127"/>
      <c r="K105" s="43" t="e">
        <f>#REF!-#REF!</f>
        <v>#REF!</v>
      </c>
      <c r="L105" s="43"/>
      <c r="Q105" s="59"/>
      <c r="R105" s="59"/>
      <c r="S105" s="59"/>
      <c r="T105" s="55">
        <v>256.43</v>
      </c>
      <c r="U105" s="55">
        <v>3596.84</v>
      </c>
      <c r="V105" s="55">
        <v>155.84</v>
      </c>
      <c r="W105" s="55" t="e">
        <f>T105-#REF!*(U105-#REF!+#REF!+V105)/10.32</f>
        <v>#REF!</v>
      </c>
      <c r="X105" s="58"/>
      <c r="Y105" s="58"/>
      <c r="Z105" s="58"/>
      <c r="AA105" s="58"/>
      <c r="AB105" s="58"/>
      <c r="AC105" s="60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</row>
    <row r="106" spans="1:59" s="48" customFormat="1" ht="69.75" customHeight="1">
      <c r="A106" s="137">
        <v>27</v>
      </c>
      <c r="B106" s="141" t="s">
        <v>32</v>
      </c>
      <c r="C106" s="184" t="s">
        <v>260</v>
      </c>
      <c r="D106" s="135">
        <f t="shared" si="2"/>
        <v>55.071131276788968</v>
      </c>
      <c r="E106" s="135">
        <v>44.3</v>
      </c>
      <c r="F106" s="143">
        <v>3.0826265259614596</v>
      </c>
      <c r="G106" s="157" t="s">
        <v>308</v>
      </c>
      <c r="H106" s="127"/>
      <c r="K106" s="43" t="e">
        <f>#REF!-#REF!</f>
        <v>#REF!</v>
      </c>
      <c r="L106" s="43"/>
      <c r="Q106" s="59"/>
      <c r="R106" s="59"/>
      <c r="S106" s="59"/>
      <c r="T106" s="55">
        <v>279.33</v>
      </c>
      <c r="U106" s="55">
        <v>3595.08</v>
      </c>
      <c r="V106" s="55">
        <v>154.07999999999998</v>
      </c>
      <c r="W106" s="55" t="e">
        <f>T106-#REF!*(U106-#REF!+#REF!+V106)/10.32</f>
        <v>#REF!</v>
      </c>
      <c r="X106" s="58"/>
      <c r="Y106" s="58"/>
      <c r="Z106" s="58"/>
      <c r="AA106" s="58"/>
      <c r="AB106" s="58"/>
      <c r="AC106" s="60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</row>
    <row r="107" spans="1:59" s="48" customFormat="1" ht="82.5" customHeight="1">
      <c r="A107" s="137">
        <v>28</v>
      </c>
      <c r="B107" s="182" t="s">
        <v>32</v>
      </c>
      <c r="C107" s="183" t="s">
        <v>180</v>
      </c>
      <c r="D107" s="135">
        <f t="shared" si="2"/>
        <v>30.120481927710845</v>
      </c>
      <c r="E107" s="135">
        <v>25</v>
      </c>
      <c r="F107" s="143">
        <v>0</v>
      </c>
      <c r="G107" s="157" t="s">
        <v>275</v>
      </c>
      <c r="H107" s="127"/>
      <c r="K107" s="43" t="e">
        <f>#REF!-#REF!</f>
        <v>#REF!</v>
      </c>
      <c r="L107" s="43"/>
      <c r="Q107" s="59"/>
      <c r="R107" s="59"/>
      <c r="S107" s="59"/>
      <c r="T107" s="55">
        <v>253.02</v>
      </c>
      <c r="U107" s="55">
        <v>3596.15</v>
      </c>
      <c r="V107" s="55">
        <v>155.15</v>
      </c>
      <c r="W107" s="55" t="e">
        <f>T107-#REF!*(U107-#REF!+#REF!+V107)/10.32</f>
        <v>#REF!</v>
      </c>
      <c r="X107" s="58"/>
      <c r="Y107" s="58"/>
      <c r="Z107" s="58"/>
      <c r="AA107" s="58"/>
      <c r="AB107" s="58"/>
      <c r="AC107" s="60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</row>
    <row r="108" spans="1:59" s="48" customFormat="1" ht="69.75" customHeight="1">
      <c r="A108" s="137">
        <v>29</v>
      </c>
      <c r="B108" s="138" t="s">
        <v>32</v>
      </c>
      <c r="C108" s="181" t="s">
        <v>161</v>
      </c>
      <c r="D108" s="135">
        <f t="shared" si="2"/>
        <v>32.562683165092807</v>
      </c>
      <c r="E108" s="135">
        <v>21</v>
      </c>
      <c r="F108" s="143">
        <v>22.3</v>
      </c>
      <c r="G108" s="157" t="s">
        <v>333</v>
      </c>
      <c r="H108" s="127"/>
      <c r="K108" s="43" t="e">
        <f>#REF!-#REF!</f>
        <v>#REF!</v>
      </c>
      <c r="L108" s="43"/>
      <c r="Q108" s="59"/>
      <c r="R108" s="59"/>
      <c r="S108" s="59"/>
      <c r="T108" s="55">
        <v>296.14999999999998</v>
      </c>
      <c r="U108" s="55">
        <v>3594.53</v>
      </c>
      <c r="V108" s="55">
        <v>153.53</v>
      </c>
      <c r="W108" s="55" t="e">
        <f>T108-#REF!*(U108-#REF!+#REF!+V108)/10.32</f>
        <v>#REF!</v>
      </c>
      <c r="X108" s="58"/>
      <c r="Y108" s="58"/>
      <c r="Z108" s="58"/>
      <c r="AA108" s="58"/>
      <c r="AB108" s="58"/>
      <c r="AC108" s="60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</row>
    <row r="109" spans="1:59" s="48" customFormat="1" ht="69.75" customHeight="1">
      <c r="A109" s="137">
        <v>30</v>
      </c>
      <c r="B109" s="138" t="s">
        <v>32</v>
      </c>
      <c r="C109" s="181" t="s">
        <v>173</v>
      </c>
      <c r="D109" s="135">
        <f t="shared" si="2"/>
        <v>14.080713096287589</v>
      </c>
      <c r="E109" s="135">
        <v>11.5</v>
      </c>
      <c r="F109" s="136">
        <v>1.6</v>
      </c>
      <c r="G109" s="157" t="s">
        <v>334</v>
      </c>
      <c r="H109" s="127"/>
      <c r="K109" s="43" t="e">
        <f>#REF!-#REF!</f>
        <v>#REF!</v>
      </c>
      <c r="L109" s="43"/>
      <c r="Q109" s="59"/>
      <c r="R109" s="59"/>
      <c r="S109" s="59"/>
      <c r="T109" s="55">
        <v>220.7</v>
      </c>
      <c r="U109" s="55">
        <v>3595.49</v>
      </c>
      <c r="V109" s="55">
        <v>154.49</v>
      </c>
      <c r="W109" s="55" t="e">
        <f>T109-#REF!*(U109-#REF!+#REF!+V109)/10.32</f>
        <v>#REF!</v>
      </c>
      <c r="X109" s="58"/>
      <c r="Y109" s="58"/>
      <c r="Z109" s="58"/>
      <c r="AA109" s="58"/>
      <c r="AB109" s="58"/>
      <c r="AC109" s="60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</row>
    <row r="110" spans="1:59" s="48" customFormat="1" ht="69.75" customHeight="1">
      <c r="A110" s="137">
        <v>31</v>
      </c>
      <c r="B110" s="138" t="s">
        <v>32</v>
      </c>
      <c r="C110" s="181" t="s">
        <v>141</v>
      </c>
      <c r="D110" s="135">
        <f t="shared" si="2"/>
        <v>50.200803212851412</v>
      </c>
      <c r="E110" s="135">
        <v>15</v>
      </c>
      <c r="F110" s="143">
        <v>64</v>
      </c>
      <c r="G110" s="157" t="s">
        <v>306</v>
      </c>
      <c r="H110" s="127"/>
      <c r="K110" s="43" t="e">
        <f>#REF!-#REF!</f>
        <v>#REF!</v>
      </c>
      <c r="L110" s="43"/>
      <c r="Q110" s="59"/>
      <c r="R110" s="59"/>
      <c r="S110" s="59"/>
      <c r="T110" s="55">
        <v>222.97</v>
      </c>
      <c r="U110" s="55">
        <v>3596.19</v>
      </c>
      <c r="V110" s="55">
        <v>155.19</v>
      </c>
      <c r="W110" s="55" t="e">
        <f>T110-#REF!*(U110-#REF!+#REF!+V110)/10.32</f>
        <v>#REF!</v>
      </c>
      <c r="X110" s="58"/>
      <c r="Y110" s="58"/>
      <c r="Z110" s="58"/>
      <c r="AA110" s="58"/>
      <c r="AB110" s="58"/>
      <c r="AC110" s="60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</row>
    <row r="111" spans="1:59" s="48" customFormat="1" ht="69.75" customHeight="1">
      <c r="A111" s="137">
        <v>32</v>
      </c>
      <c r="B111" s="138" t="s">
        <v>32</v>
      </c>
      <c r="C111" s="181" t="s">
        <v>168</v>
      </c>
      <c r="D111" s="135">
        <f t="shared" si="2"/>
        <v>34.388515253757042</v>
      </c>
      <c r="E111" s="135">
        <v>24.917574267719811</v>
      </c>
      <c r="F111" s="136">
        <v>12.7</v>
      </c>
      <c r="G111" s="157" t="s">
        <v>335</v>
      </c>
      <c r="H111" s="127"/>
      <c r="K111" s="43" t="e">
        <f>#REF!-#REF!</f>
        <v>#REF!</v>
      </c>
      <c r="L111" s="43"/>
      <c r="Q111" s="59"/>
      <c r="R111" s="59"/>
      <c r="S111" s="59"/>
      <c r="T111" s="55">
        <v>234</v>
      </c>
      <c r="U111" s="55">
        <v>3593.05</v>
      </c>
      <c r="V111" s="55">
        <v>152.05000000000001</v>
      </c>
      <c r="W111" s="55" t="e">
        <f>T111-#REF!*(U111-#REF!+#REF!+V111)/10.32</f>
        <v>#REF!</v>
      </c>
      <c r="X111" s="58"/>
      <c r="Y111" s="58"/>
      <c r="Z111" s="58"/>
      <c r="AA111" s="58"/>
      <c r="AB111" s="58"/>
      <c r="AC111" s="60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</row>
    <row r="112" spans="1:59" s="48" customFormat="1" ht="69.75" customHeight="1">
      <c r="A112" s="137">
        <v>33</v>
      </c>
      <c r="B112" s="138" t="s">
        <v>32</v>
      </c>
      <c r="C112" s="181" t="s">
        <v>163</v>
      </c>
      <c r="D112" s="135">
        <f t="shared" si="2"/>
        <v>29.185812318342435</v>
      </c>
      <c r="E112" s="135">
        <v>24.2</v>
      </c>
      <c r="F112" s="143">
        <v>0.1</v>
      </c>
      <c r="G112" s="157" t="s">
        <v>266</v>
      </c>
      <c r="H112" s="42" t="e">
        <f>IF(#REF!="","",#REF!-((((#REF!-#REF!-(#REF!*(#REF!-#REF!-#REF!*(#REF!-#REF!)/#REF!)/10.32))*10.32)/#REF!*#REF!)/(#REF!-#REF!)))</f>
        <v>#REF!</v>
      </c>
      <c r="K112" s="43" t="e">
        <f>#REF!-#REF!</f>
        <v>#REF!</v>
      </c>
      <c r="L112" s="43"/>
      <c r="Q112" s="59"/>
      <c r="R112" s="59"/>
      <c r="S112" s="59"/>
      <c r="T112" s="55">
        <v>250.7</v>
      </c>
      <c r="U112" s="55">
        <v>3644.09</v>
      </c>
      <c r="V112" s="55">
        <v>151.08999999999997</v>
      </c>
      <c r="W112" s="55" t="e">
        <f>T112-#REF!*(U112-#REF!+#REF!+V112)/10.32</f>
        <v>#REF!</v>
      </c>
      <c r="X112" s="58"/>
      <c r="Y112" s="58"/>
      <c r="Z112" s="58"/>
      <c r="AA112" s="58"/>
      <c r="AB112" s="58"/>
      <c r="AC112" s="60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</row>
    <row r="113" spans="1:59" s="48" customFormat="1" ht="69.75" customHeight="1">
      <c r="A113" s="137">
        <v>34</v>
      </c>
      <c r="B113" s="182" t="s">
        <v>32</v>
      </c>
      <c r="C113" s="183" t="s">
        <v>51</v>
      </c>
      <c r="D113" s="135">
        <f t="shared" si="2"/>
        <v>20.51099841726154</v>
      </c>
      <c r="E113" s="135">
        <v>12.7</v>
      </c>
      <c r="F113" s="179">
        <v>25.4</v>
      </c>
      <c r="G113" s="157"/>
      <c r="H113" s="42" t="e">
        <f>IF(#REF!="","",#REF!-((((#REF!-#REF!-(#REF!*(#REF!-#REF!-#REF!*(#REF!-#REF!)/#REF!)/10.32))*10.32)/#REF!*#REF!)/(#REF!-#REF!)))</f>
        <v>#REF!</v>
      </c>
      <c r="K113" s="43" t="e">
        <f>#REF!-#REF!</f>
        <v>#REF!</v>
      </c>
      <c r="L113" s="43"/>
      <c r="Q113" s="59"/>
      <c r="R113" s="59"/>
      <c r="S113" s="59"/>
      <c r="T113" s="55">
        <v>337.7</v>
      </c>
      <c r="U113" s="55">
        <v>3593.64</v>
      </c>
      <c r="V113" s="55">
        <v>152.63999999999999</v>
      </c>
      <c r="W113" s="55" t="e">
        <f>T113-#REF!*(U113-#REF!+#REF!+V113)/10.32</f>
        <v>#REF!</v>
      </c>
      <c r="X113" s="58"/>
      <c r="Y113" s="58"/>
      <c r="Z113" s="58"/>
      <c r="AA113" s="58"/>
      <c r="AB113" s="58"/>
      <c r="AC113" s="60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</row>
    <row r="114" spans="1:59" s="48" customFormat="1" ht="69.75" customHeight="1">
      <c r="A114" s="137">
        <v>35</v>
      </c>
      <c r="B114" s="182" t="s">
        <v>32</v>
      </c>
      <c r="C114" s="183" t="s">
        <v>164</v>
      </c>
      <c r="D114" s="135">
        <f t="shared" si="2"/>
        <v>13.132530120481929</v>
      </c>
      <c r="E114" s="135">
        <v>10.9</v>
      </c>
      <c r="F114" s="143">
        <v>0</v>
      </c>
      <c r="G114" s="157"/>
      <c r="H114" s="127"/>
      <c r="K114" s="43" t="e">
        <f>#REF!-#REF!</f>
        <v>#REF!</v>
      </c>
      <c r="L114" s="43"/>
      <c r="Q114" s="59"/>
      <c r="R114" s="59"/>
      <c r="S114" s="59"/>
      <c r="T114" s="55">
        <v>260</v>
      </c>
      <c r="U114" s="55">
        <v>3649.18</v>
      </c>
      <c r="V114" s="55">
        <v>156.18</v>
      </c>
      <c r="W114" s="55" t="e">
        <f>T114-#REF!*(U114-#REF!+#REF!+V114)/10.32</f>
        <v>#REF!</v>
      </c>
      <c r="X114" s="58"/>
      <c r="Y114" s="58"/>
      <c r="Z114" s="58"/>
      <c r="AA114" s="58"/>
      <c r="AB114" s="58"/>
      <c r="AC114" s="60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</row>
    <row r="115" spans="1:59" s="48" customFormat="1" ht="69.75" customHeight="1">
      <c r="A115" s="137">
        <v>36</v>
      </c>
      <c r="B115" s="182" t="s">
        <v>32</v>
      </c>
      <c r="C115" s="183" t="s">
        <v>52</v>
      </c>
      <c r="D115" s="135">
        <f t="shared" si="2"/>
        <v>21.561299427645508</v>
      </c>
      <c r="E115" s="135">
        <v>16.5</v>
      </c>
      <c r="F115" s="179">
        <v>7.8</v>
      </c>
      <c r="G115" s="157" t="s">
        <v>304</v>
      </c>
      <c r="H115" s="127"/>
      <c r="K115" s="43" t="e">
        <f>#REF!-#REF!</f>
        <v>#REF!</v>
      </c>
      <c r="L115" s="43"/>
      <c r="Q115" s="59"/>
      <c r="R115" s="59"/>
      <c r="S115" s="59"/>
      <c r="T115" s="55">
        <v>206.87</v>
      </c>
      <c r="U115" s="55">
        <v>3607.27</v>
      </c>
      <c r="V115" s="55">
        <v>166.27</v>
      </c>
      <c r="W115" s="55" t="e">
        <f>T115-#REF!*(U115-#REF!+#REF!+V115)/10.32</f>
        <v>#REF!</v>
      </c>
      <c r="X115" s="58"/>
      <c r="Y115" s="58"/>
      <c r="Z115" s="58"/>
      <c r="AA115" s="58"/>
      <c r="AB115" s="58"/>
      <c r="AC115" s="60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</row>
    <row r="116" spans="1:59" s="48" customFormat="1" ht="69.75" customHeight="1">
      <c r="A116" s="137">
        <v>37</v>
      </c>
      <c r="B116" s="182" t="s">
        <v>32</v>
      </c>
      <c r="C116" s="183" t="s">
        <v>127</v>
      </c>
      <c r="D116" s="135">
        <f t="shared" si="2"/>
        <v>7.9806405107609937</v>
      </c>
      <c r="E116" s="135">
        <v>6.2</v>
      </c>
      <c r="F116" s="136">
        <v>6.4</v>
      </c>
      <c r="G116" s="157"/>
      <c r="H116" s="127"/>
      <c r="K116" s="43" t="e">
        <f>#REF!-#REF!</f>
        <v>#REF!</v>
      </c>
      <c r="L116" s="43"/>
      <c r="Q116" s="59"/>
      <c r="R116" s="59"/>
      <c r="S116" s="59"/>
      <c r="T116" s="55">
        <v>264.29000000000002</v>
      </c>
      <c r="U116" s="55">
        <v>3642.29</v>
      </c>
      <c r="V116" s="55">
        <v>149.29</v>
      </c>
      <c r="W116" s="55" t="e">
        <f>T116-#REF!*(U116-#REF!+#REF!+V116)/10.32</f>
        <v>#REF!</v>
      </c>
      <c r="X116" s="58"/>
      <c r="Y116" s="58"/>
      <c r="Z116" s="58"/>
      <c r="AA116" s="58"/>
      <c r="AB116" s="58"/>
      <c r="AC116" s="60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</row>
    <row r="117" spans="1:59" s="48" customFormat="1" ht="69.75" customHeight="1">
      <c r="A117" s="137">
        <v>38</v>
      </c>
      <c r="B117" s="182" t="s">
        <v>32</v>
      </c>
      <c r="C117" s="183" t="s">
        <v>53</v>
      </c>
      <c r="D117" s="135">
        <f t="shared" si="2"/>
        <v>22.916774717249215</v>
      </c>
      <c r="E117" s="135">
        <v>19</v>
      </c>
      <c r="F117" s="179">
        <v>0.11</v>
      </c>
      <c r="G117" s="157" t="s">
        <v>271</v>
      </c>
      <c r="H117" s="127"/>
      <c r="K117" s="43" t="e">
        <f>#REF!-#REF!</f>
        <v>#REF!</v>
      </c>
      <c r="L117" s="43"/>
      <c r="Q117" s="59"/>
      <c r="R117" s="59"/>
      <c r="S117" s="59"/>
      <c r="T117" s="55">
        <v>227.67</v>
      </c>
      <c r="U117" s="55">
        <v>3644.75</v>
      </c>
      <c r="V117" s="55">
        <v>151.75</v>
      </c>
      <c r="W117" s="55" t="e">
        <f>T117-#REF!*(U117-#REF!+#REF!+V117)/10.32</f>
        <v>#REF!</v>
      </c>
      <c r="X117" s="58"/>
      <c r="Y117" s="58"/>
      <c r="Z117" s="58"/>
      <c r="AA117" s="58"/>
      <c r="AB117" s="58"/>
      <c r="AC117" s="60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</row>
    <row r="118" spans="1:59" s="48" customFormat="1" ht="69.75" customHeight="1">
      <c r="A118" s="137">
        <v>39</v>
      </c>
      <c r="B118" s="182" t="s">
        <v>32</v>
      </c>
      <c r="C118" s="183" t="s">
        <v>94</v>
      </c>
      <c r="D118" s="135">
        <f t="shared" si="2"/>
        <v>9.4164232078615058</v>
      </c>
      <c r="E118" s="135">
        <v>7.8</v>
      </c>
      <c r="F118" s="179">
        <v>0.2</v>
      </c>
      <c r="G118" s="157" t="s">
        <v>267</v>
      </c>
      <c r="H118" s="127"/>
      <c r="K118" s="43" t="e">
        <f>#REF!-#REF!</f>
        <v>#REF!</v>
      </c>
      <c r="L118" s="43"/>
      <c r="Q118" s="59"/>
      <c r="R118" s="59"/>
      <c r="S118" s="59"/>
      <c r="T118" s="55">
        <v>289.39999999999998</v>
      </c>
      <c r="U118" s="55">
        <v>3641.9</v>
      </c>
      <c r="V118" s="55">
        <v>148.9</v>
      </c>
      <c r="W118" s="55" t="e">
        <f>T118-#REF!*(U118-#REF!+#REF!+V118)/10.32</f>
        <v>#REF!</v>
      </c>
      <c r="X118" s="58"/>
      <c r="Y118" s="58"/>
      <c r="Z118" s="58"/>
      <c r="AA118" s="58"/>
      <c r="AB118" s="58"/>
      <c r="AC118" s="60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</row>
    <row r="119" spans="1:59" s="48" customFormat="1" ht="69.75" customHeight="1">
      <c r="A119" s="137">
        <v>40</v>
      </c>
      <c r="B119" s="182" t="s">
        <v>32</v>
      </c>
      <c r="C119" s="183" t="s">
        <v>133</v>
      </c>
      <c r="D119" s="135">
        <f t="shared" si="2"/>
        <v>18.69339218736809</v>
      </c>
      <c r="E119" s="135">
        <v>15.5</v>
      </c>
      <c r="F119" s="179">
        <v>0.1</v>
      </c>
      <c r="G119" s="157" t="s">
        <v>268</v>
      </c>
      <c r="H119" s="127"/>
      <c r="K119" s="43" t="e">
        <f>#REF!-#REF!</f>
        <v>#REF!</v>
      </c>
      <c r="L119" s="43"/>
      <c r="Q119" s="59"/>
      <c r="R119" s="59"/>
      <c r="S119" s="59"/>
      <c r="T119" s="55">
        <v>239.5</v>
      </c>
      <c r="U119" s="55">
        <v>3644.2200000000003</v>
      </c>
      <c r="V119" s="55">
        <v>151.22000000000003</v>
      </c>
      <c r="W119" s="55" t="e">
        <f>T119-#REF!*(U119-#REF!+#REF!+V119)/10.32</f>
        <v>#REF!</v>
      </c>
      <c r="X119" s="58"/>
      <c r="Y119" s="58"/>
      <c r="Z119" s="58"/>
      <c r="AA119" s="58"/>
      <c r="AB119" s="58"/>
      <c r="AC119" s="60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</row>
    <row r="120" spans="1:59" s="48" customFormat="1" ht="69.75" customHeight="1">
      <c r="A120" s="137">
        <v>41</v>
      </c>
      <c r="B120" s="182" t="s">
        <v>32</v>
      </c>
      <c r="C120" s="183" t="s">
        <v>55</v>
      </c>
      <c r="D120" s="135">
        <f t="shared" si="2"/>
        <v>44.378426949808365</v>
      </c>
      <c r="E120" s="135">
        <v>24.2</v>
      </c>
      <c r="F120" s="178">
        <v>34.299999999999997</v>
      </c>
      <c r="G120" s="157" t="s">
        <v>269</v>
      </c>
      <c r="H120" s="127"/>
      <c r="K120" s="43" t="e">
        <f>#REF!-#REF!</f>
        <v>#REF!</v>
      </c>
      <c r="L120" s="43"/>
      <c r="Q120" s="59"/>
      <c r="R120" s="59"/>
      <c r="S120" s="59"/>
      <c r="T120" s="55">
        <v>270.04000000000002</v>
      </c>
      <c r="U120" s="55">
        <v>3641.47</v>
      </c>
      <c r="V120" s="55">
        <v>148.47</v>
      </c>
      <c r="W120" s="55" t="e">
        <f>T120-#REF!*(U120-#REF!+#REF!+V120)/10.32</f>
        <v>#REF!</v>
      </c>
      <c r="X120" s="58"/>
      <c r="Y120" s="58"/>
      <c r="Z120" s="58"/>
      <c r="AA120" s="58"/>
      <c r="AB120" s="58"/>
      <c r="AC120" s="60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</row>
    <row r="121" spans="1:59" s="48" customFormat="1" ht="69.75" customHeight="1">
      <c r="A121" s="137">
        <v>42</v>
      </c>
      <c r="B121" s="182" t="s">
        <v>32</v>
      </c>
      <c r="C121" s="183" t="s">
        <v>132</v>
      </c>
      <c r="D121" s="135">
        <f t="shared" si="2"/>
        <v>43.460414805514645</v>
      </c>
      <c r="E121" s="135">
        <v>36</v>
      </c>
      <c r="F121" s="143">
        <v>0.2</v>
      </c>
      <c r="G121" s="157" t="s">
        <v>272</v>
      </c>
      <c r="H121" s="127"/>
      <c r="K121" s="43" t="e">
        <f>#REF!-#REF!</f>
        <v>#REF!</v>
      </c>
      <c r="L121" s="43"/>
      <c r="Q121" s="59"/>
      <c r="R121" s="59"/>
      <c r="S121" s="59"/>
      <c r="T121" s="55">
        <v>267.60000000000002</v>
      </c>
      <c r="U121" s="55">
        <v>3641.52</v>
      </c>
      <c r="V121" s="55">
        <v>148.52000000000001</v>
      </c>
      <c r="W121" s="55" t="e">
        <f>T121-#REF!*(U121-#REF!+#REF!+V121)/10.32</f>
        <v>#REF!</v>
      </c>
      <c r="X121" s="58"/>
      <c r="Y121" s="58"/>
      <c r="Z121" s="58"/>
      <c r="AA121" s="58"/>
      <c r="AB121" s="58"/>
      <c r="AC121" s="60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</row>
    <row r="122" spans="1:59" s="48" customFormat="1" ht="62.25" customHeight="1">
      <c r="A122" s="137">
        <v>43</v>
      </c>
      <c r="B122" s="182" t="s">
        <v>32</v>
      </c>
      <c r="C122" s="183" t="s">
        <v>142</v>
      </c>
      <c r="D122" s="135">
        <f t="shared" si="2"/>
        <v>25.523781874485898</v>
      </c>
      <c r="E122" s="135">
        <v>21.1</v>
      </c>
      <c r="F122" s="143">
        <v>0.4</v>
      </c>
      <c r="G122" s="157" t="s">
        <v>288</v>
      </c>
      <c r="H122" s="127"/>
      <c r="K122" s="43" t="e">
        <f>#REF!-#REF!</f>
        <v>#REF!</v>
      </c>
      <c r="L122" s="43"/>
      <c r="Q122" s="59"/>
      <c r="R122" s="59"/>
      <c r="S122" s="59"/>
      <c r="T122" s="55">
        <v>307.14</v>
      </c>
      <c r="U122" s="55">
        <v>3653.81</v>
      </c>
      <c r="V122" s="55">
        <v>160.81</v>
      </c>
      <c r="W122" s="55" t="e">
        <f>T122-#REF!*(U122-#REF!+#REF!+V122)/10.32</f>
        <v>#REF!</v>
      </c>
      <c r="X122" s="58"/>
      <c r="Y122" s="58"/>
      <c r="Z122" s="58"/>
      <c r="AA122" s="58"/>
      <c r="AB122" s="58"/>
      <c r="AC122" s="60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</row>
    <row r="123" spans="1:59" s="48" customFormat="1" ht="62.25" customHeight="1">
      <c r="A123" s="137">
        <v>44</v>
      </c>
      <c r="B123" s="182" t="s">
        <v>32</v>
      </c>
      <c r="C123" s="183" t="s">
        <v>145</v>
      </c>
      <c r="D123" s="135">
        <f t="shared" si="2"/>
        <v>18.969495001281725</v>
      </c>
      <c r="E123" s="135">
        <v>14.8</v>
      </c>
      <c r="F123" s="136">
        <v>6</v>
      </c>
      <c r="G123" s="157" t="s">
        <v>285</v>
      </c>
      <c r="H123" s="127"/>
      <c r="K123" s="43" t="e">
        <f>#REF!-#REF!</f>
        <v>#REF!</v>
      </c>
      <c r="L123" s="43"/>
      <c r="Q123" s="59"/>
      <c r="R123" s="59"/>
      <c r="S123" s="59"/>
      <c r="T123" s="55">
        <v>278.91000000000003</v>
      </c>
      <c r="U123" s="55">
        <v>3648.36</v>
      </c>
      <c r="V123" s="55">
        <v>155.36000000000001</v>
      </c>
      <c r="W123" s="55" t="e">
        <f>T123-#REF!*(U123-#REF!+#REF!+V123)/10.32</f>
        <v>#REF!</v>
      </c>
      <c r="X123" s="58"/>
      <c r="Y123" s="58"/>
      <c r="Z123" s="58"/>
      <c r="AA123" s="58"/>
      <c r="AB123" s="58"/>
      <c r="AC123" s="60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</row>
    <row r="124" spans="1:59" s="48" customFormat="1" ht="69.75" customHeight="1">
      <c r="A124" s="137">
        <v>45</v>
      </c>
      <c r="B124" s="182" t="s">
        <v>32</v>
      </c>
      <c r="C124" s="183" t="s">
        <v>179</v>
      </c>
      <c r="D124" s="135"/>
      <c r="E124" s="135"/>
      <c r="F124" s="143"/>
      <c r="G124" s="157" t="s">
        <v>290</v>
      </c>
      <c r="H124" s="42" t="e">
        <f>IF(#REF!="","",#REF!-((((#REF!-#REF!-(#REF!*(#REF!-#REF!-#REF!*(#REF!-#REF!)/#REF!)/10.32))*10.32)/#REF!*#REF!)/(#REF!-#REF!)))</f>
        <v>#REF!</v>
      </c>
      <c r="K124" s="43" t="e">
        <f>#REF!-#REF!</f>
        <v>#REF!</v>
      </c>
      <c r="L124" s="43"/>
      <c r="Q124" s="59"/>
      <c r="R124" s="59"/>
      <c r="S124" s="59"/>
      <c r="T124" s="55">
        <v>245.6</v>
      </c>
      <c r="U124" s="55">
        <v>3641.79</v>
      </c>
      <c r="V124" s="55">
        <v>148.79</v>
      </c>
      <c r="W124" s="55" t="e">
        <f>T124-#REF!*(U124-#REF!+#REF!+V124)/10.32</f>
        <v>#REF!</v>
      </c>
      <c r="X124" s="58"/>
      <c r="Y124" s="58"/>
      <c r="Z124" s="58"/>
      <c r="AA124" s="58"/>
      <c r="AB124" s="58"/>
      <c r="AC124" s="60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</row>
    <row r="125" spans="1:59" s="48" customFormat="1" ht="69.75" customHeight="1">
      <c r="A125" s="137">
        <v>46</v>
      </c>
      <c r="B125" s="182" t="s">
        <v>32</v>
      </c>
      <c r="C125" s="183" t="s">
        <v>158</v>
      </c>
      <c r="D125" s="135">
        <v>27.8</v>
      </c>
      <c r="E125" s="135">
        <v>26.1</v>
      </c>
      <c r="F125" s="143">
        <v>0</v>
      </c>
      <c r="G125" s="157" t="s">
        <v>307</v>
      </c>
      <c r="H125" s="127"/>
      <c r="K125" s="43" t="e">
        <f>#REF!-#REF!</f>
        <v>#REF!</v>
      </c>
      <c r="L125" s="43"/>
      <c r="Q125" s="59"/>
      <c r="R125" s="59"/>
      <c r="S125" s="59"/>
      <c r="T125" s="55">
        <v>268.60000000000002</v>
      </c>
      <c r="U125" s="55">
        <v>3643.98</v>
      </c>
      <c r="V125" s="55">
        <v>150.98000000000002</v>
      </c>
      <c r="W125" s="55" t="e">
        <f>T125-#REF!*(U125-#REF!+#REF!+V125)/10.32</f>
        <v>#REF!</v>
      </c>
      <c r="X125" s="58"/>
      <c r="Y125" s="58"/>
      <c r="Z125" s="58"/>
      <c r="AA125" s="58"/>
      <c r="AB125" s="58"/>
      <c r="AC125" s="60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</row>
    <row r="126" spans="1:59" s="48" customFormat="1" ht="69.75" customHeight="1">
      <c r="A126" s="137">
        <v>47</v>
      </c>
      <c r="B126" s="182" t="s">
        <v>32</v>
      </c>
      <c r="C126" s="183" t="s">
        <v>154</v>
      </c>
      <c r="D126" s="135">
        <f t="shared" si="2"/>
        <v>19.09342485287187</v>
      </c>
      <c r="E126" s="135">
        <v>15.8</v>
      </c>
      <c r="F126" s="143">
        <v>0.3</v>
      </c>
      <c r="G126" s="157" t="s">
        <v>284</v>
      </c>
      <c r="H126" s="127"/>
      <c r="K126" s="43" t="e">
        <f>#REF!-#REF!</f>
        <v>#REF!</v>
      </c>
      <c r="L126" s="43"/>
      <c r="Q126" s="59"/>
      <c r="R126" s="59"/>
      <c r="S126" s="59"/>
      <c r="T126" s="55">
        <v>239.43</v>
      </c>
      <c r="U126" s="55">
        <v>3643.99</v>
      </c>
      <c r="V126" s="55">
        <v>150.98999999999998</v>
      </c>
      <c r="W126" s="55" t="e">
        <f>T126-#REF!*(U126-#REF!+#REF!+V126)/10.32</f>
        <v>#REF!</v>
      </c>
      <c r="X126" s="58"/>
      <c r="Y126" s="58"/>
      <c r="Z126" s="58"/>
      <c r="AA126" s="58"/>
      <c r="AB126" s="58"/>
      <c r="AC126" s="60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</row>
    <row r="127" spans="1:59" s="48" customFormat="1" ht="69.75" customHeight="1">
      <c r="A127" s="137">
        <v>48</v>
      </c>
      <c r="B127" s="182" t="s">
        <v>32</v>
      </c>
      <c r="C127" s="183" t="s">
        <v>147</v>
      </c>
      <c r="D127" s="135">
        <f t="shared" si="2"/>
        <v>24.096385542168676</v>
      </c>
      <c r="E127" s="135">
        <v>20</v>
      </c>
      <c r="F127" s="136">
        <v>0</v>
      </c>
      <c r="G127" s="157" t="s">
        <v>305</v>
      </c>
      <c r="H127" s="127"/>
      <c r="K127" s="43" t="e">
        <f>#REF!-#REF!</f>
        <v>#REF!</v>
      </c>
      <c r="L127" s="43"/>
      <c r="Q127" s="59"/>
      <c r="R127" s="59"/>
      <c r="S127" s="59"/>
      <c r="T127" s="55">
        <v>193.5</v>
      </c>
      <c r="U127" s="55">
        <v>3650.79</v>
      </c>
      <c r="V127" s="55">
        <v>157.79</v>
      </c>
      <c r="W127" s="55" t="e">
        <f>T127-#REF!*(U127-#REF!+#REF!+V127)/10.32</f>
        <v>#REF!</v>
      </c>
      <c r="X127" s="58"/>
      <c r="Y127" s="58"/>
      <c r="Z127" s="58"/>
      <c r="AA127" s="58"/>
      <c r="AB127" s="58"/>
      <c r="AC127" s="60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</row>
    <row r="128" spans="1:59" s="48" customFormat="1" ht="69.75" customHeight="1">
      <c r="A128" s="137">
        <v>49</v>
      </c>
      <c r="B128" s="182" t="s">
        <v>32</v>
      </c>
      <c r="C128" s="183" t="s">
        <v>155</v>
      </c>
      <c r="D128" s="135">
        <f t="shared" si="2"/>
        <v>18.591399666803486</v>
      </c>
      <c r="E128" s="135">
        <v>15.4</v>
      </c>
      <c r="F128" s="143">
        <v>0.2</v>
      </c>
      <c r="G128" s="157" t="s">
        <v>283</v>
      </c>
      <c r="H128" s="127"/>
      <c r="K128" s="43" t="e">
        <f>#REF!-#REF!</f>
        <v>#REF!</v>
      </c>
      <c r="L128" s="43"/>
      <c r="Q128" s="59"/>
      <c r="R128" s="59"/>
      <c r="S128" s="59"/>
      <c r="T128" s="55">
        <v>250.55</v>
      </c>
      <c r="U128" s="55">
        <v>3642.71</v>
      </c>
      <c r="V128" s="55">
        <v>149.71</v>
      </c>
      <c r="W128" s="55" t="e">
        <f>T128-#REF!*(U128-#REF!+#REF!+V128)/10.32</f>
        <v>#REF!</v>
      </c>
      <c r="X128" s="58"/>
      <c r="Y128" s="58"/>
      <c r="Z128" s="58"/>
      <c r="AA128" s="58"/>
      <c r="AB128" s="58"/>
      <c r="AC128" s="60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</row>
    <row r="129" spans="1:59" s="48" customFormat="1" ht="68.25" customHeight="1">
      <c r="A129" s="137">
        <v>50</v>
      </c>
      <c r="B129" s="182" t="s">
        <v>32</v>
      </c>
      <c r="C129" s="183" t="s">
        <v>185</v>
      </c>
      <c r="D129" s="135">
        <f t="shared" si="2"/>
        <v>13.145675796278207</v>
      </c>
      <c r="E129" s="135">
        <v>10.9</v>
      </c>
      <c r="F129" s="143">
        <v>0.1</v>
      </c>
      <c r="G129" s="157" t="s">
        <v>285</v>
      </c>
      <c r="H129" s="127"/>
      <c r="K129" s="43" t="e">
        <f>#REF!-#REF!</f>
        <v>#REF!</v>
      </c>
      <c r="L129" s="43"/>
      <c r="Q129" s="59"/>
      <c r="R129" s="59"/>
      <c r="S129" s="59"/>
      <c r="T129" s="55">
        <v>254.5</v>
      </c>
      <c r="U129" s="55">
        <v>3644.79</v>
      </c>
      <c r="V129" s="55">
        <v>151.79</v>
      </c>
      <c r="W129" s="55" t="e">
        <f>T129-#REF!*(U129-#REF!+#REF!+V129)/10.32</f>
        <v>#REF!</v>
      </c>
      <c r="X129" s="58"/>
      <c r="Y129" s="58"/>
      <c r="Z129" s="58"/>
      <c r="AA129" s="58"/>
      <c r="AB129" s="58"/>
      <c r="AC129" s="60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</row>
    <row r="130" spans="1:59" s="48" customFormat="1" ht="69.75" customHeight="1">
      <c r="A130" s="137">
        <v>51</v>
      </c>
      <c r="B130" s="182" t="s">
        <v>32</v>
      </c>
      <c r="C130" s="183" t="s">
        <v>162</v>
      </c>
      <c r="D130" s="135">
        <f t="shared" si="2"/>
        <v>8.4337349397590362</v>
      </c>
      <c r="E130" s="135">
        <v>7</v>
      </c>
      <c r="F130" s="136">
        <v>0</v>
      </c>
      <c r="G130" s="157"/>
      <c r="H130" s="127"/>
      <c r="K130" s="43" t="e">
        <f>#REF!-#REF!</f>
        <v>#REF!</v>
      </c>
      <c r="L130" s="43"/>
      <c r="Q130" s="59"/>
      <c r="R130" s="59"/>
      <c r="S130" s="59"/>
      <c r="T130" s="55">
        <v>230.95</v>
      </c>
      <c r="U130" s="55">
        <v>3648.13</v>
      </c>
      <c r="V130" s="55">
        <v>155.13</v>
      </c>
      <c r="W130" s="55" t="e">
        <f>T130-#REF!*(U130-#REF!+#REF!+V130)/10.32</f>
        <v>#REF!</v>
      </c>
      <c r="X130" s="58"/>
      <c r="Y130" s="58"/>
      <c r="Z130" s="58"/>
      <c r="AA130" s="58"/>
      <c r="AB130" s="58"/>
      <c r="AC130" s="60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</row>
    <row r="131" spans="1:59" s="48" customFormat="1" ht="69.75" customHeight="1">
      <c r="A131" s="137">
        <v>52</v>
      </c>
      <c r="B131" s="182" t="s">
        <v>32</v>
      </c>
      <c r="C131" s="183" t="s">
        <v>167</v>
      </c>
      <c r="D131" s="135">
        <f t="shared" si="2"/>
        <v>10.854227721697599</v>
      </c>
      <c r="E131" s="135">
        <v>9</v>
      </c>
      <c r="F131" s="143">
        <v>0.1</v>
      </c>
      <c r="G131" s="180"/>
      <c r="H131" s="127"/>
      <c r="K131" s="43" t="e">
        <f>#REF!-#REF!</f>
        <v>#REF!</v>
      </c>
      <c r="L131" s="43"/>
      <c r="Q131" s="59"/>
      <c r="R131" s="59"/>
      <c r="S131" s="59"/>
      <c r="T131" s="55">
        <v>250.28</v>
      </c>
      <c r="U131" s="55">
        <v>3647.65</v>
      </c>
      <c r="V131" s="55">
        <v>154.65</v>
      </c>
      <c r="W131" s="55" t="e">
        <f>T131-#REF!*(U131-#REF!+#REF!+V131)/10.32</f>
        <v>#REF!</v>
      </c>
      <c r="X131" s="58"/>
      <c r="Y131" s="58"/>
      <c r="Z131" s="58"/>
      <c r="AA131" s="58"/>
      <c r="AB131" s="58"/>
      <c r="AC131" s="60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</row>
    <row r="132" spans="1:59" s="48" customFormat="1" ht="69.75" customHeight="1">
      <c r="A132" s="137">
        <v>53</v>
      </c>
      <c r="B132" s="182" t="s">
        <v>32</v>
      </c>
      <c r="C132" s="183" t="s">
        <v>140</v>
      </c>
      <c r="D132" s="135">
        <f t="shared" si="2"/>
        <v>7.2652418720106562</v>
      </c>
      <c r="E132" s="135">
        <v>6</v>
      </c>
      <c r="F132" s="143">
        <v>0.5</v>
      </c>
      <c r="G132" s="157" t="s">
        <v>309</v>
      </c>
      <c r="H132" s="127"/>
      <c r="K132" s="43" t="e">
        <f>#REF!-#REF!</f>
        <v>#REF!</v>
      </c>
      <c r="L132" s="43"/>
      <c r="Q132" s="59"/>
      <c r="R132" s="59"/>
      <c r="S132" s="59"/>
      <c r="T132" s="55">
        <v>238.79</v>
      </c>
      <c r="U132" s="55">
        <v>3649.15</v>
      </c>
      <c r="V132" s="55">
        <v>156.14999999999998</v>
      </c>
      <c r="W132" s="55" t="e">
        <f>T132-#REF!*(U132-#REF!+#REF!+V132)/10.32</f>
        <v>#REF!</v>
      </c>
      <c r="X132" s="58"/>
      <c r="Y132" s="58"/>
      <c r="Z132" s="58"/>
      <c r="AA132" s="58"/>
      <c r="AB132" s="58"/>
      <c r="AC132" s="60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</row>
    <row r="133" spans="1:59" s="48" customFormat="1" ht="69.75" customHeight="1">
      <c r="A133" s="137">
        <v>54</v>
      </c>
      <c r="B133" s="141" t="s">
        <v>32</v>
      </c>
      <c r="C133" s="184" t="s">
        <v>165</v>
      </c>
      <c r="D133" s="135">
        <f t="shared" si="2"/>
        <v>52.891566265060241</v>
      </c>
      <c r="E133" s="135">
        <v>43.9</v>
      </c>
      <c r="F133" s="143">
        <v>0</v>
      </c>
      <c r="G133" s="157" t="s">
        <v>273</v>
      </c>
      <c r="H133" s="127"/>
      <c r="K133" s="43"/>
      <c r="L133" s="43"/>
      <c r="Q133" s="59"/>
      <c r="R133" s="59"/>
      <c r="S133" s="59"/>
      <c r="T133" s="55"/>
      <c r="U133" s="55"/>
      <c r="V133" s="55"/>
      <c r="W133" s="55"/>
      <c r="X133" s="58"/>
      <c r="Y133" s="58"/>
      <c r="Z133" s="58"/>
      <c r="AA133" s="58"/>
      <c r="AB133" s="58"/>
      <c r="AC133" s="60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</row>
    <row r="134" spans="1:59" s="48" customFormat="1" ht="69.75" customHeight="1">
      <c r="A134" s="137">
        <v>55</v>
      </c>
      <c r="B134" s="141" t="s">
        <v>32</v>
      </c>
      <c r="C134" s="184" t="s">
        <v>256</v>
      </c>
      <c r="D134" s="135">
        <f t="shared" si="2"/>
        <v>30.633042681235448</v>
      </c>
      <c r="E134" s="135">
        <v>25.4</v>
      </c>
      <c r="F134" s="143">
        <v>0.1</v>
      </c>
      <c r="G134" s="157" t="s">
        <v>338</v>
      </c>
      <c r="K134" s="126"/>
      <c r="L134" s="126"/>
      <c r="Q134" s="59"/>
      <c r="R134" s="59"/>
      <c r="S134" s="59"/>
      <c r="T134" s="58"/>
      <c r="U134" s="58"/>
      <c r="V134" s="58"/>
      <c r="W134" s="58"/>
      <c r="X134" s="58"/>
      <c r="Y134" s="58"/>
      <c r="Z134" s="58"/>
      <c r="AA134" s="58"/>
      <c r="AB134" s="58"/>
      <c r="AC134" s="60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</row>
    <row r="135" spans="1:59" s="130" customFormat="1" ht="72" customHeight="1">
      <c r="A135" s="128"/>
      <c r="B135" s="128"/>
      <c r="C135" s="128"/>
      <c r="D135" s="147"/>
      <c r="E135" s="168"/>
      <c r="F135" s="147"/>
      <c r="G135" s="161"/>
      <c r="H135" s="46"/>
      <c r="I135" s="46"/>
      <c r="J135" s="46"/>
      <c r="K135" s="46"/>
      <c r="L135" s="46"/>
      <c r="M135" s="46"/>
      <c r="N135" s="46"/>
      <c r="O135" s="46"/>
      <c r="P135" s="46"/>
      <c r="Q135" s="53"/>
      <c r="R135" s="53"/>
      <c r="S135" s="53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46"/>
      <c r="AE135" s="45"/>
      <c r="AF135" s="45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</row>
    <row r="136" spans="1:59" ht="72" customHeight="1">
      <c r="A136" s="133"/>
      <c r="B136" s="128"/>
      <c r="C136" s="128"/>
      <c r="F136" s="169"/>
      <c r="AE136" s="130"/>
      <c r="AF136" s="130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46"/>
    </row>
    <row r="137" spans="1:59" ht="72" customHeight="1">
      <c r="A137" s="134"/>
      <c r="B137" s="133"/>
      <c r="C137" s="133"/>
      <c r="F137" s="170"/>
      <c r="G137" s="144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G137" s="52"/>
      <c r="BG137" s="46"/>
    </row>
    <row r="138" spans="1:59" ht="63" customHeight="1">
      <c r="F138" s="171"/>
      <c r="G138" s="144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spans="1:59" ht="66" customHeight="1">
      <c r="C139" s="132"/>
      <c r="G139" s="144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spans="1:59" ht="66" customHeight="1">
      <c r="G140" s="144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spans="1:59" ht="66" customHeight="1">
      <c r="A141" s="46"/>
      <c r="B141" s="46"/>
      <c r="C141" s="46"/>
      <c r="G141" s="144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</row>
    <row r="142" spans="1:59" ht="66" customHeight="1">
      <c r="A142" s="46"/>
      <c r="B142" s="46"/>
      <c r="C142" s="46"/>
      <c r="G142" s="144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</row>
    <row r="143" spans="1:59" ht="78.75" customHeight="1">
      <c r="A143" s="46"/>
      <c r="B143" s="46"/>
      <c r="C143" s="46"/>
      <c r="G143" s="144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</row>
    <row r="144" spans="1:59" ht="66" customHeight="1">
      <c r="A144" s="46"/>
      <c r="B144" s="46"/>
      <c r="C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</row>
    <row r="145" spans="1:59" ht="66" customHeight="1">
      <c r="A145" s="46"/>
      <c r="B145" s="46"/>
      <c r="C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</row>
    <row r="146" spans="1:59" ht="66" customHeight="1">
      <c r="A146" s="46"/>
      <c r="B146" s="46"/>
      <c r="C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</row>
    <row r="151" spans="1:59" ht="31.5" customHeight="1">
      <c r="A151" s="46"/>
      <c r="B151" s="46"/>
      <c r="C151" s="46"/>
      <c r="G151" s="144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</row>
    <row r="152" spans="1:59" ht="31.5" customHeight="1">
      <c r="A152" s="46"/>
      <c r="B152" s="46"/>
      <c r="C152" s="46"/>
      <c r="G152" s="144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</row>
    <row r="153" spans="1:59" ht="31.5" customHeight="1">
      <c r="A153" s="46"/>
      <c r="B153" s="46"/>
      <c r="C153" s="46"/>
      <c r="G153" s="144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</row>
    <row r="154" spans="1:59" ht="31.5" customHeight="1">
      <c r="A154" s="46"/>
      <c r="B154" s="46"/>
      <c r="C154" s="46"/>
      <c r="G154" s="144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</row>
    <row r="155" spans="1:59" ht="31.5" customHeight="1">
      <c r="A155" s="46"/>
      <c r="B155" s="46"/>
      <c r="C155" s="46"/>
      <c r="G155" s="144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</row>
    <row r="156" spans="1:59" ht="31.5" customHeight="1">
      <c r="A156" s="46"/>
      <c r="B156" s="46"/>
      <c r="C156" s="46"/>
      <c r="G156" s="144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</row>
  </sheetData>
  <autoFilter ref="A13:G134" xr:uid="{00000000-0009-0000-0000-000005000000}"/>
  <mergeCells count="13">
    <mergeCell ref="AQ21:AV21"/>
    <mergeCell ref="K12:K13"/>
    <mergeCell ref="L12:L13"/>
    <mergeCell ref="G4:G12"/>
    <mergeCell ref="D6:D12"/>
    <mergeCell ref="F4:F12"/>
    <mergeCell ref="E6:E12"/>
    <mergeCell ref="C3:C12"/>
    <mergeCell ref="B3:B12"/>
    <mergeCell ref="A3:A12"/>
    <mergeCell ref="D3:G3"/>
    <mergeCell ref="D4:E5"/>
    <mergeCell ref="BA21:BB21"/>
  </mergeCells>
  <phoneticPr fontId="57" type="noConversion"/>
  <conditionalFormatting sqref="E54 E58:E59 E74 E62:E64">
    <cfRule type="cellIs" dxfId="221" priority="137" operator="equal">
      <formula>0</formula>
    </cfRule>
  </conditionalFormatting>
  <conditionalFormatting sqref="F50">
    <cfRule type="cellIs" dxfId="220" priority="136" operator="equal">
      <formula>0</formula>
    </cfRule>
  </conditionalFormatting>
  <conditionalFormatting sqref="E48">
    <cfRule type="cellIs" dxfId="219" priority="118" operator="equal">
      <formula>0</formula>
    </cfRule>
  </conditionalFormatting>
  <conditionalFormatting sqref="E25">
    <cfRule type="cellIs" dxfId="218" priority="117" operator="equal">
      <formula>0</formula>
    </cfRule>
  </conditionalFormatting>
  <conditionalFormatting sqref="E56">
    <cfRule type="cellIs" dxfId="217" priority="116" operator="equal">
      <formula>0</formula>
    </cfRule>
  </conditionalFormatting>
  <conditionalFormatting sqref="E60">
    <cfRule type="cellIs" dxfId="216" priority="109" operator="equal">
      <formula>0</formula>
    </cfRule>
  </conditionalFormatting>
  <conditionalFormatting sqref="E16">
    <cfRule type="cellIs" dxfId="215" priority="108" operator="equal">
      <formula>0</formula>
    </cfRule>
  </conditionalFormatting>
  <conditionalFormatting sqref="E22">
    <cfRule type="cellIs" dxfId="214" priority="107" operator="equal">
      <formula>0</formula>
    </cfRule>
  </conditionalFormatting>
  <conditionalFormatting sqref="E24">
    <cfRule type="cellIs" dxfId="213" priority="106" operator="equal">
      <formula>0</formula>
    </cfRule>
  </conditionalFormatting>
  <conditionalFormatting sqref="E26">
    <cfRule type="cellIs" dxfId="212" priority="105" operator="equal">
      <formula>0</formula>
    </cfRule>
  </conditionalFormatting>
  <conditionalFormatting sqref="E27">
    <cfRule type="cellIs" dxfId="211" priority="104" operator="equal">
      <formula>0</formula>
    </cfRule>
  </conditionalFormatting>
  <conditionalFormatting sqref="E29">
    <cfRule type="cellIs" dxfId="210" priority="103" operator="equal">
      <formula>0</formula>
    </cfRule>
  </conditionalFormatting>
  <conditionalFormatting sqref="E32">
    <cfRule type="cellIs" dxfId="209" priority="102" operator="equal">
      <formula>0</formula>
    </cfRule>
  </conditionalFormatting>
  <conditionalFormatting sqref="E33">
    <cfRule type="cellIs" dxfId="208" priority="101" operator="equal">
      <formula>0</formula>
    </cfRule>
  </conditionalFormatting>
  <conditionalFormatting sqref="E34">
    <cfRule type="cellIs" dxfId="207" priority="100" operator="equal">
      <formula>0</formula>
    </cfRule>
  </conditionalFormatting>
  <conditionalFormatting sqref="E36">
    <cfRule type="cellIs" dxfId="206" priority="99" operator="equal">
      <formula>0</formula>
    </cfRule>
  </conditionalFormatting>
  <conditionalFormatting sqref="E37">
    <cfRule type="cellIs" dxfId="205" priority="98" operator="equal">
      <formula>0</formula>
    </cfRule>
  </conditionalFormatting>
  <conditionalFormatting sqref="E38">
    <cfRule type="cellIs" dxfId="204" priority="97" operator="equal">
      <formula>0</formula>
    </cfRule>
  </conditionalFormatting>
  <conditionalFormatting sqref="E39">
    <cfRule type="cellIs" dxfId="203" priority="96" operator="equal">
      <formula>0</formula>
    </cfRule>
  </conditionalFormatting>
  <conditionalFormatting sqref="E40">
    <cfRule type="cellIs" dxfId="202" priority="95" operator="equal">
      <formula>0</formula>
    </cfRule>
  </conditionalFormatting>
  <conditionalFormatting sqref="E41">
    <cfRule type="cellIs" dxfId="201" priority="94" operator="equal">
      <formula>0</formula>
    </cfRule>
  </conditionalFormatting>
  <conditionalFormatting sqref="E43">
    <cfRule type="cellIs" dxfId="200" priority="93" operator="equal">
      <formula>0</formula>
    </cfRule>
  </conditionalFormatting>
  <conditionalFormatting sqref="E45">
    <cfRule type="cellIs" dxfId="199" priority="92" operator="equal">
      <formula>0</formula>
    </cfRule>
  </conditionalFormatting>
  <conditionalFormatting sqref="E46">
    <cfRule type="cellIs" dxfId="198" priority="91" operator="equal">
      <formula>0</formula>
    </cfRule>
  </conditionalFormatting>
  <conditionalFormatting sqref="E47">
    <cfRule type="cellIs" dxfId="197" priority="90" operator="equal">
      <formula>0</formula>
    </cfRule>
  </conditionalFormatting>
  <conditionalFormatting sqref="E49">
    <cfRule type="cellIs" dxfId="196" priority="89" operator="equal">
      <formula>0</formula>
    </cfRule>
  </conditionalFormatting>
  <conditionalFormatting sqref="E52">
    <cfRule type="cellIs" dxfId="195" priority="88" operator="equal">
      <formula>0</formula>
    </cfRule>
  </conditionalFormatting>
  <conditionalFormatting sqref="E61">
    <cfRule type="cellIs" dxfId="194" priority="87" operator="equal">
      <formula>0</formula>
    </cfRule>
  </conditionalFormatting>
  <conditionalFormatting sqref="E69">
    <cfRule type="cellIs" dxfId="193" priority="86" operator="equal">
      <formula>0</formula>
    </cfRule>
  </conditionalFormatting>
  <conditionalFormatting sqref="E70">
    <cfRule type="cellIs" dxfId="192" priority="85" operator="equal">
      <formula>0</formula>
    </cfRule>
  </conditionalFormatting>
  <conditionalFormatting sqref="E72">
    <cfRule type="cellIs" dxfId="191" priority="84" operator="equal">
      <formula>0</formula>
    </cfRule>
  </conditionalFormatting>
  <conditionalFormatting sqref="E73">
    <cfRule type="cellIs" dxfId="190" priority="83" operator="equal">
      <formula>0</formula>
    </cfRule>
  </conditionalFormatting>
  <conditionalFormatting sqref="E75">
    <cfRule type="cellIs" dxfId="189" priority="82" operator="equal">
      <formula>0</formula>
    </cfRule>
  </conditionalFormatting>
  <conditionalFormatting sqref="E76">
    <cfRule type="cellIs" dxfId="188" priority="81" operator="equal">
      <formula>0</formula>
    </cfRule>
  </conditionalFormatting>
  <conditionalFormatting sqref="E77">
    <cfRule type="cellIs" dxfId="187" priority="80" operator="equal">
      <formula>0</formula>
    </cfRule>
  </conditionalFormatting>
  <conditionalFormatting sqref="E78">
    <cfRule type="cellIs" dxfId="186" priority="79" operator="equal">
      <formula>0</formula>
    </cfRule>
  </conditionalFormatting>
  <conditionalFormatting sqref="D81:D102 D104:D134">
    <cfRule type="cellIs" dxfId="182" priority="221" operator="equal">
      <formula>0</formula>
    </cfRule>
  </conditionalFormatting>
  <conditionalFormatting sqref="D103">
    <cfRule type="cellIs" dxfId="181" priority="220" operator="equal">
      <formula>0</formula>
    </cfRule>
  </conditionalFormatting>
  <conditionalFormatting sqref="E115">
    <cfRule type="cellIs" dxfId="169" priority="205" operator="equal">
      <formula>0</formula>
    </cfRule>
  </conditionalFormatting>
  <conditionalFormatting sqref="E127">
    <cfRule type="cellIs" dxfId="165" priority="201" operator="equal">
      <formula>0</formula>
    </cfRule>
  </conditionalFormatting>
  <conditionalFormatting sqref="D80">
    <cfRule type="cellIs" dxfId="164" priority="200" operator="equal">
      <formula>0</formula>
    </cfRule>
  </conditionalFormatting>
  <conditionalFormatting sqref="E91">
    <cfRule type="cellIs" dxfId="163" priority="199" operator="equal">
      <formula>0</formula>
    </cfRule>
  </conditionalFormatting>
  <conditionalFormatting sqref="E106">
    <cfRule type="cellIs" dxfId="162" priority="198" operator="equal">
      <formula>0</formula>
    </cfRule>
  </conditionalFormatting>
  <conditionalFormatting sqref="E109">
    <cfRule type="cellIs" dxfId="161" priority="197" operator="equal">
      <formula>0</formula>
    </cfRule>
  </conditionalFormatting>
  <conditionalFormatting sqref="E80">
    <cfRule type="cellIs" dxfId="160" priority="196" operator="equal">
      <formula>0</formula>
    </cfRule>
  </conditionalFormatting>
  <conditionalFormatting sqref="E81">
    <cfRule type="cellIs" dxfId="159" priority="195" operator="equal">
      <formula>0</formula>
    </cfRule>
  </conditionalFormatting>
  <conditionalFormatting sqref="E82">
    <cfRule type="cellIs" dxfId="158" priority="194" operator="equal">
      <formula>0</formula>
    </cfRule>
  </conditionalFormatting>
  <conditionalFormatting sqref="E83">
    <cfRule type="cellIs" dxfId="157" priority="193" operator="equal">
      <formula>0</formula>
    </cfRule>
  </conditionalFormatting>
  <conditionalFormatting sqref="E84">
    <cfRule type="cellIs" dxfId="156" priority="192" operator="equal">
      <formula>0</formula>
    </cfRule>
  </conditionalFormatting>
  <conditionalFormatting sqref="E85">
    <cfRule type="cellIs" dxfId="155" priority="191" operator="equal">
      <formula>0</formula>
    </cfRule>
  </conditionalFormatting>
  <conditionalFormatting sqref="E86">
    <cfRule type="cellIs" dxfId="154" priority="190" operator="equal">
      <formula>0</formula>
    </cfRule>
  </conditionalFormatting>
  <conditionalFormatting sqref="E87">
    <cfRule type="cellIs" dxfId="153" priority="189" operator="equal">
      <formula>0</formula>
    </cfRule>
  </conditionalFormatting>
  <conditionalFormatting sqref="E88">
    <cfRule type="cellIs" dxfId="152" priority="188" operator="equal">
      <formula>0</formula>
    </cfRule>
  </conditionalFormatting>
  <conditionalFormatting sqref="E89">
    <cfRule type="cellIs" dxfId="151" priority="187" operator="equal">
      <formula>0</formula>
    </cfRule>
  </conditionalFormatting>
  <conditionalFormatting sqref="E90">
    <cfRule type="cellIs" dxfId="150" priority="186" operator="equal">
      <formula>0</formula>
    </cfRule>
  </conditionalFormatting>
  <conditionalFormatting sqref="E92">
    <cfRule type="cellIs" dxfId="149" priority="185" operator="equal">
      <formula>0</formula>
    </cfRule>
  </conditionalFormatting>
  <conditionalFormatting sqref="E93">
    <cfRule type="cellIs" dxfId="148" priority="184" operator="equal">
      <formula>0</formula>
    </cfRule>
  </conditionalFormatting>
  <conditionalFormatting sqref="E94">
    <cfRule type="cellIs" dxfId="147" priority="183" operator="equal">
      <formula>0</formula>
    </cfRule>
  </conditionalFormatting>
  <conditionalFormatting sqref="E95">
    <cfRule type="cellIs" dxfId="146" priority="182" operator="equal">
      <formula>0</formula>
    </cfRule>
  </conditionalFormatting>
  <conditionalFormatting sqref="E96">
    <cfRule type="cellIs" dxfId="145" priority="181" operator="equal">
      <formula>0</formula>
    </cfRule>
  </conditionalFormatting>
  <conditionalFormatting sqref="E97">
    <cfRule type="cellIs" dxfId="144" priority="180" operator="equal">
      <formula>0</formula>
    </cfRule>
  </conditionalFormatting>
  <conditionalFormatting sqref="E98">
    <cfRule type="cellIs" dxfId="143" priority="179" operator="equal">
      <formula>0</formula>
    </cfRule>
  </conditionalFormatting>
  <conditionalFormatting sqref="E99">
    <cfRule type="cellIs" dxfId="142" priority="178" operator="equal">
      <formula>0</formula>
    </cfRule>
  </conditionalFormatting>
  <conditionalFormatting sqref="E100">
    <cfRule type="cellIs" dxfId="141" priority="177" operator="equal">
      <formula>0</formula>
    </cfRule>
  </conditionalFormatting>
  <conditionalFormatting sqref="E101">
    <cfRule type="cellIs" dxfId="140" priority="176" operator="equal">
      <formula>0</formula>
    </cfRule>
  </conditionalFormatting>
  <conditionalFormatting sqref="E102">
    <cfRule type="cellIs" dxfId="139" priority="175" operator="equal">
      <formula>0</formula>
    </cfRule>
  </conditionalFormatting>
  <conditionalFormatting sqref="E103">
    <cfRule type="cellIs" dxfId="138" priority="174" operator="equal">
      <formula>0</formula>
    </cfRule>
  </conditionalFormatting>
  <conditionalFormatting sqref="E104">
    <cfRule type="cellIs" dxfId="137" priority="173" operator="equal">
      <formula>0</formula>
    </cfRule>
  </conditionalFormatting>
  <conditionalFormatting sqref="E105">
    <cfRule type="cellIs" dxfId="136" priority="172" operator="equal">
      <formula>0</formula>
    </cfRule>
  </conditionalFormatting>
  <conditionalFormatting sqref="E107">
    <cfRule type="cellIs" dxfId="135" priority="171" operator="equal">
      <formula>0</formula>
    </cfRule>
  </conditionalFormatting>
  <conditionalFormatting sqref="E108">
    <cfRule type="cellIs" dxfId="134" priority="170" operator="equal">
      <formula>0</formula>
    </cfRule>
  </conditionalFormatting>
  <conditionalFormatting sqref="E110">
    <cfRule type="cellIs" dxfId="133" priority="169" operator="equal">
      <formula>0</formula>
    </cfRule>
  </conditionalFormatting>
  <conditionalFormatting sqref="E111">
    <cfRule type="cellIs" dxfId="132" priority="168" operator="equal">
      <formula>0</formula>
    </cfRule>
  </conditionalFormatting>
  <conditionalFormatting sqref="E112">
    <cfRule type="cellIs" dxfId="131" priority="167" operator="equal">
      <formula>0</formula>
    </cfRule>
  </conditionalFormatting>
  <conditionalFormatting sqref="E113">
    <cfRule type="cellIs" dxfId="130" priority="166" operator="equal">
      <formula>0</formula>
    </cfRule>
  </conditionalFormatting>
  <conditionalFormatting sqref="E114">
    <cfRule type="cellIs" dxfId="129" priority="165" operator="equal">
      <formula>0</formula>
    </cfRule>
  </conditionalFormatting>
  <conditionalFormatting sqref="E116">
    <cfRule type="cellIs" dxfId="128" priority="164" operator="equal">
      <formula>0</formula>
    </cfRule>
  </conditionalFormatting>
  <conditionalFormatting sqref="E117">
    <cfRule type="cellIs" dxfId="127" priority="163" operator="equal">
      <formula>0</formula>
    </cfRule>
  </conditionalFormatting>
  <conditionalFormatting sqref="E118">
    <cfRule type="cellIs" dxfId="126" priority="162" operator="equal">
      <formula>0</formula>
    </cfRule>
  </conditionalFormatting>
  <conditionalFormatting sqref="E119">
    <cfRule type="cellIs" dxfId="125" priority="161" operator="equal">
      <formula>0</formula>
    </cfRule>
  </conditionalFormatting>
  <conditionalFormatting sqref="E120">
    <cfRule type="cellIs" dxfId="124" priority="160" operator="equal">
      <formula>0</formula>
    </cfRule>
  </conditionalFormatting>
  <conditionalFormatting sqref="E121">
    <cfRule type="cellIs" dxfId="123" priority="159" operator="equal">
      <formula>0</formula>
    </cfRule>
  </conditionalFormatting>
  <conditionalFormatting sqref="E122">
    <cfRule type="cellIs" dxfId="122" priority="158" operator="equal">
      <formula>0</formula>
    </cfRule>
  </conditionalFormatting>
  <conditionalFormatting sqref="E123">
    <cfRule type="cellIs" dxfId="121" priority="157" operator="equal">
      <formula>0</formula>
    </cfRule>
  </conditionalFormatting>
  <conditionalFormatting sqref="E124">
    <cfRule type="cellIs" dxfId="120" priority="156" operator="equal">
      <formula>0</formula>
    </cfRule>
  </conditionalFormatting>
  <conditionalFormatting sqref="E125">
    <cfRule type="cellIs" dxfId="119" priority="155" operator="equal">
      <formula>0</formula>
    </cfRule>
  </conditionalFormatting>
  <conditionalFormatting sqref="E126">
    <cfRule type="cellIs" dxfId="118" priority="154" operator="equal">
      <formula>0</formula>
    </cfRule>
  </conditionalFormatting>
  <conditionalFormatting sqref="E128">
    <cfRule type="cellIs" dxfId="117" priority="153" operator="equal">
      <formula>0</formula>
    </cfRule>
  </conditionalFormatting>
  <conditionalFormatting sqref="E129">
    <cfRule type="cellIs" dxfId="116" priority="152" operator="equal">
      <formula>0</formula>
    </cfRule>
  </conditionalFormatting>
  <conditionalFormatting sqref="E130">
    <cfRule type="cellIs" dxfId="115" priority="151" operator="equal">
      <formula>0</formula>
    </cfRule>
  </conditionalFormatting>
  <conditionalFormatting sqref="E131">
    <cfRule type="cellIs" dxfId="114" priority="150" operator="equal">
      <formula>0</formula>
    </cfRule>
  </conditionalFormatting>
  <conditionalFormatting sqref="E132">
    <cfRule type="cellIs" dxfId="113" priority="149" operator="equal">
      <formula>0</formula>
    </cfRule>
  </conditionalFormatting>
  <conditionalFormatting sqref="E133">
    <cfRule type="cellIs" dxfId="112" priority="148" operator="equal">
      <formula>0</formula>
    </cfRule>
  </conditionalFormatting>
  <conditionalFormatting sqref="E134">
    <cfRule type="cellIs" dxfId="111" priority="147" operator="equal">
      <formula>0</formula>
    </cfRule>
  </conditionalFormatting>
  <conditionalFormatting sqref="D34 D25 D14:D20 D75:D76">
    <cfRule type="cellIs" dxfId="109" priority="146" operator="equal">
      <formula>0</formula>
    </cfRule>
  </conditionalFormatting>
  <conditionalFormatting sqref="D22:D24 D35:D36 D26:D30 D32:D33">
    <cfRule type="cellIs" dxfId="108" priority="145" operator="equal">
      <formula>0</formula>
    </cfRule>
  </conditionalFormatting>
  <conditionalFormatting sqref="D38:D74 D78:D79">
    <cfRule type="cellIs" dxfId="107" priority="144" operator="equal">
      <formula>0</formula>
    </cfRule>
  </conditionalFormatting>
  <conditionalFormatting sqref="D21">
    <cfRule type="cellIs" dxfId="106" priority="143" operator="equal">
      <formula>0</formula>
    </cfRule>
  </conditionalFormatting>
  <conditionalFormatting sqref="D37">
    <cfRule type="cellIs" dxfId="105" priority="142" operator="equal">
      <formula>0</formula>
    </cfRule>
  </conditionalFormatting>
  <conditionalFormatting sqref="E20">
    <cfRule type="cellIs" dxfId="104" priority="141" operator="equal">
      <formula>0</formula>
    </cfRule>
  </conditionalFormatting>
  <conditionalFormatting sqref="E14">
    <cfRule type="cellIs" dxfId="103" priority="140" operator="equal">
      <formula>0</formula>
    </cfRule>
  </conditionalFormatting>
  <conditionalFormatting sqref="E35">
    <cfRule type="cellIs" dxfId="102" priority="138" operator="equal">
      <formula>0</formula>
    </cfRule>
  </conditionalFormatting>
  <conditionalFormatting sqref="E15">
    <cfRule type="cellIs" dxfId="101" priority="139" operator="equal">
      <formula>0</formula>
    </cfRule>
  </conditionalFormatting>
  <conditionalFormatting sqref="E50">
    <cfRule type="cellIs" dxfId="100" priority="135" operator="equal">
      <formula>0</formula>
    </cfRule>
  </conditionalFormatting>
  <conditionalFormatting sqref="F28">
    <cfRule type="cellIs" dxfId="99" priority="133" operator="equal">
      <formula>0</formula>
    </cfRule>
  </conditionalFormatting>
  <conditionalFormatting sqref="E30">
    <cfRule type="cellIs" dxfId="98" priority="134" operator="equal">
      <formula>0</formula>
    </cfRule>
  </conditionalFormatting>
  <conditionalFormatting sqref="E28">
    <cfRule type="cellIs" dxfId="97" priority="132" operator="equal">
      <formula>0</formula>
    </cfRule>
  </conditionalFormatting>
  <conditionalFormatting sqref="E71">
    <cfRule type="cellIs" dxfId="96" priority="131" operator="equal">
      <formula>0</formula>
    </cfRule>
  </conditionalFormatting>
  <conditionalFormatting sqref="D77">
    <cfRule type="cellIs" dxfId="95" priority="130" operator="equal">
      <formula>0</formula>
    </cfRule>
  </conditionalFormatting>
  <conditionalFormatting sqref="D31">
    <cfRule type="cellIs" dxfId="94" priority="129" operator="equal">
      <formula>0</formula>
    </cfRule>
  </conditionalFormatting>
  <conditionalFormatting sqref="E65">
    <cfRule type="cellIs" dxfId="93" priority="128" operator="equal">
      <formula>0</formula>
    </cfRule>
  </conditionalFormatting>
  <conditionalFormatting sqref="E18">
    <cfRule type="cellIs" dxfId="92" priority="127" operator="equal">
      <formula>0</formula>
    </cfRule>
  </conditionalFormatting>
  <conditionalFormatting sqref="E66">
    <cfRule type="cellIs" dxfId="91" priority="126" operator="equal">
      <formula>0</formula>
    </cfRule>
  </conditionalFormatting>
  <conditionalFormatting sqref="E67">
    <cfRule type="cellIs" dxfId="90" priority="125" operator="equal">
      <formula>0</formula>
    </cfRule>
  </conditionalFormatting>
  <conditionalFormatting sqref="E19">
    <cfRule type="cellIs" dxfId="89" priority="124" operator="equal">
      <formula>0</formula>
    </cfRule>
  </conditionalFormatting>
  <conditionalFormatting sqref="E17">
    <cfRule type="cellIs" dxfId="88" priority="123" operator="equal">
      <formula>0</formula>
    </cfRule>
  </conditionalFormatting>
  <conditionalFormatting sqref="E44">
    <cfRule type="cellIs" dxfId="87" priority="122" operator="equal">
      <formula>0</formula>
    </cfRule>
  </conditionalFormatting>
  <conditionalFormatting sqref="E31">
    <cfRule type="cellIs" dxfId="86" priority="121" operator="equal">
      <formula>0</formula>
    </cfRule>
  </conditionalFormatting>
  <conditionalFormatting sqref="E42">
    <cfRule type="cellIs" dxfId="85" priority="120" operator="equal">
      <formula>0</formula>
    </cfRule>
  </conditionalFormatting>
  <conditionalFormatting sqref="E55">
    <cfRule type="cellIs" dxfId="84" priority="119" operator="equal">
      <formula>0</formula>
    </cfRule>
  </conditionalFormatting>
  <conditionalFormatting sqref="E57">
    <cfRule type="cellIs" dxfId="83" priority="115" operator="equal">
      <formula>0</formula>
    </cfRule>
  </conditionalFormatting>
  <conditionalFormatting sqref="E68">
    <cfRule type="cellIs" dxfId="82" priority="114" operator="equal">
      <formula>0</formula>
    </cfRule>
  </conditionalFormatting>
  <conditionalFormatting sqref="E23">
    <cfRule type="cellIs" dxfId="81" priority="113" operator="equal">
      <formula>0</formula>
    </cfRule>
  </conditionalFormatting>
  <conditionalFormatting sqref="E21">
    <cfRule type="cellIs" dxfId="80" priority="112" operator="equal">
      <formula>0</formula>
    </cfRule>
  </conditionalFormatting>
  <conditionalFormatting sqref="E53">
    <cfRule type="cellIs" dxfId="79" priority="111" operator="equal">
      <formula>0</formula>
    </cfRule>
  </conditionalFormatting>
  <conditionalFormatting sqref="E51">
    <cfRule type="cellIs" dxfId="78" priority="110" operator="equal">
      <formula>0</formula>
    </cfRule>
  </conditionalFormatting>
  <conditionalFormatting sqref="E79">
    <cfRule type="cellIs" dxfId="77" priority="78" operator="equal">
      <formula>0</formula>
    </cfRule>
  </conditionalFormatting>
  <printOptions horizontalCentered="1" verticalCentered="1"/>
  <pageMargins left="0.23622047244094488" right="0.23622047244094488" top="0.74803149606299213" bottom="0.74803149606299213" header="0.31496062992125984" footer="0.31496062992125984"/>
  <pageSetup paperSize="8" scale="56" fitToHeight="0" orientation="landscape" r:id="rId1"/>
  <headerFooter scaleWithDoc="0" alignWithMargins="0"/>
  <rowBreaks count="3" manualBreakCount="3">
    <brk id="43" max="39" man="1"/>
    <brk id="86" max="39" man="1"/>
    <brk id="131" max="3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5"/>
  <dimension ref="A1:BL39"/>
  <sheetViews>
    <sheetView workbookViewId="0">
      <selection activeCell="B11" sqref="B11"/>
    </sheetView>
  </sheetViews>
  <sheetFormatPr defaultRowHeight="12.75" outlineLevelCol="1"/>
  <cols>
    <col min="1" max="1" width="12" style="6" customWidth="1"/>
    <col min="2" max="2" width="11.28515625" style="6" customWidth="1"/>
    <col min="3" max="3" width="11.140625" style="6" customWidth="1"/>
    <col min="4" max="4" width="11.7109375" style="6" customWidth="1"/>
    <col min="5" max="5" width="14.42578125" style="6" customWidth="1"/>
    <col min="6" max="6" width="26.140625" style="6" customWidth="1"/>
    <col min="7" max="7" width="7.7109375" style="6" customWidth="1"/>
    <col min="8" max="8" width="8.42578125" style="6" customWidth="1"/>
    <col min="9" max="20" width="8.7109375" style="6" customWidth="1"/>
    <col min="21" max="34" width="8.7109375" style="6" hidden="1" customWidth="1" outlineLevel="1"/>
    <col min="35" max="35" width="9.5703125" style="6" hidden="1" customWidth="1" collapsed="1"/>
    <col min="36" max="48" width="8.7109375" style="6" hidden="1" customWidth="1"/>
    <col min="49" max="49" width="10.5703125" style="6" bestFit="1" customWidth="1"/>
    <col min="50" max="63" width="8.7109375" style="6" hidden="1" customWidth="1"/>
    <col min="64" max="16384" width="9.140625" style="6"/>
  </cols>
  <sheetData>
    <row r="1" spans="1:64" ht="20.25">
      <c r="A1" s="7">
        <v>700</v>
      </c>
      <c r="B1" s="15" t="s">
        <v>17</v>
      </c>
    </row>
    <row r="3" spans="1:64" ht="43.5" customHeight="1">
      <c r="A3" s="5" t="s">
        <v>15</v>
      </c>
      <c r="B3" s="5" t="s">
        <v>12</v>
      </c>
      <c r="C3" s="5" t="s">
        <v>16</v>
      </c>
      <c r="D3" s="5" t="s">
        <v>13</v>
      </c>
      <c r="E3" s="5" t="s">
        <v>14</v>
      </c>
      <c r="F3" s="8" t="s">
        <v>19</v>
      </c>
      <c r="G3" s="232" t="s">
        <v>18</v>
      </c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 t="s">
        <v>20</v>
      </c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3" t="s">
        <v>21</v>
      </c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1" t="s">
        <v>22</v>
      </c>
      <c r="AX3" s="234" t="s">
        <v>23</v>
      </c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1" t="s">
        <v>24</v>
      </c>
    </row>
    <row r="4" spans="1:64">
      <c r="A4" s="5">
        <v>1</v>
      </c>
      <c r="B4" s="9" t="s">
        <v>99</v>
      </c>
      <c r="C4" s="9" t="s">
        <v>31</v>
      </c>
      <c r="D4" s="5" t="e">
        <f>VLOOKUP($B4,#REF!,4,FALSE)</f>
        <v>#REF!</v>
      </c>
      <c r="E4" s="5" t="e">
        <f>VLOOKUP($B4,#REF!,5,FALSE)</f>
        <v>#REF!</v>
      </c>
      <c r="F4" s="5" t="s">
        <v>11</v>
      </c>
      <c r="G4" s="5" t="s">
        <v>56</v>
      </c>
      <c r="H4" s="5" t="s">
        <v>1</v>
      </c>
      <c r="I4" s="5" t="s">
        <v>76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>
        <f>COUNTIF($G$4:$T$37,G4)</f>
        <v>1</v>
      </c>
      <c r="V4" s="5">
        <f t="shared" ref="V4:AH19" si="0">COUNTIF($G$4:$T$37,H4)</f>
        <v>1</v>
      </c>
      <c r="W4" s="5">
        <f t="shared" si="0"/>
        <v>3</v>
      </c>
      <c r="X4" s="5">
        <f t="shared" si="0"/>
        <v>0</v>
      </c>
      <c r="Y4" s="5">
        <f t="shared" si="0"/>
        <v>0</v>
      </c>
      <c r="Z4" s="5">
        <f t="shared" si="0"/>
        <v>0</v>
      </c>
      <c r="AA4" s="5">
        <f t="shared" si="0"/>
        <v>0</v>
      </c>
      <c r="AB4" s="5">
        <f t="shared" si="0"/>
        <v>0</v>
      </c>
      <c r="AC4" s="5">
        <f t="shared" si="0"/>
        <v>0</v>
      </c>
      <c r="AD4" s="5">
        <f t="shared" si="0"/>
        <v>0</v>
      </c>
      <c r="AE4" s="5">
        <f t="shared" si="0"/>
        <v>0</v>
      </c>
      <c r="AF4" s="5">
        <f t="shared" si="0"/>
        <v>0</v>
      </c>
      <c r="AG4" s="5">
        <f t="shared" si="0"/>
        <v>0</v>
      </c>
      <c r="AH4" s="5">
        <f t="shared" si="0"/>
        <v>0</v>
      </c>
      <c r="AI4" s="10" t="e">
        <f>IF(G4=0,0,(VLOOKUP(G4,#REF!,69,FALSE))/U4)</f>
        <v>#REF!</v>
      </c>
      <c r="AJ4" s="10" t="e">
        <f>IF(H4=0,0,(VLOOKUP(H4,#REF!,69,FALSE))/V4)</f>
        <v>#REF!</v>
      </c>
      <c r="AK4" s="10" t="e">
        <f>IF(I4=0,0,(VLOOKUP(I4,#REF!,69,FALSE))/W4)</f>
        <v>#REF!</v>
      </c>
      <c r="AL4" s="10">
        <f>IF(J4=0,0,(VLOOKUP(J4,#REF!,69,FALSE))/X4)</f>
        <v>0</v>
      </c>
      <c r="AM4" s="10">
        <f>IF(K4=0,0,(VLOOKUP(K4,#REF!,69,FALSE))/Y4)</f>
        <v>0</v>
      </c>
      <c r="AN4" s="10">
        <f>IF(L4=0,0,(VLOOKUP(L4,#REF!,69,FALSE))/Z4)</f>
        <v>0</v>
      </c>
      <c r="AO4" s="10">
        <f>IF(M4=0,0,(VLOOKUP(M4,#REF!,69,FALSE))/AA4)</f>
        <v>0</v>
      </c>
      <c r="AP4" s="10">
        <f>IF(N4=0,0,(VLOOKUP(N4,#REF!,69,FALSE))/AB4)</f>
        <v>0</v>
      </c>
      <c r="AQ4" s="10">
        <f>IF(O4=0,0,(VLOOKUP(O4,#REF!,69,FALSE))/AC4)</f>
        <v>0</v>
      </c>
      <c r="AR4" s="10">
        <f>IF(P4=0,0,(VLOOKUP(P4,#REF!,69,FALSE))/AD4)</f>
        <v>0</v>
      </c>
      <c r="AS4" s="10">
        <f>IF(Q4=0,0,(VLOOKUP(Q4,#REF!,69,FALSE))/AE4)</f>
        <v>0</v>
      </c>
      <c r="AT4" s="10">
        <f>IF(R4=0,0,(VLOOKUP(R4,#REF!,69,FALSE))/AF4)</f>
        <v>0</v>
      </c>
      <c r="AU4" s="10">
        <f>IF(S4=0,0,(VLOOKUP(S4,#REF!,69,FALSE))/AG4)</f>
        <v>0</v>
      </c>
      <c r="AV4" s="10">
        <f>IF(T4=0,0,(VLOOKUP(T4,#REF!,69,FALSE))/AH4)</f>
        <v>0</v>
      </c>
      <c r="AW4" s="11" t="e">
        <f>SUM(AI4:AV4)</f>
        <v>#REF!</v>
      </c>
      <c r="AX4" s="10" t="e">
        <f>IF(G4=0,0,(VLOOKUP(G4,#REF!,91,FALSE))/U4)</f>
        <v>#REF!</v>
      </c>
      <c r="AY4" s="10" t="e">
        <f>IF(H4=0,0,(VLOOKUP(H4,#REF!,91,FALSE))/V4)</f>
        <v>#REF!</v>
      </c>
      <c r="AZ4" s="10" t="e">
        <f>IF(I4=0,0,(VLOOKUP(I4,#REF!,91,FALSE))/W4)</f>
        <v>#REF!</v>
      </c>
      <c r="BA4" s="10">
        <f>IF(J4=0,0,(VLOOKUP(J4,#REF!,91,FALSE))/X4)</f>
        <v>0</v>
      </c>
      <c r="BB4" s="10">
        <f>IF(K4=0,0,(VLOOKUP(K4,#REF!,91,FALSE))/Y4)</f>
        <v>0</v>
      </c>
      <c r="BC4" s="10">
        <f>IF(L4=0,0,(VLOOKUP(L4,#REF!,91,FALSE))/Z4)</f>
        <v>0</v>
      </c>
      <c r="BD4" s="10">
        <f>IF(M4=0,0,(VLOOKUP(M4,#REF!,91,FALSE))/AA4)</f>
        <v>0</v>
      </c>
      <c r="BE4" s="10">
        <f>IF(N4=0,0,(VLOOKUP(N4,#REF!,91,FALSE))/AB4)</f>
        <v>0</v>
      </c>
      <c r="BF4" s="10">
        <f>IF(O4=0,0,(VLOOKUP(O4,#REF!,91,FALSE))/AC4)</f>
        <v>0</v>
      </c>
      <c r="BG4" s="10">
        <f>IF(P4=0,0,(VLOOKUP(P4,#REF!,91,FALSE))/AD4)</f>
        <v>0</v>
      </c>
      <c r="BH4" s="10">
        <f>IF(Q4=0,0,(VLOOKUP(Q4,#REF!,91,FALSE))/AE4)</f>
        <v>0</v>
      </c>
      <c r="BI4" s="10">
        <f>IF(R4=0,0,(VLOOKUP(R4,#REF!,91,FALSE))/AF4)</f>
        <v>0</v>
      </c>
      <c r="BJ4" s="10">
        <f>IF(S4=0,0,(VLOOKUP(S4,#REF!,91,FALSE))/AG4)</f>
        <v>0</v>
      </c>
      <c r="BK4" s="10">
        <f>IF(T4=0,0,(VLOOKUP(T4,#REF!,91,FALSE))/AH4)</f>
        <v>0</v>
      </c>
      <c r="BL4" s="11" t="e">
        <f>SUM(AX4:BK4)</f>
        <v>#REF!</v>
      </c>
    </row>
    <row r="5" spans="1:64">
      <c r="A5" s="5">
        <v>2</v>
      </c>
      <c r="B5" s="9" t="s">
        <v>100</v>
      </c>
      <c r="C5" s="9" t="s">
        <v>31</v>
      </c>
      <c r="D5" s="5" t="e">
        <f>VLOOKUP($B5,#REF!,4,FALSE)</f>
        <v>#REF!</v>
      </c>
      <c r="E5" s="5" t="e">
        <f>VLOOKUP($B5,#REF!,5,FALSE)</f>
        <v>#REF!</v>
      </c>
      <c r="F5" s="5" t="s">
        <v>11</v>
      </c>
      <c r="G5" s="5" t="s">
        <v>9</v>
      </c>
      <c r="H5" s="5" t="s">
        <v>76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f t="shared" ref="U5:U37" si="1">COUNTIF($G$4:$T$37,G5)</f>
        <v>2</v>
      </c>
      <c r="V5" s="5">
        <f t="shared" si="0"/>
        <v>3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10" t="e">
        <f>IF(G5=0,0,(VLOOKUP(G5,#REF!,69,FALSE))/U5)</f>
        <v>#REF!</v>
      </c>
      <c r="AJ5" s="10" t="e">
        <f>IF(H5=0,0,(VLOOKUP(H5,#REF!,69,FALSE))/V5)</f>
        <v>#REF!</v>
      </c>
      <c r="AK5" s="10">
        <f>IF(I5=0,0,(VLOOKUP(I5,#REF!,69,FALSE))/W5)</f>
        <v>0</v>
      </c>
      <c r="AL5" s="10">
        <f>IF(J5=0,0,(VLOOKUP(J5,#REF!,69,FALSE))/X5)</f>
        <v>0</v>
      </c>
      <c r="AM5" s="10">
        <f>IF(K5=0,0,(VLOOKUP(K5,#REF!,69,FALSE))/Y5)</f>
        <v>0</v>
      </c>
      <c r="AN5" s="10">
        <f>IF(L5=0,0,(VLOOKUP(L5,#REF!,69,FALSE))/Z5)</f>
        <v>0</v>
      </c>
      <c r="AO5" s="10">
        <f>IF(M5=0,0,(VLOOKUP(M5,#REF!,69,FALSE))/AA5)</f>
        <v>0</v>
      </c>
      <c r="AP5" s="10">
        <f>IF(N5=0,0,(VLOOKUP(N5,#REF!,69,FALSE))/AB5)</f>
        <v>0</v>
      </c>
      <c r="AQ5" s="10">
        <f>IF(O5=0,0,(VLOOKUP(O5,#REF!,69,FALSE))/AC5)</f>
        <v>0</v>
      </c>
      <c r="AR5" s="10">
        <f>IF(P5=0,0,(VLOOKUP(P5,#REF!,69,FALSE))/AD5)</f>
        <v>0</v>
      </c>
      <c r="AS5" s="10">
        <f>IF(Q5=0,0,(VLOOKUP(Q5,#REF!,69,FALSE))/AE5)</f>
        <v>0</v>
      </c>
      <c r="AT5" s="10">
        <f>IF(R5=0,0,(VLOOKUP(R5,#REF!,69,FALSE))/AF5)</f>
        <v>0</v>
      </c>
      <c r="AU5" s="10">
        <f>IF(S5=0,0,(VLOOKUP(S5,#REF!,69,FALSE))/AG5)</f>
        <v>0</v>
      </c>
      <c r="AV5" s="10">
        <f>IF(T5=0,0,(VLOOKUP(T5,#REF!,69,FALSE))/AH5)</f>
        <v>0</v>
      </c>
      <c r="AW5" s="11" t="e">
        <f t="shared" ref="AW5:AW37" si="2">SUM(AI5:AV5)</f>
        <v>#REF!</v>
      </c>
      <c r="AX5" s="10" t="e">
        <f>IF(G5=0,0,(VLOOKUP(G5,#REF!,91,FALSE))/U5)</f>
        <v>#REF!</v>
      </c>
      <c r="AY5" s="10" t="e">
        <f>IF(H5=0,0,(VLOOKUP(H5,#REF!,91,FALSE))/V5)</f>
        <v>#REF!</v>
      </c>
      <c r="AZ5" s="10">
        <f>IF(I5=0,0,(VLOOKUP(I5,#REF!,91,FALSE))/W5)</f>
        <v>0</v>
      </c>
      <c r="BA5" s="10">
        <f>IF(J5=0,0,(VLOOKUP(J5,#REF!,91,FALSE))/X5)</f>
        <v>0</v>
      </c>
      <c r="BB5" s="10">
        <f>IF(K5=0,0,(VLOOKUP(K5,#REF!,91,FALSE))/Y5)</f>
        <v>0</v>
      </c>
      <c r="BC5" s="10">
        <f>IF(L5=0,0,(VLOOKUP(L5,#REF!,91,FALSE))/Z5)</f>
        <v>0</v>
      </c>
      <c r="BD5" s="10">
        <f>IF(M5=0,0,(VLOOKUP(M5,#REF!,91,FALSE))/AA5)</f>
        <v>0</v>
      </c>
      <c r="BE5" s="10">
        <f>IF(N5=0,0,(VLOOKUP(N5,#REF!,91,FALSE))/AB5)</f>
        <v>0</v>
      </c>
      <c r="BF5" s="10">
        <f>IF(O5=0,0,(VLOOKUP(O5,#REF!,91,FALSE))/AC5)</f>
        <v>0</v>
      </c>
      <c r="BG5" s="10">
        <f>IF(P5=0,0,(VLOOKUP(P5,#REF!,91,FALSE))/AD5)</f>
        <v>0</v>
      </c>
      <c r="BH5" s="10">
        <f>IF(Q5=0,0,(VLOOKUP(Q5,#REF!,91,FALSE))/AE5)</f>
        <v>0</v>
      </c>
      <c r="BI5" s="10">
        <f>IF(R5=0,0,(VLOOKUP(R5,#REF!,91,FALSE))/AF5)</f>
        <v>0</v>
      </c>
      <c r="BJ5" s="10">
        <f>IF(S5=0,0,(VLOOKUP(S5,#REF!,91,FALSE))/AG5)</f>
        <v>0</v>
      </c>
      <c r="BK5" s="10">
        <f>IF(T5=0,0,(VLOOKUP(T5,#REF!,91,FALSE))/AH5)</f>
        <v>0</v>
      </c>
      <c r="BL5" s="11" t="e">
        <f t="shared" ref="BL5:BL37" si="3">SUM(AX5:BK5)</f>
        <v>#REF!</v>
      </c>
    </row>
    <row r="6" spans="1:64">
      <c r="A6" s="5">
        <v>3</v>
      </c>
      <c r="B6" s="9" t="s">
        <v>101</v>
      </c>
      <c r="C6" s="9" t="s">
        <v>31</v>
      </c>
      <c r="D6" s="5" t="e">
        <f>VLOOKUP($B6,#REF!,4,FALSE)</f>
        <v>#REF!</v>
      </c>
      <c r="E6" s="5" t="e">
        <f>VLOOKUP($B6,#REF!,5,FALSE)</f>
        <v>#REF!</v>
      </c>
      <c r="F6" s="5" t="s">
        <v>11</v>
      </c>
      <c r="G6" s="5" t="s">
        <v>74</v>
      </c>
      <c r="H6" s="5" t="s">
        <v>72</v>
      </c>
      <c r="I6" s="5" t="s">
        <v>73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f t="shared" si="1"/>
        <v>2</v>
      </c>
      <c r="V6" s="5">
        <f t="shared" si="0"/>
        <v>1</v>
      </c>
      <c r="W6" s="5">
        <f t="shared" si="0"/>
        <v>3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5">
        <f t="shared" si="0"/>
        <v>0</v>
      </c>
      <c r="AD6" s="5">
        <f t="shared" si="0"/>
        <v>0</v>
      </c>
      <c r="AE6" s="5">
        <f t="shared" si="0"/>
        <v>0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10" t="e">
        <f>IF(G6=0,0,(VLOOKUP(G6,#REF!,69,FALSE))/U6)</f>
        <v>#REF!</v>
      </c>
      <c r="AJ6" s="10" t="e">
        <f>IF(H6=0,0,(VLOOKUP(H6,#REF!,69,FALSE))/V6)</f>
        <v>#REF!</v>
      </c>
      <c r="AK6" s="10" t="e">
        <f>IF(I6=0,0,(VLOOKUP(I6,#REF!,69,FALSE))/W6)</f>
        <v>#REF!</v>
      </c>
      <c r="AL6" s="10">
        <f>IF(J6=0,0,(VLOOKUP(J6,#REF!,69,FALSE))/X6)</f>
        <v>0</v>
      </c>
      <c r="AM6" s="10">
        <f>IF(K6=0,0,(VLOOKUP(K6,#REF!,69,FALSE))/Y6)</f>
        <v>0</v>
      </c>
      <c r="AN6" s="10">
        <f>IF(L6=0,0,(VLOOKUP(L6,#REF!,69,FALSE))/Z6)</f>
        <v>0</v>
      </c>
      <c r="AO6" s="10">
        <f>IF(M6=0,0,(VLOOKUP(M6,#REF!,69,FALSE))/AA6)</f>
        <v>0</v>
      </c>
      <c r="AP6" s="10">
        <f>IF(N6=0,0,(VLOOKUP(N6,#REF!,69,FALSE))/AB6)</f>
        <v>0</v>
      </c>
      <c r="AQ6" s="10">
        <f>IF(O6=0,0,(VLOOKUP(O6,#REF!,69,FALSE))/AC6)</f>
        <v>0</v>
      </c>
      <c r="AR6" s="10">
        <f>IF(P6=0,0,(VLOOKUP(P6,#REF!,69,FALSE))/AD6)</f>
        <v>0</v>
      </c>
      <c r="AS6" s="10">
        <f>IF(Q6=0,0,(VLOOKUP(Q6,#REF!,69,FALSE))/AE6)</f>
        <v>0</v>
      </c>
      <c r="AT6" s="10">
        <f>IF(R6=0,0,(VLOOKUP(R6,#REF!,69,FALSE))/AF6)</f>
        <v>0</v>
      </c>
      <c r="AU6" s="10">
        <f>IF(S6=0,0,(VLOOKUP(S6,#REF!,69,FALSE))/AG6)</f>
        <v>0</v>
      </c>
      <c r="AV6" s="10">
        <f>IF(T6=0,0,(VLOOKUP(T6,#REF!,69,FALSE))/AH6)</f>
        <v>0</v>
      </c>
      <c r="AW6" s="11" t="e">
        <f t="shared" si="2"/>
        <v>#REF!</v>
      </c>
      <c r="AX6" s="10" t="e">
        <f>IF(G6=0,0,(VLOOKUP(G6,#REF!,91,FALSE))/U6)</f>
        <v>#REF!</v>
      </c>
      <c r="AY6" s="10" t="e">
        <f>IF(H6=0,0,(VLOOKUP(H6,#REF!,91,FALSE))/V6)</f>
        <v>#REF!</v>
      </c>
      <c r="AZ6" s="10" t="e">
        <f>IF(I6=0,0,(VLOOKUP(I6,#REF!,91,FALSE))/W6)</f>
        <v>#REF!</v>
      </c>
      <c r="BA6" s="10">
        <f>IF(J6=0,0,(VLOOKUP(J6,#REF!,91,FALSE))/X6)</f>
        <v>0</v>
      </c>
      <c r="BB6" s="10">
        <f>IF(K6=0,0,(VLOOKUP(K6,#REF!,91,FALSE))/Y6)</f>
        <v>0</v>
      </c>
      <c r="BC6" s="10">
        <f>IF(L6=0,0,(VLOOKUP(L6,#REF!,91,FALSE))/Z6)</f>
        <v>0</v>
      </c>
      <c r="BD6" s="10">
        <f>IF(M6=0,0,(VLOOKUP(M6,#REF!,91,FALSE))/AA6)</f>
        <v>0</v>
      </c>
      <c r="BE6" s="10">
        <f>IF(N6=0,0,(VLOOKUP(N6,#REF!,91,FALSE))/AB6)</f>
        <v>0</v>
      </c>
      <c r="BF6" s="10">
        <f>IF(O6=0,0,(VLOOKUP(O6,#REF!,91,FALSE))/AC6)</f>
        <v>0</v>
      </c>
      <c r="BG6" s="10">
        <f>IF(P6=0,0,(VLOOKUP(P6,#REF!,91,FALSE))/AD6)</f>
        <v>0</v>
      </c>
      <c r="BH6" s="10">
        <f>IF(Q6=0,0,(VLOOKUP(Q6,#REF!,91,FALSE))/AE6)</f>
        <v>0</v>
      </c>
      <c r="BI6" s="10">
        <f>IF(R6=0,0,(VLOOKUP(R6,#REF!,91,FALSE))/AF6)</f>
        <v>0</v>
      </c>
      <c r="BJ6" s="10">
        <f>IF(S6=0,0,(VLOOKUP(S6,#REF!,91,FALSE))/AG6)</f>
        <v>0</v>
      </c>
      <c r="BK6" s="10">
        <f>IF(T6=0,0,(VLOOKUP(T6,#REF!,91,FALSE))/AH6)</f>
        <v>0</v>
      </c>
      <c r="BL6" s="11" t="e">
        <f t="shared" si="3"/>
        <v>#REF!</v>
      </c>
    </row>
    <row r="7" spans="1:64">
      <c r="A7" s="5">
        <v>4</v>
      </c>
      <c r="B7" s="9" t="s">
        <v>102</v>
      </c>
      <c r="C7" s="9" t="s">
        <v>31</v>
      </c>
      <c r="D7" s="5" t="e">
        <f>VLOOKUP($B7,#REF!,4,FALSE)</f>
        <v>#REF!</v>
      </c>
      <c r="E7" s="5" t="e">
        <f>VLOOKUP($B7,#REF!,5,FALSE)</f>
        <v>#REF!</v>
      </c>
      <c r="F7" s="5" t="s">
        <v>11</v>
      </c>
      <c r="G7" s="5" t="s">
        <v>73</v>
      </c>
      <c r="H7" s="5" t="s">
        <v>75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f t="shared" si="1"/>
        <v>3</v>
      </c>
      <c r="V7" s="5">
        <f t="shared" si="0"/>
        <v>1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10" t="e">
        <f>IF(G7=0,0,(VLOOKUP(G7,#REF!,69,FALSE))/U7)</f>
        <v>#REF!</v>
      </c>
      <c r="AJ7" s="10" t="e">
        <f>IF(H7=0,0,(VLOOKUP(H7,#REF!,69,FALSE))/V7)</f>
        <v>#REF!</v>
      </c>
      <c r="AK7" s="10">
        <f>IF(I7=0,0,(VLOOKUP(I7,#REF!,69,FALSE))/W7)</f>
        <v>0</v>
      </c>
      <c r="AL7" s="10">
        <f>IF(J7=0,0,(VLOOKUP(J7,#REF!,69,FALSE))/X7)</f>
        <v>0</v>
      </c>
      <c r="AM7" s="10">
        <f>IF(K7=0,0,(VLOOKUP(K7,#REF!,69,FALSE))/Y7)</f>
        <v>0</v>
      </c>
      <c r="AN7" s="10">
        <f>IF(L7=0,0,(VLOOKUP(L7,#REF!,69,FALSE))/Z7)</f>
        <v>0</v>
      </c>
      <c r="AO7" s="10">
        <f>IF(M7=0,0,(VLOOKUP(M7,#REF!,69,FALSE))/AA7)</f>
        <v>0</v>
      </c>
      <c r="AP7" s="10">
        <f>IF(N7=0,0,(VLOOKUP(N7,#REF!,69,FALSE))/AB7)</f>
        <v>0</v>
      </c>
      <c r="AQ7" s="10">
        <f>IF(O7=0,0,(VLOOKUP(O7,#REF!,69,FALSE))/AC7)</f>
        <v>0</v>
      </c>
      <c r="AR7" s="10">
        <f>IF(P7=0,0,(VLOOKUP(P7,#REF!,69,FALSE))/AD7)</f>
        <v>0</v>
      </c>
      <c r="AS7" s="10">
        <f>IF(Q7=0,0,(VLOOKUP(Q7,#REF!,69,FALSE))/AE7)</f>
        <v>0</v>
      </c>
      <c r="AT7" s="10">
        <f>IF(R7=0,0,(VLOOKUP(R7,#REF!,69,FALSE))/AF7)</f>
        <v>0</v>
      </c>
      <c r="AU7" s="10">
        <f>IF(S7=0,0,(VLOOKUP(S7,#REF!,69,FALSE))/AG7)</f>
        <v>0</v>
      </c>
      <c r="AV7" s="10">
        <f>IF(T7=0,0,(VLOOKUP(T7,#REF!,69,FALSE))/AH7)</f>
        <v>0</v>
      </c>
      <c r="AW7" s="11" t="e">
        <f t="shared" si="2"/>
        <v>#REF!</v>
      </c>
      <c r="AX7" s="10" t="e">
        <f>IF(G7=0,0,(VLOOKUP(G7,#REF!,91,FALSE))/U7)</f>
        <v>#REF!</v>
      </c>
      <c r="AY7" s="10" t="e">
        <f>IF(H7=0,0,(VLOOKUP(H7,#REF!,91,FALSE))/V7)</f>
        <v>#REF!</v>
      </c>
      <c r="AZ7" s="10">
        <f>IF(I7=0,0,(VLOOKUP(I7,#REF!,91,FALSE))/W7)</f>
        <v>0</v>
      </c>
      <c r="BA7" s="10">
        <f>IF(J7=0,0,(VLOOKUP(J7,#REF!,91,FALSE))/X7)</f>
        <v>0</v>
      </c>
      <c r="BB7" s="10">
        <f>IF(K7=0,0,(VLOOKUP(K7,#REF!,91,FALSE))/Y7)</f>
        <v>0</v>
      </c>
      <c r="BC7" s="10">
        <f>IF(L7=0,0,(VLOOKUP(L7,#REF!,91,FALSE))/Z7)</f>
        <v>0</v>
      </c>
      <c r="BD7" s="10">
        <f>IF(M7=0,0,(VLOOKUP(M7,#REF!,91,FALSE))/AA7)</f>
        <v>0</v>
      </c>
      <c r="BE7" s="10">
        <f>IF(N7=0,0,(VLOOKUP(N7,#REF!,91,FALSE))/AB7)</f>
        <v>0</v>
      </c>
      <c r="BF7" s="10">
        <f>IF(O7=0,0,(VLOOKUP(O7,#REF!,91,FALSE))/AC7)</f>
        <v>0</v>
      </c>
      <c r="BG7" s="10">
        <f>IF(P7=0,0,(VLOOKUP(P7,#REF!,91,FALSE))/AD7)</f>
        <v>0</v>
      </c>
      <c r="BH7" s="10">
        <f>IF(Q7=0,0,(VLOOKUP(Q7,#REF!,91,FALSE))/AE7)</f>
        <v>0</v>
      </c>
      <c r="BI7" s="10">
        <f>IF(R7=0,0,(VLOOKUP(R7,#REF!,91,FALSE))/AF7)</f>
        <v>0</v>
      </c>
      <c r="BJ7" s="10">
        <f>IF(S7=0,0,(VLOOKUP(S7,#REF!,91,FALSE))/AG7)</f>
        <v>0</v>
      </c>
      <c r="BK7" s="10">
        <f>IF(T7=0,0,(VLOOKUP(T7,#REF!,91,FALSE))/AH7)</f>
        <v>0</v>
      </c>
      <c r="BL7" s="11" t="e">
        <f t="shared" si="3"/>
        <v>#REF!</v>
      </c>
    </row>
    <row r="8" spans="1:64">
      <c r="A8" s="5">
        <v>5</v>
      </c>
      <c r="B8" s="9" t="s">
        <v>103</v>
      </c>
      <c r="C8" s="9" t="s">
        <v>31</v>
      </c>
      <c r="D8" s="5" t="e">
        <f>VLOOKUP($B8,#REF!,4,FALSE)</f>
        <v>#REF!</v>
      </c>
      <c r="E8" s="5" t="e">
        <f>VLOOKUP($B8,#REF!,5,FALSE)</f>
        <v>#REF!</v>
      </c>
      <c r="F8" s="5" t="s">
        <v>11</v>
      </c>
      <c r="G8" s="5" t="s">
        <v>91</v>
      </c>
      <c r="H8" s="5" t="s">
        <v>97</v>
      </c>
      <c r="I8" s="5" t="s">
        <v>89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f t="shared" si="1"/>
        <v>2</v>
      </c>
      <c r="V8" s="5">
        <f t="shared" si="0"/>
        <v>1</v>
      </c>
      <c r="W8" s="5">
        <f t="shared" si="0"/>
        <v>2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  <c r="AB8" s="5">
        <f t="shared" si="0"/>
        <v>0</v>
      </c>
      <c r="AC8" s="5">
        <f t="shared" si="0"/>
        <v>0</v>
      </c>
      <c r="AD8" s="5">
        <f t="shared" si="0"/>
        <v>0</v>
      </c>
      <c r="AE8" s="5">
        <f t="shared" si="0"/>
        <v>0</v>
      </c>
      <c r="AF8" s="5">
        <f t="shared" si="0"/>
        <v>0</v>
      </c>
      <c r="AG8" s="5">
        <f t="shared" si="0"/>
        <v>0</v>
      </c>
      <c r="AH8" s="5">
        <f t="shared" si="0"/>
        <v>0</v>
      </c>
      <c r="AI8" s="10" t="e">
        <f>IF(G8=0,0,(VLOOKUP(G8,#REF!,69,FALSE))/U8)</f>
        <v>#REF!</v>
      </c>
      <c r="AJ8" s="10" t="e">
        <f>IF(H8=0,0,(VLOOKUP(H8,#REF!,69,FALSE))/V8)</f>
        <v>#REF!</v>
      </c>
      <c r="AK8" s="10" t="e">
        <f>IF(I8=0,0,(VLOOKUP(I8,#REF!,69,FALSE))/W8)</f>
        <v>#REF!</v>
      </c>
      <c r="AL8" s="10">
        <f>IF(J8=0,0,(VLOOKUP(J8,#REF!,69,FALSE))/X8)</f>
        <v>0</v>
      </c>
      <c r="AM8" s="10">
        <f>IF(K8=0,0,(VLOOKUP(K8,#REF!,69,FALSE))/Y8)</f>
        <v>0</v>
      </c>
      <c r="AN8" s="10">
        <f>IF(L8=0,0,(VLOOKUP(L8,#REF!,69,FALSE))/Z8)</f>
        <v>0</v>
      </c>
      <c r="AO8" s="10">
        <f>IF(M8=0,0,(VLOOKUP(M8,#REF!,69,FALSE))/AA8)</f>
        <v>0</v>
      </c>
      <c r="AP8" s="10">
        <f>IF(N8=0,0,(VLOOKUP(N8,#REF!,69,FALSE))/AB8)</f>
        <v>0</v>
      </c>
      <c r="AQ8" s="10">
        <f>IF(O8=0,0,(VLOOKUP(O8,#REF!,69,FALSE))/AC8)</f>
        <v>0</v>
      </c>
      <c r="AR8" s="10">
        <f>IF(P8=0,0,(VLOOKUP(P8,#REF!,69,FALSE))/AD8)</f>
        <v>0</v>
      </c>
      <c r="AS8" s="10">
        <f>IF(Q8=0,0,(VLOOKUP(Q8,#REF!,69,FALSE))/AE8)</f>
        <v>0</v>
      </c>
      <c r="AT8" s="10">
        <f>IF(R8=0,0,(VLOOKUP(R8,#REF!,69,FALSE))/AF8)</f>
        <v>0</v>
      </c>
      <c r="AU8" s="10">
        <f>IF(S8=0,0,(VLOOKUP(S8,#REF!,69,FALSE))/AG8)</f>
        <v>0</v>
      </c>
      <c r="AV8" s="10">
        <f>IF(T8=0,0,(VLOOKUP(T8,#REF!,69,FALSE))/AH8)</f>
        <v>0</v>
      </c>
      <c r="AW8" s="11" t="e">
        <f t="shared" si="2"/>
        <v>#REF!</v>
      </c>
      <c r="AX8" s="10" t="e">
        <f>IF(G8=0,0,(VLOOKUP(G8,#REF!,91,FALSE))/U8)</f>
        <v>#REF!</v>
      </c>
      <c r="AY8" s="10" t="e">
        <f>IF(H8=0,0,(VLOOKUP(H8,#REF!,91,FALSE))/V8)</f>
        <v>#REF!</v>
      </c>
      <c r="AZ8" s="10" t="e">
        <f>IF(I8=0,0,(VLOOKUP(I8,#REF!,91,FALSE))/W8)</f>
        <v>#REF!</v>
      </c>
      <c r="BA8" s="10">
        <f>IF(J8=0,0,(VLOOKUP(J8,#REF!,91,FALSE))/X8)</f>
        <v>0</v>
      </c>
      <c r="BB8" s="10">
        <f>IF(K8=0,0,(VLOOKUP(K8,#REF!,91,FALSE))/Y8)</f>
        <v>0</v>
      </c>
      <c r="BC8" s="10">
        <f>IF(L8=0,0,(VLOOKUP(L8,#REF!,91,FALSE))/Z8)</f>
        <v>0</v>
      </c>
      <c r="BD8" s="10">
        <f>IF(M8=0,0,(VLOOKUP(M8,#REF!,91,FALSE))/AA8)</f>
        <v>0</v>
      </c>
      <c r="BE8" s="10">
        <f>IF(N8=0,0,(VLOOKUP(N8,#REF!,91,FALSE))/AB8)</f>
        <v>0</v>
      </c>
      <c r="BF8" s="10">
        <f>IF(O8=0,0,(VLOOKUP(O8,#REF!,91,FALSE))/AC8)</f>
        <v>0</v>
      </c>
      <c r="BG8" s="10">
        <f>IF(P8=0,0,(VLOOKUP(P8,#REF!,91,FALSE))/AD8)</f>
        <v>0</v>
      </c>
      <c r="BH8" s="10">
        <f>IF(Q8=0,0,(VLOOKUP(Q8,#REF!,91,FALSE))/AE8)</f>
        <v>0</v>
      </c>
      <c r="BI8" s="10">
        <f>IF(R8=0,0,(VLOOKUP(R8,#REF!,91,FALSE))/AF8)</f>
        <v>0</v>
      </c>
      <c r="BJ8" s="10">
        <f>IF(S8=0,0,(VLOOKUP(S8,#REF!,91,FALSE))/AG8)</f>
        <v>0</v>
      </c>
      <c r="BK8" s="10">
        <f>IF(T8=0,0,(VLOOKUP(T8,#REF!,91,FALSE))/AH8)</f>
        <v>0</v>
      </c>
      <c r="BL8" s="11" t="e">
        <f t="shared" si="3"/>
        <v>#REF!</v>
      </c>
    </row>
    <row r="9" spans="1:64">
      <c r="A9" s="5">
        <v>6</v>
      </c>
      <c r="B9" s="9" t="s">
        <v>104</v>
      </c>
      <c r="C9" s="9" t="s">
        <v>31</v>
      </c>
      <c r="D9" s="5" t="e">
        <f>VLOOKUP($B9,#REF!,4,FALSE)</f>
        <v>#REF!</v>
      </c>
      <c r="E9" s="5" t="e">
        <f>VLOOKUP($B9,#REF!,5,FALSE)</f>
        <v>#REF!</v>
      </c>
      <c r="F9" s="5" t="s">
        <v>11</v>
      </c>
      <c r="G9" s="5" t="s">
        <v>66</v>
      </c>
      <c r="H9" s="5" t="s">
        <v>60</v>
      </c>
      <c r="I9" s="5" t="s">
        <v>87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f t="shared" si="1"/>
        <v>1</v>
      </c>
      <c r="V9" s="5">
        <f t="shared" si="0"/>
        <v>1</v>
      </c>
      <c r="W9" s="5">
        <f t="shared" si="0"/>
        <v>1</v>
      </c>
      <c r="X9" s="5">
        <f t="shared" si="0"/>
        <v>0</v>
      </c>
      <c r="Y9" s="5">
        <f t="shared" si="0"/>
        <v>0</v>
      </c>
      <c r="Z9" s="5">
        <f t="shared" si="0"/>
        <v>0</v>
      </c>
      <c r="AA9" s="5">
        <f t="shared" si="0"/>
        <v>0</v>
      </c>
      <c r="AB9" s="5">
        <f t="shared" si="0"/>
        <v>0</v>
      </c>
      <c r="AC9" s="5">
        <f t="shared" si="0"/>
        <v>0</v>
      </c>
      <c r="AD9" s="5">
        <f t="shared" si="0"/>
        <v>0</v>
      </c>
      <c r="AE9" s="5">
        <f t="shared" si="0"/>
        <v>0</v>
      </c>
      <c r="AF9" s="5">
        <f t="shared" si="0"/>
        <v>0</v>
      </c>
      <c r="AG9" s="5">
        <f t="shared" si="0"/>
        <v>0</v>
      </c>
      <c r="AH9" s="5">
        <f t="shared" si="0"/>
        <v>0</v>
      </c>
      <c r="AI9" s="10" t="e">
        <f>IF(G9=0,0,(VLOOKUP(G9,#REF!,69,FALSE))/U9)</f>
        <v>#REF!</v>
      </c>
      <c r="AJ9" s="10" t="e">
        <f>IF(H9=0,0,(VLOOKUP(H9,#REF!,69,FALSE))/V9)</f>
        <v>#REF!</v>
      </c>
      <c r="AK9" s="10" t="e">
        <f>IF(I9=0,0,(VLOOKUP(I9,#REF!,69,FALSE))/W9)</f>
        <v>#REF!</v>
      </c>
      <c r="AL9" s="10">
        <f>IF(J9=0,0,(VLOOKUP(J9,#REF!,69,FALSE))/X9)</f>
        <v>0</v>
      </c>
      <c r="AM9" s="10">
        <f>IF(K9=0,0,(VLOOKUP(K9,#REF!,69,FALSE))/Y9)</f>
        <v>0</v>
      </c>
      <c r="AN9" s="10">
        <f>IF(L9=0,0,(VLOOKUP(L9,#REF!,69,FALSE))/Z9)</f>
        <v>0</v>
      </c>
      <c r="AO9" s="10">
        <f>IF(M9=0,0,(VLOOKUP(M9,#REF!,69,FALSE))/AA9)</f>
        <v>0</v>
      </c>
      <c r="AP9" s="10">
        <f>IF(N9=0,0,(VLOOKUP(N9,#REF!,69,FALSE))/AB9)</f>
        <v>0</v>
      </c>
      <c r="AQ9" s="10">
        <f>IF(O9=0,0,(VLOOKUP(O9,#REF!,69,FALSE))/AC9)</f>
        <v>0</v>
      </c>
      <c r="AR9" s="10">
        <f>IF(P9=0,0,(VLOOKUP(P9,#REF!,69,FALSE))/AD9)</f>
        <v>0</v>
      </c>
      <c r="AS9" s="10">
        <f>IF(Q9=0,0,(VLOOKUP(Q9,#REF!,69,FALSE))/AE9)</f>
        <v>0</v>
      </c>
      <c r="AT9" s="10">
        <f>IF(R9=0,0,(VLOOKUP(R9,#REF!,69,FALSE))/AF9)</f>
        <v>0</v>
      </c>
      <c r="AU9" s="10">
        <f>IF(S9=0,0,(VLOOKUP(S9,#REF!,69,FALSE))/AG9)</f>
        <v>0</v>
      </c>
      <c r="AV9" s="10">
        <f>IF(T9=0,0,(VLOOKUP(T9,#REF!,69,FALSE))/AH9)</f>
        <v>0</v>
      </c>
      <c r="AW9" s="11" t="e">
        <f t="shared" si="2"/>
        <v>#REF!</v>
      </c>
      <c r="AX9" s="10" t="e">
        <f>IF(G9=0,0,(VLOOKUP(G9,#REF!,91,FALSE))/U9)</f>
        <v>#REF!</v>
      </c>
      <c r="AY9" s="10" t="e">
        <f>IF(H9=0,0,(VLOOKUP(H9,#REF!,91,FALSE))/V9)</f>
        <v>#REF!</v>
      </c>
      <c r="AZ9" s="10" t="e">
        <f>IF(I9=0,0,(VLOOKUP(I9,#REF!,91,FALSE))/W9)</f>
        <v>#REF!</v>
      </c>
      <c r="BA9" s="10">
        <f>IF(J9=0,0,(VLOOKUP(J9,#REF!,91,FALSE))/X9)</f>
        <v>0</v>
      </c>
      <c r="BB9" s="10">
        <f>IF(K9=0,0,(VLOOKUP(K9,#REF!,91,FALSE))/Y9)</f>
        <v>0</v>
      </c>
      <c r="BC9" s="10">
        <f>IF(L9=0,0,(VLOOKUP(L9,#REF!,91,FALSE))/Z9)</f>
        <v>0</v>
      </c>
      <c r="BD9" s="10">
        <f>IF(M9=0,0,(VLOOKUP(M9,#REF!,91,FALSE))/AA9)</f>
        <v>0</v>
      </c>
      <c r="BE9" s="10">
        <f>IF(N9=0,0,(VLOOKUP(N9,#REF!,91,FALSE))/AB9)</f>
        <v>0</v>
      </c>
      <c r="BF9" s="10">
        <f>IF(O9=0,0,(VLOOKUP(O9,#REF!,91,FALSE))/AC9)</f>
        <v>0</v>
      </c>
      <c r="BG9" s="10">
        <f>IF(P9=0,0,(VLOOKUP(P9,#REF!,91,FALSE))/AD9)</f>
        <v>0</v>
      </c>
      <c r="BH9" s="10">
        <f>IF(Q9=0,0,(VLOOKUP(Q9,#REF!,91,FALSE))/AE9)</f>
        <v>0</v>
      </c>
      <c r="BI9" s="10">
        <f>IF(R9=0,0,(VLOOKUP(R9,#REF!,91,FALSE))/AF9)</f>
        <v>0</v>
      </c>
      <c r="BJ9" s="10">
        <f>IF(S9=0,0,(VLOOKUP(S9,#REF!,91,FALSE))/AG9)</f>
        <v>0</v>
      </c>
      <c r="BK9" s="10">
        <f>IF(T9=0,0,(VLOOKUP(T9,#REF!,91,FALSE))/AH9)</f>
        <v>0</v>
      </c>
      <c r="BL9" s="11" t="e">
        <f t="shared" si="3"/>
        <v>#REF!</v>
      </c>
    </row>
    <row r="10" spans="1:64">
      <c r="A10" s="5">
        <v>7</v>
      </c>
      <c r="B10" s="9" t="s">
        <v>105</v>
      </c>
      <c r="C10" s="9" t="s">
        <v>31</v>
      </c>
      <c r="D10" s="5" t="e">
        <f>VLOOKUP($B10,#REF!,4,FALSE)</f>
        <v>#REF!</v>
      </c>
      <c r="E10" s="5" t="e">
        <f>VLOOKUP($B10,#REF!,5,FALSE)</f>
        <v>#REF!</v>
      </c>
      <c r="F10" s="5" t="s">
        <v>11</v>
      </c>
      <c r="G10" s="5" t="s">
        <v>63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f t="shared" si="1"/>
        <v>1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  <c r="AB10" s="5">
        <f t="shared" si="0"/>
        <v>0</v>
      </c>
      <c r="AC10" s="5">
        <f t="shared" si="0"/>
        <v>0</v>
      </c>
      <c r="AD10" s="5">
        <f t="shared" si="0"/>
        <v>0</v>
      </c>
      <c r="AE10" s="5">
        <f t="shared" si="0"/>
        <v>0</v>
      </c>
      <c r="AF10" s="5">
        <f t="shared" si="0"/>
        <v>0</v>
      </c>
      <c r="AG10" s="5">
        <f t="shared" si="0"/>
        <v>0</v>
      </c>
      <c r="AH10" s="5">
        <f t="shared" si="0"/>
        <v>0</v>
      </c>
      <c r="AI10" s="10" t="e">
        <f>IF(G10=0,0,(VLOOKUP(G10,#REF!,69,FALSE))/U10)</f>
        <v>#REF!</v>
      </c>
      <c r="AJ10" s="10">
        <f>IF(H10=0,0,(VLOOKUP(H10,#REF!,69,FALSE))/V10)</f>
        <v>0</v>
      </c>
      <c r="AK10" s="10">
        <f>IF(I10=0,0,(VLOOKUP(I10,#REF!,69,FALSE))/W10)</f>
        <v>0</v>
      </c>
      <c r="AL10" s="10">
        <f>IF(J10=0,0,(VLOOKUP(J10,#REF!,69,FALSE))/X10)</f>
        <v>0</v>
      </c>
      <c r="AM10" s="10">
        <f>IF(K10=0,0,(VLOOKUP(K10,#REF!,69,FALSE))/Y10)</f>
        <v>0</v>
      </c>
      <c r="AN10" s="10">
        <f>IF(L10=0,0,(VLOOKUP(L10,#REF!,69,FALSE))/Z10)</f>
        <v>0</v>
      </c>
      <c r="AO10" s="10">
        <f>IF(M10=0,0,(VLOOKUP(M10,#REF!,69,FALSE))/AA10)</f>
        <v>0</v>
      </c>
      <c r="AP10" s="10">
        <f>IF(N10=0,0,(VLOOKUP(N10,#REF!,69,FALSE))/AB10)</f>
        <v>0</v>
      </c>
      <c r="AQ10" s="10">
        <f>IF(O10=0,0,(VLOOKUP(O10,#REF!,69,FALSE))/AC10)</f>
        <v>0</v>
      </c>
      <c r="AR10" s="10">
        <f>IF(P10=0,0,(VLOOKUP(P10,#REF!,69,FALSE))/AD10)</f>
        <v>0</v>
      </c>
      <c r="AS10" s="10">
        <f>IF(Q10=0,0,(VLOOKUP(Q10,#REF!,69,FALSE))/AE10)</f>
        <v>0</v>
      </c>
      <c r="AT10" s="10">
        <f>IF(R10=0,0,(VLOOKUP(R10,#REF!,69,FALSE))/AF10)</f>
        <v>0</v>
      </c>
      <c r="AU10" s="10">
        <f>IF(S10=0,0,(VLOOKUP(S10,#REF!,69,FALSE))/AG10)</f>
        <v>0</v>
      </c>
      <c r="AV10" s="10">
        <f>IF(T10=0,0,(VLOOKUP(T10,#REF!,69,FALSE))/AH10)</f>
        <v>0</v>
      </c>
      <c r="AW10" s="11" t="e">
        <f t="shared" si="2"/>
        <v>#REF!</v>
      </c>
      <c r="AX10" s="10" t="e">
        <f>IF(G10=0,0,(VLOOKUP(G10,#REF!,91,FALSE))/U10)</f>
        <v>#REF!</v>
      </c>
      <c r="AY10" s="10">
        <f>IF(H10=0,0,(VLOOKUP(H10,#REF!,91,FALSE))/V10)</f>
        <v>0</v>
      </c>
      <c r="AZ10" s="10">
        <f>IF(I10=0,0,(VLOOKUP(I10,#REF!,91,FALSE))/W10)</f>
        <v>0</v>
      </c>
      <c r="BA10" s="10">
        <f>IF(J10=0,0,(VLOOKUP(J10,#REF!,91,FALSE))/X10)</f>
        <v>0</v>
      </c>
      <c r="BB10" s="10">
        <f>IF(K10=0,0,(VLOOKUP(K10,#REF!,91,FALSE))/Y10)</f>
        <v>0</v>
      </c>
      <c r="BC10" s="10">
        <f>IF(L10=0,0,(VLOOKUP(L10,#REF!,91,FALSE))/Z10)</f>
        <v>0</v>
      </c>
      <c r="BD10" s="10">
        <f>IF(M10=0,0,(VLOOKUP(M10,#REF!,91,FALSE))/AA10)</f>
        <v>0</v>
      </c>
      <c r="BE10" s="10">
        <f>IF(N10=0,0,(VLOOKUP(N10,#REF!,91,FALSE))/AB10)</f>
        <v>0</v>
      </c>
      <c r="BF10" s="10">
        <f>IF(O10=0,0,(VLOOKUP(O10,#REF!,91,FALSE))/AC10)</f>
        <v>0</v>
      </c>
      <c r="BG10" s="10">
        <f>IF(P10=0,0,(VLOOKUP(P10,#REF!,91,FALSE))/AD10)</f>
        <v>0</v>
      </c>
      <c r="BH10" s="10">
        <f>IF(Q10=0,0,(VLOOKUP(Q10,#REF!,91,FALSE))/AE10)</f>
        <v>0</v>
      </c>
      <c r="BI10" s="10">
        <f>IF(R10=0,0,(VLOOKUP(R10,#REF!,91,FALSE))/AF10)</f>
        <v>0</v>
      </c>
      <c r="BJ10" s="10">
        <f>IF(S10=0,0,(VLOOKUP(S10,#REF!,91,FALSE))/AG10)</f>
        <v>0</v>
      </c>
      <c r="BK10" s="10">
        <f>IF(T10=0,0,(VLOOKUP(T10,#REF!,91,FALSE))/AH10)</f>
        <v>0</v>
      </c>
      <c r="BL10" s="11" t="e">
        <f t="shared" si="3"/>
        <v>#REF!</v>
      </c>
    </row>
    <row r="11" spans="1:64">
      <c r="A11" s="5">
        <v>8</v>
      </c>
      <c r="B11" s="9" t="s">
        <v>69</v>
      </c>
      <c r="C11" s="9" t="s">
        <v>31</v>
      </c>
      <c r="D11" s="5" t="e">
        <f>VLOOKUP($B11,#REF!,4,FALSE)</f>
        <v>#REF!</v>
      </c>
      <c r="E11" s="5" t="e">
        <f>VLOOKUP($B11,#REF!,5,FALSE)</f>
        <v>#REF!</v>
      </c>
      <c r="F11" s="5" t="s">
        <v>11</v>
      </c>
      <c r="G11" s="5" t="s">
        <v>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f t="shared" si="1"/>
        <v>2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0</v>
      </c>
      <c r="AC11" s="5">
        <f t="shared" si="0"/>
        <v>0</v>
      </c>
      <c r="AD11" s="5">
        <f t="shared" si="0"/>
        <v>0</v>
      </c>
      <c r="AE11" s="5">
        <f t="shared" si="0"/>
        <v>0</v>
      </c>
      <c r="AF11" s="5">
        <f t="shared" si="0"/>
        <v>0</v>
      </c>
      <c r="AG11" s="5">
        <f t="shared" si="0"/>
        <v>0</v>
      </c>
      <c r="AH11" s="5">
        <f t="shared" si="0"/>
        <v>0</v>
      </c>
      <c r="AI11" s="10" t="e">
        <f>IF(G11=0,0,(VLOOKUP(G11,#REF!,69,FALSE))/U11)</f>
        <v>#REF!</v>
      </c>
      <c r="AJ11" s="10">
        <f>IF(H11=0,0,(VLOOKUP(H11,#REF!,69,FALSE))/V11)</f>
        <v>0</v>
      </c>
      <c r="AK11" s="10">
        <f>IF(I11=0,0,(VLOOKUP(I11,#REF!,69,FALSE))/W11)</f>
        <v>0</v>
      </c>
      <c r="AL11" s="10">
        <f>IF(J11=0,0,(VLOOKUP(J11,#REF!,69,FALSE))/X11)</f>
        <v>0</v>
      </c>
      <c r="AM11" s="10">
        <f>IF(K11=0,0,(VLOOKUP(K11,#REF!,69,FALSE))/Y11)</f>
        <v>0</v>
      </c>
      <c r="AN11" s="10">
        <f>IF(L11=0,0,(VLOOKUP(L11,#REF!,69,FALSE))/Z11)</f>
        <v>0</v>
      </c>
      <c r="AO11" s="10">
        <f>IF(M11=0,0,(VLOOKUP(M11,#REF!,69,FALSE))/AA11)</f>
        <v>0</v>
      </c>
      <c r="AP11" s="10">
        <f>IF(N11=0,0,(VLOOKUP(N11,#REF!,69,FALSE))/AB11)</f>
        <v>0</v>
      </c>
      <c r="AQ11" s="10">
        <f>IF(O11=0,0,(VLOOKUP(O11,#REF!,69,FALSE))/AC11)</f>
        <v>0</v>
      </c>
      <c r="AR11" s="10">
        <f>IF(P11=0,0,(VLOOKUP(P11,#REF!,69,FALSE))/AD11)</f>
        <v>0</v>
      </c>
      <c r="AS11" s="10">
        <f>IF(Q11=0,0,(VLOOKUP(Q11,#REF!,69,FALSE))/AE11)</f>
        <v>0</v>
      </c>
      <c r="AT11" s="10">
        <f>IF(R11=0,0,(VLOOKUP(R11,#REF!,69,FALSE))/AF11)</f>
        <v>0</v>
      </c>
      <c r="AU11" s="10">
        <f>IF(S11=0,0,(VLOOKUP(S11,#REF!,69,FALSE))/AG11)</f>
        <v>0</v>
      </c>
      <c r="AV11" s="10">
        <f>IF(T11=0,0,(VLOOKUP(T11,#REF!,69,FALSE))/AH11)</f>
        <v>0</v>
      </c>
      <c r="AW11" s="11" t="e">
        <f t="shared" si="2"/>
        <v>#REF!</v>
      </c>
      <c r="AX11" s="10" t="e">
        <f>IF(G11=0,0,(VLOOKUP(G11,#REF!,91,FALSE))/U11)</f>
        <v>#REF!</v>
      </c>
      <c r="AY11" s="10">
        <f>IF(H11=0,0,(VLOOKUP(H11,#REF!,91,FALSE))/V11)</f>
        <v>0</v>
      </c>
      <c r="AZ11" s="10">
        <f>IF(I11=0,0,(VLOOKUP(I11,#REF!,91,FALSE))/W11)</f>
        <v>0</v>
      </c>
      <c r="BA11" s="10">
        <f>IF(J11=0,0,(VLOOKUP(J11,#REF!,91,FALSE))/X11)</f>
        <v>0</v>
      </c>
      <c r="BB11" s="10">
        <f>IF(K11=0,0,(VLOOKUP(K11,#REF!,91,FALSE))/Y11)</f>
        <v>0</v>
      </c>
      <c r="BC11" s="10">
        <f>IF(L11=0,0,(VLOOKUP(L11,#REF!,91,FALSE))/Z11)</f>
        <v>0</v>
      </c>
      <c r="BD11" s="10">
        <f>IF(M11=0,0,(VLOOKUP(M11,#REF!,91,FALSE))/AA11)</f>
        <v>0</v>
      </c>
      <c r="BE11" s="10">
        <f>IF(N11=0,0,(VLOOKUP(N11,#REF!,91,FALSE))/AB11)</f>
        <v>0</v>
      </c>
      <c r="BF11" s="10">
        <f>IF(O11=0,0,(VLOOKUP(O11,#REF!,91,FALSE))/AC11)</f>
        <v>0</v>
      </c>
      <c r="BG11" s="10">
        <f>IF(P11=0,0,(VLOOKUP(P11,#REF!,91,FALSE))/AD11)</f>
        <v>0</v>
      </c>
      <c r="BH11" s="10">
        <f>IF(Q11=0,0,(VLOOKUP(Q11,#REF!,91,FALSE))/AE11)</f>
        <v>0</v>
      </c>
      <c r="BI11" s="10">
        <f>IF(R11=0,0,(VLOOKUP(R11,#REF!,91,FALSE))/AF11)</f>
        <v>0</v>
      </c>
      <c r="BJ11" s="10">
        <f>IF(S11=0,0,(VLOOKUP(S11,#REF!,91,FALSE))/AG11)</f>
        <v>0</v>
      </c>
      <c r="BK11" s="10">
        <f>IF(T11=0,0,(VLOOKUP(T11,#REF!,91,FALSE))/AH11)</f>
        <v>0</v>
      </c>
      <c r="BL11" s="11" t="e">
        <f t="shared" si="3"/>
        <v>#REF!</v>
      </c>
    </row>
    <row r="12" spans="1:64">
      <c r="A12" s="5">
        <v>9</v>
      </c>
      <c r="B12" s="9" t="s">
        <v>108</v>
      </c>
      <c r="C12" s="9" t="s">
        <v>31</v>
      </c>
      <c r="D12" s="5" t="e">
        <f>VLOOKUP($B12,#REF!,4,FALSE)</f>
        <v>#REF!</v>
      </c>
      <c r="E12" s="5" t="e">
        <f>VLOOKUP($B12,#REF!,5,FALSE)</f>
        <v>#REF!</v>
      </c>
      <c r="F12" s="5" t="s">
        <v>11</v>
      </c>
      <c r="G12" s="5" t="s">
        <v>62</v>
      </c>
      <c r="H12" s="5" t="s">
        <v>65</v>
      </c>
      <c r="I12" s="5" t="s">
        <v>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f t="shared" si="1"/>
        <v>2</v>
      </c>
      <c r="V12" s="5">
        <f t="shared" si="0"/>
        <v>1</v>
      </c>
      <c r="W12" s="5">
        <f t="shared" si="0"/>
        <v>2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10" t="e">
        <f>IF(G12=0,0,(VLOOKUP(G12,#REF!,69,FALSE))/U12)</f>
        <v>#REF!</v>
      </c>
      <c r="AJ12" s="10" t="e">
        <f>IF(H12=0,0,(VLOOKUP(H12,#REF!,69,FALSE))/V12)</f>
        <v>#REF!</v>
      </c>
      <c r="AK12" s="10" t="e">
        <f>IF(I12=0,0,(VLOOKUP(I12,#REF!,69,FALSE))/W12)</f>
        <v>#REF!</v>
      </c>
      <c r="AL12" s="10">
        <f>IF(J12=0,0,(VLOOKUP(J12,#REF!,69,FALSE))/X12)</f>
        <v>0</v>
      </c>
      <c r="AM12" s="10">
        <f>IF(K12=0,0,(VLOOKUP(K12,#REF!,69,FALSE))/Y12)</f>
        <v>0</v>
      </c>
      <c r="AN12" s="10">
        <f>IF(L12=0,0,(VLOOKUP(L12,#REF!,69,FALSE))/Z12)</f>
        <v>0</v>
      </c>
      <c r="AO12" s="10">
        <f>IF(M12=0,0,(VLOOKUP(M12,#REF!,69,FALSE))/AA12)</f>
        <v>0</v>
      </c>
      <c r="AP12" s="10">
        <f>IF(N12=0,0,(VLOOKUP(N12,#REF!,69,FALSE))/AB12)</f>
        <v>0</v>
      </c>
      <c r="AQ12" s="10">
        <f>IF(O12=0,0,(VLOOKUP(O12,#REF!,69,FALSE))/AC12)</f>
        <v>0</v>
      </c>
      <c r="AR12" s="10">
        <f>IF(P12=0,0,(VLOOKUP(P12,#REF!,69,FALSE))/AD12)</f>
        <v>0</v>
      </c>
      <c r="AS12" s="10">
        <f>IF(Q12=0,0,(VLOOKUP(Q12,#REF!,69,FALSE))/AE12)</f>
        <v>0</v>
      </c>
      <c r="AT12" s="10">
        <f>IF(R12=0,0,(VLOOKUP(R12,#REF!,69,FALSE))/AF12)</f>
        <v>0</v>
      </c>
      <c r="AU12" s="10">
        <f>IF(S12=0,0,(VLOOKUP(S12,#REF!,69,FALSE))/AG12)</f>
        <v>0</v>
      </c>
      <c r="AV12" s="10">
        <f>IF(T12=0,0,(VLOOKUP(T12,#REF!,69,FALSE))/AH12)</f>
        <v>0</v>
      </c>
      <c r="AW12" s="11" t="e">
        <f t="shared" si="2"/>
        <v>#REF!</v>
      </c>
      <c r="AX12" s="10" t="e">
        <f>IF(G12=0,0,(VLOOKUP(G12,#REF!,91,FALSE))/U12)</f>
        <v>#REF!</v>
      </c>
      <c r="AY12" s="10" t="e">
        <f>IF(H12=0,0,(VLOOKUP(H12,#REF!,91,FALSE))/V12)</f>
        <v>#REF!</v>
      </c>
      <c r="AZ12" s="10" t="e">
        <f>IF(I12=0,0,(VLOOKUP(I12,#REF!,91,FALSE))/W12)</f>
        <v>#REF!</v>
      </c>
      <c r="BA12" s="10">
        <f>IF(J12=0,0,(VLOOKUP(J12,#REF!,91,FALSE))/X12)</f>
        <v>0</v>
      </c>
      <c r="BB12" s="10">
        <f>IF(K12=0,0,(VLOOKUP(K12,#REF!,91,FALSE))/Y12)</f>
        <v>0</v>
      </c>
      <c r="BC12" s="10">
        <f>IF(L12=0,0,(VLOOKUP(L12,#REF!,91,FALSE))/Z12)</f>
        <v>0</v>
      </c>
      <c r="BD12" s="10">
        <f>IF(M12=0,0,(VLOOKUP(M12,#REF!,91,FALSE))/AA12)</f>
        <v>0</v>
      </c>
      <c r="BE12" s="10">
        <f>IF(N12=0,0,(VLOOKUP(N12,#REF!,91,FALSE))/AB12)</f>
        <v>0</v>
      </c>
      <c r="BF12" s="10">
        <f>IF(O12=0,0,(VLOOKUP(O12,#REF!,91,FALSE))/AC12)</f>
        <v>0</v>
      </c>
      <c r="BG12" s="10">
        <f>IF(P12=0,0,(VLOOKUP(P12,#REF!,91,FALSE))/AD12)</f>
        <v>0</v>
      </c>
      <c r="BH12" s="10">
        <f>IF(Q12=0,0,(VLOOKUP(Q12,#REF!,91,FALSE))/AE12)</f>
        <v>0</v>
      </c>
      <c r="BI12" s="10">
        <f>IF(R12=0,0,(VLOOKUP(R12,#REF!,91,FALSE))/AF12)</f>
        <v>0</v>
      </c>
      <c r="BJ12" s="10">
        <f>IF(S12=0,0,(VLOOKUP(S12,#REF!,91,FALSE))/AG12)</f>
        <v>0</v>
      </c>
      <c r="BK12" s="10">
        <f>IF(T12=0,0,(VLOOKUP(T12,#REF!,91,FALSE))/AH12)</f>
        <v>0</v>
      </c>
      <c r="BL12" s="11" t="e">
        <f t="shared" si="3"/>
        <v>#REF!</v>
      </c>
    </row>
    <row r="13" spans="1:64">
      <c r="A13" s="5">
        <v>10</v>
      </c>
      <c r="B13" s="9" t="s">
        <v>109</v>
      </c>
      <c r="C13" s="9" t="s">
        <v>31</v>
      </c>
      <c r="D13" s="5" t="e">
        <f>VLOOKUP($B13,#REF!,4,FALSE)</f>
        <v>#REF!</v>
      </c>
      <c r="E13" s="5" t="e">
        <f>VLOOKUP($B13,#REF!,5,FALSE)</f>
        <v>#REF!</v>
      </c>
      <c r="F13" s="5" t="s">
        <v>11</v>
      </c>
      <c r="G13" s="5" t="s">
        <v>68</v>
      </c>
      <c r="H13" s="5" t="s">
        <v>62</v>
      </c>
      <c r="I13" s="5" t="s">
        <v>69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f t="shared" si="1"/>
        <v>2</v>
      </c>
      <c r="V13" s="5">
        <f t="shared" si="0"/>
        <v>2</v>
      </c>
      <c r="W13" s="5">
        <f t="shared" si="0"/>
        <v>1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  <c r="AB13" s="5">
        <f t="shared" si="0"/>
        <v>0</v>
      </c>
      <c r="AC13" s="5">
        <f t="shared" si="0"/>
        <v>0</v>
      </c>
      <c r="AD13" s="5">
        <f t="shared" si="0"/>
        <v>0</v>
      </c>
      <c r="AE13" s="5">
        <f t="shared" si="0"/>
        <v>0</v>
      </c>
      <c r="AF13" s="5">
        <f t="shared" si="0"/>
        <v>0</v>
      </c>
      <c r="AG13" s="5">
        <f t="shared" si="0"/>
        <v>0</v>
      </c>
      <c r="AH13" s="5">
        <f t="shared" si="0"/>
        <v>0</v>
      </c>
      <c r="AI13" s="10" t="e">
        <f>IF(G13=0,0,(VLOOKUP(G13,#REF!,69,FALSE))/U13)</f>
        <v>#REF!</v>
      </c>
      <c r="AJ13" s="10" t="e">
        <f>IF(H13=0,0,(VLOOKUP(H13,#REF!,69,FALSE))/V13)</f>
        <v>#REF!</v>
      </c>
      <c r="AK13" s="10" t="e">
        <f>IF(I13=0,0,(VLOOKUP(I13,#REF!,69,FALSE))/W13)</f>
        <v>#REF!</v>
      </c>
      <c r="AL13" s="10">
        <f>IF(J13=0,0,(VLOOKUP(J13,#REF!,69,FALSE))/X13)</f>
        <v>0</v>
      </c>
      <c r="AM13" s="10">
        <f>IF(K13=0,0,(VLOOKUP(K13,#REF!,69,FALSE))/Y13)</f>
        <v>0</v>
      </c>
      <c r="AN13" s="10">
        <f>IF(L13=0,0,(VLOOKUP(L13,#REF!,69,FALSE))/Z13)</f>
        <v>0</v>
      </c>
      <c r="AO13" s="10">
        <f>IF(M13=0,0,(VLOOKUP(M13,#REF!,69,FALSE))/AA13)</f>
        <v>0</v>
      </c>
      <c r="AP13" s="10">
        <f>IF(N13=0,0,(VLOOKUP(N13,#REF!,69,FALSE))/AB13)</f>
        <v>0</v>
      </c>
      <c r="AQ13" s="10">
        <f>IF(O13=0,0,(VLOOKUP(O13,#REF!,69,FALSE))/AC13)</f>
        <v>0</v>
      </c>
      <c r="AR13" s="10">
        <f>IF(P13=0,0,(VLOOKUP(P13,#REF!,69,FALSE))/AD13)</f>
        <v>0</v>
      </c>
      <c r="AS13" s="10">
        <f>IF(Q13=0,0,(VLOOKUP(Q13,#REF!,69,FALSE))/AE13)</f>
        <v>0</v>
      </c>
      <c r="AT13" s="10">
        <f>IF(R13=0,0,(VLOOKUP(R13,#REF!,69,FALSE))/AF13)</f>
        <v>0</v>
      </c>
      <c r="AU13" s="10">
        <f>IF(S13=0,0,(VLOOKUP(S13,#REF!,69,FALSE))/AG13)</f>
        <v>0</v>
      </c>
      <c r="AV13" s="10">
        <f>IF(T13=0,0,(VLOOKUP(T13,#REF!,69,FALSE))/AH13)</f>
        <v>0</v>
      </c>
      <c r="AW13" s="11" t="e">
        <f t="shared" si="2"/>
        <v>#REF!</v>
      </c>
      <c r="AX13" s="10" t="e">
        <f>IF(G13=0,0,(VLOOKUP(G13,#REF!,91,FALSE))/U13)</f>
        <v>#REF!</v>
      </c>
      <c r="AY13" s="10" t="e">
        <f>IF(H13=0,0,(VLOOKUP(H13,#REF!,91,FALSE))/V13)</f>
        <v>#REF!</v>
      </c>
      <c r="AZ13" s="10" t="e">
        <f>IF(I13=0,0,(VLOOKUP(I13,#REF!,91,FALSE))/W13)</f>
        <v>#REF!</v>
      </c>
      <c r="BA13" s="10">
        <f>IF(J13=0,0,(VLOOKUP(J13,#REF!,91,FALSE))/X13)</f>
        <v>0</v>
      </c>
      <c r="BB13" s="10">
        <f>IF(K13=0,0,(VLOOKUP(K13,#REF!,91,FALSE))/Y13)</f>
        <v>0</v>
      </c>
      <c r="BC13" s="10">
        <f>IF(L13=0,0,(VLOOKUP(L13,#REF!,91,FALSE))/Z13)</f>
        <v>0</v>
      </c>
      <c r="BD13" s="10">
        <f>IF(M13=0,0,(VLOOKUP(M13,#REF!,91,FALSE))/AA13)</f>
        <v>0</v>
      </c>
      <c r="BE13" s="10">
        <f>IF(N13=0,0,(VLOOKUP(N13,#REF!,91,FALSE))/AB13)</f>
        <v>0</v>
      </c>
      <c r="BF13" s="10">
        <f>IF(O13=0,0,(VLOOKUP(O13,#REF!,91,FALSE))/AC13)</f>
        <v>0</v>
      </c>
      <c r="BG13" s="10">
        <f>IF(P13=0,0,(VLOOKUP(P13,#REF!,91,FALSE))/AD13)</f>
        <v>0</v>
      </c>
      <c r="BH13" s="10">
        <f>IF(Q13=0,0,(VLOOKUP(Q13,#REF!,91,FALSE))/AE13)</f>
        <v>0</v>
      </c>
      <c r="BI13" s="10">
        <f>IF(R13=0,0,(VLOOKUP(R13,#REF!,91,FALSE))/AF13)</f>
        <v>0</v>
      </c>
      <c r="BJ13" s="10">
        <f>IF(S13=0,0,(VLOOKUP(S13,#REF!,91,FALSE))/AG13)</f>
        <v>0</v>
      </c>
      <c r="BK13" s="10">
        <f>IF(T13=0,0,(VLOOKUP(T13,#REF!,91,FALSE))/AH13)</f>
        <v>0</v>
      </c>
      <c r="BL13" s="11" t="e">
        <f t="shared" si="3"/>
        <v>#REF!</v>
      </c>
    </row>
    <row r="14" spans="1:64">
      <c r="A14" s="5">
        <v>11</v>
      </c>
      <c r="B14" s="9" t="s">
        <v>110</v>
      </c>
      <c r="C14" s="9" t="s">
        <v>31</v>
      </c>
      <c r="D14" s="5" t="e">
        <f>VLOOKUP($B14,#REF!,4,FALSE)</f>
        <v>#REF!</v>
      </c>
      <c r="E14" s="5" t="e">
        <f>VLOOKUP($B14,#REF!,5,FALSE)</f>
        <v>#REF!</v>
      </c>
      <c r="F14" s="5" t="s">
        <v>11</v>
      </c>
      <c r="G14" s="5" t="s">
        <v>68</v>
      </c>
      <c r="H14" s="5" t="s">
        <v>71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f t="shared" si="1"/>
        <v>2</v>
      </c>
      <c r="V14" s="5">
        <f t="shared" si="0"/>
        <v>2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  <c r="AB14" s="5">
        <f t="shared" si="0"/>
        <v>0</v>
      </c>
      <c r="AC14" s="5">
        <f t="shared" si="0"/>
        <v>0</v>
      </c>
      <c r="AD14" s="5">
        <f t="shared" si="0"/>
        <v>0</v>
      </c>
      <c r="AE14" s="5">
        <f t="shared" si="0"/>
        <v>0</v>
      </c>
      <c r="AF14" s="5">
        <f t="shared" si="0"/>
        <v>0</v>
      </c>
      <c r="AG14" s="5">
        <f t="shared" si="0"/>
        <v>0</v>
      </c>
      <c r="AH14" s="5">
        <f t="shared" si="0"/>
        <v>0</v>
      </c>
      <c r="AI14" s="10" t="e">
        <f>IF(G14=0,0,(VLOOKUP(G14,#REF!,69,FALSE))/U14)</f>
        <v>#REF!</v>
      </c>
      <c r="AJ14" s="10" t="e">
        <f>IF(H14=0,0,(VLOOKUP(H14,#REF!,69,FALSE))/V14)</f>
        <v>#REF!</v>
      </c>
      <c r="AK14" s="10">
        <f>IF(I14=0,0,(VLOOKUP(I14,#REF!,69,FALSE))/W14)</f>
        <v>0</v>
      </c>
      <c r="AL14" s="10">
        <f>IF(J14=0,0,(VLOOKUP(J14,#REF!,69,FALSE))/X14)</f>
        <v>0</v>
      </c>
      <c r="AM14" s="10">
        <f>IF(K14=0,0,(VLOOKUP(K14,#REF!,69,FALSE))/Y14)</f>
        <v>0</v>
      </c>
      <c r="AN14" s="10">
        <f>IF(L14=0,0,(VLOOKUP(L14,#REF!,69,FALSE))/Z14)</f>
        <v>0</v>
      </c>
      <c r="AO14" s="10">
        <f>IF(M14=0,0,(VLOOKUP(M14,#REF!,69,FALSE))/AA14)</f>
        <v>0</v>
      </c>
      <c r="AP14" s="10">
        <f>IF(N14=0,0,(VLOOKUP(N14,#REF!,69,FALSE))/AB14)</f>
        <v>0</v>
      </c>
      <c r="AQ14" s="10">
        <f>IF(O14=0,0,(VLOOKUP(O14,#REF!,69,FALSE))/AC14)</f>
        <v>0</v>
      </c>
      <c r="AR14" s="10">
        <f>IF(P14=0,0,(VLOOKUP(P14,#REF!,69,FALSE))/AD14)</f>
        <v>0</v>
      </c>
      <c r="AS14" s="10">
        <f>IF(Q14=0,0,(VLOOKUP(Q14,#REF!,69,FALSE))/AE14)</f>
        <v>0</v>
      </c>
      <c r="AT14" s="10">
        <f>IF(R14=0,0,(VLOOKUP(R14,#REF!,69,FALSE))/AF14)</f>
        <v>0</v>
      </c>
      <c r="AU14" s="10">
        <f>IF(S14=0,0,(VLOOKUP(S14,#REF!,69,FALSE))/AG14)</f>
        <v>0</v>
      </c>
      <c r="AV14" s="10">
        <f>IF(T14=0,0,(VLOOKUP(T14,#REF!,69,FALSE))/AH14)</f>
        <v>0</v>
      </c>
      <c r="AW14" s="11" t="e">
        <f t="shared" si="2"/>
        <v>#REF!</v>
      </c>
      <c r="AX14" s="10" t="e">
        <f>IF(G14=0,0,(VLOOKUP(G14,#REF!,91,FALSE))/U14)</f>
        <v>#REF!</v>
      </c>
      <c r="AY14" s="10" t="e">
        <f>IF(H14=0,0,(VLOOKUP(H14,#REF!,91,FALSE))/V14)</f>
        <v>#REF!</v>
      </c>
      <c r="AZ14" s="10">
        <f>IF(I14=0,0,(VLOOKUP(I14,#REF!,91,FALSE))/W14)</f>
        <v>0</v>
      </c>
      <c r="BA14" s="10">
        <f>IF(J14=0,0,(VLOOKUP(J14,#REF!,91,FALSE))/X14)</f>
        <v>0</v>
      </c>
      <c r="BB14" s="10">
        <f>IF(K14=0,0,(VLOOKUP(K14,#REF!,91,FALSE))/Y14)</f>
        <v>0</v>
      </c>
      <c r="BC14" s="10">
        <f>IF(L14=0,0,(VLOOKUP(L14,#REF!,91,FALSE))/Z14)</f>
        <v>0</v>
      </c>
      <c r="BD14" s="10">
        <f>IF(M14=0,0,(VLOOKUP(M14,#REF!,91,FALSE))/AA14)</f>
        <v>0</v>
      </c>
      <c r="BE14" s="10">
        <f>IF(N14=0,0,(VLOOKUP(N14,#REF!,91,FALSE))/AB14)</f>
        <v>0</v>
      </c>
      <c r="BF14" s="10">
        <f>IF(O14=0,0,(VLOOKUP(O14,#REF!,91,FALSE))/AC14)</f>
        <v>0</v>
      </c>
      <c r="BG14" s="10">
        <f>IF(P14=0,0,(VLOOKUP(P14,#REF!,91,FALSE))/AD14)</f>
        <v>0</v>
      </c>
      <c r="BH14" s="10">
        <f>IF(Q14=0,0,(VLOOKUP(Q14,#REF!,91,FALSE))/AE14)</f>
        <v>0</v>
      </c>
      <c r="BI14" s="10">
        <f>IF(R14=0,0,(VLOOKUP(R14,#REF!,91,FALSE))/AF14)</f>
        <v>0</v>
      </c>
      <c r="BJ14" s="10">
        <f>IF(S14=0,0,(VLOOKUP(S14,#REF!,91,FALSE))/AG14)</f>
        <v>0</v>
      </c>
      <c r="BK14" s="10">
        <f>IF(T14=0,0,(VLOOKUP(T14,#REF!,91,FALSE))/AH14)</f>
        <v>0</v>
      </c>
      <c r="BL14" s="11" t="e">
        <f t="shared" si="3"/>
        <v>#REF!</v>
      </c>
    </row>
    <row r="15" spans="1:64">
      <c r="A15" s="5">
        <v>12</v>
      </c>
      <c r="B15" s="9" t="s">
        <v>111</v>
      </c>
      <c r="C15" s="9" t="s">
        <v>31</v>
      </c>
      <c r="D15" s="5" t="e">
        <f>VLOOKUP($B15,#REF!,4,FALSE)</f>
        <v>#REF!</v>
      </c>
      <c r="E15" s="5" t="e">
        <f>VLOOKUP($B15,#REF!,5,FALSE)</f>
        <v>#REF!</v>
      </c>
      <c r="F15" s="5" t="s">
        <v>11</v>
      </c>
      <c r="G15" s="5" t="s">
        <v>71</v>
      </c>
      <c r="H15" s="5" t="s">
        <v>73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f t="shared" si="1"/>
        <v>2</v>
      </c>
      <c r="V15" s="5">
        <f t="shared" si="0"/>
        <v>3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  <c r="AB15" s="5">
        <f t="shared" si="0"/>
        <v>0</v>
      </c>
      <c r="AC15" s="5">
        <f t="shared" si="0"/>
        <v>0</v>
      </c>
      <c r="AD15" s="5">
        <f t="shared" si="0"/>
        <v>0</v>
      </c>
      <c r="AE15" s="5">
        <f t="shared" si="0"/>
        <v>0</v>
      </c>
      <c r="AF15" s="5">
        <f t="shared" si="0"/>
        <v>0</v>
      </c>
      <c r="AG15" s="5">
        <f t="shared" si="0"/>
        <v>0</v>
      </c>
      <c r="AH15" s="5">
        <f t="shared" si="0"/>
        <v>0</v>
      </c>
      <c r="AI15" s="10" t="e">
        <f>IF(G15=0,0,(VLOOKUP(G15,#REF!,69,FALSE))/U15)</f>
        <v>#REF!</v>
      </c>
      <c r="AJ15" s="10" t="e">
        <f>IF(H15=0,0,(VLOOKUP(H15,#REF!,69,FALSE))/V15)</f>
        <v>#REF!</v>
      </c>
      <c r="AK15" s="10">
        <f>IF(I15=0,0,(VLOOKUP(I15,#REF!,69,FALSE))/W15)</f>
        <v>0</v>
      </c>
      <c r="AL15" s="10">
        <f>IF(J15=0,0,(VLOOKUP(J15,#REF!,69,FALSE))/X15)</f>
        <v>0</v>
      </c>
      <c r="AM15" s="10">
        <f>IF(K15=0,0,(VLOOKUP(K15,#REF!,69,FALSE))/Y15)</f>
        <v>0</v>
      </c>
      <c r="AN15" s="10">
        <f>IF(L15=0,0,(VLOOKUP(L15,#REF!,69,FALSE))/Z15)</f>
        <v>0</v>
      </c>
      <c r="AO15" s="10">
        <f>IF(M15=0,0,(VLOOKUP(M15,#REF!,69,FALSE))/AA15)</f>
        <v>0</v>
      </c>
      <c r="AP15" s="10">
        <f>IF(N15=0,0,(VLOOKUP(N15,#REF!,69,FALSE))/AB15)</f>
        <v>0</v>
      </c>
      <c r="AQ15" s="10">
        <f>IF(O15=0,0,(VLOOKUP(O15,#REF!,69,FALSE))/AC15)</f>
        <v>0</v>
      </c>
      <c r="AR15" s="10">
        <f>IF(P15=0,0,(VLOOKUP(P15,#REF!,69,FALSE))/AD15)</f>
        <v>0</v>
      </c>
      <c r="AS15" s="10">
        <f>IF(Q15=0,0,(VLOOKUP(Q15,#REF!,69,FALSE))/AE15)</f>
        <v>0</v>
      </c>
      <c r="AT15" s="10">
        <f>IF(R15=0,0,(VLOOKUP(R15,#REF!,69,FALSE))/AF15)</f>
        <v>0</v>
      </c>
      <c r="AU15" s="10">
        <f>IF(S15=0,0,(VLOOKUP(S15,#REF!,69,FALSE))/AG15)</f>
        <v>0</v>
      </c>
      <c r="AV15" s="10">
        <f>IF(T15=0,0,(VLOOKUP(T15,#REF!,69,FALSE))/AH15)</f>
        <v>0</v>
      </c>
      <c r="AW15" s="11" t="e">
        <f t="shared" si="2"/>
        <v>#REF!</v>
      </c>
      <c r="AX15" s="10" t="e">
        <f>IF(G15=0,0,(VLOOKUP(G15,#REF!,91,FALSE))/U15)</f>
        <v>#REF!</v>
      </c>
      <c r="AY15" s="10" t="e">
        <f>IF(H15=0,0,(VLOOKUP(H15,#REF!,91,FALSE))/V15)</f>
        <v>#REF!</v>
      </c>
      <c r="AZ15" s="10">
        <f>IF(I15=0,0,(VLOOKUP(I15,#REF!,91,FALSE))/W15)</f>
        <v>0</v>
      </c>
      <c r="BA15" s="10">
        <f>IF(J15=0,0,(VLOOKUP(J15,#REF!,91,FALSE))/X15)</f>
        <v>0</v>
      </c>
      <c r="BB15" s="10">
        <f>IF(K15=0,0,(VLOOKUP(K15,#REF!,91,FALSE))/Y15)</f>
        <v>0</v>
      </c>
      <c r="BC15" s="10">
        <f>IF(L15=0,0,(VLOOKUP(L15,#REF!,91,FALSE))/Z15)</f>
        <v>0</v>
      </c>
      <c r="BD15" s="10">
        <f>IF(M15=0,0,(VLOOKUP(M15,#REF!,91,FALSE))/AA15)</f>
        <v>0</v>
      </c>
      <c r="BE15" s="10">
        <f>IF(N15=0,0,(VLOOKUP(N15,#REF!,91,FALSE))/AB15)</f>
        <v>0</v>
      </c>
      <c r="BF15" s="10">
        <f>IF(O15=0,0,(VLOOKUP(O15,#REF!,91,FALSE))/AC15)</f>
        <v>0</v>
      </c>
      <c r="BG15" s="10">
        <f>IF(P15=0,0,(VLOOKUP(P15,#REF!,91,FALSE))/AD15)</f>
        <v>0</v>
      </c>
      <c r="BH15" s="10">
        <f>IF(Q15=0,0,(VLOOKUP(Q15,#REF!,91,FALSE))/AE15)</f>
        <v>0</v>
      </c>
      <c r="BI15" s="10">
        <f>IF(R15=0,0,(VLOOKUP(R15,#REF!,91,FALSE))/AF15)</f>
        <v>0</v>
      </c>
      <c r="BJ15" s="10">
        <f>IF(S15=0,0,(VLOOKUP(S15,#REF!,91,FALSE))/AG15)</f>
        <v>0</v>
      </c>
      <c r="BK15" s="10">
        <f>IF(T15=0,0,(VLOOKUP(T15,#REF!,91,FALSE))/AH15)</f>
        <v>0</v>
      </c>
      <c r="BL15" s="11" t="e">
        <f t="shared" si="3"/>
        <v>#REF!</v>
      </c>
    </row>
    <row r="16" spans="1:64">
      <c r="A16" s="5">
        <v>13</v>
      </c>
      <c r="B16" s="9" t="s">
        <v>112</v>
      </c>
      <c r="C16" s="9" t="s">
        <v>31</v>
      </c>
      <c r="D16" s="5" t="e">
        <f>VLOOKUP($B16,#REF!,4,FALSE)</f>
        <v>#REF!</v>
      </c>
      <c r="E16" s="5" t="e">
        <f>VLOOKUP($B16,#REF!,5,FALSE)</f>
        <v>#REF!</v>
      </c>
      <c r="F16" s="5" t="s">
        <v>11</v>
      </c>
      <c r="G16" s="5" t="s">
        <v>0</v>
      </c>
      <c r="H16" s="5" t="s">
        <v>9</v>
      </c>
      <c r="I16" s="5" t="s">
        <v>74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f t="shared" si="1"/>
        <v>2</v>
      </c>
      <c r="V16" s="5">
        <f t="shared" si="0"/>
        <v>2</v>
      </c>
      <c r="W16" s="5">
        <f t="shared" si="0"/>
        <v>2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5">
        <f t="shared" si="0"/>
        <v>0</v>
      </c>
      <c r="AD16" s="5">
        <f t="shared" si="0"/>
        <v>0</v>
      </c>
      <c r="AE16" s="5">
        <f t="shared" si="0"/>
        <v>0</v>
      </c>
      <c r="AF16" s="5">
        <f t="shared" si="0"/>
        <v>0</v>
      </c>
      <c r="AG16" s="5">
        <f t="shared" si="0"/>
        <v>0</v>
      </c>
      <c r="AH16" s="5">
        <f t="shared" si="0"/>
        <v>0</v>
      </c>
      <c r="AI16" s="10" t="e">
        <f>IF(G16=0,0,(VLOOKUP(G16,#REF!,69,FALSE))/U16)</f>
        <v>#REF!</v>
      </c>
      <c r="AJ16" s="10" t="e">
        <f>IF(H16=0,0,(VLOOKUP(H16,#REF!,69,FALSE))/V16)</f>
        <v>#REF!</v>
      </c>
      <c r="AK16" s="10" t="e">
        <f>IF(I16=0,0,(VLOOKUP(I16,#REF!,69,FALSE))/W16)</f>
        <v>#REF!</v>
      </c>
      <c r="AL16" s="10">
        <f>IF(J16=0,0,(VLOOKUP(J16,#REF!,69,FALSE))/X16)</f>
        <v>0</v>
      </c>
      <c r="AM16" s="10">
        <f>IF(K16=0,0,(VLOOKUP(K16,#REF!,69,FALSE))/Y16)</f>
        <v>0</v>
      </c>
      <c r="AN16" s="10">
        <f>IF(L16=0,0,(VLOOKUP(L16,#REF!,69,FALSE))/Z16)</f>
        <v>0</v>
      </c>
      <c r="AO16" s="10">
        <f>IF(M16=0,0,(VLOOKUP(M16,#REF!,69,FALSE))/AA16)</f>
        <v>0</v>
      </c>
      <c r="AP16" s="10">
        <f>IF(N16=0,0,(VLOOKUP(N16,#REF!,69,FALSE))/AB16)</f>
        <v>0</v>
      </c>
      <c r="AQ16" s="10">
        <f>IF(O16=0,0,(VLOOKUP(O16,#REF!,69,FALSE))/AC16)</f>
        <v>0</v>
      </c>
      <c r="AR16" s="10">
        <f>IF(P16=0,0,(VLOOKUP(P16,#REF!,69,FALSE))/AD16)</f>
        <v>0</v>
      </c>
      <c r="AS16" s="10">
        <f>IF(Q16=0,0,(VLOOKUP(Q16,#REF!,69,FALSE))/AE16)</f>
        <v>0</v>
      </c>
      <c r="AT16" s="10">
        <f>IF(R16=0,0,(VLOOKUP(R16,#REF!,69,FALSE))/AF16)</f>
        <v>0</v>
      </c>
      <c r="AU16" s="10">
        <f>IF(S16=0,0,(VLOOKUP(S16,#REF!,69,FALSE))/AG16)</f>
        <v>0</v>
      </c>
      <c r="AV16" s="10">
        <f>IF(T16=0,0,(VLOOKUP(T16,#REF!,69,FALSE))/AH16)</f>
        <v>0</v>
      </c>
      <c r="AW16" s="11" t="e">
        <f t="shared" si="2"/>
        <v>#REF!</v>
      </c>
      <c r="AX16" s="10" t="e">
        <f>IF(G16=0,0,(VLOOKUP(G16,#REF!,91,FALSE))/U16)</f>
        <v>#REF!</v>
      </c>
      <c r="AY16" s="10" t="e">
        <f>IF(H16=0,0,(VLOOKUP(H16,#REF!,91,FALSE))/V16)</f>
        <v>#REF!</v>
      </c>
      <c r="AZ16" s="10" t="e">
        <f>IF(I16=0,0,(VLOOKUP(I16,#REF!,91,FALSE))/W16)</f>
        <v>#REF!</v>
      </c>
      <c r="BA16" s="10">
        <f>IF(J16=0,0,(VLOOKUP(J16,#REF!,91,FALSE))/X16)</f>
        <v>0</v>
      </c>
      <c r="BB16" s="10">
        <f>IF(K16=0,0,(VLOOKUP(K16,#REF!,91,FALSE))/Y16)</f>
        <v>0</v>
      </c>
      <c r="BC16" s="10">
        <f>IF(L16=0,0,(VLOOKUP(L16,#REF!,91,FALSE))/Z16)</f>
        <v>0</v>
      </c>
      <c r="BD16" s="10">
        <f>IF(M16=0,0,(VLOOKUP(M16,#REF!,91,FALSE))/AA16)</f>
        <v>0</v>
      </c>
      <c r="BE16" s="10">
        <f>IF(N16=0,0,(VLOOKUP(N16,#REF!,91,FALSE))/AB16)</f>
        <v>0</v>
      </c>
      <c r="BF16" s="10">
        <f>IF(O16=0,0,(VLOOKUP(O16,#REF!,91,FALSE))/AC16)</f>
        <v>0</v>
      </c>
      <c r="BG16" s="10">
        <f>IF(P16=0,0,(VLOOKUP(P16,#REF!,91,FALSE))/AD16)</f>
        <v>0</v>
      </c>
      <c r="BH16" s="10">
        <f>IF(Q16=0,0,(VLOOKUP(Q16,#REF!,91,FALSE))/AE16)</f>
        <v>0</v>
      </c>
      <c r="BI16" s="10">
        <f>IF(R16=0,0,(VLOOKUP(R16,#REF!,91,FALSE))/AF16)</f>
        <v>0</v>
      </c>
      <c r="BJ16" s="10">
        <f>IF(S16=0,0,(VLOOKUP(S16,#REF!,91,FALSE))/AG16)</f>
        <v>0</v>
      </c>
      <c r="BK16" s="10">
        <f>IF(T16=0,0,(VLOOKUP(T16,#REF!,91,FALSE))/AH16)</f>
        <v>0</v>
      </c>
      <c r="BL16" s="11" t="e">
        <f t="shared" si="3"/>
        <v>#REF!</v>
      </c>
    </row>
    <row r="17" spans="1:64">
      <c r="A17" s="5">
        <v>14</v>
      </c>
      <c r="B17" s="9" t="s">
        <v>113</v>
      </c>
      <c r="C17" s="9" t="s">
        <v>31</v>
      </c>
      <c r="D17" s="5" t="e">
        <f>VLOOKUP($B17,#REF!,4,FALSE)</f>
        <v>#REF!</v>
      </c>
      <c r="E17" s="5" t="e">
        <f>VLOOKUP($B17,#REF!,5,FALSE)</f>
        <v>#REF!</v>
      </c>
      <c r="F17" s="5" t="s">
        <v>11</v>
      </c>
      <c r="G17" s="5" t="s">
        <v>76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f t="shared" si="1"/>
        <v>3</v>
      </c>
      <c r="V17" s="5">
        <f t="shared" si="0"/>
        <v>0</v>
      </c>
      <c r="W17" s="5">
        <f t="shared" si="0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  <c r="AB17" s="5">
        <f t="shared" si="0"/>
        <v>0</v>
      </c>
      <c r="AC17" s="5">
        <f t="shared" si="0"/>
        <v>0</v>
      </c>
      <c r="AD17" s="5">
        <f t="shared" si="0"/>
        <v>0</v>
      </c>
      <c r="AE17" s="5">
        <f t="shared" si="0"/>
        <v>0</v>
      </c>
      <c r="AF17" s="5">
        <f t="shared" si="0"/>
        <v>0</v>
      </c>
      <c r="AG17" s="5">
        <f t="shared" si="0"/>
        <v>0</v>
      </c>
      <c r="AH17" s="5">
        <f t="shared" si="0"/>
        <v>0</v>
      </c>
      <c r="AI17" s="10" t="e">
        <f>IF(G17=0,0,(VLOOKUP(G17,#REF!,69,FALSE))/U17)</f>
        <v>#REF!</v>
      </c>
      <c r="AJ17" s="10">
        <f>IF(H17=0,0,(VLOOKUP(H17,#REF!,69,FALSE))/V17)</f>
        <v>0</v>
      </c>
      <c r="AK17" s="10">
        <f>IF(I17=0,0,(VLOOKUP(I17,#REF!,69,FALSE))/W17)</f>
        <v>0</v>
      </c>
      <c r="AL17" s="10">
        <f>IF(J17=0,0,(VLOOKUP(J17,#REF!,69,FALSE))/X17)</f>
        <v>0</v>
      </c>
      <c r="AM17" s="10">
        <f>IF(K17=0,0,(VLOOKUP(K17,#REF!,69,FALSE))/Y17)</f>
        <v>0</v>
      </c>
      <c r="AN17" s="10">
        <f>IF(L17=0,0,(VLOOKUP(L17,#REF!,69,FALSE))/Z17)</f>
        <v>0</v>
      </c>
      <c r="AO17" s="10">
        <f>IF(M17=0,0,(VLOOKUP(M17,#REF!,69,FALSE))/AA17)</f>
        <v>0</v>
      </c>
      <c r="AP17" s="10">
        <f>IF(N17=0,0,(VLOOKUP(N17,#REF!,69,FALSE))/AB17)</f>
        <v>0</v>
      </c>
      <c r="AQ17" s="10">
        <f>IF(O17=0,0,(VLOOKUP(O17,#REF!,69,FALSE))/AC17)</f>
        <v>0</v>
      </c>
      <c r="AR17" s="10">
        <f>IF(P17=0,0,(VLOOKUP(P17,#REF!,69,FALSE))/AD17)</f>
        <v>0</v>
      </c>
      <c r="AS17" s="10">
        <f>IF(Q17=0,0,(VLOOKUP(Q17,#REF!,69,FALSE))/AE17)</f>
        <v>0</v>
      </c>
      <c r="AT17" s="10">
        <f>IF(R17=0,0,(VLOOKUP(R17,#REF!,69,FALSE))/AF17)</f>
        <v>0</v>
      </c>
      <c r="AU17" s="10">
        <f>IF(S17=0,0,(VLOOKUP(S17,#REF!,69,FALSE))/AG17)</f>
        <v>0</v>
      </c>
      <c r="AV17" s="10">
        <f>IF(T17=0,0,(VLOOKUP(T17,#REF!,69,FALSE))/AH17)</f>
        <v>0</v>
      </c>
      <c r="AW17" s="11" t="e">
        <f t="shared" si="2"/>
        <v>#REF!</v>
      </c>
      <c r="AX17" s="10" t="e">
        <f>IF(G17=0,0,(VLOOKUP(G17,#REF!,91,FALSE))/U17)</f>
        <v>#REF!</v>
      </c>
      <c r="AY17" s="10">
        <f>IF(H17=0,0,(VLOOKUP(H17,#REF!,91,FALSE))/V17)</f>
        <v>0</v>
      </c>
      <c r="AZ17" s="10">
        <f>IF(I17=0,0,(VLOOKUP(I17,#REF!,91,FALSE))/W17)</f>
        <v>0</v>
      </c>
      <c r="BA17" s="10">
        <f>IF(J17=0,0,(VLOOKUP(J17,#REF!,91,FALSE))/X17)</f>
        <v>0</v>
      </c>
      <c r="BB17" s="10">
        <f>IF(K17=0,0,(VLOOKUP(K17,#REF!,91,FALSE))/Y17)</f>
        <v>0</v>
      </c>
      <c r="BC17" s="10">
        <f>IF(L17=0,0,(VLOOKUP(L17,#REF!,91,FALSE))/Z17)</f>
        <v>0</v>
      </c>
      <c r="BD17" s="10">
        <f>IF(M17=0,0,(VLOOKUP(M17,#REF!,91,FALSE))/AA17)</f>
        <v>0</v>
      </c>
      <c r="BE17" s="10">
        <f>IF(N17=0,0,(VLOOKUP(N17,#REF!,91,FALSE))/AB17)</f>
        <v>0</v>
      </c>
      <c r="BF17" s="10">
        <f>IF(O17=0,0,(VLOOKUP(O17,#REF!,91,FALSE))/AC17)</f>
        <v>0</v>
      </c>
      <c r="BG17" s="10">
        <f>IF(P17=0,0,(VLOOKUP(P17,#REF!,91,FALSE))/AD17)</f>
        <v>0</v>
      </c>
      <c r="BH17" s="10">
        <f>IF(Q17=0,0,(VLOOKUP(Q17,#REF!,91,FALSE))/AE17)</f>
        <v>0</v>
      </c>
      <c r="BI17" s="10">
        <f>IF(R17=0,0,(VLOOKUP(R17,#REF!,91,FALSE))/AF17)</f>
        <v>0</v>
      </c>
      <c r="BJ17" s="10">
        <f>IF(S17=0,0,(VLOOKUP(S17,#REF!,91,FALSE))/AG17)</f>
        <v>0</v>
      </c>
      <c r="BK17" s="10">
        <f>IF(T17=0,0,(VLOOKUP(T17,#REF!,91,FALSE))/AH17)</f>
        <v>0</v>
      </c>
      <c r="BL17" s="11" t="e">
        <f t="shared" si="3"/>
        <v>#REF!</v>
      </c>
    </row>
    <row r="18" spans="1:64">
      <c r="A18" s="5">
        <v>15</v>
      </c>
      <c r="B18" s="9" t="s">
        <v>114</v>
      </c>
      <c r="C18" s="9" t="s">
        <v>31</v>
      </c>
      <c r="D18" s="5" t="e">
        <f>VLOOKUP($B18,#REF!,4,FALSE)</f>
        <v>#REF!</v>
      </c>
      <c r="E18" s="5" t="e">
        <f>VLOOKUP($B18,#REF!,5,FALSE)</f>
        <v>#REF!</v>
      </c>
      <c r="F18" s="5" t="s">
        <v>11</v>
      </c>
      <c r="G18" s="5" t="s">
        <v>58</v>
      </c>
      <c r="H18" s="5" t="s">
        <v>0</v>
      </c>
      <c r="I18" s="5" t="s">
        <v>77</v>
      </c>
      <c r="J18" s="5" t="s">
        <v>78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f t="shared" si="1"/>
        <v>1</v>
      </c>
      <c r="V18" s="5">
        <f t="shared" si="0"/>
        <v>2</v>
      </c>
      <c r="W18" s="5">
        <f t="shared" si="0"/>
        <v>1</v>
      </c>
      <c r="X18" s="5">
        <f t="shared" si="0"/>
        <v>2</v>
      </c>
      <c r="Y18" s="5">
        <f t="shared" si="0"/>
        <v>0</v>
      </c>
      <c r="Z18" s="5">
        <f t="shared" si="0"/>
        <v>0</v>
      </c>
      <c r="AA18" s="5">
        <f t="shared" si="0"/>
        <v>0</v>
      </c>
      <c r="AB18" s="5">
        <f t="shared" si="0"/>
        <v>0</v>
      </c>
      <c r="AC18" s="5">
        <f t="shared" si="0"/>
        <v>0</v>
      </c>
      <c r="AD18" s="5">
        <f t="shared" si="0"/>
        <v>0</v>
      </c>
      <c r="AE18" s="5">
        <f t="shared" si="0"/>
        <v>0</v>
      </c>
      <c r="AF18" s="5">
        <f t="shared" si="0"/>
        <v>0</v>
      </c>
      <c r="AG18" s="5">
        <f t="shared" si="0"/>
        <v>0</v>
      </c>
      <c r="AH18" s="5">
        <f t="shared" si="0"/>
        <v>0</v>
      </c>
      <c r="AI18" s="10" t="e">
        <f>IF(G18=0,0,(VLOOKUP(G18,#REF!,69,FALSE))/U18)</f>
        <v>#REF!</v>
      </c>
      <c r="AJ18" s="10" t="e">
        <f>IF(H18=0,0,(VLOOKUP(H18,#REF!,69,FALSE))/V18)</f>
        <v>#REF!</v>
      </c>
      <c r="AK18" s="10" t="e">
        <f>IF(I18=0,0,(VLOOKUP(I18,#REF!,69,FALSE))/W18)</f>
        <v>#REF!</v>
      </c>
      <c r="AL18" s="10" t="e">
        <f>IF(J18=0,0,(VLOOKUP(J18,#REF!,69,FALSE))/X18)</f>
        <v>#REF!</v>
      </c>
      <c r="AM18" s="10">
        <f>IF(K18=0,0,(VLOOKUP(K18,#REF!,69,FALSE))/Y18)</f>
        <v>0</v>
      </c>
      <c r="AN18" s="10">
        <f>IF(L18=0,0,(VLOOKUP(L18,#REF!,69,FALSE))/Z18)</f>
        <v>0</v>
      </c>
      <c r="AO18" s="10">
        <f>IF(M18=0,0,(VLOOKUP(M18,#REF!,69,FALSE))/AA18)</f>
        <v>0</v>
      </c>
      <c r="AP18" s="10">
        <f>IF(N18=0,0,(VLOOKUP(N18,#REF!,69,FALSE))/AB18)</f>
        <v>0</v>
      </c>
      <c r="AQ18" s="10">
        <f>IF(O18=0,0,(VLOOKUP(O18,#REF!,69,FALSE))/AC18)</f>
        <v>0</v>
      </c>
      <c r="AR18" s="10">
        <f>IF(P18=0,0,(VLOOKUP(P18,#REF!,69,FALSE))/AD18)</f>
        <v>0</v>
      </c>
      <c r="AS18" s="10">
        <f>IF(Q18=0,0,(VLOOKUP(Q18,#REF!,69,FALSE))/AE18)</f>
        <v>0</v>
      </c>
      <c r="AT18" s="10">
        <f>IF(R18=0,0,(VLOOKUP(R18,#REF!,69,FALSE))/AF18)</f>
        <v>0</v>
      </c>
      <c r="AU18" s="10">
        <f>IF(S18=0,0,(VLOOKUP(S18,#REF!,69,FALSE))/AG18)</f>
        <v>0</v>
      </c>
      <c r="AV18" s="10">
        <f>IF(T18=0,0,(VLOOKUP(T18,#REF!,69,FALSE))/AH18)</f>
        <v>0</v>
      </c>
      <c r="AW18" s="11" t="e">
        <f t="shared" si="2"/>
        <v>#REF!</v>
      </c>
      <c r="AX18" s="10" t="e">
        <f>IF(G18=0,0,(VLOOKUP(G18,#REF!,91,FALSE))/U18)</f>
        <v>#REF!</v>
      </c>
      <c r="AY18" s="10" t="e">
        <f>IF(H18=0,0,(VLOOKUP(H18,#REF!,91,FALSE))/V18)</f>
        <v>#REF!</v>
      </c>
      <c r="AZ18" s="10" t="e">
        <f>IF(I18=0,0,(VLOOKUP(I18,#REF!,91,FALSE))/W18)</f>
        <v>#REF!</v>
      </c>
      <c r="BA18" s="10" t="e">
        <f>IF(J18=0,0,(VLOOKUP(J18,#REF!,91,FALSE))/X18)</f>
        <v>#REF!</v>
      </c>
      <c r="BB18" s="10">
        <f>IF(K18=0,0,(VLOOKUP(K18,#REF!,91,FALSE))/Y18)</f>
        <v>0</v>
      </c>
      <c r="BC18" s="10">
        <f>IF(L18=0,0,(VLOOKUP(L18,#REF!,91,FALSE))/Z18)</f>
        <v>0</v>
      </c>
      <c r="BD18" s="10">
        <f>IF(M18=0,0,(VLOOKUP(M18,#REF!,91,FALSE))/AA18)</f>
        <v>0</v>
      </c>
      <c r="BE18" s="10">
        <f>IF(N18=0,0,(VLOOKUP(N18,#REF!,91,FALSE))/AB18)</f>
        <v>0</v>
      </c>
      <c r="BF18" s="10">
        <f>IF(O18=0,0,(VLOOKUP(O18,#REF!,91,FALSE))/AC18)</f>
        <v>0</v>
      </c>
      <c r="BG18" s="10">
        <f>IF(P18=0,0,(VLOOKUP(P18,#REF!,91,FALSE))/AD18)</f>
        <v>0</v>
      </c>
      <c r="BH18" s="10">
        <f>IF(Q18=0,0,(VLOOKUP(Q18,#REF!,91,FALSE))/AE18)</f>
        <v>0</v>
      </c>
      <c r="BI18" s="10">
        <f>IF(R18=0,0,(VLOOKUP(R18,#REF!,91,FALSE))/AF18)</f>
        <v>0</v>
      </c>
      <c r="BJ18" s="10">
        <f>IF(S18=0,0,(VLOOKUP(S18,#REF!,91,FALSE))/AG18)</f>
        <v>0</v>
      </c>
      <c r="BK18" s="10">
        <f>IF(T18=0,0,(VLOOKUP(T18,#REF!,91,FALSE))/AH18)</f>
        <v>0</v>
      </c>
      <c r="BL18" s="11" t="e">
        <f t="shared" si="3"/>
        <v>#REF!</v>
      </c>
    </row>
    <row r="19" spans="1:64">
      <c r="A19" s="5">
        <v>16</v>
      </c>
      <c r="B19" s="9" t="s">
        <v>115</v>
      </c>
      <c r="C19" s="9" t="s">
        <v>31</v>
      </c>
      <c r="D19" s="5" t="e">
        <f>VLOOKUP($B19,#REF!,4,FALSE)</f>
        <v>#REF!</v>
      </c>
      <c r="E19" s="5" t="e">
        <f>VLOOKUP($B19,#REF!,5,FALSE)</f>
        <v>#REF!</v>
      </c>
      <c r="F19" s="5" t="s">
        <v>11</v>
      </c>
      <c r="G19" s="5" t="s">
        <v>61</v>
      </c>
      <c r="H19" s="5" t="s">
        <v>57</v>
      </c>
      <c r="I19" s="5" t="s">
        <v>78</v>
      </c>
      <c r="J19" s="5" t="s">
        <v>106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f t="shared" si="1"/>
        <v>1</v>
      </c>
      <c r="V19" s="5">
        <f t="shared" si="0"/>
        <v>1</v>
      </c>
      <c r="W19" s="5">
        <f t="shared" si="0"/>
        <v>2</v>
      </c>
      <c r="X19" s="5">
        <f t="shared" si="0"/>
        <v>1</v>
      </c>
      <c r="Y19" s="5">
        <f t="shared" si="0"/>
        <v>0</v>
      </c>
      <c r="Z19" s="5">
        <f t="shared" si="0"/>
        <v>0</v>
      </c>
      <c r="AA19" s="5">
        <f t="shared" si="0"/>
        <v>0</v>
      </c>
      <c r="AB19" s="5">
        <f t="shared" si="0"/>
        <v>0</v>
      </c>
      <c r="AC19" s="5">
        <f t="shared" si="0"/>
        <v>0</v>
      </c>
      <c r="AD19" s="5">
        <f t="shared" si="0"/>
        <v>0</v>
      </c>
      <c r="AE19" s="5">
        <f t="shared" si="0"/>
        <v>0</v>
      </c>
      <c r="AF19" s="5">
        <f t="shared" si="0"/>
        <v>0</v>
      </c>
      <c r="AG19" s="5">
        <f t="shared" si="0"/>
        <v>0</v>
      </c>
      <c r="AH19" s="5">
        <f t="shared" si="0"/>
        <v>0</v>
      </c>
      <c r="AI19" s="10" t="e">
        <f>IF(G19=0,0,(VLOOKUP(G19,#REF!,69,FALSE))/U19)</f>
        <v>#REF!</v>
      </c>
      <c r="AJ19" s="10" t="e">
        <f>IF(H19=0,0,(VLOOKUP(H19,#REF!,69,FALSE))/V19)</f>
        <v>#REF!</v>
      </c>
      <c r="AK19" s="10" t="e">
        <f>IF(I19=0,0,(VLOOKUP(I19,#REF!,69,FALSE))/W19)</f>
        <v>#REF!</v>
      </c>
      <c r="AL19" s="10" t="e">
        <f>IF(J19=0,0,(VLOOKUP(J19,#REF!,69,FALSE))/X19)</f>
        <v>#REF!</v>
      </c>
      <c r="AM19" s="10">
        <f>IF(K19=0,0,(VLOOKUP(K19,#REF!,69,FALSE))/Y19)</f>
        <v>0</v>
      </c>
      <c r="AN19" s="10">
        <f>IF(L19=0,0,(VLOOKUP(L19,#REF!,69,FALSE))/Z19)</f>
        <v>0</v>
      </c>
      <c r="AO19" s="10">
        <f>IF(M19=0,0,(VLOOKUP(M19,#REF!,69,FALSE))/AA19)</f>
        <v>0</v>
      </c>
      <c r="AP19" s="10">
        <f>IF(N19=0,0,(VLOOKUP(N19,#REF!,69,FALSE))/AB19)</f>
        <v>0</v>
      </c>
      <c r="AQ19" s="10">
        <f>IF(O19=0,0,(VLOOKUP(O19,#REF!,69,FALSE))/AC19)</f>
        <v>0</v>
      </c>
      <c r="AR19" s="10">
        <f>IF(P19=0,0,(VLOOKUP(P19,#REF!,69,FALSE))/AD19)</f>
        <v>0</v>
      </c>
      <c r="AS19" s="10">
        <f>IF(Q19=0,0,(VLOOKUP(Q19,#REF!,69,FALSE))/AE19)</f>
        <v>0</v>
      </c>
      <c r="AT19" s="10">
        <f>IF(R19=0,0,(VLOOKUP(R19,#REF!,69,FALSE))/AF19)</f>
        <v>0</v>
      </c>
      <c r="AU19" s="10">
        <f>IF(S19=0,0,(VLOOKUP(S19,#REF!,69,FALSE))/AG19)</f>
        <v>0</v>
      </c>
      <c r="AV19" s="10">
        <f>IF(T19=0,0,(VLOOKUP(T19,#REF!,69,FALSE))/AH19)</f>
        <v>0</v>
      </c>
      <c r="AW19" s="11" t="e">
        <f t="shared" si="2"/>
        <v>#REF!</v>
      </c>
      <c r="AX19" s="10" t="e">
        <f>IF(G19=0,0,(VLOOKUP(G19,#REF!,91,FALSE))/U19)</f>
        <v>#REF!</v>
      </c>
      <c r="AY19" s="10" t="e">
        <f>IF(H19=0,0,(VLOOKUP(H19,#REF!,91,FALSE))/V19)</f>
        <v>#REF!</v>
      </c>
      <c r="AZ19" s="10" t="e">
        <f>IF(I19=0,0,(VLOOKUP(I19,#REF!,91,FALSE))/W19)</f>
        <v>#REF!</v>
      </c>
      <c r="BA19" s="10" t="e">
        <f>IF(J19=0,0,(VLOOKUP(J19,#REF!,91,FALSE))/X19)</f>
        <v>#REF!</v>
      </c>
      <c r="BB19" s="10">
        <f>IF(K19=0,0,(VLOOKUP(K19,#REF!,91,FALSE))/Y19)</f>
        <v>0</v>
      </c>
      <c r="BC19" s="10">
        <f>IF(L19=0,0,(VLOOKUP(L19,#REF!,91,FALSE))/Z19)</f>
        <v>0</v>
      </c>
      <c r="BD19" s="10">
        <f>IF(M19=0,0,(VLOOKUP(M19,#REF!,91,FALSE))/AA19)</f>
        <v>0</v>
      </c>
      <c r="BE19" s="10">
        <f>IF(N19=0,0,(VLOOKUP(N19,#REF!,91,FALSE))/AB19)</f>
        <v>0</v>
      </c>
      <c r="BF19" s="10">
        <f>IF(O19=0,0,(VLOOKUP(O19,#REF!,91,FALSE))/AC19)</f>
        <v>0</v>
      </c>
      <c r="BG19" s="10">
        <f>IF(P19=0,0,(VLOOKUP(P19,#REF!,91,FALSE))/AD19)</f>
        <v>0</v>
      </c>
      <c r="BH19" s="10">
        <f>IF(Q19=0,0,(VLOOKUP(Q19,#REF!,91,FALSE))/AE19)</f>
        <v>0</v>
      </c>
      <c r="BI19" s="10">
        <f>IF(R19=0,0,(VLOOKUP(R19,#REF!,91,FALSE))/AF19)</f>
        <v>0</v>
      </c>
      <c r="BJ19" s="10">
        <f>IF(S19=0,0,(VLOOKUP(S19,#REF!,91,FALSE))/AG19)</f>
        <v>0</v>
      </c>
      <c r="BK19" s="10">
        <f>IF(T19=0,0,(VLOOKUP(T19,#REF!,91,FALSE))/AH19)</f>
        <v>0</v>
      </c>
      <c r="BL19" s="11" t="e">
        <f t="shared" si="3"/>
        <v>#REF!</v>
      </c>
    </row>
    <row r="20" spans="1:64">
      <c r="A20" s="5">
        <v>17</v>
      </c>
      <c r="B20" s="9" t="s">
        <v>116</v>
      </c>
      <c r="C20" s="9" t="s">
        <v>31</v>
      </c>
      <c r="D20" s="5" t="e">
        <f>VLOOKUP($B20,#REF!,4,FALSE)</f>
        <v>#REF!</v>
      </c>
      <c r="E20" s="5" t="e">
        <f>VLOOKUP($B20,#REF!,5,FALSE)</f>
        <v>#REF!</v>
      </c>
      <c r="F20" s="5" t="s">
        <v>11</v>
      </c>
      <c r="G20" s="5" t="s">
        <v>80</v>
      </c>
      <c r="H20" s="5" t="s">
        <v>5</v>
      </c>
      <c r="I20" s="5" t="s">
        <v>82</v>
      </c>
      <c r="J20" s="5" t="s">
        <v>107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f t="shared" si="1"/>
        <v>1</v>
      </c>
      <c r="V20" s="5">
        <f t="shared" ref="V20:V37" si="4">COUNTIF($G$4:$T$37,H20)</f>
        <v>1</v>
      </c>
      <c r="W20" s="5">
        <f t="shared" ref="W20:W37" si="5">COUNTIF($G$4:$T$37,I20)</f>
        <v>2</v>
      </c>
      <c r="X20" s="5">
        <f t="shared" ref="X20:X37" si="6">COUNTIF($G$4:$T$37,J20)</f>
        <v>1</v>
      </c>
      <c r="Y20" s="5">
        <f t="shared" ref="Y20:Y37" si="7">COUNTIF($G$4:$T$37,K20)</f>
        <v>0</v>
      </c>
      <c r="Z20" s="5">
        <f t="shared" ref="Z20:Z37" si="8">COUNTIF($G$4:$T$37,L20)</f>
        <v>0</v>
      </c>
      <c r="AA20" s="5">
        <f t="shared" ref="AA20:AA37" si="9">COUNTIF($G$4:$T$37,M20)</f>
        <v>0</v>
      </c>
      <c r="AB20" s="5">
        <f t="shared" ref="AB20:AB37" si="10">COUNTIF($G$4:$T$37,N20)</f>
        <v>0</v>
      </c>
      <c r="AC20" s="5">
        <f t="shared" ref="AC20:AC37" si="11">COUNTIF($G$4:$T$37,O20)</f>
        <v>0</v>
      </c>
      <c r="AD20" s="5">
        <f t="shared" ref="AD20:AD37" si="12">COUNTIF($G$4:$T$37,P20)</f>
        <v>0</v>
      </c>
      <c r="AE20" s="5">
        <f t="shared" ref="AE20:AE37" si="13">COUNTIF($G$4:$T$37,Q20)</f>
        <v>0</v>
      </c>
      <c r="AF20" s="5">
        <f t="shared" ref="AF20:AF37" si="14">COUNTIF($G$4:$T$37,R20)</f>
        <v>0</v>
      </c>
      <c r="AG20" s="5">
        <f t="shared" ref="AG20:AG37" si="15">COUNTIF($G$4:$T$37,S20)</f>
        <v>0</v>
      </c>
      <c r="AH20" s="5">
        <f t="shared" ref="AH20:AH36" si="16">COUNTIF($G$4:$T$37,T20)</f>
        <v>0</v>
      </c>
      <c r="AI20" s="10" t="e">
        <f>IF(G20=0,0,(VLOOKUP(G20,#REF!,69,FALSE))/U20)</f>
        <v>#REF!</v>
      </c>
      <c r="AJ20" s="10" t="e">
        <f>IF(H20=0,0,(VLOOKUP(H20,#REF!,69,FALSE))/V20)</f>
        <v>#REF!</v>
      </c>
      <c r="AK20" s="10" t="e">
        <f>IF(I20=0,0,(VLOOKUP(I20,#REF!,69,FALSE))/W20)</f>
        <v>#REF!</v>
      </c>
      <c r="AL20" s="10" t="e">
        <f>IF(J20=0,0,(VLOOKUP(J20,#REF!,69,FALSE))/X20)</f>
        <v>#REF!</v>
      </c>
      <c r="AM20" s="10">
        <f>IF(K20=0,0,(VLOOKUP(K20,#REF!,69,FALSE))/Y20)</f>
        <v>0</v>
      </c>
      <c r="AN20" s="10">
        <f>IF(L20=0,0,(VLOOKUP(L20,#REF!,69,FALSE))/Z20)</f>
        <v>0</v>
      </c>
      <c r="AO20" s="10">
        <f>IF(M20=0,0,(VLOOKUP(M20,#REF!,69,FALSE))/AA20)</f>
        <v>0</v>
      </c>
      <c r="AP20" s="10">
        <f>IF(N20=0,0,(VLOOKUP(N20,#REF!,69,FALSE))/AB20)</f>
        <v>0</v>
      </c>
      <c r="AQ20" s="10">
        <f>IF(O20=0,0,(VLOOKUP(O20,#REF!,69,FALSE))/AC20)</f>
        <v>0</v>
      </c>
      <c r="AR20" s="10">
        <f>IF(P20=0,0,(VLOOKUP(P20,#REF!,69,FALSE))/AD20)</f>
        <v>0</v>
      </c>
      <c r="AS20" s="10">
        <f>IF(Q20=0,0,(VLOOKUP(Q20,#REF!,69,FALSE))/AE20)</f>
        <v>0</v>
      </c>
      <c r="AT20" s="10">
        <f>IF(R20=0,0,(VLOOKUP(R20,#REF!,69,FALSE))/AF20)</f>
        <v>0</v>
      </c>
      <c r="AU20" s="10">
        <f>IF(S20=0,0,(VLOOKUP(S20,#REF!,69,FALSE))/AG20)</f>
        <v>0</v>
      </c>
      <c r="AV20" s="10">
        <f>IF(T20=0,0,(VLOOKUP(T20,#REF!,69,FALSE))/AH20)</f>
        <v>0</v>
      </c>
      <c r="AW20" s="11" t="e">
        <f t="shared" si="2"/>
        <v>#REF!</v>
      </c>
      <c r="AX20" s="10" t="e">
        <f>IF(G20=0,0,(VLOOKUP(G20,#REF!,91,FALSE))/U20)</f>
        <v>#REF!</v>
      </c>
      <c r="AY20" s="10" t="e">
        <f>IF(H20=0,0,(VLOOKUP(H20,#REF!,91,FALSE))/V20)</f>
        <v>#REF!</v>
      </c>
      <c r="AZ20" s="10" t="e">
        <f>IF(I20=0,0,(VLOOKUP(I20,#REF!,91,FALSE))/W20)</f>
        <v>#REF!</v>
      </c>
      <c r="BA20" s="10" t="e">
        <f>IF(J20=0,0,(VLOOKUP(J20,#REF!,91,FALSE))/X20)</f>
        <v>#REF!</v>
      </c>
      <c r="BB20" s="10">
        <f>IF(K20=0,0,(VLOOKUP(K20,#REF!,91,FALSE))/Y20)</f>
        <v>0</v>
      </c>
      <c r="BC20" s="10">
        <f>IF(L20=0,0,(VLOOKUP(L20,#REF!,91,FALSE))/Z20)</f>
        <v>0</v>
      </c>
      <c r="BD20" s="10">
        <f>IF(M20=0,0,(VLOOKUP(M20,#REF!,91,FALSE))/AA20)</f>
        <v>0</v>
      </c>
      <c r="BE20" s="10">
        <f>IF(N20=0,0,(VLOOKUP(N20,#REF!,91,FALSE))/AB20)</f>
        <v>0</v>
      </c>
      <c r="BF20" s="10">
        <f>IF(O20=0,0,(VLOOKUP(O20,#REF!,91,FALSE))/AC20)</f>
        <v>0</v>
      </c>
      <c r="BG20" s="10">
        <f>IF(P20=0,0,(VLOOKUP(P20,#REF!,91,FALSE))/AD20)</f>
        <v>0</v>
      </c>
      <c r="BH20" s="10">
        <f>IF(Q20=0,0,(VLOOKUP(Q20,#REF!,91,FALSE))/AE20)</f>
        <v>0</v>
      </c>
      <c r="BI20" s="10">
        <f>IF(R20=0,0,(VLOOKUP(R20,#REF!,91,FALSE))/AF20)</f>
        <v>0</v>
      </c>
      <c r="BJ20" s="10">
        <f>IF(S20=0,0,(VLOOKUP(S20,#REF!,91,FALSE))/AG20)</f>
        <v>0</v>
      </c>
      <c r="BK20" s="10">
        <f>IF(T20=0,0,(VLOOKUP(T20,#REF!,91,FALSE))/AH20)</f>
        <v>0</v>
      </c>
      <c r="BL20" s="11" t="e">
        <f t="shared" si="3"/>
        <v>#REF!</v>
      </c>
    </row>
    <row r="21" spans="1:64">
      <c r="A21" s="5">
        <v>18</v>
      </c>
      <c r="B21" s="9" t="s">
        <v>117</v>
      </c>
      <c r="C21" s="9" t="s">
        <v>31</v>
      </c>
      <c r="D21" s="5" t="e">
        <f>VLOOKUP($B21,#REF!,4,FALSE)</f>
        <v>#REF!</v>
      </c>
      <c r="E21" s="5" t="e">
        <f>VLOOKUP($B21,#REF!,5,FALSE)</f>
        <v>#REF!</v>
      </c>
      <c r="F21" s="5" t="s">
        <v>11</v>
      </c>
      <c r="G21" s="5" t="s">
        <v>85</v>
      </c>
      <c r="H21" s="5" t="s">
        <v>6</v>
      </c>
      <c r="I21" s="5" t="s">
        <v>82</v>
      </c>
      <c r="J21" s="5" t="s">
        <v>84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f t="shared" si="1"/>
        <v>2</v>
      </c>
      <c r="V21" s="5">
        <f t="shared" si="4"/>
        <v>1</v>
      </c>
      <c r="W21" s="5">
        <f t="shared" si="5"/>
        <v>2</v>
      </c>
      <c r="X21" s="5">
        <f t="shared" si="6"/>
        <v>1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 s="10" t="e">
        <f>IF(G21=0,0,(VLOOKUP(G21,#REF!,69,FALSE))/U21)</f>
        <v>#REF!</v>
      </c>
      <c r="AJ21" s="10" t="e">
        <f>IF(H21=0,0,(VLOOKUP(H21,#REF!,69,FALSE))/V21)</f>
        <v>#REF!</v>
      </c>
      <c r="AK21" s="10" t="e">
        <f>IF(I21=0,0,(VLOOKUP(I21,#REF!,69,FALSE))/W21)</f>
        <v>#REF!</v>
      </c>
      <c r="AL21" s="10" t="e">
        <f>IF(J21=0,0,(VLOOKUP(J21,#REF!,69,FALSE))/X21)</f>
        <v>#REF!</v>
      </c>
      <c r="AM21" s="10">
        <f>IF(K21=0,0,(VLOOKUP(K21,#REF!,69,FALSE))/Y21)</f>
        <v>0</v>
      </c>
      <c r="AN21" s="10">
        <f>IF(L21=0,0,(VLOOKUP(L21,#REF!,69,FALSE))/Z21)</f>
        <v>0</v>
      </c>
      <c r="AO21" s="10">
        <f>IF(M21=0,0,(VLOOKUP(M21,#REF!,69,FALSE))/AA21)</f>
        <v>0</v>
      </c>
      <c r="AP21" s="10">
        <f>IF(N21=0,0,(VLOOKUP(N21,#REF!,69,FALSE))/AB21)</f>
        <v>0</v>
      </c>
      <c r="AQ21" s="10">
        <f>IF(O21=0,0,(VLOOKUP(O21,#REF!,69,FALSE))/AC21)</f>
        <v>0</v>
      </c>
      <c r="AR21" s="10">
        <f>IF(P21=0,0,(VLOOKUP(P21,#REF!,69,FALSE))/AD21)</f>
        <v>0</v>
      </c>
      <c r="AS21" s="10">
        <f>IF(Q21=0,0,(VLOOKUP(Q21,#REF!,69,FALSE))/AE21)</f>
        <v>0</v>
      </c>
      <c r="AT21" s="10">
        <f>IF(R21=0,0,(VLOOKUP(R21,#REF!,69,FALSE))/AF21)</f>
        <v>0</v>
      </c>
      <c r="AU21" s="10">
        <f>IF(S21=0,0,(VLOOKUP(S21,#REF!,69,FALSE))/AG21)</f>
        <v>0</v>
      </c>
      <c r="AV21" s="10">
        <f>IF(T21=0,0,(VLOOKUP(T21,#REF!,69,FALSE))/AH21)</f>
        <v>0</v>
      </c>
      <c r="AW21" s="11" t="e">
        <f t="shared" si="2"/>
        <v>#REF!</v>
      </c>
      <c r="AX21" s="10" t="e">
        <f>IF(G21=0,0,(VLOOKUP(G21,#REF!,91,FALSE))/U21)</f>
        <v>#REF!</v>
      </c>
      <c r="AY21" s="10" t="e">
        <f>IF(H21=0,0,(VLOOKUP(H21,#REF!,91,FALSE))/V21)</f>
        <v>#REF!</v>
      </c>
      <c r="AZ21" s="10" t="e">
        <f>IF(I21=0,0,(VLOOKUP(I21,#REF!,91,FALSE))/W21)</f>
        <v>#REF!</v>
      </c>
      <c r="BA21" s="10" t="e">
        <f>IF(J21=0,0,(VLOOKUP(J21,#REF!,91,FALSE))/X21)</f>
        <v>#REF!</v>
      </c>
      <c r="BB21" s="10">
        <f>IF(K21=0,0,(VLOOKUP(K21,#REF!,91,FALSE))/Y21)</f>
        <v>0</v>
      </c>
      <c r="BC21" s="10">
        <f>IF(L21=0,0,(VLOOKUP(L21,#REF!,91,FALSE))/Z21)</f>
        <v>0</v>
      </c>
      <c r="BD21" s="10">
        <f>IF(M21=0,0,(VLOOKUP(M21,#REF!,91,FALSE))/AA21)</f>
        <v>0</v>
      </c>
      <c r="BE21" s="10">
        <f>IF(N21=0,0,(VLOOKUP(N21,#REF!,91,FALSE))/AB21)</f>
        <v>0</v>
      </c>
      <c r="BF21" s="10">
        <f>IF(O21=0,0,(VLOOKUP(O21,#REF!,91,FALSE))/AC21)</f>
        <v>0</v>
      </c>
      <c r="BG21" s="10">
        <f>IF(P21=0,0,(VLOOKUP(P21,#REF!,91,FALSE))/AD21)</f>
        <v>0</v>
      </c>
      <c r="BH21" s="10">
        <f>IF(Q21=0,0,(VLOOKUP(Q21,#REF!,91,FALSE))/AE21)</f>
        <v>0</v>
      </c>
      <c r="BI21" s="10">
        <f>IF(R21=0,0,(VLOOKUP(R21,#REF!,91,FALSE))/AF21)</f>
        <v>0</v>
      </c>
      <c r="BJ21" s="10">
        <f>IF(S21=0,0,(VLOOKUP(S21,#REF!,91,FALSE))/AG21)</f>
        <v>0</v>
      </c>
      <c r="BK21" s="10">
        <f>IF(T21=0,0,(VLOOKUP(T21,#REF!,91,FALSE))/AH21)</f>
        <v>0</v>
      </c>
      <c r="BL21" s="11" t="e">
        <f t="shared" si="3"/>
        <v>#REF!</v>
      </c>
    </row>
    <row r="22" spans="1:64">
      <c r="A22" s="5">
        <v>19</v>
      </c>
      <c r="B22" s="9" t="s">
        <v>119</v>
      </c>
      <c r="C22" s="9" t="s">
        <v>31</v>
      </c>
      <c r="D22" s="5" t="e">
        <f>VLOOKUP($B22,#REF!,4,FALSE)</f>
        <v>#REF!</v>
      </c>
      <c r="E22" s="5" t="e">
        <f>VLOOKUP($B22,#REF!,5,FALSE)</f>
        <v>#REF!</v>
      </c>
      <c r="F22" s="5" t="s">
        <v>11</v>
      </c>
      <c r="G22" s="5" t="s">
        <v>85</v>
      </c>
      <c r="H22" s="5" t="s">
        <v>59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f t="shared" si="1"/>
        <v>2</v>
      </c>
      <c r="V22" s="5">
        <f t="shared" si="4"/>
        <v>1</v>
      </c>
      <c r="W22" s="5">
        <f t="shared" si="5"/>
        <v>0</v>
      </c>
      <c r="X22" s="5">
        <f t="shared" si="6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 s="10" t="e">
        <f>IF(G22=0,0,(VLOOKUP(G22,#REF!,69,FALSE))/U22)</f>
        <v>#REF!</v>
      </c>
      <c r="AJ22" s="10" t="e">
        <f>IF(H22=0,0,(VLOOKUP(H22,#REF!,69,FALSE))/V22)</f>
        <v>#REF!</v>
      </c>
      <c r="AK22" s="10">
        <f>IF(I22=0,0,(VLOOKUP(I22,#REF!,69,FALSE))/W22)</f>
        <v>0</v>
      </c>
      <c r="AL22" s="10">
        <f>IF(J22=0,0,(VLOOKUP(J22,#REF!,69,FALSE))/X22)</f>
        <v>0</v>
      </c>
      <c r="AM22" s="10">
        <f>IF(K22=0,0,(VLOOKUP(K22,#REF!,69,FALSE))/Y22)</f>
        <v>0</v>
      </c>
      <c r="AN22" s="10">
        <f>IF(L22=0,0,(VLOOKUP(L22,#REF!,69,FALSE))/Z22)</f>
        <v>0</v>
      </c>
      <c r="AO22" s="10">
        <f>IF(M22=0,0,(VLOOKUP(M22,#REF!,69,FALSE))/AA22)</f>
        <v>0</v>
      </c>
      <c r="AP22" s="10">
        <f>IF(N22=0,0,(VLOOKUP(N22,#REF!,69,FALSE))/AB22)</f>
        <v>0</v>
      </c>
      <c r="AQ22" s="10">
        <f>IF(O22=0,0,(VLOOKUP(O22,#REF!,69,FALSE))/AC22)</f>
        <v>0</v>
      </c>
      <c r="AR22" s="10">
        <f>IF(P22=0,0,(VLOOKUP(P22,#REF!,69,FALSE))/AD22)</f>
        <v>0</v>
      </c>
      <c r="AS22" s="10">
        <f>IF(Q22=0,0,(VLOOKUP(Q22,#REF!,69,FALSE))/AE22)</f>
        <v>0</v>
      </c>
      <c r="AT22" s="10">
        <f>IF(R22=0,0,(VLOOKUP(R22,#REF!,69,FALSE))/AF22)</f>
        <v>0</v>
      </c>
      <c r="AU22" s="10">
        <f>IF(S22=0,0,(VLOOKUP(S22,#REF!,69,FALSE))/AG22)</f>
        <v>0</v>
      </c>
      <c r="AV22" s="10">
        <f>IF(T22=0,0,(VLOOKUP(T22,#REF!,69,FALSE))/AH22)</f>
        <v>0</v>
      </c>
      <c r="AW22" s="11" t="e">
        <f t="shared" si="2"/>
        <v>#REF!</v>
      </c>
      <c r="AX22" s="10" t="e">
        <f>IF(G22=0,0,(VLOOKUP(G22,#REF!,91,FALSE))/U22)</f>
        <v>#REF!</v>
      </c>
      <c r="AY22" s="10" t="e">
        <f>IF(H22=0,0,(VLOOKUP(H22,#REF!,91,FALSE))/V22)</f>
        <v>#REF!</v>
      </c>
      <c r="AZ22" s="10">
        <f>IF(I22=0,0,(VLOOKUP(I22,#REF!,91,FALSE))/W22)</f>
        <v>0</v>
      </c>
      <c r="BA22" s="10">
        <f>IF(J22=0,0,(VLOOKUP(J22,#REF!,91,FALSE))/X22)</f>
        <v>0</v>
      </c>
      <c r="BB22" s="10">
        <f>IF(K22=0,0,(VLOOKUP(K22,#REF!,91,FALSE))/Y22)</f>
        <v>0</v>
      </c>
      <c r="BC22" s="10">
        <f>IF(L22=0,0,(VLOOKUP(L22,#REF!,91,FALSE))/Z22)</f>
        <v>0</v>
      </c>
      <c r="BD22" s="10">
        <f>IF(M22=0,0,(VLOOKUP(M22,#REF!,91,FALSE))/AA22)</f>
        <v>0</v>
      </c>
      <c r="BE22" s="10">
        <f>IF(N22=0,0,(VLOOKUP(N22,#REF!,91,FALSE))/AB22)</f>
        <v>0</v>
      </c>
      <c r="BF22" s="10">
        <f>IF(O22=0,0,(VLOOKUP(O22,#REF!,91,FALSE))/AC22)</f>
        <v>0</v>
      </c>
      <c r="BG22" s="10">
        <f>IF(P22=0,0,(VLOOKUP(P22,#REF!,91,FALSE))/AD22)</f>
        <v>0</v>
      </c>
      <c r="BH22" s="10">
        <f>IF(Q22=0,0,(VLOOKUP(Q22,#REF!,91,FALSE))/AE22)</f>
        <v>0</v>
      </c>
      <c r="BI22" s="10">
        <f>IF(R22=0,0,(VLOOKUP(R22,#REF!,91,FALSE))/AF22)</f>
        <v>0</v>
      </c>
      <c r="BJ22" s="10">
        <f>IF(S22=0,0,(VLOOKUP(S22,#REF!,91,FALSE))/AG22)</f>
        <v>0</v>
      </c>
      <c r="BK22" s="10">
        <f>IF(T22=0,0,(VLOOKUP(T22,#REF!,91,FALSE))/AH22)</f>
        <v>0</v>
      </c>
      <c r="BL22" s="11" t="e">
        <f t="shared" si="3"/>
        <v>#REF!</v>
      </c>
    </row>
    <row r="23" spans="1:64">
      <c r="A23" s="5">
        <v>20</v>
      </c>
      <c r="B23" s="9" t="s">
        <v>120</v>
      </c>
      <c r="C23" s="9" t="s">
        <v>31</v>
      </c>
      <c r="D23" s="5" t="e">
        <f>VLOOKUP($B23,#REF!,4,FALSE)</f>
        <v>#REF!</v>
      </c>
      <c r="E23" s="5" t="e">
        <f>VLOOKUP($B23,#REF!,5,FALSE)</f>
        <v>#REF!</v>
      </c>
      <c r="F23" s="5" t="s">
        <v>11</v>
      </c>
      <c r="G23" s="5" t="s">
        <v>95</v>
      </c>
      <c r="H23" s="5" t="s">
        <v>98</v>
      </c>
      <c r="I23" s="5" t="s">
        <v>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f t="shared" si="1"/>
        <v>2</v>
      </c>
      <c r="V23" s="5">
        <f t="shared" si="4"/>
        <v>2</v>
      </c>
      <c r="W23" s="5">
        <f t="shared" si="5"/>
        <v>2</v>
      </c>
      <c r="X23" s="5">
        <f t="shared" si="6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 s="10" t="e">
        <f>IF(G23=0,0,(VLOOKUP(G23,#REF!,69,FALSE))/U23)</f>
        <v>#REF!</v>
      </c>
      <c r="AJ23" s="10" t="e">
        <f>IF(H23=0,0,(VLOOKUP(H23,#REF!,69,FALSE))/V23)</f>
        <v>#REF!</v>
      </c>
      <c r="AK23" s="10" t="e">
        <f>IF(I23=0,0,(VLOOKUP(I23,#REF!,69,FALSE))/W23)</f>
        <v>#REF!</v>
      </c>
      <c r="AL23" s="10">
        <f>IF(J23=0,0,(VLOOKUP(J23,#REF!,69,FALSE))/X23)</f>
        <v>0</v>
      </c>
      <c r="AM23" s="10">
        <f>IF(K23=0,0,(VLOOKUP(K23,#REF!,69,FALSE))/Y23)</f>
        <v>0</v>
      </c>
      <c r="AN23" s="10">
        <f>IF(L23=0,0,(VLOOKUP(L23,#REF!,69,FALSE))/Z23)</f>
        <v>0</v>
      </c>
      <c r="AO23" s="10">
        <f>IF(M23=0,0,(VLOOKUP(M23,#REF!,69,FALSE))/AA23)</f>
        <v>0</v>
      </c>
      <c r="AP23" s="10">
        <f>IF(N23=0,0,(VLOOKUP(N23,#REF!,69,FALSE))/AB23)</f>
        <v>0</v>
      </c>
      <c r="AQ23" s="10">
        <f>IF(O23=0,0,(VLOOKUP(O23,#REF!,69,FALSE))/AC23)</f>
        <v>0</v>
      </c>
      <c r="AR23" s="10">
        <f>IF(P23=0,0,(VLOOKUP(P23,#REF!,69,FALSE))/AD23)</f>
        <v>0</v>
      </c>
      <c r="AS23" s="10">
        <f>IF(Q23=0,0,(VLOOKUP(Q23,#REF!,69,FALSE))/AE23)</f>
        <v>0</v>
      </c>
      <c r="AT23" s="10">
        <f>IF(R23=0,0,(VLOOKUP(R23,#REF!,69,FALSE))/AF23)</f>
        <v>0</v>
      </c>
      <c r="AU23" s="10">
        <f>IF(S23=0,0,(VLOOKUP(S23,#REF!,69,FALSE))/AG23)</f>
        <v>0</v>
      </c>
      <c r="AV23" s="10">
        <f>IF(T23=0,0,(VLOOKUP(T23,#REF!,69,FALSE))/AH23)</f>
        <v>0</v>
      </c>
      <c r="AW23" s="11" t="e">
        <f t="shared" si="2"/>
        <v>#REF!</v>
      </c>
      <c r="AX23" s="10" t="e">
        <f>IF(G23=0,0,(VLOOKUP(G23,#REF!,91,FALSE))/U23)</f>
        <v>#REF!</v>
      </c>
      <c r="AY23" s="10" t="e">
        <f>IF(H23=0,0,(VLOOKUP(H23,#REF!,91,FALSE))/V23)</f>
        <v>#REF!</v>
      </c>
      <c r="AZ23" s="10" t="e">
        <f>IF(I23=0,0,(VLOOKUP(I23,#REF!,91,FALSE))/W23)</f>
        <v>#REF!</v>
      </c>
      <c r="BA23" s="10">
        <f>IF(J23=0,0,(VLOOKUP(J23,#REF!,91,FALSE))/X23)</f>
        <v>0</v>
      </c>
      <c r="BB23" s="10">
        <f>IF(K23=0,0,(VLOOKUP(K23,#REF!,91,FALSE))/Y23)</f>
        <v>0</v>
      </c>
      <c r="BC23" s="10">
        <f>IF(L23=0,0,(VLOOKUP(L23,#REF!,91,FALSE))/Z23)</f>
        <v>0</v>
      </c>
      <c r="BD23" s="10">
        <f>IF(M23=0,0,(VLOOKUP(M23,#REF!,91,FALSE))/AA23)</f>
        <v>0</v>
      </c>
      <c r="BE23" s="10">
        <f>IF(N23=0,0,(VLOOKUP(N23,#REF!,91,FALSE))/AB23)</f>
        <v>0</v>
      </c>
      <c r="BF23" s="10">
        <f>IF(O23=0,0,(VLOOKUP(O23,#REF!,91,FALSE))/AC23)</f>
        <v>0</v>
      </c>
      <c r="BG23" s="10">
        <f>IF(P23=0,0,(VLOOKUP(P23,#REF!,91,FALSE))/AD23)</f>
        <v>0</v>
      </c>
      <c r="BH23" s="10">
        <f>IF(Q23=0,0,(VLOOKUP(Q23,#REF!,91,FALSE))/AE23)</f>
        <v>0</v>
      </c>
      <c r="BI23" s="10">
        <f>IF(R23=0,0,(VLOOKUP(R23,#REF!,91,FALSE))/AF23)</f>
        <v>0</v>
      </c>
      <c r="BJ23" s="10">
        <f>IF(S23=0,0,(VLOOKUP(S23,#REF!,91,FALSE))/AG23)</f>
        <v>0</v>
      </c>
      <c r="BK23" s="10">
        <f>IF(T23=0,0,(VLOOKUP(T23,#REF!,91,FALSE))/AH23)</f>
        <v>0</v>
      </c>
      <c r="BL23" s="11" t="e">
        <f t="shared" si="3"/>
        <v>#REF!</v>
      </c>
    </row>
    <row r="24" spans="1:64">
      <c r="A24" s="5">
        <v>21</v>
      </c>
      <c r="B24" s="9" t="s">
        <v>121</v>
      </c>
      <c r="C24" s="9" t="s">
        <v>31</v>
      </c>
      <c r="D24" s="5" t="e">
        <f>VLOOKUP($B24,#REF!,4,FALSE)</f>
        <v>#REF!</v>
      </c>
      <c r="E24" s="5" t="e">
        <f>VLOOKUP($B24,#REF!,5,FALSE)</f>
        <v>#REF!</v>
      </c>
      <c r="F24" s="5" t="s">
        <v>11</v>
      </c>
      <c r="G24" s="5" t="s">
        <v>95</v>
      </c>
      <c r="H24" s="5" t="s">
        <v>7</v>
      </c>
      <c r="I24" s="5" t="s">
        <v>98</v>
      </c>
      <c r="J24" s="5" t="s">
        <v>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f t="shared" si="1"/>
        <v>2</v>
      </c>
      <c r="V24" s="5">
        <f t="shared" si="4"/>
        <v>1</v>
      </c>
      <c r="W24" s="5">
        <f t="shared" si="5"/>
        <v>2</v>
      </c>
      <c r="X24" s="5">
        <f t="shared" si="6"/>
        <v>2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 s="10" t="e">
        <f>IF(G24=0,0,(VLOOKUP(G24,#REF!,69,FALSE))/U24)</f>
        <v>#REF!</v>
      </c>
      <c r="AJ24" s="10" t="e">
        <f>IF(H24=0,0,(VLOOKUP(H24,#REF!,69,FALSE))/V24)</f>
        <v>#REF!</v>
      </c>
      <c r="AK24" s="10" t="e">
        <f>IF(I24=0,0,(VLOOKUP(I24,#REF!,69,FALSE))/W24)</f>
        <v>#REF!</v>
      </c>
      <c r="AL24" s="10" t="e">
        <f>IF(J24=0,0,(VLOOKUP(J24,#REF!,69,FALSE))/X24)</f>
        <v>#REF!</v>
      </c>
      <c r="AM24" s="10">
        <f>IF(K24=0,0,(VLOOKUP(K24,#REF!,69,FALSE))/Y24)</f>
        <v>0</v>
      </c>
      <c r="AN24" s="10">
        <f>IF(L24=0,0,(VLOOKUP(L24,#REF!,69,FALSE))/Z24)</f>
        <v>0</v>
      </c>
      <c r="AO24" s="10">
        <f>IF(M24=0,0,(VLOOKUP(M24,#REF!,69,FALSE))/AA24)</f>
        <v>0</v>
      </c>
      <c r="AP24" s="10">
        <f>IF(N24=0,0,(VLOOKUP(N24,#REF!,69,FALSE))/AB24)</f>
        <v>0</v>
      </c>
      <c r="AQ24" s="10">
        <f>IF(O24=0,0,(VLOOKUP(O24,#REF!,69,FALSE))/AC24)</f>
        <v>0</v>
      </c>
      <c r="AR24" s="10">
        <f>IF(P24=0,0,(VLOOKUP(P24,#REF!,69,FALSE))/AD24)</f>
        <v>0</v>
      </c>
      <c r="AS24" s="10">
        <f>IF(Q24=0,0,(VLOOKUP(Q24,#REF!,69,FALSE))/AE24)</f>
        <v>0</v>
      </c>
      <c r="AT24" s="10">
        <f>IF(R24=0,0,(VLOOKUP(R24,#REF!,69,FALSE))/AF24)</f>
        <v>0</v>
      </c>
      <c r="AU24" s="10">
        <f>IF(S24=0,0,(VLOOKUP(S24,#REF!,69,FALSE))/AG24)</f>
        <v>0</v>
      </c>
      <c r="AV24" s="10">
        <f>IF(T24=0,0,(VLOOKUP(T24,#REF!,69,FALSE))/AH24)</f>
        <v>0</v>
      </c>
      <c r="AW24" s="11" t="e">
        <f t="shared" si="2"/>
        <v>#REF!</v>
      </c>
      <c r="AX24" s="10" t="e">
        <f>IF(G24=0,0,(VLOOKUP(G24,#REF!,91,FALSE))/U24)</f>
        <v>#REF!</v>
      </c>
      <c r="AY24" s="10" t="e">
        <f>IF(H24=0,0,(VLOOKUP(H24,#REF!,91,FALSE))/V24)</f>
        <v>#REF!</v>
      </c>
      <c r="AZ24" s="10" t="e">
        <f>IF(I24=0,0,(VLOOKUP(I24,#REF!,91,FALSE))/W24)</f>
        <v>#REF!</v>
      </c>
      <c r="BA24" s="10" t="e">
        <f>IF(J24=0,0,(VLOOKUP(J24,#REF!,91,FALSE))/X24)</f>
        <v>#REF!</v>
      </c>
      <c r="BB24" s="10">
        <f>IF(K24=0,0,(VLOOKUP(K24,#REF!,91,FALSE))/Y24)</f>
        <v>0</v>
      </c>
      <c r="BC24" s="10">
        <f>IF(L24=0,0,(VLOOKUP(L24,#REF!,91,FALSE))/Z24)</f>
        <v>0</v>
      </c>
      <c r="BD24" s="10">
        <f>IF(M24=0,0,(VLOOKUP(M24,#REF!,91,FALSE))/AA24)</f>
        <v>0</v>
      </c>
      <c r="BE24" s="10">
        <f>IF(N24=0,0,(VLOOKUP(N24,#REF!,91,FALSE))/AB24)</f>
        <v>0</v>
      </c>
      <c r="BF24" s="10">
        <f>IF(O24=0,0,(VLOOKUP(O24,#REF!,91,FALSE))/AC24)</f>
        <v>0</v>
      </c>
      <c r="BG24" s="10">
        <f>IF(P24=0,0,(VLOOKUP(P24,#REF!,91,FALSE))/AD24)</f>
        <v>0</v>
      </c>
      <c r="BH24" s="10">
        <f>IF(Q24=0,0,(VLOOKUP(Q24,#REF!,91,FALSE))/AE24)</f>
        <v>0</v>
      </c>
      <c r="BI24" s="10">
        <f>IF(R24=0,0,(VLOOKUP(R24,#REF!,91,FALSE))/AF24)</f>
        <v>0</v>
      </c>
      <c r="BJ24" s="10">
        <f>IF(S24=0,0,(VLOOKUP(S24,#REF!,91,FALSE))/AG24)</f>
        <v>0</v>
      </c>
      <c r="BK24" s="10">
        <f>IF(T24=0,0,(VLOOKUP(T24,#REF!,91,FALSE))/AH24)</f>
        <v>0</v>
      </c>
      <c r="BL24" s="11" t="e">
        <f t="shared" si="3"/>
        <v>#REF!</v>
      </c>
    </row>
    <row r="25" spans="1:64">
      <c r="A25" s="5">
        <v>22</v>
      </c>
      <c r="B25" s="9" t="s">
        <v>123</v>
      </c>
      <c r="C25" s="9" t="s">
        <v>31</v>
      </c>
      <c r="D25" s="5" t="e">
        <f>VLOOKUP($B25,#REF!,4,FALSE)</f>
        <v>#REF!</v>
      </c>
      <c r="E25" s="5" t="e">
        <f>VLOOKUP($B25,#REF!,5,FALSE)</f>
        <v>#REF!</v>
      </c>
      <c r="F25" s="5" t="s">
        <v>11</v>
      </c>
      <c r="G25" s="5" t="s">
        <v>90</v>
      </c>
      <c r="H25" s="5" t="s">
        <v>89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f t="shared" si="1"/>
        <v>2</v>
      </c>
      <c r="V25" s="5">
        <f t="shared" si="4"/>
        <v>2</v>
      </c>
      <c r="W25" s="5">
        <f t="shared" si="5"/>
        <v>0</v>
      </c>
      <c r="X25" s="5">
        <f t="shared" si="6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 s="10" t="e">
        <f>IF(G25=0,0,(VLOOKUP(G25,#REF!,69,FALSE))/U25)</f>
        <v>#REF!</v>
      </c>
      <c r="AJ25" s="10" t="e">
        <f>IF(H25=0,0,(VLOOKUP(H25,#REF!,69,FALSE))/V25)</f>
        <v>#REF!</v>
      </c>
      <c r="AK25" s="10">
        <f>IF(I25=0,0,(VLOOKUP(I25,#REF!,69,FALSE))/W25)</f>
        <v>0</v>
      </c>
      <c r="AL25" s="10">
        <f>IF(J25=0,0,(VLOOKUP(J25,#REF!,69,FALSE))/X25)</f>
        <v>0</v>
      </c>
      <c r="AM25" s="10">
        <f>IF(K25=0,0,(VLOOKUP(K25,#REF!,69,FALSE))/Y25)</f>
        <v>0</v>
      </c>
      <c r="AN25" s="10">
        <f>IF(L25=0,0,(VLOOKUP(L25,#REF!,69,FALSE))/Z25)</f>
        <v>0</v>
      </c>
      <c r="AO25" s="10">
        <f>IF(M25=0,0,(VLOOKUP(M25,#REF!,69,FALSE))/AA25)</f>
        <v>0</v>
      </c>
      <c r="AP25" s="10">
        <f>IF(N25=0,0,(VLOOKUP(N25,#REF!,69,FALSE))/AB25)</f>
        <v>0</v>
      </c>
      <c r="AQ25" s="10">
        <f>IF(O25=0,0,(VLOOKUP(O25,#REF!,69,FALSE))/AC25)</f>
        <v>0</v>
      </c>
      <c r="AR25" s="10">
        <f>IF(P25=0,0,(VLOOKUP(P25,#REF!,69,FALSE))/AD25)</f>
        <v>0</v>
      </c>
      <c r="AS25" s="10">
        <f>IF(Q25=0,0,(VLOOKUP(Q25,#REF!,69,FALSE))/AE25)</f>
        <v>0</v>
      </c>
      <c r="AT25" s="10">
        <f>IF(R25=0,0,(VLOOKUP(R25,#REF!,69,FALSE))/AF25)</f>
        <v>0</v>
      </c>
      <c r="AU25" s="10">
        <f>IF(S25=0,0,(VLOOKUP(S25,#REF!,69,FALSE))/AG25)</f>
        <v>0</v>
      </c>
      <c r="AV25" s="10">
        <f>IF(T25=0,0,(VLOOKUP(T25,#REF!,69,FALSE))/AH25)</f>
        <v>0</v>
      </c>
      <c r="AW25" s="11" t="e">
        <f t="shared" si="2"/>
        <v>#REF!</v>
      </c>
      <c r="AX25" s="10" t="e">
        <f>IF(G25=0,0,(VLOOKUP(G25,#REF!,91,FALSE))/U25)</f>
        <v>#REF!</v>
      </c>
      <c r="AY25" s="10" t="e">
        <f>IF(H25=0,0,(VLOOKUP(H25,#REF!,91,FALSE))/V25)</f>
        <v>#REF!</v>
      </c>
      <c r="AZ25" s="10">
        <f>IF(I25=0,0,(VLOOKUP(I25,#REF!,91,FALSE))/W25)</f>
        <v>0</v>
      </c>
      <c r="BA25" s="10">
        <f>IF(J25=0,0,(VLOOKUP(J25,#REF!,91,FALSE))/X25)</f>
        <v>0</v>
      </c>
      <c r="BB25" s="10">
        <f>IF(K25=0,0,(VLOOKUP(K25,#REF!,91,FALSE))/Y25)</f>
        <v>0</v>
      </c>
      <c r="BC25" s="10">
        <f>IF(L25=0,0,(VLOOKUP(L25,#REF!,91,FALSE))/Z25)</f>
        <v>0</v>
      </c>
      <c r="BD25" s="10">
        <f>IF(M25=0,0,(VLOOKUP(M25,#REF!,91,FALSE))/AA25)</f>
        <v>0</v>
      </c>
      <c r="BE25" s="10">
        <f>IF(N25=0,0,(VLOOKUP(N25,#REF!,91,FALSE))/AB25)</f>
        <v>0</v>
      </c>
      <c r="BF25" s="10">
        <f>IF(O25=0,0,(VLOOKUP(O25,#REF!,91,FALSE))/AC25)</f>
        <v>0</v>
      </c>
      <c r="BG25" s="10">
        <f>IF(P25=0,0,(VLOOKUP(P25,#REF!,91,FALSE))/AD25)</f>
        <v>0</v>
      </c>
      <c r="BH25" s="10">
        <f>IF(Q25=0,0,(VLOOKUP(Q25,#REF!,91,FALSE))/AE25)</f>
        <v>0</v>
      </c>
      <c r="BI25" s="10">
        <f>IF(R25=0,0,(VLOOKUP(R25,#REF!,91,FALSE))/AF25)</f>
        <v>0</v>
      </c>
      <c r="BJ25" s="10">
        <f>IF(S25=0,0,(VLOOKUP(S25,#REF!,91,FALSE))/AG25)</f>
        <v>0</v>
      </c>
      <c r="BK25" s="10">
        <f>IF(T25=0,0,(VLOOKUP(T25,#REF!,91,FALSE))/AH25)</f>
        <v>0</v>
      </c>
      <c r="BL25" s="11" t="e">
        <f t="shared" si="3"/>
        <v>#REF!</v>
      </c>
    </row>
    <row r="26" spans="1:64">
      <c r="A26" s="5">
        <v>23</v>
      </c>
      <c r="B26" s="9" t="s">
        <v>124</v>
      </c>
      <c r="C26" s="9" t="s">
        <v>31</v>
      </c>
      <c r="D26" s="5" t="e">
        <f>VLOOKUP($B26,#REF!,4,FALSE)</f>
        <v>#REF!</v>
      </c>
      <c r="E26" s="5" t="e">
        <f>VLOOKUP($B26,#REF!,5,FALSE)</f>
        <v>#REF!</v>
      </c>
      <c r="F26" s="5" t="s">
        <v>11</v>
      </c>
      <c r="G26" s="5" t="s">
        <v>90</v>
      </c>
      <c r="H26" s="5" t="s">
        <v>91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f t="shared" si="1"/>
        <v>2</v>
      </c>
      <c r="V26" s="5">
        <f t="shared" si="4"/>
        <v>2</v>
      </c>
      <c r="W26" s="5">
        <f t="shared" si="5"/>
        <v>0</v>
      </c>
      <c r="X26" s="5">
        <f t="shared" si="6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 s="10" t="e">
        <f>IF(G26=0,0,(VLOOKUP(G26,#REF!,69,FALSE))/U26)</f>
        <v>#REF!</v>
      </c>
      <c r="AJ26" s="10" t="e">
        <f>IF(H26=0,0,(VLOOKUP(H26,#REF!,69,FALSE))/V26)</f>
        <v>#REF!</v>
      </c>
      <c r="AK26" s="10">
        <f>IF(I26=0,0,(VLOOKUP(I26,#REF!,69,FALSE))/W26)</f>
        <v>0</v>
      </c>
      <c r="AL26" s="10">
        <f>IF(J26=0,0,(VLOOKUP(J26,#REF!,69,FALSE))/X26)</f>
        <v>0</v>
      </c>
      <c r="AM26" s="10">
        <f>IF(K26=0,0,(VLOOKUP(K26,#REF!,69,FALSE))/Y26)</f>
        <v>0</v>
      </c>
      <c r="AN26" s="10">
        <f>IF(L26=0,0,(VLOOKUP(L26,#REF!,69,FALSE))/Z26)</f>
        <v>0</v>
      </c>
      <c r="AO26" s="10">
        <f>IF(M26=0,0,(VLOOKUP(M26,#REF!,69,FALSE))/AA26)</f>
        <v>0</v>
      </c>
      <c r="AP26" s="10">
        <f>IF(N26=0,0,(VLOOKUP(N26,#REF!,69,FALSE))/AB26)</f>
        <v>0</v>
      </c>
      <c r="AQ26" s="10">
        <f>IF(O26=0,0,(VLOOKUP(O26,#REF!,69,FALSE))/AC26)</f>
        <v>0</v>
      </c>
      <c r="AR26" s="10">
        <f>IF(P26=0,0,(VLOOKUP(P26,#REF!,69,FALSE))/AD26)</f>
        <v>0</v>
      </c>
      <c r="AS26" s="10">
        <f>IF(Q26=0,0,(VLOOKUP(Q26,#REF!,69,FALSE))/AE26)</f>
        <v>0</v>
      </c>
      <c r="AT26" s="10">
        <f>IF(R26=0,0,(VLOOKUP(R26,#REF!,69,FALSE))/AF26)</f>
        <v>0</v>
      </c>
      <c r="AU26" s="10">
        <f>IF(S26=0,0,(VLOOKUP(S26,#REF!,69,FALSE))/AG26)</f>
        <v>0</v>
      </c>
      <c r="AV26" s="10">
        <f>IF(T26=0,0,(VLOOKUP(T26,#REF!,69,FALSE))/AH26)</f>
        <v>0</v>
      </c>
      <c r="AW26" s="11" t="e">
        <f t="shared" si="2"/>
        <v>#REF!</v>
      </c>
      <c r="AX26" s="10" t="e">
        <f>IF(G26=0,0,(VLOOKUP(G26,#REF!,91,FALSE))/U26)</f>
        <v>#REF!</v>
      </c>
      <c r="AY26" s="10" t="e">
        <f>IF(H26=0,0,(VLOOKUP(H26,#REF!,91,FALSE))/V26)</f>
        <v>#REF!</v>
      </c>
      <c r="AZ26" s="10">
        <f>IF(I26=0,0,(VLOOKUP(I26,#REF!,91,FALSE))/W26)</f>
        <v>0</v>
      </c>
      <c r="BA26" s="10">
        <f>IF(J26=0,0,(VLOOKUP(J26,#REF!,91,FALSE))/X26)</f>
        <v>0</v>
      </c>
      <c r="BB26" s="10">
        <f>IF(K26=0,0,(VLOOKUP(K26,#REF!,91,FALSE))/Y26)</f>
        <v>0</v>
      </c>
      <c r="BC26" s="10">
        <f>IF(L26=0,0,(VLOOKUP(L26,#REF!,91,FALSE))/Z26)</f>
        <v>0</v>
      </c>
      <c r="BD26" s="10">
        <f>IF(M26=0,0,(VLOOKUP(M26,#REF!,91,FALSE))/AA26)</f>
        <v>0</v>
      </c>
      <c r="BE26" s="10">
        <f>IF(N26=0,0,(VLOOKUP(N26,#REF!,91,FALSE))/AB26)</f>
        <v>0</v>
      </c>
      <c r="BF26" s="10">
        <f>IF(O26=0,0,(VLOOKUP(O26,#REF!,91,FALSE))/AC26)</f>
        <v>0</v>
      </c>
      <c r="BG26" s="10">
        <f>IF(P26=0,0,(VLOOKUP(P26,#REF!,91,FALSE))/AD26)</f>
        <v>0</v>
      </c>
      <c r="BH26" s="10">
        <f>IF(Q26=0,0,(VLOOKUP(Q26,#REF!,91,FALSE))/AE26)</f>
        <v>0</v>
      </c>
      <c r="BI26" s="10">
        <f>IF(R26=0,0,(VLOOKUP(R26,#REF!,91,FALSE))/AF26)</f>
        <v>0</v>
      </c>
      <c r="BJ26" s="10">
        <f>IF(S26=0,0,(VLOOKUP(S26,#REF!,91,FALSE))/AG26)</f>
        <v>0</v>
      </c>
      <c r="BK26" s="10">
        <f>IF(T26=0,0,(VLOOKUP(T26,#REF!,91,FALSE))/AH26)</f>
        <v>0</v>
      </c>
      <c r="BL26" s="11" t="e">
        <f t="shared" si="3"/>
        <v>#REF!</v>
      </c>
    </row>
    <row r="27" spans="1:64">
      <c r="A27" s="5">
        <v>24</v>
      </c>
      <c r="B27" s="9" t="s">
        <v>125</v>
      </c>
      <c r="C27" s="9" t="s">
        <v>31</v>
      </c>
      <c r="D27" s="5" t="e">
        <f>VLOOKUP($B27,#REF!,4,FALSE)</f>
        <v>#REF!</v>
      </c>
      <c r="E27" s="5" t="e">
        <f>VLOOKUP($B27,#REF!,5,FALSE)</f>
        <v>#REF!</v>
      </c>
      <c r="F27" s="5" t="s">
        <v>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f t="shared" si="1"/>
        <v>0</v>
      </c>
      <c r="V27" s="5">
        <f t="shared" si="4"/>
        <v>0</v>
      </c>
      <c r="W27" s="5">
        <f t="shared" si="5"/>
        <v>0</v>
      </c>
      <c r="X27" s="5">
        <f t="shared" si="6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 s="10">
        <f>IF(G27=0,0,(VLOOKUP(G27,#REF!,69,FALSE))/U27)</f>
        <v>0</v>
      </c>
      <c r="AJ27" s="10">
        <f>IF(H27=0,0,(VLOOKUP(H27,#REF!,69,FALSE))/V27)</f>
        <v>0</v>
      </c>
      <c r="AK27" s="10">
        <f>IF(I27=0,0,(VLOOKUP(I27,#REF!,69,FALSE))/W27)</f>
        <v>0</v>
      </c>
      <c r="AL27" s="10">
        <f>IF(J27=0,0,(VLOOKUP(J27,#REF!,69,FALSE))/X27)</f>
        <v>0</v>
      </c>
      <c r="AM27" s="10">
        <f>IF(K27=0,0,(VLOOKUP(K27,#REF!,69,FALSE))/Y27)</f>
        <v>0</v>
      </c>
      <c r="AN27" s="10">
        <f>IF(L27=0,0,(VLOOKUP(L27,#REF!,69,FALSE))/Z27)</f>
        <v>0</v>
      </c>
      <c r="AO27" s="10">
        <f>IF(M27=0,0,(VLOOKUP(M27,#REF!,69,FALSE))/AA27)</f>
        <v>0</v>
      </c>
      <c r="AP27" s="10">
        <f>IF(N27=0,0,(VLOOKUP(N27,#REF!,69,FALSE))/AB27)</f>
        <v>0</v>
      </c>
      <c r="AQ27" s="10">
        <f>IF(O27=0,0,(VLOOKUP(O27,#REF!,69,FALSE))/AC27)</f>
        <v>0</v>
      </c>
      <c r="AR27" s="10">
        <f>IF(P27=0,0,(VLOOKUP(P27,#REF!,69,FALSE))/AD27)</f>
        <v>0</v>
      </c>
      <c r="AS27" s="10">
        <f>IF(Q27=0,0,(VLOOKUP(Q27,#REF!,69,FALSE))/AE27)</f>
        <v>0</v>
      </c>
      <c r="AT27" s="10">
        <f>IF(R27=0,0,(VLOOKUP(R27,#REF!,69,FALSE))/AF27)</f>
        <v>0</v>
      </c>
      <c r="AU27" s="10">
        <f>IF(S27=0,0,(VLOOKUP(S27,#REF!,69,FALSE))/AG27)</f>
        <v>0</v>
      </c>
      <c r="AV27" s="10">
        <f>IF(T27=0,0,(VLOOKUP(T27,#REF!,69,FALSE))/AH27)</f>
        <v>0</v>
      </c>
      <c r="AW27" s="11">
        <f t="shared" si="2"/>
        <v>0</v>
      </c>
      <c r="AX27" s="10">
        <f>IF(G27=0,0,(VLOOKUP(G27,#REF!,91,FALSE))/U27)</f>
        <v>0</v>
      </c>
      <c r="AY27" s="10">
        <f>IF(H27=0,0,(VLOOKUP(H27,#REF!,91,FALSE))/V27)</f>
        <v>0</v>
      </c>
      <c r="AZ27" s="10">
        <f>IF(I27=0,0,(VLOOKUP(I27,#REF!,91,FALSE))/W27)</f>
        <v>0</v>
      </c>
      <c r="BA27" s="10">
        <f>IF(J27=0,0,(VLOOKUP(J27,#REF!,91,FALSE))/X27)</f>
        <v>0</v>
      </c>
      <c r="BB27" s="10">
        <f>IF(K27=0,0,(VLOOKUP(K27,#REF!,91,FALSE))/Y27)</f>
        <v>0</v>
      </c>
      <c r="BC27" s="10">
        <f>IF(L27=0,0,(VLOOKUP(L27,#REF!,91,FALSE))/Z27)</f>
        <v>0</v>
      </c>
      <c r="BD27" s="10">
        <f>IF(M27=0,0,(VLOOKUP(M27,#REF!,91,FALSE))/AA27)</f>
        <v>0</v>
      </c>
      <c r="BE27" s="10">
        <f>IF(N27=0,0,(VLOOKUP(N27,#REF!,91,FALSE))/AB27)</f>
        <v>0</v>
      </c>
      <c r="BF27" s="10">
        <f>IF(O27=0,0,(VLOOKUP(O27,#REF!,91,FALSE))/AC27)</f>
        <v>0</v>
      </c>
      <c r="BG27" s="10">
        <f>IF(P27=0,0,(VLOOKUP(P27,#REF!,91,FALSE))/AD27)</f>
        <v>0</v>
      </c>
      <c r="BH27" s="10">
        <f>IF(Q27=0,0,(VLOOKUP(Q27,#REF!,91,FALSE))/AE27)</f>
        <v>0</v>
      </c>
      <c r="BI27" s="10">
        <f>IF(R27=0,0,(VLOOKUP(R27,#REF!,91,FALSE))/AF27)</f>
        <v>0</v>
      </c>
      <c r="BJ27" s="10">
        <f>IF(S27=0,0,(VLOOKUP(S27,#REF!,91,FALSE))/AG27)</f>
        <v>0</v>
      </c>
      <c r="BK27" s="10">
        <f>IF(T27=0,0,(VLOOKUP(T27,#REF!,91,FALSE))/AH27)</f>
        <v>0</v>
      </c>
      <c r="BL27" s="11">
        <f t="shared" si="3"/>
        <v>0</v>
      </c>
    </row>
    <row r="28" spans="1:64">
      <c r="A28" s="5">
        <v>25</v>
      </c>
      <c r="B28" s="9" t="s">
        <v>126</v>
      </c>
      <c r="C28" s="9" t="s">
        <v>31</v>
      </c>
      <c r="D28" s="5" t="e">
        <f>VLOOKUP($B28,#REF!,4,FALSE)</f>
        <v>#REF!</v>
      </c>
      <c r="E28" s="5" t="e">
        <f>VLOOKUP($B28,#REF!,5,FALSE)</f>
        <v>#REF!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1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1"/>
    </row>
    <row r="29" spans="1:64">
      <c r="A29" s="5">
        <v>26</v>
      </c>
      <c r="B29" s="9" t="s">
        <v>128</v>
      </c>
      <c r="C29" s="9" t="s">
        <v>31</v>
      </c>
      <c r="D29" s="5" t="e">
        <f>VLOOKUP($B29,#REF!,4,FALSE)</f>
        <v>#REF!</v>
      </c>
      <c r="E29" s="5" t="e">
        <f>VLOOKUP($B29,#REF!,5,FALSE)</f>
        <v>#REF!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1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1"/>
    </row>
    <row r="30" spans="1:64">
      <c r="A30" s="5">
        <v>27</v>
      </c>
      <c r="B30" s="9" t="s">
        <v>50</v>
      </c>
      <c r="C30" s="9" t="s">
        <v>31</v>
      </c>
      <c r="D30" s="5" t="e">
        <f>VLOOKUP($B30,#REF!,4,FALSE)</f>
        <v>#REF!</v>
      </c>
      <c r="E30" s="5" t="e">
        <f>VLOOKUP($B30,#REF!,5,FALSE)</f>
        <v>#REF!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1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1"/>
    </row>
    <row r="31" spans="1:64">
      <c r="A31" s="5">
        <v>28</v>
      </c>
      <c r="B31" s="9" t="s">
        <v>129</v>
      </c>
      <c r="C31" s="9" t="s">
        <v>31</v>
      </c>
      <c r="D31" s="5" t="e">
        <f>VLOOKUP($B31,#REF!,4,FALSE)</f>
        <v>#REF!</v>
      </c>
      <c r="E31" s="5" t="e">
        <f>VLOOKUP($B31,#REF!,5,FALSE)</f>
        <v>#REF!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1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1"/>
    </row>
    <row r="32" spans="1:64">
      <c r="A32" s="5">
        <v>29</v>
      </c>
      <c r="B32" s="9" t="s">
        <v>130</v>
      </c>
      <c r="C32" s="9" t="s">
        <v>31</v>
      </c>
      <c r="D32" s="5" t="e">
        <f>VLOOKUP($B32,#REF!,4,FALSE)</f>
        <v>#REF!</v>
      </c>
      <c r="E32" s="5" t="e">
        <f>VLOOKUP($B32,#REF!,5,FALSE)</f>
        <v>#REF!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1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1"/>
    </row>
    <row r="33" spans="1:64">
      <c r="A33" s="5">
        <v>30</v>
      </c>
      <c r="B33" s="9" t="s">
        <v>54</v>
      </c>
      <c r="C33" s="9" t="s">
        <v>31</v>
      </c>
      <c r="D33" s="5" t="e">
        <f>VLOOKUP($B33,#REF!,4,FALSE)</f>
        <v>#REF!</v>
      </c>
      <c r="E33" s="5" t="e">
        <f>VLOOKUP($B33,#REF!,5,FALSE)</f>
        <v>#REF!</v>
      </c>
      <c r="F33" s="5" t="s">
        <v>11</v>
      </c>
      <c r="G33" s="5" t="s">
        <v>43</v>
      </c>
      <c r="H33" s="5" t="s">
        <v>46</v>
      </c>
      <c r="I33" s="5" t="s">
        <v>45</v>
      </c>
      <c r="J33" s="5" t="s">
        <v>44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f t="shared" si="1"/>
        <v>2</v>
      </c>
      <c r="V33" s="5">
        <f t="shared" si="4"/>
        <v>1</v>
      </c>
      <c r="W33" s="5">
        <f t="shared" si="5"/>
        <v>3</v>
      </c>
      <c r="X33" s="5">
        <f t="shared" si="6"/>
        <v>1</v>
      </c>
      <c r="Y33" s="5">
        <f t="shared" si="7"/>
        <v>0</v>
      </c>
      <c r="Z33" s="5">
        <f t="shared" si="8"/>
        <v>0</v>
      </c>
      <c r="AA33" s="5">
        <f t="shared" si="9"/>
        <v>0</v>
      </c>
      <c r="AB33" s="5">
        <f t="shared" si="10"/>
        <v>0</v>
      </c>
      <c r="AC33" s="5">
        <f t="shared" si="11"/>
        <v>0</v>
      </c>
      <c r="AD33" s="5">
        <f t="shared" si="12"/>
        <v>0</v>
      </c>
      <c r="AE33" s="5">
        <f t="shared" si="13"/>
        <v>0</v>
      </c>
      <c r="AF33" s="5">
        <f t="shared" si="14"/>
        <v>0</v>
      </c>
      <c r="AG33" s="5">
        <f t="shared" si="15"/>
        <v>0</v>
      </c>
      <c r="AH33" s="5">
        <f t="shared" si="16"/>
        <v>0</v>
      </c>
      <c r="AI33" s="10" t="e">
        <f>IF(G33=0,0,(VLOOKUP(G33,#REF!,69,FALSE))/U33)</f>
        <v>#REF!</v>
      </c>
      <c r="AJ33" s="10" t="e">
        <f>IF(H33=0,0,(VLOOKUP(H33,#REF!,69,FALSE))/V33)</f>
        <v>#REF!</v>
      </c>
      <c r="AK33" s="10" t="e">
        <f>IF(I33=0,0,(VLOOKUP(I33,#REF!,69,FALSE))/W33)</f>
        <v>#REF!</v>
      </c>
      <c r="AL33" s="10" t="e">
        <f>IF(J33=0,0,(VLOOKUP(J33,#REF!,69,FALSE))/X33)</f>
        <v>#REF!</v>
      </c>
      <c r="AM33" s="10">
        <f>IF(K33=0,0,(VLOOKUP(K33,#REF!,69,FALSE))/Y33)</f>
        <v>0</v>
      </c>
      <c r="AN33" s="10">
        <f>IF(L33=0,0,(VLOOKUP(L33,#REF!,69,FALSE))/Z33)</f>
        <v>0</v>
      </c>
      <c r="AO33" s="10">
        <f>IF(M33=0,0,(VLOOKUP(M33,#REF!,69,FALSE))/AA33)</f>
        <v>0</v>
      </c>
      <c r="AP33" s="10">
        <f>IF(N33=0,0,(VLOOKUP(N33,#REF!,69,FALSE))/AB33)</f>
        <v>0</v>
      </c>
      <c r="AQ33" s="10">
        <f>IF(O33=0,0,(VLOOKUP(O33,#REF!,69,FALSE))/AC33)</f>
        <v>0</v>
      </c>
      <c r="AR33" s="10">
        <f>IF(P33=0,0,(VLOOKUP(P33,#REF!,69,FALSE))/AD33)</f>
        <v>0</v>
      </c>
      <c r="AS33" s="10">
        <f>IF(Q33=0,0,(VLOOKUP(Q33,#REF!,69,FALSE))/AE33)</f>
        <v>0</v>
      </c>
      <c r="AT33" s="10">
        <f>IF(R33=0,0,(VLOOKUP(R33,#REF!,69,FALSE))/AF33)</f>
        <v>0</v>
      </c>
      <c r="AU33" s="10">
        <f>IF(S33=0,0,(VLOOKUP(S33,#REF!,69,FALSE))/AG33)</f>
        <v>0</v>
      </c>
      <c r="AV33" s="10">
        <f>IF(T33=0,0,(VLOOKUP(T33,#REF!,69,FALSE))/AH33)</f>
        <v>0</v>
      </c>
      <c r="AW33" s="11" t="e">
        <f t="shared" si="2"/>
        <v>#REF!</v>
      </c>
      <c r="AX33" s="10" t="e">
        <f>IF(G33=0,0,(VLOOKUP(G33,#REF!,91,FALSE))/U33)</f>
        <v>#REF!</v>
      </c>
      <c r="AY33" s="10" t="e">
        <f>IF(H33=0,0,(VLOOKUP(H33,#REF!,91,FALSE))/V33)</f>
        <v>#REF!</v>
      </c>
      <c r="AZ33" s="10" t="e">
        <f>IF(I33=0,0,(VLOOKUP(I33,#REF!,91,FALSE))/W33)</f>
        <v>#REF!</v>
      </c>
      <c r="BA33" s="10" t="e">
        <f>IF(J33=0,0,(VLOOKUP(J33,#REF!,91,FALSE))/X33)</f>
        <v>#REF!</v>
      </c>
      <c r="BB33" s="10">
        <f>IF(K33=0,0,(VLOOKUP(K33,#REF!,91,FALSE))/Y33)</f>
        <v>0</v>
      </c>
      <c r="BC33" s="10">
        <f>IF(L33=0,0,(VLOOKUP(L33,#REF!,91,FALSE))/Z33)</f>
        <v>0</v>
      </c>
      <c r="BD33" s="10">
        <f>IF(M33=0,0,(VLOOKUP(M33,#REF!,91,FALSE))/AA33)</f>
        <v>0</v>
      </c>
      <c r="BE33" s="10">
        <f>IF(N33=0,0,(VLOOKUP(N33,#REF!,91,FALSE))/AB33)</f>
        <v>0</v>
      </c>
      <c r="BF33" s="10">
        <f>IF(O33=0,0,(VLOOKUP(O33,#REF!,91,FALSE))/AC33)</f>
        <v>0</v>
      </c>
      <c r="BG33" s="10">
        <f>IF(P33=0,0,(VLOOKUP(P33,#REF!,91,FALSE))/AD33)</f>
        <v>0</v>
      </c>
      <c r="BH33" s="10">
        <f>IF(Q33=0,0,(VLOOKUP(Q33,#REF!,91,FALSE))/AE33)</f>
        <v>0</v>
      </c>
      <c r="BI33" s="10">
        <f>IF(R33=0,0,(VLOOKUP(R33,#REF!,91,FALSE))/AF33)</f>
        <v>0</v>
      </c>
      <c r="BJ33" s="10">
        <f>IF(S33=0,0,(VLOOKUP(S33,#REF!,91,FALSE))/AG33)</f>
        <v>0</v>
      </c>
      <c r="BK33" s="10">
        <f>IF(T33=0,0,(VLOOKUP(T33,#REF!,91,FALSE))/AH33)</f>
        <v>0</v>
      </c>
      <c r="BL33" s="11" t="e">
        <f t="shared" si="3"/>
        <v>#REF!</v>
      </c>
    </row>
    <row r="34" spans="1:64">
      <c r="A34" s="5">
        <v>31</v>
      </c>
      <c r="B34" s="9" t="s">
        <v>131</v>
      </c>
      <c r="C34" s="9" t="s">
        <v>31</v>
      </c>
      <c r="D34" s="5" t="e">
        <f>VLOOKUP($B34,#REF!,4,FALSE)</f>
        <v>#REF!</v>
      </c>
      <c r="E34" s="5" t="e">
        <f>VLOOKUP($B34,#REF!,5,FALSE)</f>
        <v>#REF!</v>
      </c>
      <c r="F34" s="5" t="s">
        <v>11</v>
      </c>
      <c r="G34" s="5" t="s">
        <v>48</v>
      </c>
      <c r="H34" s="5" t="s">
        <v>42</v>
      </c>
      <c r="I34" s="5" t="s">
        <v>33</v>
      </c>
      <c r="J34" s="5" t="s">
        <v>41</v>
      </c>
      <c r="K34" s="5" t="s">
        <v>40</v>
      </c>
      <c r="L34" s="5" t="s">
        <v>47</v>
      </c>
      <c r="M34" s="5"/>
      <c r="N34" s="5"/>
      <c r="O34" s="5"/>
      <c r="P34" s="5"/>
      <c r="Q34" s="5"/>
      <c r="R34" s="5"/>
      <c r="S34" s="5"/>
      <c r="T34" s="5"/>
      <c r="U34" s="5">
        <f t="shared" si="1"/>
        <v>1</v>
      </c>
      <c r="V34" s="5">
        <f t="shared" si="4"/>
        <v>1</v>
      </c>
      <c r="W34" s="5">
        <f t="shared" si="5"/>
        <v>1</v>
      </c>
      <c r="X34" s="5">
        <f t="shared" si="6"/>
        <v>1</v>
      </c>
      <c r="Y34" s="5">
        <f t="shared" si="7"/>
        <v>1</v>
      </c>
      <c r="Z34" s="5">
        <f t="shared" si="8"/>
        <v>1</v>
      </c>
      <c r="AA34" s="5">
        <f t="shared" si="9"/>
        <v>0</v>
      </c>
      <c r="AB34" s="5">
        <f t="shared" si="10"/>
        <v>0</v>
      </c>
      <c r="AC34" s="5">
        <f t="shared" si="11"/>
        <v>0</v>
      </c>
      <c r="AD34" s="5">
        <f t="shared" si="12"/>
        <v>0</v>
      </c>
      <c r="AE34" s="5">
        <f t="shared" si="13"/>
        <v>0</v>
      </c>
      <c r="AF34" s="5">
        <f t="shared" si="14"/>
        <v>0</v>
      </c>
      <c r="AG34" s="5">
        <f t="shared" si="15"/>
        <v>0</v>
      </c>
      <c r="AH34" s="5">
        <f t="shared" si="16"/>
        <v>0</v>
      </c>
      <c r="AI34" s="10" t="e">
        <f>IF(G34=0,0,(VLOOKUP(G34,#REF!,69,FALSE))/U34)</f>
        <v>#REF!</v>
      </c>
      <c r="AJ34" s="10" t="e">
        <f>IF(H34=0,0,(VLOOKUP(H34,#REF!,69,FALSE))/V34)</f>
        <v>#REF!</v>
      </c>
      <c r="AK34" s="10" t="e">
        <f>IF(I34=0,0,(VLOOKUP(I34,#REF!,69,FALSE))/W34)</f>
        <v>#REF!</v>
      </c>
      <c r="AL34" s="10" t="e">
        <f>IF(J34=0,0,(VLOOKUP(J34,#REF!,69,FALSE))/X34)</f>
        <v>#REF!</v>
      </c>
      <c r="AM34" s="10" t="e">
        <f>IF(K34=0,0,(VLOOKUP(K34,#REF!,69,FALSE))/Y34)</f>
        <v>#REF!</v>
      </c>
      <c r="AN34" s="10" t="e">
        <f>IF(L34=0,0,(VLOOKUP(L34,#REF!,69,FALSE))/Z34)</f>
        <v>#REF!</v>
      </c>
      <c r="AO34" s="10">
        <f>IF(M34=0,0,(VLOOKUP(M34,#REF!,69,FALSE))/AA34)</f>
        <v>0</v>
      </c>
      <c r="AP34" s="10">
        <f>IF(N34=0,0,(VLOOKUP(N34,#REF!,69,FALSE))/AB34)</f>
        <v>0</v>
      </c>
      <c r="AQ34" s="10">
        <f>IF(O34=0,0,(VLOOKUP(O34,#REF!,69,FALSE))/AC34)</f>
        <v>0</v>
      </c>
      <c r="AR34" s="10">
        <f>IF(P34=0,0,(VLOOKUP(P34,#REF!,69,FALSE))/AD34)</f>
        <v>0</v>
      </c>
      <c r="AS34" s="10">
        <f>IF(Q34=0,0,(VLOOKUP(Q34,#REF!,69,FALSE))/AE34)</f>
        <v>0</v>
      </c>
      <c r="AT34" s="10">
        <f>IF(R34=0,0,(VLOOKUP(R34,#REF!,69,FALSE))/AF34)</f>
        <v>0</v>
      </c>
      <c r="AU34" s="10">
        <f>IF(S34=0,0,(VLOOKUP(S34,#REF!,69,FALSE))/AG34)</f>
        <v>0</v>
      </c>
      <c r="AV34" s="10">
        <f>IF(T34=0,0,(VLOOKUP(T34,#REF!,69,FALSE))/AH34)</f>
        <v>0</v>
      </c>
      <c r="AW34" s="11" t="e">
        <f t="shared" si="2"/>
        <v>#REF!</v>
      </c>
      <c r="AX34" s="10" t="e">
        <f>IF(G34=0,0,(VLOOKUP(G34,#REF!,91,FALSE))/U34)</f>
        <v>#REF!</v>
      </c>
      <c r="AY34" s="10" t="e">
        <f>IF(H34=0,0,(VLOOKUP(H34,#REF!,91,FALSE))/V34)</f>
        <v>#REF!</v>
      </c>
      <c r="AZ34" s="10" t="e">
        <f>IF(I34=0,0,(VLOOKUP(I34,#REF!,91,FALSE))/W34)</f>
        <v>#REF!</v>
      </c>
      <c r="BA34" s="10" t="e">
        <f>IF(J34=0,0,(VLOOKUP(J34,#REF!,91,FALSE))/X34)</f>
        <v>#REF!</v>
      </c>
      <c r="BB34" s="10" t="e">
        <f>IF(K34=0,0,(VLOOKUP(K34,#REF!,91,FALSE))/Y34)</f>
        <v>#REF!</v>
      </c>
      <c r="BC34" s="10" t="e">
        <f>IF(L34=0,0,(VLOOKUP(L34,#REF!,91,FALSE))/Z34)</f>
        <v>#REF!</v>
      </c>
      <c r="BD34" s="10">
        <f>IF(M34=0,0,(VLOOKUP(M34,#REF!,91,FALSE))/AA34)</f>
        <v>0</v>
      </c>
      <c r="BE34" s="10">
        <f>IF(N34=0,0,(VLOOKUP(N34,#REF!,91,FALSE))/AB34)</f>
        <v>0</v>
      </c>
      <c r="BF34" s="10">
        <f>IF(O34=0,0,(VLOOKUP(O34,#REF!,91,FALSE))/AC34)</f>
        <v>0</v>
      </c>
      <c r="BG34" s="10">
        <f>IF(P34=0,0,(VLOOKUP(P34,#REF!,91,FALSE))/AD34)</f>
        <v>0</v>
      </c>
      <c r="BH34" s="10">
        <f>IF(Q34=0,0,(VLOOKUP(Q34,#REF!,91,FALSE))/AE34)</f>
        <v>0</v>
      </c>
      <c r="BI34" s="10">
        <f>IF(R34=0,0,(VLOOKUP(R34,#REF!,91,FALSE))/AF34)</f>
        <v>0</v>
      </c>
      <c r="BJ34" s="10">
        <f>IF(S34=0,0,(VLOOKUP(S34,#REF!,91,FALSE))/AG34)</f>
        <v>0</v>
      </c>
      <c r="BK34" s="10">
        <f>IF(T34=0,0,(VLOOKUP(T34,#REF!,91,FALSE))/AH34)</f>
        <v>0</v>
      </c>
      <c r="BL34" s="11" t="e">
        <f t="shared" si="3"/>
        <v>#REF!</v>
      </c>
    </row>
    <row r="35" spans="1:64">
      <c r="A35" s="5">
        <v>32</v>
      </c>
      <c r="B35" s="9" t="s">
        <v>93</v>
      </c>
      <c r="C35" s="9" t="s">
        <v>31</v>
      </c>
      <c r="D35" s="5" t="e">
        <f>VLOOKUP($B35,#REF!,4,FALSE)</f>
        <v>#REF!</v>
      </c>
      <c r="E35" s="5" t="e">
        <f>VLOOKUP($B35,#REF!,5,FALSE)</f>
        <v>#REF!</v>
      </c>
      <c r="F35" s="5" t="s">
        <v>11</v>
      </c>
      <c r="G35" s="5" t="s">
        <v>43</v>
      </c>
      <c r="H35" s="5" t="s">
        <v>45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f t="shared" si="1"/>
        <v>2</v>
      </c>
      <c r="V35" s="5">
        <f t="shared" si="4"/>
        <v>3</v>
      </c>
      <c r="W35" s="5">
        <f t="shared" si="5"/>
        <v>0</v>
      </c>
      <c r="X35" s="5">
        <f t="shared" si="6"/>
        <v>0</v>
      </c>
      <c r="Y35" s="5">
        <f t="shared" si="7"/>
        <v>0</v>
      </c>
      <c r="Z35" s="5">
        <f t="shared" si="8"/>
        <v>0</v>
      </c>
      <c r="AA35" s="5">
        <f t="shared" si="9"/>
        <v>0</v>
      </c>
      <c r="AB35" s="5">
        <f t="shared" si="10"/>
        <v>0</v>
      </c>
      <c r="AC35" s="5">
        <f t="shared" si="11"/>
        <v>0</v>
      </c>
      <c r="AD35" s="5">
        <f t="shared" si="12"/>
        <v>0</v>
      </c>
      <c r="AE35" s="5">
        <f t="shared" si="13"/>
        <v>0</v>
      </c>
      <c r="AF35" s="5">
        <f t="shared" si="14"/>
        <v>0</v>
      </c>
      <c r="AG35" s="5">
        <f t="shared" si="15"/>
        <v>0</v>
      </c>
      <c r="AH35" s="5">
        <f t="shared" si="16"/>
        <v>0</v>
      </c>
      <c r="AI35" s="10" t="e">
        <f>IF(G35=0,0,(VLOOKUP(G35,#REF!,69,FALSE))/U35)</f>
        <v>#REF!</v>
      </c>
      <c r="AJ35" s="10" t="e">
        <f>IF(H35=0,0,(VLOOKUP(H35,#REF!,69,FALSE))/V35)</f>
        <v>#REF!</v>
      </c>
      <c r="AK35" s="10">
        <f>IF(I35=0,0,(VLOOKUP(I35,#REF!,69,FALSE))/W35)</f>
        <v>0</v>
      </c>
      <c r="AL35" s="10">
        <f>IF(J35=0,0,(VLOOKUP(J35,#REF!,69,FALSE))/X35)</f>
        <v>0</v>
      </c>
      <c r="AM35" s="10">
        <f>IF(K35=0,0,(VLOOKUP(K35,#REF!,69,FALSE))/Y35)</f>
        <v>0</v>
      </c>
      <c r="AN35" s="10">
        <f>IF(L35=0,0,(VLOOKUP(L35,#REF!,69,FALSE))/Z35)</f>
        <v>0</v>
      </c>
      <c r="AO35" s="10">
        <f>IF(M35=0,0,(VLOOKUP(M35,#REF!,69,FALSE))/AA35)</f>
        <v>0</v>
      </c>
      <c r="AP35" s="10">
        <f>IF(N35=0,0,(VLOOKUP(N35,#REF!,69,FALSE))/AB35)</f>
        <v>0</v>
      </c>
      <c r="AQ35" s="10">
        <f>IF(O35=0,0,(VLOOKUP(O35,#REF!,69,FALSE))/AC35)</f>
        <v>0</v>
      </c>
      <c r="AR35" s="10">
        <f>IF(P35=0,0,(VLOOKUP(P35,#REF!,69,FALSE))/AD35)</f>
        <v>0</v>
      </c>
      <c r="AS35" s="10">
        <f>IF(Q35=0,0,(VLOOKUP(Q35,#REF!,69,FALSE))/AE35)</f>
        <v>0</v>
      </c>
      <c r="AT35" s="10">
        <f>IF(R35=0,0,(VLOOKUP(R35,#REF!,69,FALSE))/AF35)</f>
        <v>0</v>
      </c>
      <c r="AU35" s="10">
        <f>IF(S35=0,0,(VLOOKUP(S35,#REF!,69,FALSE))/AG35)</f>
        <v>0</v>
      </c>
      <c r="AV35" s="10">
        <f>IF(T35=0,0,(VLOOKUP(T35,#REF!,69,FALSE))/AH35)</f>
        <v>0</v>
      </c>
      <c r="AW35" s="11" t="e">
        <f t="shared" si="2"/>
        <v>#REF!</v>
      </c>
      <c r="AX35" s="10" t="e">
        <f>IF(G35=0,0,(VLOOKUP(G35,#REF!,91,FALSE))/U35)</f>
        <v>#REF!</v>
      </c>
      <c r="AY35" s="10" t="e">
        <f>IF(H35=0,0,(VLOOKUP(H35,#REF!,91,FALSE))/V35)</f>
        <v>#REF!</v>
      </c>
      <c r="AZ35" s="10">
        <f>IF(I35=0,0,(VLOOKUP(I35,#REF!,91,FALSE))/W35)</f>
        <v>0</v>
      </c>
      <c r="BA35" s="10">
        <f>IF(J35=0,0,(VLOOKUP(J35,#REF!,91,FALSE))/X35)</f>
        <v>0</v>
      </c>
      <c r="BB35" s="10">
        <f>IF(K35=0,0,(VLOOKUP(K35,#REF!,91,FALSE))/Y35)</f>
        <v>0</v>
      </c>
      <c r="BC35" s="10">
        <f>IF(L35=0,0,(VLOOKUP(L35,#REF!,91,FALSE))/Z35)</f>
        <v>0</v>
      </c>
      <c r="BD35" s="10">
        <f>IF(M35=0,0,(VLOOKUP(M35,#REF!,91,FALSE))/AA35)</f>
        <v>0</v>
      </c>
      <c r="BE35" s="10">
        <f>IF(N35=0,0,(VLOOKUP(N35,#REF!,91,FALSE))/AB35)</f>
        <v>0</v>
      </c>
      <c r="BF35" s="10">
        <f>IF(O35=0,0,(VLOOKUP(O35,#REF!,91,FALSE))/AC35)</f>
        <v>0</v>
      </c>
      <c r="BG35" s="10">
        <f>IF(P35=0,0,(VLOOKUP(P35,#REF!,91,FALSE))/AD35)</f>
        <v>0</v>
      </c>
      <c r="BH35" s="10">
        <f>IF(Q35=0,0,(VLOOKUP(Q35,#REF!,91,FALSE))/AE35)</f>
        <v>0</v>
      </c>
      <c r="BI35" s="10">
        <f>IF(R35=0,0,(VLOOKUP(R35,#REF!,91,FALSE))/AF35)</f>
        <v>0</v>
      </c>
      <c r="BJ35" s="10">
        <f>IF(S35=0,0,(VLOOKUP(S35,#REF!,91,FALSE))/AG35)</f>
        <v>0</v>
      </c>
      <c r="BK35" s="10">
        <f>IF(T35=0,0,(VLOOKUP(T35,#REF!,91,FALSE))/AH35)</f>
        <v>0</v>
      </c>
      <c r="BL35" s="11" t="e">
        <f t="shared" si="3"/>
        <v>#REF!</v>
      </c>
    </row>
    <row r="36" spans="1:64">
      <c r="A36" s="5">
        <v>33</v>
      </c>
      <c r="B36" s="9" t="s">
        <v>146</v>
      </c>
      <c r="C36" s="9" t="s">
        <v>31</v>
      </c>
      <c r="D36" s="5" t="e">
        <f>VLOOKUP($B36,#REF!,4,FALSE)</f>
        <v>#REF!</v>
      </c>
      <c r="E36" s="5" t="e">
        <f>VLOOKUP($B36,#REF!,5,FALSE)</f>
        <v>#REF!</v>
      </c>
      <c r="F36" s="5" t="s">
        <v>11</v>
      </c>
      <c r="G36" s="5" t="s">
        <v>51</v>
      </c>
      <c r="H36" s="5" t="s">
        <v>45</v>
      </c>
      <c r="I36" s="5" t="s">
        <v>54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>
        <f t="shared" si="1"/>
        <v>1</v>
      </c>
      <c r="V36" s="5">
        <f t="shared" si="4"/>
        <v>3</v>
      </c>
      <c r="W36" s="5">
        <f t="shared" si="5"/>
        <v>1</v>
      </c>
      <c r="X36" s="5">
        <f t="shared" si="6"/>
        <v>0</v>
      </c>
      <c r="Y36" s="5">
        <f t="shared" si="7"/>
        <v>0</v>
      </c>
      <c r="Z36" s="5">
        <f t="shared" si="8"/>
        <v>0</v>
      </c>
      <c r="AA36" s="5">
        <f t="shared" si="9"/>
        <v>0</v>
      </c>
      <c r="AB36" s="5">
        <f t="shared" si="10"/>
        <v>0</v>
      </c>
      <c r="AC36" s="5">
        <f t="shared" si="11"/>
        <v>0</v>
      </c>
      <c r="AD36" s="5">
        <f t="shared" si="12"/>
        <v>0</v>
      </c>
      <c r="AE36" s="5">
        <f t="shared" si="13"/>
        <v>0</v>
      </c>
      <c r="AF36" s="5">
        <f t="shared" si="14"/>
        <v>0</v>
      </c>
      <c r="AG36" s="5">
        <f t="shared" si="15"/>
        <v>0</v>
      </c>
      <c r="AH36" s="5">
        <f t="shared" si="16"/>
        <v>0</v>
      </c>
      <c r="AI36" s="10" t="e">
        <f>IF(G36=0,0,(VLOOKUP(G36,#REF!,69,FALSE))/U36)</f>
        <v>#REF!</v>
      </c>
      <c r="AJ36" s="10" t="e">
        <f>IF(H36=0,0,(VLOOKUP(H36,#REF!,69,FALSE))/V36)</f>
        <v>#REF!</v>
      </c>
      <c r="AK36" s="10" t="e">
        <f>IF(I36=0,0,(VLOOKUP(I36,#REF!,69,FALSE))/W36)</f>
        <v>#REF!</v>
      </c>
      <c r="AL36" s="10">
        <f>IF(J36=0,0,(VLOOKUP(J36,#REF!,69,FALSE))/X36)</f>
        <v>0</v>
      </c>
      <c r="AM36" s="10">
        <f>IF(K36=0,0,(VLOOKUP(K36,#REF!,69,FALSE))/Y36)</f>
        <v>0</v>
      </c>
      <c r="AN36" s="10">
        <f>IF(L36=0,0,(VLOOKUP(L36,#REF!,69,FALSE))/Z36)</f>
        <v>0</v>
      </c>
      <c r="AO36" s="10">
        <f>IF(M36=0,0,(VLOOKUP(M36,#REF!,69,FALSE))/AA36)</f>
        <v>0</v>
      </c>
      <c r="AP36" s="10">
        <f>IF(N36=0,0,(VLOOKUP(N36,#REF!,69,FALSE))/AB36)</f>
        <v>0</v>
      </c>
      <c r="AQ36" s="10">
        <f>IF(O36=0,0,(VLOOKUP(O36,#REF!,69,FALSE))/AC36)</f>
        <v>0</v>
      </c>
      <c r="AR36" s="10">
        <f>IF(P36=0,0,(VLOOKUP(P36,#REF!,69,FALSE))/AD36)</f>
        <v>0</v>
      </c>
      <c r="AS36" s="10">
        <f>IF(Q36=0,0,(VLOOKUP(Q36,#REF!,69,FALSE))/AE36)</f>
        <v>0</v>
      </c>
      <c r="AT36" s="10">
        <f>IF(R36=0,0,(VLOOKUP(R36,#REF!,69,FALSE))/AF36)</f>
        <v>0</v>
      </c>
      <c r="AU36" s="10">
        <f>IF(S36=0,0,(VLOOKUP(S36,#REF!,69,FALSE))/AG36)</f>
        <v>0</v>
      </c>
      <c r="AV36" s="10">
        <f>IF(T36=0,0,(VLOOKUP(T36,#REF!,69,FALSE))/AH36)</f>
        <v>0</v>
      </c>
      <c r="AW36" s="11" t="e">
        <f t="shared" si="2"/>
        <v>#REF!</v>
      </c>
      <c r="AX36" s="10" t="e">
        <f>IF(G36=0,0,(VLOOKUP(G36,#REF!,91,FALSE))/U36)</f>
        <v>#REF!</v>
      </c>
      <c r="AY36" s="10" t="e">
        <f>IF(H36=0,0,(VLOOKUP(H36,#REF!,91,FALSE))/V36)</f>
        <v>#REF!</v>
      </c>
      <c r="AZ36" s="10" t="e">
        <f>IF(I36=0,0,(VLOOKUP(I36,#REF!,91,FALSE))/W36)</f>
        <v>#REF!</v>
      </c>
      <c r="BA36" s="10">
        <f>IF(J36=0,0,(VLOOKUP(J36,#REF!,91,FALSE))/X36)</f>
        <v>0</v>
      </c>
      <c r="BB36" s="10">
        <f>IF(K36=0,0,(VLOOKUP(K36,#REF!,91,FALSE))/Y36)</f>
        <v>0</v>
      </c>
      <c r="BC36" s="10">
        <f>IF(L36=0,0,(VLOOKUP(L36,#REF!,91,FALSE))/Z36)</f>
        <v>0</v>
      </c>
      <c r="BD36" s="10">
        <f>IF(M36=0,0,(VLOOKUP(M36,#REF!,91,FALSE))/AA36)</f>
        <v>0</v>
      </c>
      <c r="BE36" s="10">
        <f>IF(N36=0,0,(VLOOKUP(N36,#REF!,91,FALSE))/AB36)</f>
        <v>0</v>
      </c>
      <c r="BF36" s="10">
        <f>IF(O36=0,0,(VLOOKUP(O36,#REF!,91,FALSE))/AC36)</f>
        <v>0</v>
      </c>
      <c r="BG36" s="10">
        <f>IF(P36=0,0,(VLOOKUP(P36,#REF!,91,FALSE))/AD36)</f>
        <v>0</v>
      </c>
      <c r="BH36" s="10">
        <f>IF(Q36=0,0,(VLOOKUP(Q36,#REF!,91,FALSE))/AE36)</f>
        <v>0</v>
      </c>
      <c r="BI36" s="10">
        <f>IF(R36=0,0,(VLOOKUP(R36,#REF!,91,FALSE))/AF36)</f>
        <v>0</v>
      </c>
      <c r="BJ36" s="10">
        <f>IF(S36=0,0,(VLOOKUP(S36,#REF!,91,FALSE))/AG36)</f>
        <v>0</v>
      </c>
      <c r="BK36" s="10">
        <f>IF(T36=0,0,(VLOOKUP(T36,#REF!,91,FALSE))/AH36)</f>
        <v>0</v>
      </c>
      <c r="BL36" s="11" t="e">
        <f t="shared" si="3"/>
        <v>#REF!</v>
      </c>
    </row>
    <row r="37" spans="1:64">
      <c r="A37" s="5">
        <v>34</v>
      </c>
      <c r="B37" s="9" t="s">
        <v>178</v>
      </c>
      <c r="C37" s="9" t="s">
        <v>31</v>
      </c>
      <c r="D37" s="5" t="e">
        <f>VLOOKUP($B37,#REF!,4,FALSE)</f>
        <v>#REF!</v>
      </c>
      <c r="E37" s="5" t="e">
        <f>VLOOKUP($B37,#REF!,5,FALSE)</f>
        <v>#REF!</v>
      </c>
      <c r="F37" s="12" t="s">
        <v>11</v>
      </c>
      <c r="G37" s="12" t="s">
        <v>52</v>
      </c>
      <c r="H37" s="12" t="s">
        <v>34</v>
      </c>
      <c r="I37" s="12" t="s">
        <v>39</v>
      </c>
      <c r="J37" s="12" t="s">
        <v>49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>
        <f t="shared" si="1"/>
        <v>1</v>
      </c>
      <c r="V37" s="12">
        <f t="shared" si="4"/>
        <v>1</v>
      </c>
      <c r="W37" s="12">
        <f t="shared" si="5"/>
        <v>1</v>
      </c>
      <c r="X37" s="12">
        <f t="shared" si="6"/>
        <v>1</v>
      </c>
      <c r="Y37" s="12">
        <f t="shared" si="7"/>
        <v>0</v>
      </c>
      <c r="Z37" s="12">
        <f t="shared" si="8"/>
        <v>0</v>
      </c>
      <c r="AA37" s="12">
        <f t="shared" si="9"/>
        <v>0</v>
      </c>
      <c r="AB37" s="12">
        <f t="shared" si="10"/>
        <v>0</v>
      </c>
      <c r="AC37" s="12">
        <f t="shared" si="11"/>
        <v>0</v>
      </c>
      <c r="AD37" s="12">
        <f t="shared" si="12"/>
        <v>0</v>
      </c>
      <c r="AE37" s="12">
        <f t="shared" si="13"/>
        <v>0</v>
      </c>
      <c r="AF37" s="12">
        <f t="shared" si="14"/>
        <v>0</v>
      </c>
      <c r="AG37" s="12">
        <f t="shared" si="15"/>
        <v>0</v>
      </c>
      <c r="AH37" s="12">
        <f>COUNTIF($G$4:$T$37,T37)</f>
        <v>0</v>
      </c>
      <c r="AI37" s="13" t="e">
        <f>IF(G37=0,0,(VLOOKUP(G37,#REF!,69,FALSE))/U37)</f>
        <v>#REF!</v>
      </c>
      <c r="AJ37" s="13" t="e">
        <f>IF(H37=0,0,(VLOOKUP(H37,#REF!,69,FALSE))/V37)</f>
        <v>#REF!</v>
      </c>
      <c r="AK37" s="13" t="e">
        <f>IF(I37=0,0,(VLOOKUP(I37,#REF!,69,FALSE))/W37)</f>
        <v>#REF!</v>
      </c>
      <c r="AL37" s="13" t="e">
        <f>IF(J37=0,0,(VLOOKUP(J37,#REF!,69,FALSE))/X37)</f>
        <v>#REF!</v>
      </c>
      <c r="AM37" s="13">
        <f>IF(K37=0,0,(VLOOKUP(K37,#REF!,69,FALSE))/Y37)</f>
        <v>0</v>
      </c>
      <c r="AN37" s="13">
        <f>IF(L37=0,0,(VLOOKUP(L37,#REF!,69,FALSE))/Z37)</f>
        <v>0</v>
      </c>
      <c r="AO37" s="13">
        <f>IF(M37=0,0,(VLOOKUP(M37,#REF!,69,FALSE))/AA37)</f>
        <v>0</v>
      </c>
      <c r="AP37" s="13">
        <f>IF(N37=0,0,(VLOOKUP(N37,#REF!,69,FALSE))/AB37)</f>
        <v>0</v>
      </c>
      <c r="AQ37" s="13">
        <f>IF(O37=0,0,(VLOOKUP(O37,#REF!,69,FALSE))/AC37)</f>
        <v>0</v>
      </c>
      <c r="AR37" s="13">
        <f>IF(P37=0,0,(VLOOKUP(P37,#REF!,69,FALSE))/AD37)</f>
        <v>0</v>
      </c>
      <c r="AS37" s="13">
        <f>IF(Q37=0,0,(VLOOKUP(Q37,#REF!,69,FALSE))/AE37)</f>
        <v>0</v>
      </c>
      <c r="AT37" s="13">
        <f>IF(R37=0,0,(VLOOKUP(R37,#REF!,69,FALSE))/AF37)</f>
        <v>0</v>
      </c>
      <c r="AU37" s="13">
        <f>IF(S37=0,0,(VLOOKUP(S37,#REF!,69,FALSE))/AG37)</f>
        <v>0</v>
      </c>
      <c r="AV37" s="13">
        <f>IF(T37=0,0,(VLOOKUP(T37,#REF!,69,FALSE))/AH37)</f>
        <v>0</v>
      </c>
      <c r="AW37" s="11" t="e">
        <f t="shared" si="2"/>
        <v>#REF!</v>
      </c>
      <c r="AX37" s="13" t="e">
        <f>IF(G37=0,0,(VLOOKUP(G37,#REF!,91,FALSE))/U37)</f>
        <v>#REF!</v>
      </c>
      <c r="AY37" s="13" t="e">
        <f>IF(H37=0,0,(VLOOKUP(H37,#REF!,91,FALSE))/V37)</f>
        <v>#REF!</v>
      </c>
      <c r="AZ37" s="13" t="e">
        <f>IF(I37=0,0,(VLOOKUP(I37,#REF!,91,FALSE))/W37)</f>
        <v>#REF!</v>
      </c>
      <c r="BA37" s="13" t="e">
        <f>IF(J37=0,0,(VLOOKUP(J37,#REF!,91,FALSE))/X37)</f>
        <v>#REF!</v>
      </c>
      <c r="BB37" s="13">
        <f>IF(K37=0,0,(VLOOKUP(K37,#REF!,91,FALSE))/Y37)</f>
        <v>0</v>
      </c>
      <c r="BC37" s="13">
        <f>IF(L37=0,0,(VLOOKUP(L37,#REF!,91,FALSE))/Z37)</f>
        <v>0</v>
      </c>
      <c r="BD37" s="13">
        <f>IF(M37=0,0,(VLOOKUP(M37,#REF!,91,FALSE))/AA37)</f>
        <v>0</v>
      </c>
      <c r="BE37" s="13">
        <f>IF(N37=0,0,(VLOOKUP(N37,#REF!,91,FALSE))/AB37)</f>
        <v>0</v>
      </c>
      <c r="BF37" s="13">
        <f>IF(O37=0,0,(VLOOKUP(O37,#REF!,91,FALSE))/AC37)</f>
        <v>0</v>
      </c>
      <c r="BG37" s="13">
        <f>IF(P37=0,0,(VLOOKUP(P37,#REF!,91,FALSE))/AD37)</f>
        <v>0</v>
      </c>
      <c r="BH37" s="13">
        <f>IF(Q37=0,0,(VLOOKUP(Q37,#REF!,91,FALSE))/AE37)</f>
        <v>0</v>
      </c>
      <c r="BI37" s="13">
        <f>IF(R37=0,0,(VLOOKUP(R37,#REF!,91,FALSE))/AF37)</f>
        <v>0</v>
      </c>
      <c r="BJ37" s="13">
        <f>IF(S37=0,0,(VLOOKUP(S37,#REF!,91,FALSE))/AG37)</f>
        <v>0</v>
      </c>
      <c r="BK37" s="13">
        <f>IF(T37=0,0,(VLOOKUP(T37,#REF!,91,FALSE))/AH37)</f>
        <v>0</v>
      </c>
      <c r="BL37" s="11" t="e">
        <f t="shared" si="3"/>
        <v>#REF!</v>
      </c>
    </row>
    <row r="38" spans="1:64">
      <c r="A38" s="5"/>
      <c r="B38" s="9"/>
      <c r="C38" s="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" t="e">
        <f>SUM(AW4:AW37)</f>
        <v>#REF!</v>
      </c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3" t="e">
        <f>SUM(BL4:BL37)</f>
        <v>#REF!</v>
      </c>
    </row>
    <row r="39" spans="1:64">
      <c r="B39" s="14"/>
    </row>
  </sheetData>
  <mergeCells count="4">
    <mergeCell ref="G3:T3"/>
    <mergeCell ref="U3:AH3"/>
    <mergeCell ref="AI3:AV3"/>
    <mergeCell ref="AX3:BK3"/>
  </mergeCells>
  <phoneticPr fontId="57" type="noConversion"/>
  <conditionalFormatting sqref="U4:BL37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4:C3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3"/>
  <dimension ref="B3:BA170"/>
  <sheetViews>
    <sheetView topLeftCell="B1" zoomScale="85" zoomScaleNormal="85" workbookViewId="0">
      <pane ySplit="3" topLeftCell="A139" activePane="bottomLeft" state="frozen"/>
      <selection activeCell="B1" sqref="B1"/>
      <selection pane="bottomLeft" activeCell="AI170" sqref="AI170"/>
    </sheetView>
  </sheetViews>
  <sheetFormatPr defaultRowHeight="12.75"/>
  <sheetData>
    <row r="3" spans="3:34" s="20" customFormat="1"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0">
        <v>12</v>
      </c>
      <c r="P3" s="20">
        <v>13</v>
      </c>
      <c r="Q3" s="20">
        <v>14</v>
      </c>
      <c r="R3" s="20">
        <v>15</v>
      </c>
      <c r="S3" s="20">
        <v>16</v>
      </c>
      <c r="T3" s="20">
        <v>17</v>
      </c>
      <c r="U3" s="20">
        <v>18</v>
      </c>
      <c r="V3" s="20">
        <v>19</v>
      </c>
      <c r="W3" s="20">
        <v>20</v>
      </c>
      <c r="X3" s="20">
        <v>21</v>
      </c>
      <c r="Y3" s="20">
        <v>22</v>
      </c>
      <c r="Z3" s="20">
        <v>23</v>
      </c>
      <c r="AA3" s="20">
        <v>24</v>
      </c>
      <c r="AB3" s="20">
        <v>25</v>
      </c>
      <c r="AC3" s="20">
        <v>26</v>
      </c>
      <c r="AD3" s="20">
        <v>27</v>
      </c>
      <c r="AE3" s="20">
        <v>28</v>
      </c>
      <c r="AF3" s="20">
        <v>29</v>
      </c>
      <c r="AG3" s="20">
        <v>30</v>
      </c>
      <c r="AH3" s="20">
        <v>31</v>
      </c>
    </row>
    <row r="11" spans="3:34"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19</v>
      </c>
      <c r="W11">
        <v>20</v>
      </c>
      <c r="X11">
        <v>21</v>
      </c>
      <c r="Y11">
        <v>22</v>
      </c>
      <c r="Z11">
        <v>23</v>
      </c>
      <c r="AA11">
        <v>24</v>
      </c>
      <c r="AB11">
        <v>25</v>
      </c>
      <c r="AC11">
        <v>26</v>
      </c>
      <c r="AD11">
        <v>27</v>
      </c>
      <c r="AE11">
        <v>28</v>
      </c>
      <c r="AF11">
        <v>29</v>
      </c>
      <c r="AG11">
        <v>30</v>
      </c>
      <c r="AH11">
        <v>31</v>
      </c>
    </row>
    <row r="12" spans="3:34">
      <c r="C12" t="s">
        <v>173</v>
      </c>
    </row>
    <row r="13" spans="3:34">
      <c r="D13">
        <v>24</v>
      </c>
      <c r="E13">
        <v>24</v>
      </c>
      <c r="F13">
        <v>24</v>
      </c>
      <c r="G13">
        <v>24</v>
      </c>
      <c r="H13">
        <v>24</v>
      </c>
      <c r="I13">
        <v>24</v>
      </c>
      <c r="J13">
        <v>24</v>
      </c>
      <c r="K13">
        <v>24</v>
      </c>
      <c r="L13">
        <v>24</v>
      </c>
      <c r="M13">
        <v>24</v>
      </c>
      <c r="N13">
        <v>33</v>
      </c>
      <c r="O13">
        <v>32</v>
      </c>
      <c r="P13">
        <v>31</v>
      </c>
      <c r="Q13">
        <v>30</v>
      </c>
      <c r="R13">
        <v>30</v>
      </c>
      <c r="S13">
        <v>30</v>
      </c>
      <c r="T13">
        <v>30</v>
      </c>
      <c r="U13">
        <v>30</v>
      </c>
      <c r="V13">
        <v>30</v>
      </c>
      <c r="W13">
        <v>29</v>
      </c>
      <c r="X13">
        <v>29</v>
      </c>
      <c r="Y13">
        <v>29</v>
      </c>
      <c r="Z13">
        <v>29</v>
      </c>
      <c r="AA13">
        <v>29</v>
      </c>
      <c r="AB13">
        <v>29</v>
      </c>
      <c r="AC13">
        <v>29</v>
      </c>
      <c r="AD13">
        <v>28</v>
      </c>
      <c r="AE13">
        <v>28</v>
      </c>
      <c r="AF13">
        <v>28</v>
      </c>
      <c r="AG13">
        <v>28</v>
      </c>
      <c r="AH13">
        <v>28</v>
      </c>
    </row>
    <row r="16" spans="3:34">
      <c r="C16" t="s">
        <v>176</v>
      </c>
      <c r="G16" t="s">
        <v>197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 t="s">
        <v>198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 t="s">
        <v>199</v>
      </c>
      <c r="AB16">
        <v>7</v>
      </c>
      <c r="AC16">
        <v>7</v>
      </c>
      <c r="AD16">
        <v>7</v>
      </c>
      <c r="AE16">
        <v>7</v>
      </c>
      <c r="AF16">
        <v>7</v>
      </c>
      <c r="AG16">
        <v>7</v>
      </c>
      <c r="AH16">
        <v>7</v>
      </c>
    </row>
    <row r="17" spans="3:34">
      <c r="D17">
        <v>33</v>
      </c>
      <c r="E17">
        <v>33</v>
      </c>
      <c r="F17">
        <v>33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33</v>
      </c>
      <c r="R17">
        <v>33</v>
      </c>
      <c r="S17">
        <v>33</v>
      </c>
      <c r="T17">
        <v>33</v>
      </c>
      <c r="U17">
        <v>33</v>
      </c>
      <c r="V17">
        <v>33</v>
      </c>
      <c r="W17">
        <v>33</v>
      </c>
      <c r="X17">
        <v>33</v>
      </c>
      <c r="Y17">
        <v>33</v>
      </c>
      <c r="Z17">
        <v>33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  <c r="AG17">
        <v>40</v>
      </c>
      <c r="AH17">
        <v>40</v>
      </c>
    </row>
    <row r="21" spans="3:34">
      <c r="C21" t="s">
        <v>145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17</v>
      </c>
      <c r="J21">
        <v>17</v>
      </c>
      <c r="K21">
        <v>17</v>
      </c>
      <c r="L21">
        <v>17</v>
      </c>
      <c r="M21">
        <v>17</v>
      </c>
      <c r="N21" s="16">
        <v>38.985825954005975</v>
      </c>
      <c r="O21" s="16">
        <v>36.986552828159518</v>
      </c>
      <c r="P21" s="16">
        <v>37</v>
      </c>
      <c r="Q21" s="16">
        <v>38</v>
      </c>
      <c r="R21" s="16">
        <v>36.000000000000007</v>
      </c>
      <c r="S21" s="16">
        <v>34</v>
      </c>
      <c r="T21" s="16">
        <v>34</v>
      </c>
      <c r="U21" s="16">
        <v>35.000000000000007</v>
      </c>
      <c r="V21" s="16">
        <v>34</v>
      </c>
      <c r="W21" s="16">
        <v>34</v>
      </c>
      <c r="X21" s="16">
        <v>34.987315036469447</v>
      </c>
      <c r="Y21" s="16">
        <v>30.988764746587229</v>
      </c>
      <c r="Z21" s="16">
        <v>30.988764746587229</v>
      </c>
      <c r="AA21" s="16">
        <v>30.988764746587229</v>
      </c>
      <c r="AB21" s="16">
        <v>30.988764746587229</v>
      </c>
      <c r="AC21" s="17">
        <v>29</v>
      </c>
      <c r="AD21" s="17">
        <v>29</v>
      </c>
      <c r="AE21" s="17">
        <v>29</v>
      </c>
      <c r="AF21" s="17">
        <v>28</v>
      </c>
      <c r="AG21" s="17">
        <v>28</v>
      </c>
      <c r="AH21" s="17">
        <v>28</v>
      </c>
    </row>
    <row r="24" spans="3:34">
      <c r="N24" t="s">
        <v>200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 t="s">
        <v>201</v>
      </c>
    </row>
    <row r="26" spans="3:34">
      <c r="C26" t="s">
        <v>38</v>
      </c>
      <c r="D26">
        <v>17</v>
      </c>
      <c r="E26">
        <v>17</v>
      </c>
      <c r="F26">
        <v>17</v>
      </c>
      <c r="G26">
        <v>17</v>
      </c>
      <c r="H26">
        <v>17</v>
      </c>
      <c r="I26">
        <v>17</v>
      </c>
      <c r="J26">
        <v>17</v>
      </c>
      <c r="K26">
        <v>17</v>
      </c>
      <c r="L26">
        <v>17</v>
      </c>
      <c r="M26">
        <v>17</v>
      </c>
      <c r="N26">
        <v>12</v>
      </c>
      <c r="O26">
        <v>12</v>
      </c>
      <c r="P26">
        <v>12</v>
      </c>
      <c r="Q26">
        <v>12</v>
      </c>
      <c r="R26">
        <v>12</v>
      </c>
      <c r="S26">
        <v>12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  <c r="Z26">
        <v>13</v>
      </c>
      <c r="AA26">
        <v>14</v>
      </c>
      <c r="AB26">
        <v>14</v>
      </c>
      <c r="AC26">
        <v>14</v>
      </c>
      <c r="AD26">
        <v>14</v>
      </c>
      <c r="AE26">
        <v>14</v>
      </c>
      <c r="AF26">
        <v>14</v>
      </c>
      <c r="AG26">
        <v>14</v>
      </c>
      <c r="AH26">
        <v>17</v>
      </c>
    </row>
    <row r="30" spans="3:34">
      <c r="C30" t="s">
        <v>154</v>
      </c>
      <c r="D30">
        <v>46</v>
      </c>
      <c r="E30">
        <v>46</v>
      </c>
      <c r="F30">
        <v>46</v>
      </c>
      <c r="G30">
        <v>46</v>
      </c>
      <c r="H30">
        <v>46</v>
      </c>
      <c r="I30">
        <v>46</v>
      </c>
      <c r="J30">
        <v>46</v>
      </c>
      <c r="K30">
        <v>46</v>
      </c>
      <c r="L30">
        <v>46</v>
      </c>
      <c r="M30">
        <v>46</v>
      </c>
      <c r="N30">
        <v>46</v>
      </c>
      <c r="O30">
        <v>46</v>
      </c>
      <c r="P30">
        <v>46</v>
      </c>
      <c r="Q30">
        <v>46</v>
      </c>
      <c r="R30">
        <v>46</v>
      </c>
      <c r="S30">
        <v>46</v>
      </c>
      <c r="T30">
        <v>46</v>
      </c>
      <c r="U30">
        <v>46</v>
      </c>
      <c r="V30">
        <v>46</v>
      </c>
      <c r="W30">
        <v>46</v>
      </c>
      <c r="X30">
        <v>46</v>
      </c>
      <c r="Y30">
        <v>46</v>
      </c>
      <c r="Z30">
        <v>46</v>
      </c>
      <c r="AA30">
        <v>46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</row>
    <row r="34" spans="3:33" s="18" customFormat="1">
      <c r="D34" s="18">
        <v>1</v>
      </c>
      <c r="E34" s="18">
        <v>2</v>
      </c>
      <c r="F34" s="18">
        <v>3</v>
      </c>
      <c r="G34" s="18">
        <v>4</v>
      </c>
      <c r="H34" s="18">
        <v>5</v>
      </c>
      <c r="I34" s="18">
        <v>6</v>
      </c>
      <c r="J34" s="18">
        <v>7</v>
      </c>
      <c r="K34" s="18">
        <v>8</v>
      </c>
      <c r="L34" s="18">
        <v>9</v>
      </c>
      <c r="M34" s="18">
        <v>10</v>
      </c>
      <c r="N34" s="18">
        <v>11</v>
      </c>
      <c r="O34" s="18">
        <v>12</v>
      </c>
      <c r="P34" s="18">
        <v>13</v>
      </c>
      <c r="Q34" s="18">
        <v>14</v>
      </c>
      <c r="R34" s="18">
        <v>15</v>
      </c>
      <c r="S34" s="18">
        <v>16</v>
      </c>
      <c r="T34" s="18">
        <v>17</v>
      </c>
      <c r="U34" s="18">
        <v>18</v>
      </c>
      <c r="V34" s="18">
        <v>19</v>
      </c>
      <c r="W34" s="18">
        <v>20</v>
      </c>
      <c r="X34" s="18">
        <v>21</v>
      </c>
      <c r="Y34" s="18">
        <v>22</v>
      </c>
      <c r="Z34" s="18">
        <v>23</v>
      </c>
      <c r="AA34" s="18">
        <v>24</v>
      </c>
      <c r="AB34" s="18">
        <v>25</v>
      </c>
      <c r="AC34" s="18">
        <v>26</v>
      </c>
      <c r="AD34" s="18">
        <v>27</v>
      </c>
      <c r="AE34" s="18">
        <v>28</v>
      </c>
      <c r="AF34" s="18">
        <v>29</v>
      </c>
      <c r="AG34" s="18">
        <v>30</v>
      </c>
    </row>
    <row r="35" spans="3:33">
      <c r="C35" t="s">
        <v>202</v>
      </c>
      <c r="D35">
        <v>23</v>
      </c>
      <c r="E35">
        <v>23</v>
      </c>
      <c r="F35">
        <v>23</v>
      </c>
      <c r="G35">
        <v>35</v>
      </c>
      <c r="H35">
        <v>35</v>
      </c>
      <c r="I35">
        <v>35</v>
      </c>
      <c r="J35">
        <v>35</v>
      </c>
      <c r="K35">
        <v>35</v>
      </c>
      <c r="L35">
        <v>35</v>
      </c>
      <c r="M35">
        <v>35</v>
      </c>
      <c r="N35">
        <v>35</v>
      </c>
      <c r="O35">
        <v>35</v>
      </c>
      <c r="P35">
        <v>35</v>
      </c>
      <c r="Q35">
        <v>35</v>
      </c>
      <c r="R35">
        <v>35</v>
      </c>
      <c r="S35">
        <v>35</v>
      </c>
      <c r="T35">
        <v>35</v>
      </c>
      <c r="U35">
        <v>35</v>
      </c>
      <c r="V35">
        <v>35</v>
      </c>
      <c r="W35">
        <v>35</v>
      </c>
      <c r="X35">
        <v>35</v>
      </c>
      <c r="Y35">
        <v>35</v>
      </c>
      <c r="Z35">
        <v>23</v>
      </c>
      <c r="AA35">
        <v>23</v>
      </c>
      <c r="AB35">
        <v>23</v>
      </c>
      <c r="AC35">
        <v>23</v>
      </c>
      <c r="AD35">
        <v>23</v>
      </c>
      <c r="AE35">
        <v>23</v>
      </c>
      <c r="AF35">
        <v>23</v>
      </c>
      <c r="AG35">
        <v>23</v>
      </c>
    </row>
    <row r="37" spans="3:33">
      <c r="C37">
        <v>323</v>
      </c>
      <c r="D37">
        <v>15</v>
      </c>
      <c r="E37">
        <v>15</v>
      </c>
      <c r="F37">
        <v>15</v>
      </c>
      <c r="G37">
        <v>15</v>
      </c>
      <c r="H37">
        <v>15</v>
      </c>
      <c r="I37">
        <v>15</v>
      </c>
      <c r="J37">
        <v>15</v>
      </c>
      <c r="K37">
        <v>15</v>
      </c>
      <c r="L37">
        <v>15</v>
      </c>
      <c r="M37">
        <v>15</v>
      </c>
      <c r="N37">
        <v>15</v>
      </c>
      <c r="O37">
        <v>15</v>
      </c>
      <c r="P37">
        <v>15</v>
      </c>
      <c r="Q37">
        <v>15</v>
      </c>
      <c r="R37">
        <v>15</v>
      </c>
      <c r="S37">
        <v>15</v>
      </c>
      <c r="T37">
        <v>15</v>
      </c>
      <c r="U37">
        <v>15</v>
      </c>
      <c r="V37">
        <v>15</v>
      </c>
      <c r="W37">
        <v>15</v>
      </c>
      <c r="X37">
        <v>15</v>
      </c>
      <c r="Y37">
        <v>15</v>
      </c>
      <c r="Z37">
        <v>21</v>
      </c>
      <c r="AA37">
        <v>21</v>
      </c>
      <c r="AB37">
        <v>21</v>
      </c>
      <c r="AC37">
        <v>21</v>
      </c>
      <c r="AD37">
        <v>21</v>
      </c>
      <c r="AE37">
        <v>21</v>
      </c>
      <c r="AF37">
        <v>21</v>
      </c>
      <c r="AG37">
        <v>21</v>
      </c>
    </row>
    <row r="40" spans="3:33">
      <c r="C40" t="s">
        <v>37</v>
      </c>
      <c r="D40">
        <v>12</v>
      </c>
      <c r="E40">
        <v>12</v>
      </c>
      <c r="F40">
        <v>17</v>
      </c>
      <c r="G40">
        <v>17</v>
      </c>
      <c r="H40">
        <v>17</v>
      </c>
      <c r="I40">
        <v>17</v>
      </c>
      <c r="J40">
        <v>17</v>
      </c>
      <c r="K40">
        <v>17</v>
      </c>
      <c r="L40">
        <v>17</v>
      </c>
      <c r="M40">
        <v>17</v>
      </c>
      <c r="N40">
        <v>17</v>
      </c>
      <c r="O40">
        <v>17</v>
      </c>
      <c r="P40">
        <v>17</v>
      </c>
      <c r="Q40">
        <v>17</v>
      </c>
      <c r="R40">
        <v>17</v>
      </c>
      <c r="S40">
        <v>17</v>
      </c>
      <c r="T40">
        <v>17</v>
      </c>
      <c r="U40">
        <v>17</v>
      </c>
      <c r="V40">
        <v>17</v>
      </c>
      <c r="W40">
        <v>17</v>
      </c>
      <c r="X40">
        <v>17</v>
      </c>
      <c r="Y40">
        <v>17</v>
      </c>
      <c r="Z40">
        <v>12</v>
      </c>
      <c r="AA40">
        <v>12</v>
      </c>
      <c r="AB40">
        <v>12</v>
      </c>
      <c r="AC40">
        <v>12</v>
      </c>
      <c r="AD40">
        <v>12</v>
      </c>
      <c r="AE40">
        <v>12</v>
      </c>
      <c r="AF40">
        <v>12</v>
      </c>
      <c r="AG40">
        <v>12</v>
      </c>
    </row>
    <row r="43" spans="3:33">
      <c r="C43" t="s">
        <v>180</v>
      </c>
      <c r="D43">
        <v>29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v>20</v>
      </c>
      <c r="V43">
        <v>20</v>
      </c>
      <c r="W43">
        <v>20</v>
      </c>
      <c r="X43">
        <v>20</v>
      </c>
      <c r="Y43">
        <v>20</v>
      </c>
      <c r="Z43">
        <v>33</v>
      </c>
      <c r="AA43">
        <v>33</v>
      </c>
      <c r="AB43">
        <v>33</v>
      </c>
      <c r="AC43">
        <v>33</v>
      </c>
      <c r="AD43">
        <v>33</v>
      </c>
      <c r="AE43">
        <v>33</v>
      </c>
      <c r="AF43">
        <v>33</v>
      </c>
      <c r="AG43">
        <v>33</v>
      </c>
    </row>
    <row r="46" spans="3:33">
      <c r="C46" t="s">
        <v>176</v>
      </c>
      <c r="D46">
        <v>58</v>
      </c>
      <c r="E46">
        <v>58</v>
      </c>
      <c r="F46">
        <v>58</v>
      </c>
      <c r="G46">
        <v>58</v>
      </c>
      <c r="H46">
        <v>58</v>
      </c>
      <c r="I46">
        <v>58</v>
      </c>
      <c r="J46">
        <v>58</v>
      </c>
      <c r="K46">
        <v>58</v>
      </c>
      <c r="L46">
        <v>58</v>
      </c>
      <c r="M46">
        <v>58</v>
      </c>
      <c r="N46">
        <v>33</v>
      </c>
      <c r="O46">
        <v>33</v>
      </c>
      <c r="P46">
        <v>33</v>
      </c>
      <c r="Q46">
        <v>33</v>
      </c>
      <c r="R46">
        <v>33</v>
      </c>
      <c r="S46">
        <v>33</v>
      </c>
      <c r="T46">
        <v>33</v>
      </c>
      <c r="U46">
        <v>33</v>
      </c>
      <c r="V46">
        <v>33</v>
      </c>
      <c r="W46">
        <v>33</v>
      </c>
      <c r="X46">
        <v>33</v>
      </c>
      <c r="Y46">
        <v>33</v>
      </c>
      <c r="Z46">
        <v>33</v>
      </c>
      <c r="AA46">
        <v>33</v>
      </c>
      <c r="AB46">
        <v>33</v>
      </c>
      <c r="AC46">
        <v>33</v>
      </c>
      <c r="AD46">
        <v>33</v>
      </c>
      <c r="AE46">
        <v>33</v>
      </c>
      <c r="AF46">
        <v>33</v>
      </c>
      <c r="AG46">
        <v>33</v>
      </c>
    </row>
    <row r="49" spans="3:34">
      <c r="C49" t="s">
        <v>45</v>
      </c>
      <c r="D49">
        <v>20</v>
      </c>
      <c r="E49">
        <v>20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30</v>
      </c>
      <c r="O49">
        <v>30</v>
      </c>
      <c r="P49">
        <v>30</v>
      </c>
      <c r="Q49">
        <v>30</v>
      </c>
      <c r="R49">
        <v>30</v>
      </c>
      <c r="S49">
        <v>30</v>
      </c>
      <c r="T49">
        <v>30</v>
      </c>
      <c r="U49">
        <v>30</v>
      </c>
      <c r="V49">
        <v>30</v>
      </c>
      <c r="W49">
        <v>37</v>
      </c>
      <c r="X49">
        <v>37</v>
      </c>
      <c r="Y49">
        <v>37</v>
      </c>
      <c r="Z49">
        <v>37</v>
      </c>
      <c r="AA49">
        <v>37</v>
      </c>
      <c r="AB49">
        <v>37</v>
      </c>
      <c r="AC49">
        <v>37</v>
      </c>
      <c r="AD49">
        <v>37</v>
      </c>
      <c r="AE49">
        <v>45</v>
      </c>
      <c r="AF49">
        <v>45</v>
      </c>
      <c r="AG49">
        <v>45</v>
      </c>
    </row>
    <row r="52" spans="3:34">
      <c r="C52" t="s">
        <v>181</v>
      </c>
      <c r="D52">
        <v>27</v>
      </c>
      <c r="E52">
        <v>27</v>
      </c>
      <c r="F52">
        <v>27</v>
      </c>
      <c r="G52">
        <v>27</v>
      </c>
      <c r="H52">
        <v>27</v>
      </c>
      <c r="I52">
        <v>27</v>
      </c>
      <c r="J52">
        <v>27</v>
      </c>
      <c r="K52">
        <v>27</v>
      </c>
      <c r="L52">
        <v>27</v>
      </c>
      <c r="M52">
        <v>27</v>
      </c>
      <c r="N52">
        <v>19</v>
      </c>
      <c r="O52">
        <v>19</v>
      </c>
      <c r="P52">
        <v>19</v>
      </c>
      <c r="Q52">
        <v>19</v>
      </c>
      <c r="R52">
        <v>19</v>
      </c>
      <c r="S52">
        <v>19</v>
      </c>
      <c r="T52">
        <v>19</v>
      </c>
      <c r="U52">
        <v>19</v>
      </c>
      <c r="V52">
        <v>19</v>
      </c>
      <c r="W52">
        <v>19</v>
      </c>
      <c r="X52">
        <v>27</v>
      </c>
      <c r="Y52">
        <v>27</v>
      </c>
      <c r="Z52">
        <v>27</v>
      </c>
      <c r="AA52">
        <v>27</v>
      </c>
      <c r="AB52">
        <v>27</v>
      </c>
      <c r="AC52">
        <v>27</v>
      </c>
      <c r="AD52">
        <v>27</v>
      </c>
      <c r="AE52">
        <v>27</v>
      </c>
      <c r="AF52">
        <v>35</v>
      </c>
      <c r="AG52">
        <v>35</v>
      </c>
    </row>
    <row r="55" spans="3:34">
      <c r="C55" t="s">
        <v>66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</v>
      </c>
      <c r="U55">
        <v>5</v>
      </c>
      <c r="V55">
        <v>6</v>
      </c>
      <c r="W55">
        <v>7</v>
      </c>
      <c r="X55">
        <v>8</v>
      </c>
      <c r="Y55">
        <v>10</v>
      </c>
      <c r="Z55">
        <v>19.5</v>
      </c>
      <c r="AA55">
        <v>19.5</v>
      </c>
      <c r="AB55">
        <v>19.5</v>
      </c>
      <c r="AC55">
        <v>19.5</v>
      </c>
      <c r="AD55">
        <v>19.5</v>
      </c>
      <c r="AE55">
        <v>19.5</v>
      </c>
      <c r="AF55">
        <v>19.5</v>
      </c>
      <c r="AG55">
        <v>19.5</v>
      </c>
    </row>
    <row r="60" spans="3:34"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>
        <v>7</v>
      </c>
      <c r="K60">
        <v>8</v>
      </c>
      <c r="L60">
        <v>9</v>
      </c>
      <c r="M60">
        <v>10</v>
      </c>
      <c r="N60">
        <v>11</v>
      </c>
      <c r="O60">
        <v>12</v>
      </c>
      <c r="P60">
        <v>13</v>
      </c>
      <c r="Q60">
        <v>14</v>
      </c>
      <c r="R60">
        <v>15</v>
      </c>
      <c r="S60">
        <v>16</v>
      </c>
      <c r="T60">
        <v>17</v>
      </c>
      <c r="U60">
        <v>18</v>
      </c>
      <c r="V60">
        <v>19</v>
      </c>
      <c r="W60">
        <v>20</v>
      </c>
      <c r="X60">
        <v>21</v>
      </c>
      <c r="Y60">
        <v>22</v>
      </c>
      <c r="Z60">
        <v>23</v>
      </c>
      <c r="AA60">
        <v>24</v>
      </c>
      <c r="AB60">
        <v>25</v>
      </c>
      <c r="AC60">
        <v>26</v>
      </c>
      <c r="AD60">
        <v>27</v>
      </c>
      <c r="AE60">
        <v>28</v>
      </c>
      <c r="AF60">
        <v>29</v>
      </c>
      <c r="AG60">
        <v>30</v>
      </c>
    </row>
    <row r="62" spans="3:34">
      <c r="C62" t="s">
        <v>132</v>
      </c>
      <c r="D62">
        <v>53</v>
      </c>
      <c r="E62">
        <v>53</v>
      </c>
      <c r="F62">
        <v>53</v>
      </c>
      <c r="G62">
        <v>53</v>
      </c>
      <c r="H62">
        <v>53</v>
      </c>
      <c r="I62">
        <v>53</v>
      </c>
      <c r="J62">
        <v>53</v>
      </c>
      <c r="K62">
        <v>53</v>
      </c>
      <c r="L62">
        <v>53</v>
      </c>
      <c r="M62">
        <v>44</v>
      </c>
      <c r="N62">
        <v>44</v>
      </c>
      <c r="O62">
        <v>44</v>
      </c>
      <c r="P62">
        <v>44</v>
      </c>
      <c r="Q62">
        <v>44</v>
      </c>
      <c r="R62">
        <v>44</v>
      </c>
      <c r="S62">
        <v>44</v>
      </c>
      <c r="T62">
        <v>44</v>
      </c>
      <c r="U62">
        <v>44</v>
      </c>
      <c r="V62">
        <v>44</v>
      </c>
      <c r="W62">
        <v>44</v>
      </c>
      <c r="X62">
        <v>44</v>
      </c>
      <c r="Y62">
        <v>44</v>
      </c>
      <c r="Z62">
        <v>44</v>
      </c>
      <c r="AA62">
        <v>44</v>
      </c>
      <c r="AB62">
        <v>44</v>
      </c>
      <c r="AC62">
        <v>44</v>
      </c>
      <c r="AD62">
        <v>44</v>
      </c>
      <c r="AE62">
        <v>44</v>
      </c>
      <c r="AF62">
        <v>44</v>
      </c>
      <c r="AG62">
        <v>44</v>
      </c>
      <c r="AH62">
        <f>SUM(D62:AG62)</f>
        <v>1401</v>
      </c>
    </row>
    <row r="65" spans="3:34">
      <c r="C65" t="s">
        <v>208</v>
      </c>
      <c r="D65">
        <v>12</v>
      </c>
      <c r="E65">
        <v>12</v>
      </c>
      <c r="F65">
        <v>12</v>
      </c>
      <c r="G65">
        <v>12</v>
      </c>
      <c r="H65">
        <v>12</v>
      </c>
      <c r="I65">
        <v>12</v>
      </c>
      <c r="J65">
        <v>12</v>
      </c>
      <c r="K65">
        <v>12</v>
      </c>
      <c r="L65">
        <v>12</v>
      </c>
      <c r="M65">
        <v>25</v>
      </c>
      <c r="N65">
        <v>25</v>
      </c>
      <c r="O65">
        <v>25</v>
      </c>
      <c r="P65">
        <v>25</v>
      </c>
      <c r="Q65">
        <v>25</v>
      </c>
      <c r="R65">
        <v>25</v>
      </c>
      <c r="S65">
        <v>25</v>
      </c>
      <c r="T65">
        <v>25</v>
      </c>
      <c r="U65">
        <v>25</v>
      </c>
      <c r="V65">
        <v>25</v>
      </c>
      <c r="W65">
        <v>25</v>
      </c>
      <c r="X65">
        <v>25</v>
      </c>
      <c r="Y65">
        <v>25</v>
      </c>
      <c r="Z65">
        <v>25</v>
      </c>
      <c r="AA65">
        <v>25</v>
      </c>
      <c r="AB65">
        <v>25</v>
      </c>
      <c r="AC65">
        <v>25</v>
      </c>
      <c r="AD65">
        <v>25</v>
      </c>
      <c r="AE65">
        <v>25</v>
      </c>
      <c r="AF65">
        <v>25</v>
      </c>
      <c r="AG65">
        <v>12</v>
      </c>
      <c r="AH65">
        <f t="shared" ref="AH65:AH71" si="0">SUM(D65:AG65)</f>
        <v>620</v>
      </c>
    </row>
    <row r="68" spans="3:34">
      <c r="C68" t="s">
        <v>162</v>
      </c>
      <c r="D68">
        <v>8</v>
      </c>
      <c r="E68">
        <v>8</v>
      </c>
      <c r="F68">
        <v>8</v>
      </c>
      <c r="G68">
        <v>8</v>
      </c>
      <c r="H68">
        <v>8</v>
      </c>
      <c r="I68">
        <v>12</v>
      </c>
      <c r="J68">
        <v>12</v>
      </c>
      <c r="K68">
        <v>12</v>
      </c>
      <c r="L68">
        <v>12</v>
      </c>
      <c r="M68">
        <v>12</v>
      </c>
      <c r="N68">
        <v>12</v>
      </c>
      <c r="O68">
        <v>12</v>
      </c>
      <c r="P68">
        <v>12</v>
      </c>
      <c r="Q68">
        <v>12</v>
      </c>
      <c r="R68">
        <v>12</v>
      </c>
      <c r="S68">
        <v>12</v>
      </c>
      <c r="T68">
        <v>12</v>
      </c>
      <c r="U68">
        <v>12</v>
      </c>
      <c r="V68">
        <v>12</v>
      </c>
      <c r="W68">
        <v>12</v>
      </c>
      <c r="X68">
        <v>12</v>
      </c>
      <c r="Y68">
        <v>12</v>
      </c>
      <c r="Z68">
        <v>12</v>
      </c>
      <c r="AA68">
        <v>12</v>
      </c>
      <c r="AB68">
        <v>12</v>
      </c>
      <c r="AC68">
        <v>12</v>
      </c>
      <c r="AD68">
        <v>8</v>
      </c>
      <c r="AE68">
        <v>8</v>
      </c>
      <c r="AF68">
        <v>8</v>
      </c>
      <c r="AG68">
        <v>8</v>
      </c>
      <c r="AH68">
        <f t="shared" si="0"/>
        <v>324</v>
      </c>
    </row>
    <row r="71" spans="3:34">
      <c r="C71" t="s">
        <v>49</v>
      </c>
      <c r="D71">
        <v>31</v>
      </c>
      <c r="E71">
        <v>31</v>
      </c>
      <c r="F71">
        <v>31</v>
      </c>
      <c r="G71">
        <v>31</v>
      </c>
      <c r="H71">
        <v>31</v>
      </c>
      <c r="I71">
        <v>31</v>
      </c>
      <c r="J71">
        <v>24</v>
      </c>
      <c r="K71">
        <v>24</v>
      </c>
      <c r="L71">
        <v>24</v>
      </c>
      <c r="M71">
        <v>24</v>
      </c>
      <c r="N71">
        <v>24</v>
      </c>
      <c r="O71">
        <v>24</v>
      </c>
      <c r="P71">
        <v>24</v>
      </c>
      <c r="Q71">
        <v>24</v>
      </c>
      <c r="R71">
        <v>24</v>
      </c>
      <c r="S71">
        <v>24</v>
      </c>
      <c r="T71">
        <v>24</v>
      </c>
      <c r="U71">
        <v>24</v>
      </c>
      <c r="V71">
        <v>24</v>
      </c>
      <c r="W71">
        <v>24</v>
      </c>
      <c r="X71">
        <v>24</v>
      </c>
      <c r="Y71">
        <v>24</v>
      </c>
      <c r="Z71">
        <v>24</v>
      </c>
      <c r="AA71">
        <v>24</v>
      </c>
      <c r="AB71">
        <v>24</v>
      </c>
      <c r="AC71">
        <v>31</v>
      </c>
      <c r="AD71">
        <v>31</v>
      </c>
      <c r="AE71">
        <v>31</v>
      </c>
      <c r="AF71">
        <v>31</v>
      </c>
      <c r="AG71">
        <v>31</v>
      </c>
      <c r="AH71">
        <f t="shared" si="0"/>
        <v>797</v>
      </c>
    </row>
    <row r="74" spans="3:34">
      <c r="C74" t="s">
        <v>165</v>
      </c>
      <c r="D74">
        <v>69</v>
      </c>
      <c r="E74">
        <v>69</v>
      </c>
      <c r="F74">
        <v>69</v>
      </c>
      <c r="G74">
        <v>69</v>
      </c>
      <c r="H74">
        <v>69</v>
      </c>
      <c r="I74">
        <v>69</v>
      </c>
      <c r="J74">
        <v>69</v>
      </c>
      <c r="K74">
        <v>69</v>
      </c>
      <c r="L74">
        <v>69</v>
      </c>
      <c r="M74">
        <v>69</v>
      </c>
      <c r="N74">
        <v>69</v>
      </c>
      <c r="O74">
        <v>69</v>
      </c>
      <c r="P74">
        <v>69</v>
      </c>
      <c r="Q74">
        <v>49</v>
      </c>
      <c r="R74">
        <v>49</v>
      </c>
      <c r="S74">
        <v>49</v>
      </c>
      <c r="T74">
        <v>49</v>
      </c>
      <c r="U74">
        <v>49</v>
      </c>
      <c r="V74">
        <v>49</v>
      </c>
      <c r="W74">
        <v>49</v>
      </c>
      <c r="X74">
        <v>49</v>
      </c>
      <c r="Y74">
        <v>49</v>
      </c>
      <c r="Z74">
        <v>49</v>
      </c>
      <c r="AA74">
        <v>49</v>
      </c>
      <c r="AB74">
        <v>69</v>
      </c>
      <c r="AC74">
        <v>69</v>
      </c>
      <c r="AD74">
        <v>69</v>
      </c>
      <c r="AE74">
        <v>69</v>
      </c>
      <c r="AF74">
        <v>69</v>
      </c>
      <c r="AG74">
        <v>69</v>
      </c>
      <c r="AH74">
        <f>SUM(D74:AG74)</f>
        <v>1850</v>
      </c>
    </row>
    <row r="77" spans="3:34">
      <c r="C77" t="s">
        <v>48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16</v>
      </c>
      <c r="K77">
        <v>16</v>
      </c>
      <c r="L77">
        <v>16</v>
      </c>
      <c r="M77">
        <v>16</v>
      </c>
      <c r="N77">
        <v>16</v>
      </c>
      <c r="O77">
        <v>16</v>
      </c>
      <c r="P77">
        <v>16</v>
      </c>
      <c r="Q77">
        <v>16</v>
      </c>
      <c r="R77">
        <v>16</v>
      </c>
      <c r="S77">
        <v>16</v>
      </c>
      <c r="T77">
        <v>30</v>
      </c>
      <c r="U77">
        <v>30</v>
      </c>
      <c r="V77">
        <v>30</v>
      </c>
      <c r="W77">
        <v>30</v>
      </c>
      <c r="X77">
        <v>30</v>
      </c>
      <c r="Y77">
        <v>30</v>
      </c>
      <c r="Z77">
        <v>30</v>
      </c>
      <c r="AA77">
        <v>30</v>
      </c>
      <c r="AB77">
        <v>30</v>
      </c>
      <c r="AC77">
        <v>30</v>
      </c>
      <c r="AD77">
        <v>30</v>
      </c>
      <c r="AE77">
        <v>30</v>
      </c>
      <c r="AF77">
        <v>30</v>
      </c>
      <c r="AG77">
        <v>30</v>
      </c>
      <c r="AH77">
        <f>SUM(D77:AG77)</f>
        <v>676</v>
      </c>
    </row>
    <row r="80" spans="3:34">
      <c r="C80" t="s">
        <v>150</v>
      </c>
      <c r="D80">
        <v>40</v>
      </c>
      <c r="E80">
        <v>40</v>
      </c>
      <c r="F80">
        <v>40</v>
      </c>
      <c r="G80">
        <v>40</v>
      </c>
      <c r="H80">
        <v>40</v>
      </c>
      <c r="I80">
        <v>40</v>
      </c>
      <c r="J80">
        <v>40</v>
      </c>
      <c r="K80">
        <v>40</v>
      </c>
      <c r="L80">
        <v>40</v>
      </c>
      <c r="M80">
        <v>40</v>
      </c>
      <c r="N80">
        <v>40</v>
      </c>
      <c r="O80">
        <v>26</v>
      </c>
      <c r="P80">
        <v>26</v>
      </c>
      <c r="Q80">
        <v>26</v>
      </c>
      <c r="R80">
        <v>26</v>
      </c>
      <c r="S80">
        <v>26</v>
      </c>
      <c r="T80">
        <v>26</v>
      </c>
      <c r="U80">
        <v>26</v>
      </c>
      <c r="V80">
        <v>26</v>
      </c>
      <c r="W80">
        <v>26</v>
      </c>
      <c r="X80">
        <v>26</v>
      </c>
      <c r="Y80">
        <v>26</v>
      </c>
      <c r="Z80">
        <v>26</v>
      </c>
      <c r="AA80">
        <v>26</v>
      </c>
      <c r="AB80">
        <v>26</v>
      </c>
      <c r="AC80">
        <v>26</v>
      </c>
      <c r="AD80">
        <v>26</v>
      </c>
      <c r="AE80">
        <v>26</v>
      </c>
      <c r="AF80">
        <v>26</v>
      </c>
      <c r="AG80">
        <v>26</v>
      </c>
      <c r="AH80">
        <f>SUM(D80:AG80)</f>
        <v>934</v>
      </c>
    </row>
    <row r="83" spans="3:35">
      <c r="D83">
        <v>1</v>
      </c>
      <c r="E83">
        <v>2</v>
      </c>
      <c r="F83">
        <v>3</v>
      </c>
      <c r="G83">
        <v>4</v>
      </c>
      <c r="H83">
        <v>5</v>
      </c>
      <c r="I83">
        <v>6</v>
      </c>
      <c r="J83">
        <v>7</v>
      </c>
      <c r="K83">
        <v>8</v>
      </c>
      <c r="L83">
        <v>9</v>
      </c>
      <c r="M83">
        <v>10</v>
      </c>
      <c r="N83">
        <v>11</v>
      </c>
      <c r="O83">
        <v>12</v>
      </c>
      <c r="P83">
        <v>13</v>
      </c>
      <c r="Q83">
        <v>14</v>
      </c>
      <c r="R83">
        <v>15</v>
      </c>
      <c r="S83">
        <v>16</v>
      </c>
      <c r="T83">
        <v>17</v>
      </c>
      <c r="U83">
        <v>18</v>
      </c>
      <c r="V83">
        <v>19</v>
      </c>
      <c r="W83">
        <v>20</v>
      </c>
      <c r="X83">
        <v>21</v>
      </c>
      <c r="Y83">
        <v>22</v>
      </c>
      <c r="Z83">
        <v>23</v>
      </c>
      <c r="AA83">
        <v>24</v>
      </c>
      <c r="AB83">
        <v>25</v>
      </c>
      <c r="AC83">
        <v>26</v>
      </c>
      <c r="AD83">
        <v>27</v>
      </c>
      <c r="AE83">
        <v>28</v>
      </c>
      <c r="AF83">
        <v>29</v>
      </c>
      <c r="AG83">
        <v>30</v>
      </c>
    </row>
    <row r="84" spans="3:35">
      <c r="C84" t="s">
        <v>126</v>
      </c>
    </row>
    <row r="85" spans="3:35">
      <c r="D85">
        <v>24</v>
      </c>
      <c r="E85">
        <v>24</v>
      </c>
      <c r="F85">
        <v>24</v>
      </c>
      <c r="G85">
        <v>24</v>
      </c>
      <c r="H85">
        <v>24</v>
      </c>
      <c r="I85">
        <v>24</v>
      </c>
      <c r="J85">
        <v>24</v>
      </c>
      <c r="K85">
        <v>24</v>
      </c>
      <c r="L85">
        <v>24</v>
      </c>
      <c r="M85">
        <v>13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6</v>
      </c>
      <c r="Z85">
        <v>24</v>
      </c>
      <c r="AA85">
        <v>24</v>
      </c>
      <c r="AB85">
        <v>24</v>
      </c>
      <c r="AC85">
        <v>24</v>
      </c>
      <c r="AD85">
        <v>24</v>
      </c>
      <c r="AE85">
        <v>24</v>
      </c>
      <c r="AF85">
        <v>24</v>
      </c>
      <c r="AG85">
        <v>24</v>
      </c>
      <c r="AH85">
        <f>SUM(D85:AG85)</f>
        <v>427</v>
      </c>
      <c r="AI85">
        <f>AH85/24</f>
        <v>17.791666666666668</v>
      </c>
    </row>
    <row r="89" spans="3:35">
      <c r="D89">
        <v>1</v>
      </c>
      <c r="E89">
        <v>2</v>
      </c>
      <c r="F89">
        <v>3</v>
      </c>
      <c r="G89">
        <v>4</v>
      </c>
      <c r="H89">
        <v>5</v>
      </c>
      <c r="I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  <c r="R89">
        <v>15</v>
      </c>
      <c r="S89">
        <v>16</v>
      </c>
      <c r="T89">
        <v>17</v>
      </c>
      <c r="U89">
        <v>18</v>
      </c>
      <c r="V89">
        <v>19</v>
      </c>
      <c r="W89">
        <v>20</v>
      </c>
      <c r="X89">
        <v>21</v>
      </c>
      <c r="Y89">
        <v>22</v>
      </c>
      <c r="Z89">
        <v>23</v>
      </c>
      <c r="AA89">
        <v>24</v>
      </c>
      <c r="AB89">
        <v>25</v>
      </c>
      <c r="AC89">
        <v>26</v>
      </c>
      <c r="AD89">
        <v>27</v>
      </c>
      <c r="AE89">
        <v>28</v>
      </c>
      <c r="AF89">
        <v>29</v>
      </c>
      <c r="AG89">
        <v>30</v>
      </c>
      <c r="AH89">
        <v>31</v>
      </c>
    </row>
    <row r="91" spans="3:35">
      <c r="C91" t="s">
        <v>165</v>
      </c>
      <c r="D91">
        <v>69</v>
      </c>
      <c r="E91">
        <v>69</v>
      </c>
      <c r="F91">
        <v>69</v>
      </c>
      <c r="G91">
        <v>69</v>
      </c>
      <c r="H91">
        <v>69</v>
      </c>
      <c r="I91">
        <v>69</v>
      </c>
      <c r="J91">
        <v>69</v>
      </c>
      <c r="K91">
        <v>69</v>
      </c>
      <c r="L91">
        <v>69</v>
      </c>
      <c r="M91">
        <v>69</v>
      </c>
      <c r="N91">
        <v>69</v>
      </c>
      <c r="O91">
        <v>69</v>
      </c>
      <c r="P91">
        <v>69</v>
      </c>
      <c r="Q91">
        <v>69</v>
      </c>
      <c r="R91">
        <v>60</v>
      </c>
      <c r="S91">
        <v>53</v>
      </c>
      <c r="T91">
        <v>53</v>
      </c>
      <c r="U91">
        <v>53</v>
      </c>
      <c r="V91">
        <v>53</v>
      </c>
      <c r="W91">
        <v>53</v>
      </c>
      <c r="X91">
        <v>53</v>
      </c>
      <c r="Y91">
        <v>53</v>
      </c>
      <c r="Z91">
        <v>53</v>
      </c>
      <c r="AA91">
        <v>53</v>
      </c>
      <c r="AB91">
        <v>53</v>
      </c>
      <c r="AC91">
        <v>53</v>
      </c>
      <c r="AD91">
        <v>53</v>
      </c>
      <c r="AE91">
        <v>53</v>
      </c>
      <c r="AF91">
        <v>53</v>
      </c>
      <c r="AG91">
        <v>53</v>
      </c>
      <c r="AH91">
        <v>53</v>
      </c>
      <c r="AI91">
        <f>SUM(D91:AH91)</f>
        <v>1874</v>
      </c>
    </row>
    <row r="93" spans="3:35">
      <c r="C93" t="s">
        <v>49</v>
      </c>
      <c r="D93">
        <v>33</v>
      </c>
      <c r="E93">
        <v>33</v>
      </c>
      <c r="F93">
        <v>33</v>
      </c>
      <c r="G93">
        <v>33</v>
      </c>
      <c r="H93">
        <v>33</v>
      </c>
      <c r="I93">
        <v>33</v>
      </c>
      <c r="J93">
        <v>33</v>
      </c>
      <c r="K93">
        <v>33</v>
      </c>
      <c r="L93">
        <v>33</v>
      </c>
      <c r="M93">
        <v>33</v>
      </c>
      <c r="N93">
        <v>33</v>
      </c>
      <c r="O93">
        <v>33</v>
      </c>
      <c r="P93">
        <v>33</v>
      </c>
      <c r="Q93">
        <v>33</v>
      </c>
      <c r="R93">
        <v>33</v>
      </c>
      <c r="S93">
        <v>28</v>
      </c>
      <c r="T93">
        <v>25</v>
      </c>
      <c r="U93">
        <v>25</v>
      </c>
      <c r="V93">
        <v>25</v>
      </c>
      <c r="W93">
        <v>25</v>
      </c>
      <c r="X93">
        <v>25</v>
      </c>
      <c r="Y93">
        <v>25</v>
      </c>
      <c r="Z93">
        <v>25</v>
      </c>
      <c r="AA93">
        <v>25</v>
      </c>
      <c r="AB93">
        <v>25</v>
      </c>
      <c r="AC93">
        <v>25</v>
      </c>
      <c r="AD93">
        <v>25</v>
      </c>
      <c r="AE93">
        <v>25</v>
      </c>
      <c r="AF93">
        <v>25</v>
      </c>
      <c r="AG93">
        <v>25</v>
      </c>
      <c r="AH93">
        <v>25</v>
      </c>
      <c r="AI93">
        <f>SUM(D93:AH93)</f>
        <v>898</v>
      </c>
    </row>
    <row r="95" spans="3:35">
      <c r="C95" t="s">
        <v>43</v>
      </c>
      <c r="D95">
        <v>25</v>
      </c>
      <c r="E95">
        <v>25</v>
      </c>
      <c r="F95">
        <v>25</v>
      </c>
      <c r="G95">
        <v>25</v>
      </c>
      <c r="H95">
        <v>25</v>
      </c>
      <c r="I95">
        <v>25</v>
      </c>
      <c r="J95">
        <v>25</v>
      </c>
      <c r="K95">
        <v>25</v>
      </c>
      <c r="L95">
        <v>25</v>
      </c>
      <c r="M95">
        <v>25</v>
      </c>
      <c r="N95">
        <v>25</v>
      </c>
      <c r="O95">
        <v>25</v>
      </c>
      <c r="P95">
        <v>25</v>
      </c>
      <c r="Q95">
        <v>25</v>
      </c>
      <c r="R95">
        <v>25</v>
      </c>
      <c r="S95">
        <v>25</v>
      </c>
      <c r="T95">
        <v>25</v>
      </c>
      <c r="U95">
        <v>25</v>
      </c>
      <c r="V95">
        <v>25</v>
      </c>
      <c r="W95">
        <v>25</v>
      </c>
      <c r="X95">
        <v>25</v>
      </c>
      <c r="Y95">
        <v>11</v>
      </c>
      <c r="Z95">
        <v>11</v>
      </c>
      <c r="AA95">
        <v>11</v>
      </c>
      <c r="AB95">
        <v>11</v>
      </c>
      <c r="AC95">
        <v>11</v>
      </c>
      <c r="AD95">
        <v>11</v>
      </c>
      <c r="AE95">
        <v>11</v>
      </c>
      <c r="AF95">
        <v>11</v>
      </c>
      <c r="AG95">
        <v>11</v>
      </c>
      <c r="AH95">
        <v>11</v>
      </c>
      <c r="AI95">
        <f t="shared" ref="AI95:AI105" si="1">SUM(D95:AH95)</f>
        <v>635</v>
      </c>
    </row>
    <row r="97" spans="3:35">
      <c r="C97" t="s">
        <v>133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20</v>
      </c>
      <c r="Z97">
        <v>20</v>
      </c>
      <c r="AA97">
        <v>20</v>
      </c>
      <c r="AB97">
        <v>20</v>
      </c>
      <c r="AC97">
        <v>20</v>
      </c>
      <c r="AD97">
        <v>20</v>
      </c>
      <c r="AE97">
        <v>20</v>
      </c>
      <c r="AF97">
        <v>20</v>
      </c>
      <c r="AG97">
        <v>20</v>
      </c>
      <c r="AH97">
        <v>20</v>
      </c>
      <c r="AI97">
        <f t="shared" si="1"/>
        <v>746</v>
      </c>
    </row>
    <row r="99" spans="3:35">
      <c r="C99" t="s">
        <v>173</v>
      </c>
      <c r="D99">
        <v>22</v>
      </c>
      <c r="E99">
        <v>22</v>
      </c>
      <c r="F99">
        <v>22</v>
      </c>
      <c r="G99">
        <v>22</v>
      </c>
      <c r="H99">
        <v>22</v>
      </c>
      <c r="I99">
        <v>22</v>
      </c>
      <c r="J99">
        <v>22</v>
      </c>
      <c r="K99">
        <v>22</v>
      </c>
      <c r="L99">
        <v>22</v>
      </c>
      <c r="M99">
        <v>22</v>
      </c>
      <c r="N99">
        <v>15</v>
      </c>
      <c r="O99">
        <v>15</v>
      </c>
      <c r="P99">
        <v>15</v>
      </c>
      <c r="Q99">
        <v>15</v>
      </c>
      <c r="R99">
        <v>15</v>
      </c>
      <c r="S99">
        <v>15</v>
      </c>
      <c r="T99">
        <v>15</v>
      </c>
      <c r="U99">
        <v>15</v>
      </c>
      <c r="V99">
        <v>15</v>
      </c>
      <c r="W99">
        <v>15</v>
      </c>
      <c r="X99">
        <v>15</v>
      </c>
      <c r="Y99">
        <v>15</v>
      </c>
      <c r="Z99">
        <v>15</v>
      </c>
      <c r="AA99">
        <v>15</v>
      </c>
      <c r="AB99">
        <v>15</v>
      </c>
      <c r="AC99">
        <v>15</v>
      </c>
      <c r="AD99">
        <v>15</v>
      </c>
      <c r="AE99">
        <v>15</v>
      </c>
      <c r="AF99">
        <v>15</v>
      </c>
      <c r="AG99">
        <v>15</v>
      </c>
      <c r="AH99">
        <v>15</v>
      </c>
      <c r="AI99">
        <f t="shared" si="1"/>
        <v>535</v>
      </c>
    </row>
    <row r="101" spans="3:35">
      <c r="C101" t="s">
        <v>35</v>
      </c>
      <c r="D101">
        <v>23</v>
      </c>
      <c r="E101">
        <v>23</v>
      </c>
      <c r="F101">
        <v>23</v>
      </c>
      <c r="G101">
        <v>23</v>
      </c>
      <c r="H101">
        <v>23</v>
      </c>
      <c r="I101">
        <v>23</v>
      </c>
      <c r="J101">
        <v>23</v>
      </c>
      <c r="K101">
        <v>23</v>
      </c>
      <c r="L101">
        <v>23</v>
      </c>
      <c r="M101">
        <v>23</v>
      </c>
      <c r="N101">
        <v>16</v>
      </c>
      <c r="O101">
        <v>16</v>
      </c>
      <c r="P101">
        <v>16</v>
      </c>
      <c r="Q101">
        <v>16</v>
      </c>
      <c r="R101">
        <v>16</v>
      </c>
      <c r="S101">
        <v>16</v>
      </c>
      <c r="T101">
        <v>16</v>
      </c>
      <c r="U101">
        <v>16</v>
      </c>
      <c r="V101">
        <v>16</v>
      </c>
      <c r="W101">
        <v>16</v>
      </c>
      <c r="X101">
        <v>16</v>
      </c>
      <c r="Y101">
        <v>16</v>
      </c>
      <c r="Z101">
        <v>16</v>
      </c>
      <c r="AA101">
        <v>16</v>
      </c>
      <c r="AB101">
        <v>16</v>
      </c>
      <c r="AC101">
        <v>16</v>
      </c>
      <c r="AD101">
        <v>16</v>
      </c>
      <c r="AE101">
        <v>16</v>
      </c>
      <c r="AF101">
        <v>16</v>
      </c>
      <c r="AG101">
        <v>16</v>
      </c>
      <c r="AH101">
        <v>16</v>
      </c>
      <c r="AI101">
        <f t="shared" si="1"/>
        <v>566</v>
      </c>
    </row>
    <row r="103" spans="3:35">
      <c r="C103" t="s">
        <v>154</v>
      </c>
      <c r="D103">
        <v>31</v>
      </c>
      <c r="E103">
        <v>31</v>
      </c>
      <c r="F103">
        <v>31</v>
      </c>
      <c r="G103">
        <v>31</v>
      </c>
      <c r="H103">
        <v>31</v>
      </c>
      <c r="I103">
        <v>31</v>
      </c>
      <c r="J103">
        <v>31</v>
      </c>
      <c r="K103">
        <v>31</v>
      </c>
      <c r="L103">
        <v>31</v>
      </c>
      <c r="M103">
        <v>31</v>
      </c>
      <c r="N103">
        <v>22</v>
      </c>
      <c r="O103">
        <v>22</v>
      </c>
      <c r="P103">
        <v>22</v>
      </c>
      <c r="Q103">
        <v>22</v>
      </c>
      <c r="R103">
        <v>22</v>
      </c>
      <c r="S103">
        <v>22</v>
      </c>
      <c r="T103">
        <v>22</v>
      </c>
      <c r="U103">
        <v>22</v>
      </c>
      <c r="V103">
        <v>22</v>
      </c>
      <c r="W103">
        <v>22</v>
      </c>
      <c r="X103">
        <v>22</v>
      </c>
      <c r="Y103">
        <v>22</v>
      </c>
      <c r="Z103">
        <v>22</v>
      </c>
      <c r="AA103">
        <v>22</v>
      </c>
      <c r="AB103">
        <v>22</v>
      </c>
      <c r="AC103">
        <v>22</v>
      </c>
      <c r="AD103">
        <v>22</v>
      </c>
      <c r="AE103">
        <v>22</v>
      </c>
      <c r="AF103">
        <v>22</v>
      </c>
      <c r="AG103">
        <v>22</v>
      </c>
      <c r="AH103">
        <v>22</v>
      </c>
      <c r="AI103">
        <f t="shared" si="1"/>
        <v>772</v>
      </c>
    </row>
    <row r="105" spans="3:35">
      <c r="C105" t="s">
        <v>181</v>
      </c>
      <c r="D105">
        <v>23</v>
      </c>
      <c r="E105">
        <v>23</v>
      </c>
      <c r="F105">
        <v>23</v>
      </c>
      <c r="G105">
        <v>23</v>
      </c>
      <c r="H105">
        <v>23</v>
      </c>
      <c r="I105">
        <v>23</v>
      </c>
      <c r="J105">
        <v>23</v>
      </c>
      <c r="K105">
        <v>23</v>
      </c>
      <c r="L105">
        <v>23</v>
      </c>
      <c r="M105">
        <v>23</v>
      </c>
      <c r="N105">
        <v>17</v>
      </c>
      <c r="O105">
        <v>17</v>
      </c>
      <c r="P105">
        <v>17</v>
      </c>
      <c r="Q105">
        <v>17</v>
      </c>
      <c r="R105">
        <v>17</v>
      </c>
      <c r="S105">
        <v>17</v>
      </c>
      <c r="T105">
        <v>17</v>
      </c>
      <c r="U105">
        <v>17</v>
      </c>
      <c r="V105">
        <v>17</v>
      </c>
      <c r="W105">
        <v>17</v>
      </c>
      <c r="X105">
        <v>17</v>
      </c>
      <c r="Y105">
        <v>17</v>
      </c>
      <c r="Z105">
        <v>17</v>
      </c>
      <c r="AA105">
        <v>17</v>
      </c>
      <c r="AB105">
        <v>17</v>
      </c>
      <c r="AC105">
        <v>17</v>
      </c>
      <c r="AD105">
        <v>17</v>
      </c>
      <c r="AE105">
        <v>17</v>
      </c>
      <c r="AF105">
        <v>17</v>
      </c>
      <c r="AG105">
        <v>17</v>
      </c>
      <c r="AH105">
        <v>17</v>
      </c>
      <c r="AI105">
        <f t="shared" si="1"/>
        <v>587</v>
      </c>
    </row>
    <row r="110" spans="3:35">
      <c r="C110" t="s">
        <v>173</v>
      </c>
      <c r="D110">
        <v>18</v>
      </c>
      <c r="E110">
        <v>18</v>
      </c>
      <c r="F110">
        <v>18</v>
      </c>
      <c r="G110">
        <v>25</v>
      </c>
      <c r="H110">
        <v>32</v>
      </c>
      <c r="I110">
        <v>32</v>
      </c>
      <c r="J110">
        <v>32</v>
      </c>
      <c r="K110">
        <v>32</v>
      </c>
      <c r="L110">
        <v>30</v>
      </c>
      <c r="M110">
        <v>30</v>
      </c>
      <c r="N110">
        <v>30</v>
      </c>
      <c r="O110">
        <v>28</v>
      </c>
      <c r="P110">
        <v>28</v>
      </c>
      <c r="Q110">
        <v>28</v>
      </c>
      <c r="R110">
        <v>28</v>
      </c>
      <c r="S110">
        <v>28</v>
      </c>
      <c r="T110">
        <v>26</v>
      </c>
      <c r="U110">
        <v>26</v>
      </c>
      <c r="V110">
        <v>26</v>
      </c>
      <c r="W110">
        <v>26</v>
      </c>
      <c r="X110">
        <v>25</v>
      </c>
      <c r="Y110">
        <v>25</v>
      </c>
      <c r="Z110">
        <v>25</v>
      </c>
      <c r="AA110">
        <v>25</v>
      </c>
      <c r="AB110">
        <v>25</v>
      </c>
      <c r="AC110">
        <v>25</v>
      </c>
      <c r="AD110">
        <v>25</v>
      </c>
      <c r="AE110">
        <v>25</v>
      </c>
      <c r="AF110">
        <v>25</v>
      </c>
      <c r="AG110">
        <v>25</v>
      </c>
      <c r="AI110">
        <f>SUM(D110:AG110)</f>
        <v>791</v>
      </c>
    </row>
    <row r="112" spans="3:35">
      <c r="C112" t="s">
        <v>190</v>
      </c>
      <c r="D112">
        <v>20</v>
      </c>
      <c r="E112">
        <v>20</v>
      </c>
      <c r="F112">
        <v>20</v>
      </c>
      <c r="G112">
        <v>24</v>
      </c>
      <c r="H112">
        <v>27</v>
      </c>
      <c r="I112">
        <v>27</v>
      </c>
      <c r="J112">
        <v>27</v>
      </c>
      <c r="K112">
        <v>27</v>
      </c>
      <c r="L112">
        <v>26</v>
      </c>
      <c r="M112">
        <v>26</v>
      </c>
      <c r="N112">
        <v>26</v>
      </c>
      <c r="O112">
        <v>25</v>
      </c>
      <c r="P112">
        <v>25</v>
      </c>
      <c r="Q112">
        <v>25</v>
      </c>
      <c r="R112">
        <v>25</v>
      </c>
      <c r="S112">
        <v>25</v>
      </c>
      <c r="T112">
        <v>24</v>
      </c>
      <c r="U112">
        <v>24</v>
      </c>
      <c r="V112">
        <v>24</v>
      </c>
      <c r="W112">
        <v>24</v>
      </c>
      <c r="X112">
        <v>23</v>
      </c>
      <c r="Y112">
        <v>23</v>
      </c>
      <c r="Z112">
        <v>23</v>
      </c>
      <c r="AA112">
        <v>23</v>
      </c>
      <c r="AB112">
        <v>23</v>
      </c>
      <c r="AC112">
        <v>23</v>
      </c>
      <c r="AD112">
        <v>23</v>
      </c>
      <c r="AE112">
        <v>23</v>
      </c>
      <c r="AF112">
        <v>23</v>
      </c>
      <c r="AG112">
        <v>23</v>
      </c>
      <c r="AI112">
        <f>SUM(D112:AG112)</f>
        <v>721</v>
      </c>
    </row>
    <row r="114" spans="3:53">
      <c r="C114" t="s">
        <v>142</v>
      </c>
      <c r="D114" s="19">
        <v>27</v>
      </c>
      <c r="E114" s="19">
        <v>27</v>
      </c>
      <c r="F114" s="19">
        <v>32</v>
      </c>
      <c r="G114" s="19">
        <v>38.985660977992623</v>
      </c>
      <c r="H114" s="19">
        <v>36.986396312454545</v>
      </c>
      <c r="I114" s="19">
        <v>36.986396312454545</v>
      </c>
      <c r="J114" s="19">
        <v>35.986763979685506</v>
      </c>
      <c r="K114" s="19">
        <v>34.987125337354485</v>
      </c>
      <c r="L114" s="19">
        <v>34.987125337354485</v>
      </c>
      <c r="M114" s="19">
        <v>34.987125337354485</v>
      </c>
      <c r="N114" s="19">
        <v>34.987125337354485</v>
      </c>
      <c r="O114" s="19">
        <v>37.000000000000007</v>
      </c>
      <c r="P114" s="19">
        <v>37.000000000000007</v>
      </c>
      <c r="Q114" s="19">
        <v>33</v>
      </c>
      <c r="R114" s="19">
        <v>33.987511554719731</v>
      </c>
      <c r="S114" s="19">
        <v>34</v>
      </c>
      <c r="T114" s="19">
        <v>32</v>
      </c>
      <c r="U114" s="19">
        <v>32</v>
      </c>
      <c r="V114" s="19">
        <v>29.999999999999996</v>
      </c>
      <c r="W114" s="19">
        <v>29.999999999999996</v>
      </c>
      <c r="X114" s="19">
        <v>29.999999999999996</v>
      </c>
      <c r="Y114" s="19">
        <v>27.989626518737861</v>
      </c>
      <c r="Z114" s="19">
        <v>27.989626518737861</v>
      </c>
      <c r="AA114" s="19">
        <v>27</v>
      </c>
      <c r="AB114" s="19">
        <v>27</v>
      </c>
      <c r="AC114" s="19">
        <v>27</v>
      </c>
      <c r="AD114" s="19">
        <v>27</v>
      </c>
      <c r="AE114" s="19">
        <v>27</v>
      </c>
      <c r="AF114" s="19">
        <v>27</v>
      </c>
      <c r="AG114" s="19">
        <v>27</v>
      </c>
      <c r="AH114" s="19"/>
      <c r="AI114" s="19">
        <f>SUM(D114:AG114)</f>
        <v>948.86048352420062</v>
      </c>
    </row>
    <row r="115" spans="3:53"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</row>
    <row r="116" spans="3:53">
      <c r="AI116" s="19"/>
    </row>
    <row r="117" spans="3:53" s="21" customFormat="1">
      <c r="C117" s="21" t="s">
        <v>133</v>
      </c>
      <c r="D117" s="21">
        <v>26</v>
      </c>
      <c r="E117" s="21">
        <v>26</v>
      </c>
      <c r="F117" s="21">
        <v>26</v>
      </c>
      <c r="G117" s="21">
        <v>32</v>
      </c>
      <c r="H117" s="21">
        <v>32</v>
      </c>
      <c r="I117" s="21">
        <v>32</v>
      </c>
      <c r="J117" s="21">
        <v>32</v>
      </c>
      <c r="K117" s="21">
        <v>32</v>
      </c>
      <c r="L117" s="21">
        <v>32</v>
      </c>
      <c r="M117" s="21">
        <v>32</v>
      </c>
      <c r="N117" s="21">
        <v>32</v>
      </c>
      <c r="O117" s="21">
        <v>32</v>
      </c>
      <c r="P117" s="21">
        <v>32</v>
      </c>
      <c r="Q117" s="21">
        <v>32</v>
      </c>
      <c r="R117" s="21">
        <v>32</v>
      </c>
      <c r="S117" s="21">
        <v>32</v>
      </c>
      <c r="T117" s="21">
        <v>32</v>
      </c>
      <c r="U117" s="21">
        <v>30</v>
      </c>
      <c r="V117" s="21">
        <v>30</v>
      </c>
      <c r="W117" s="21">
        <v>30</v>
      </c>
      <c r="X117" s="21">
        <v>30</v>
      </c>
      <c r="Y117" s="21">
        <v>30</v>
      </c>
      <c r="Z117" s="21">
        <v>29</v>
      </c>
      <c r="AA117" s="21">
        <v>29</v>
      </c>
      <c r="AB117" s="21">
        <v>29</v>
      </c>
      <c r="AC117" s="21">
        <v>29</v>
      </c>
      <c r="AD117" s="21">
        <v>29</v>
      </c>
      <c r="AE117" s="21">
        <v>29</v>
      </c>
      <c r="AF117" s="21">
        <v>29</v>
      </c>
      <c r="AG117" s="21">
        <v>28</v>
      </c>
      <c r="AI117" s="22">
        <f>SUM(D117:AG117)</f>
        <v>907</v>
      </c>
    </row>
    <row r="118" spans="3:53">
      <c r="AI118" s="19"/>
    </row>
    <row r="119" spans="3:53">
      <c r="AI119" s="19"/>
    </row>
    <row r="120" spans="3:53">
      <c r="AI120" s="19"/>
    </row>
    <row r="121" spans="3:53" s="21" customFormat="1">
      <c r="C121" s="21" t="s">
        <v>182</v>
      </c>
      <c r="D121" s="21">
        <v>27</v>
      </c>
      <c r="E121" s="21">
        <v>27</v>
      </c>
      <c r="F121" s="21">
        <v>27</v>
      </c>
      <c r="G121" s="22">
        <v>35.961690306900373</v>
      </c>
      <c r="H121" s="22">
        <v>35.961690306900373</v>
      </c>
      <c r="I121" s="22">
        <v>35.961690306900373</v>
      </c>
      <c r="J121" s="22">
        <v>33.963818623183684</v>
      </c>
      <c r="K121" s="22">
        <v>36.960626148758713</v>
      </c>
      <c r="L121" s="22">
        <v>36.960732840289531</v>
      </c>
      <c r="M121" s="22">
        <v>36.960732840289531</v>
      </c>
      <c r="N121" s="22">
        <v>35.961794114876298</v>
      </c>
      <c r="O121" s="22">
        <v>33.963916664049833</v>
      </c>
      <c r="P121" s="22">
        <v>33.963916664049833</v>
      </c>
      <c r="Q121" s="22">
        <v>33.963916664049833</v>
      </c>
      <c r="R121" s="22">
        <v>33.963737230157449</v>
      </c>
      <c r="S121" s="22">
        <v>32.964803782211632</v>
      </c>
      <c r="T121" s="22">
        <v>32.964803782211632</v>
      </c>
      <c r="U121" s="22">
        <v>33.963737230157449</v>
      </c>
      <c r="V121" s="22">
        <v>33.963737230157449</v>
      </c>
      <c r="W121" s="22">
        <v>32.964803782211632</v>
      </c>
      <c r="X121" s="22">
        <v>34.937666001374915</v>
      </c>
      <c r="Y121" s="22">
        <v>34.937666001374915</v>
      </c>
      <c r="Z121" s="22">
        <v>33.939446972764195</v>
      </c>
      <c r="AA121" s="22">
        <v>32.941227944153489</v>
      </c>
      <c r="AB121" s="22">
        <v>32.941227944153489</v>
      </c>
      <c r="AC121" s="22">
        <v>32.941227944153489</v>
      </c>
      <c r="AD121" s="22">
        <v>32.941227944153489</v>
      </c>
      <c r="AE121" s="22">
        <v>34.89985548669852</v>
      </c>
      <c r="AF121" s="22">
        <v>34.89985548669852</v>
      </c>
      <c r="AG121" s="22">
        <v>32.905578030315752</v>
      </c>
      <c r="AH121" s="22"/>
      <c r="AI121" s="22">
        <f>SUM(D121:AG121)</f>
        <v>1010.6551282731967</v>
      </c>
    </row>
    <row r="122" spans="3:53">
      <c r="AI122" s="19"/>
    </row>
    <row r="123" spans="3:53" s="21" customFormat="1">
      <c r="C123" s="21" t="s">
        <v>154</v>
      </c>
      <c r="D123" s="21">
        <v>23</v>
      </c>
      <c r="E123" s="21">
        <v>23</v>
      </c>
      <c r="F123" s="21">
        <v>23</v>
      </c>
      <c r="G123" s="21">
        <v>23</v>
      </c>
      <c r="H123" s="21">
        <v>23</v>
      </c>
      <c r="I123" s="21">
        <v>23</v>
      </c>
      <c r="J123" s="22">
        <v>30.977756473422318</v>
      </c>
      <c r="K123" s="22">
        <v>33.9756038740761</v>
      </c>
      <c r="L123" s="22">
        <v>33.9756038740761</v>
      </c>
      <c r="M123" s="22">
        <v>33.987793922934081</v>
      </c>
      <c r="N123" s="22">
        <v>33.987793922934081</v>
      </c>
      <c r="O123" s="22">
        <v>33.987793922934081</v>
      </c>
      <c r="P123" s="22">
        <v>32.98815292520073</v>
      </c>
      <c r="Q123" s="22">
        <v>32.98815292520073</v>
      </c>
      <c r="R123" s="22">
        <v>32.98815292520073</v>
      </c>
      <c r="S123" s="22">
        <v>32.988117386823241</v>
      </c>
      <c r="T123" s="22">
        <v>32.988117386823241</v>
      </c>
      <c r="U123" s="22">
        <v>32.988117386823241</v>
      </c>
      <c r="V123" s="22">
        <v>33.987757307636066</v>
      </c>
      <c r="W123" s="22">
        <v>32.988117386823241</v>
      </c>
      <c r="X123" s="22">
        <v>32.988117386823241</v>
      </c>
      <c r="Y123" s="22">
        <v>32.988117386823241</v>
      </c>
      <c r="Z123" s="22">
        <v>32.988117386823241</v>
      </c>
      <c r="AA123" s="22">
        <v>32.964102493689772</v>
      </c>
      <c r="AB123" s="22">
        <v>32.964102493689772</v>
      </c>
      <c r="AC123" s="22">
        <v>32.964102493689772</v>
      </c>
      <c r="AD123" s="22">
        <v>31.965190296911295</v>
      </c>
      <c r="AE123" s="22">
        <v>32.964102493689772</v>
      </c>
      <c r="AF123" s="22">
        <v>32.964102493689772</v>
      </c>
      <c r="AG123" s="22">
        <v>32.964102493689772</v>
      </c>
      <c r="AH123" s="22"/>
      <c r="AI123" s="22">
        <f>SUM(D123:AG123)</f>
        <v>932.51118904042755</v>
      </c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</row>
    <row r="124" spans="3:53">
      <c r="AI124" s="19"/>
    </row>
    <row r="125" spans="3:53">
      <c r="AI125" s="19"/>
    </row>
    <row r="126" spans="3:53">
      <c r="C126" t="s">
        <v>173</v>
      </c>
      <c r="D126">
        <v>19</v>
      </c>
      <c r="E126">
        <v>19</v>
      </c>
      <c r="F126">
        <v>19</v>
      </c>
      <c r="G126">
        <v>19</v>
      </c>
      <c r="H126">
        <v>19</v>
      </c>
      <c r="I126">
        <v>19</v>
      </c>
      <c r="J126">
        <v>19</v>
      </c>
      <c r="K126">
        <v>19</v>
      </c>
      <c r="L126">
        <v>19</v>
      </c>
      <c r="M126">
        <v>19</v>
      </c>
      <c r="N126">
        <v>19</v>
      </c>
      <c r="O126">
        <v>19</v>
      </c>
      <c r="P126">
        <v>19</v>
      </c>
      <c r="Q126">
        <v>19</v>
      </c>
      <c r="R126">
        <v>19</v>
      </c>
      <c r="S126">
        <v>32</v>
      </c>
      <c r="T126">
        <v>32</v>
      </c>
      <c r="U126">
        <v>32</v>
      </c>
      <c r="V126">
        <v>32</v>
      </c>
      <c r="W126">
        <v>32</v>
      </c>
      <c r="X126">
        <v>32</v>
      </c>
      <c r="Y126">
        <v>32</v>
      </c>
      <c r="Z126">
        <v>32</v>
      </c>
      <c r="AA126">
        <v>32</v>
      </c>
      <c r="AB126">
        <v>32</v>
      </c>
      <c r="AC126">
        <v>32</v>
      </c>
      <c r="AD126">
        <v>32</v>
      </c>
      <c r="AE126">
        <v>32</v>
      </c>
      <c r="AF126">
        <v>32</v>
      </c>
      <c r="AG126">
        <v>32</v>
      </c>
      <c r="AI126" s="19">
        <f t="shared" ref="AI126:AI134" si="2">SUM(D126:AG126)</f>
        <v>765</v>
      </c>
    </row>
    <row r="127" spans="3:53">
      <c r="AI127" s="19">
        <f t="shared" si="2"/>
        <v>0</v>
      </c>
    </row>
    <row r="128" spans="3:53">
      <c r="C128" t="s">
        <v>142</v>
      </c>
      <c r="D128">
        <v>28</v>
      </c>
      <c r="E128">
        <v>28</v>
      </c>
      <c r="F128">
        <v>28</v>
      </c>
      <c r="G128">
        <v>28</v>
      </c>
      <c r="H128">
        <v>28</v>
      </c>
      <c r="I128">
        <v>28</v>
      </c>
      <c r="J128">
        <v>28</v>
      </c>
      <c r="K128">
        <v>28</v>
      </c>
      <c r="L128">
        <v>28</v>
      </c>
      <c r="M128">
        <v>28</v>
      </c>
      <c r="N128">
        <v>28</v>
      </c>
      <c r="O128">
        <v>28</v>
      </c>
      <c r="P128">
        <v>28</v>
      </c>
      <c r="Q128">
        <v>28</v>
      </c>
      <c r="R128">
        <v>28</v>
      </c>
      <c r="S128">
        <v>34</v>
      </c>
      <c r="T128">
        <v>34</v>
      </c>
      <c r="U128">
        <v>34</v>
      </c>
      <c r="V128">
        <v>34</v>
      </c>
      <c r="W128">
        <v>34</v>
      </c>
      <c r="X128">
        <v>34</v>
      </c>
      <c r="Y128">
        <v>34</v>
      </c>
      <c r="Z128">
        <v>34</v>
      </c>
      <c r="AA128">
        <v>34</v>
      </c>
      <c r="AB128">
        <v>34</v>
      </c>
      <c r="AC128">
        <v>34</v>
      </c>
      <c r="AD128">
        <v>34</v>
      </c>
      <c r="AE128">
        <v>34</v>
      </c>
      <c r="AF128">
        <v>34</v>
      </c>
      <c r="AG128">
        <v>34</v>
      </c>
      <c r="AI128" s="19">
        <f t="shared" si="2"/>
        <v>930</v>
      </c>
    </row>
    <row r="129" spans="3:35">
      <c r="AI129" s="19"/>
    </row>
    <row r="130" spans="3:35">
      <c r="C130" t="s">
        <v>172</v>
      </c>
      <c r="D130">
        <v>30</v>
      </c>
      <c r="E130">
        <v>30</v>
      </c>
      <c r="F130">
        <v>30</v>
      </c>
      <c r="G130">
        <v>30</v>
      </c>
      <c r="H130">
        <v>30</v>
      </c>
      <c r="I130">
        <v>30</v>
      </c>
      <c r="J130">
        <v>30</v>
      </c>
      <c r="K130">
        <v>30</v>
      </c>
      <c r="L130">
        <v>30</v>
      </c>
      <c r="M130">
        <v>30</v>
      </c>
      <c r="N130">
        <v>30</v>
      </c>
      <c r="O130">
        <v>30</v>
      </c>
      <c r="P130">
        <v>30</v>
      </c>
      <c r="Q130">
        <v>30</v>
      </c>
      <c r="R130">
        <v>30</v>
      </c>
      <c r="S130">
        <v>37</v>
      </c>
      <c r="T130">
        <v>37</v>
      </c>
      <c r="U130">
        <v>37</v>
      </c>
      <c r="V130">
        <v>37</v>
      </c>
      <c r="W130">
        <v>37</v>
      </c>
      <c r="X130">
        <v>37</v>
      </c>
      <c r="Y130">
        <v>37</v>
      </c>
      <c r="Z130">
        <v>37</v>
      </c>
      <c r="AA130">
        <v>37</v>
      </c>
      <c r="AB130">
        <v>37</v>
      </c>
      <c r="AC130">
        <v>37</v>
      </c>
      <c r="AD130">
        <v>37</v>
      </c>
      <c r="AE130">
        <v>37</v>
      </c>
      <c r="AF130">
        <v>37</v>
      </c>
      <c r="AG130">
        <v>37</v>
      </c>
      <c r="AI130" s="19">
        <f t="shared" si="2"/>
        <v>1005</v>
      </c>
    </row>
    <row r="131" spans="3:35">
      <c r="AI131" s="19"/>
    </row>
    <row r="132" spans="3:35">
      <c r="C132" t="s">
        <v>180</v>
      </c>
      <c r="D132">
        <v>30</v>
      </c>
      <c r="E132">
        <v>30</v>
      </c>
      <c r="F132">
        <v>30</v>
      </c>
      <c r="G132">
        <v>30</v>
      </c>
      <c r="H132">
        <v>30</v>
      </c>
      <c r="I132">
        <v>30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AB132">
        <v>37.4</v>
      </c>
      <c r="AC132">
        <v>37.4</v>
      </c>
      <c r="AD132">
        <v>37.4</v>
      </c>
      <c r="AE132">
        <v>37.4</v>
      </c>
      <c r="AF132">
        <v>37.4</v>
      </c>
      <c r="AG132">
        <v>37.4</v>
      </c>
      <c r="AH132">
        <v>37.4</v>
      </c>
      <c r="AI132" s="2">
        <f t="shared" si="2"/>
        <v>404.39999999999992</v>
      </c>
    </row>
    <row r="133" spans="3:35">
      <c r="AI133" s="19"/>
    </row>
    <row r="134" spans="3:35">
      <c r="C134" t="s">
        <v>38</v>
      </c>
      <c r="D134">
        <v>13</v>
      </c>
      <c r="E134">
        <v>13</v>
      </c>
      <c r="F134">
        <v>13</v>
      </c>
      <c r="G134">
        <v>13</v>
      </c>
      <c r="H134">
        <v>13</v>
      </c>
      <c r="I134">
        <v>13</v>
      </c>
      <c r="J134">
        <v>13</v>
      </c>
      <c r="K134">
        <v>13</v>
      </c>
      <c r="L134">
        <v>13</v>
      </c>
      <c r="M134">
        <v>13</v>
      </c>
      <c r="N134">
        <v>13</v>
      </c>
      <c r="O134">
        <v>13</v>
      </c>
      <c r="P134">
        <v>13</v>
      </c>
      <c r="Q134">
        <v>13</v>
      </c>
      <c r="R134">
        <v>13</v>
      </c>
      <c r="S134">
        <v>13</v>
      </c>
      <c r="T134">
        <v>13</v>
      </c>
      <c r="U134">
        <v>13</v>
      </c>
      <c r="V134">
        <v>13</v>
      </c>
      <c r="W134">
        <v>13</v>
      </c>
      <c r="X134">
        <v>13</v>
      </c>
      <c r="Y134">
        <v>13</v>
      </c>
      <c r="Z134">
        <v>13</v>
      </c>
      <c r="AA134">
        <v>13</v>
      </c>
      <c r="AB134">
        <v>13</v>
      </c>
      <c r="AC134">
        <v>13</v>
      </c>
      <c r="AD134">
        <v>13</v>
      </c>
      <c r="AE134">
        <v>13</v>
      </c>
      <c r="AF134">
        <v>13</v>
      </c>
      <c r="AG134">
        <v>13</v>
      </c>
      <c r="AI134" s="19">
        <f t="shared" si="2"/>
        <v>390</v>
      </c>
    </row>
    <row r="135" spans="3:35">
      <c r="AI135" s="19"/>
    </row>
    <row r="136" spans="3:35">
      <c r="AI136" s="19"/>
    </row>
    <row r="137" spans="3:35">
      <c r="C137" t="s">
        <v>46</v>
      </c>
      <c r="D137">
        <v>23</v>
      </c>
      <c r="E137">
        <v>23</v>
      </c>
      <c r="F137">
        <v>23</v>
      </c>
      <c r="G137">
        <v>23</v>
      </c>
      <c r="H137">
        <v>23</v>
      </c>
      <c r="I137">
        <v>33</v>
      </c>
      <c r="J137">
        <v>33</v>
      </c>
      <c r="K137">
        <v>33</v>
      </c>
      <c r="L137">
        <v>33</v>
      </c>
      <c r="M137">
        <v>33</v>
      </c>
      <c r="N137">
        <v>33</v>
      </c>
      <c r="O137">
        <v>33</v>
      </c>
      <c r="P137">
        <v>33</v>
      </c>
      <c r="Q137">
        <v>33</v>
      </c>
      <c r="R137">
        <v>33</v>
      </c>
      <c r="S137">
        <v>33</v>
      </c>
      <c r="T137">
        <v>33</v>
      </c>
      <c r="U137">
        <v>33</v>
      </c>
      <c r="V137">
        <v>33</v>
      </c>
      <c r="W137">
        <v>33</v>
      </c>
      <c r="X137">
        <v>33</v>
      </c>
      <c r="Y137">
        <v>33</v>
      </c>
      <c r="Z137">
        <v>33</v>
      </c>
      <c r="AA137">
        <v>33</v>
      </c>
      <c r="AB137">
        <v>33</v>
      </c>
      <c r="AC137">
        <v>33</v>
      </c>
      <c r="AD137">
        <v>33</v>
      </c>
      <c r="AE137">
        <v>33</v>
      </c>
      <c r="AF137">
        <v>33</v>
      </c>
      <c r="AG137">
        <v>33</v>
      </c>
      <c r="AH137">
        <v>33</v>
      </c>
      <c r="AI137" s="19">
        <f>SUM(D137:AH137)</f>
        <v>973</v>
      </c>
    </row>
    <row r="138" spans="3:35">
      <c r="AI138" s="19"/>
    </row>
    <row r="139" spans="3:35">
      <c r="C139" t="s">
        <v>177</v>
      </c>
      <c r="D139">
        <v>27</v>
      </c>
      <c r="E139">
        <v>27</v>
      </c>
      <c r="F139">
        <v>27</v>
      </c>
      <c r="G139">
        <v>27</v>
      </c>
      <c r="H139">
        <v>27</v>
      </c>
      <c r="I139">
        <v>27</v>
      </c>
      <c r="J139">
        <v>27</v>
      </c>
      <c r="K139">
        <v>27</v>
      </c>
      <c r="L139">
        <v>27</v>
      </c>
      <c r="M139">
        <v>27</v>
      </c>
      <c r="N139">
        <v>27</v>
      </c>
      <c r="O139">
        <v>27</v>
      </c>
      <c r="P139">
        <v>27</v>
      </c>
      <c r="Q139">
        <v>27</v>
      </c>
      <c r="R139">
        <v>27</v>
      </c>
      <c r="S139">
        <v>27</v>
      </c>
      <c r="T139">
        <v>27</v>
      </c>
      <c r="U139">
        <v>27</v>
      </c>
      <c r="V139">
        <v>27</v>
      </c>
      <c r="W139">
        <v>27</v>
      </c>
      <c r="X139">
        <v>27</v>
      </c>
      <c r="Y139">
        <v>27</v>
      </c>
      <c r="Z139">
        <v>27</v>
      </c>
      <c r="AA139">
        <v>27</v>
      </c>
      <c r="AB139">
        <v>27</v>
      </c>
      <c r="AC139">
        <v>27</v>
      </c>
      <c r="AD139">
        <v>27</v>
      </c>
      <c r="AE139">
        <v>27</v>
      </c>
      <c r="AF139">
        <v>27</v>
      </c>
      <c r="AG139">
        <v>27</v>
      </c>
      <c r="AH139">
        <v>27</v>
      </c>
      <c r="AI139" s="19">
        <f>SUM(D139:AH139)</f>
        <v>837</v>
      </c>
    </row>
    <row r="140" spans="3:35">
      <c r="AI140" s="19"/>
    </row>
    <row r="141" spans="3:35">
      <c r="C141" t="s">
        <v>188</v>
      </c>
      <c r="D141">
        <v>27</v>
      </c>
      <c r="E141">
        <v>27</v>
      </c>
      <c r="F141">
        <v>27</v>
      </c>
      <c r="G141">
        <v>27</v>
      </c>
      <c r="H141">
        <v>27</v>
      </c>
      <c r="I141">
        <v>27</v>
      </c>
      <c r="J141">
        <v>34</v>
      </c>
      <c r="K141">
        <v>34</v>
      </c>
      <c r="L141">
        <v>34</v>
      </c>
      <c r="M141">
        <v>34</v>
      </c>
      <c r="N141">
        <v>34</v>
      </c>
      <c r="O141">
        <v>34</v>
      </c>
      <c r="P141">
        <v>34</v>
      </c>
      <c r="Q141">
        <v>34</v>
      </c>
      <c r="R141">
        <v>34</v>
      </c>
      <c r="S141">
        <v>34</v>
      </c>
      <c r="T141">
        <v>34</v>
      </c>
      <c r="U141">
        <v>34</v>
      </c>
      <c r="V141">
        <v>34</v>
      </c>
      <c r="W141">
        <v>34</v>
      </c>
      <c r="X141">
        <v>34</v>
      </c>
      <c r="Y141">
        <v>34</v>
      </c>
      <c r="Z141">
        <v>34</v>
      </c>
      <c r="AA141">
        <v>34</v>
      </c>
      <c r="AB141">
        <v>34</v>
      </c>
      <c r="AC141">
        <v>34</v>
      </c>
      <c r="AD141">
        <v>34</v>
      </c>
      <c r="AE141">
        <v>34</v>
      </c>
      <c r="AF141">
        <v>34</v>
      </c>
      <c r="AG141">
        <v>34</v>
      </c>
      <c r="AH141">
        <v>34</v>
      </c>
      <c r="AI141" s="19">
        <f>SUM(D141:AH141)</f>
        <v>1012</v>
      </c>
    </row>
    <row r="142" spans="3:35">
      <c r="AI142" s="19"/>
    </row>
    <row r="143" spans="3:35">
      <c r="C143" t="s">
        <v>163</v>
      </c>
      <c r="D143">
        <v>30</v>
      </c>
      <c r="E143">
        <v>30</v>
      </c>
      <c r="F143">
        <v>30</v>
      </c>
      <c r="G143">
        <v>30</v>
      </c>
      <c r="H143">
        <v>30</v>
      </c>
      <c r="I143">
        <v>30</v>
      </c>
      <c r="J143">
        <v>30</v>
      </c>
      <c r="K143">
        <v>30</v>
      </c>
      <c r="L143">
        <v>30</v>
      </c>
      <c r="M143">
        <v>30</v>
      </c>
      <c r="N143">
        <v>30</v>
      </c>
      <c r="O143">
        <v>30</v>
      </c>
      <c r="P143">
        <v>30</v>
      </c>
      <c r="Q143">
        <v>30</v>
      </c>
      <c r="R143">
        <v>30</v>
      </c>
      <c r="S143">
        <v>30</v>
      </c>
      <c r="T143">
        <v>30</v>
      </c>
      <c r="U143">
        <v>30</v>
      </c>
      <c r="V143">
        <v>30</v>
      </c>
      <c r="W143">
        <v>30</v>
      </c>
      <c r="X143">
        <v>38</v>
      </c>
      <c r="Y143">
        <v>38</v>
      </c>
      <c r="Z143">
        <v>38</v>
      </c>
      <c r="AA143">
        <v>38</v>
      </c>
      <c r="AB143">
        <v>38</v>
      </c>
      <c r="AC143">
        <v>38</v>
      </c>
      <c r="AD143">
        <v>38</v>
      </c>
      <c r="AE143">
        <v>38</v>
      </c>
      <c r="AF143">
        <v>38</v>
      </c>
      <c r="AG143">
        <v>38</v>
      </c>
      <c r="AH143">
        <v>38</v>
      </c>
      <c r="AI143" s="19">
        <f>SUM(D143:AH144)</f>
        <v>1018</v>
      </c>
    </row>
    <row r="144" spans="3:35">
      <c r="AI144" s="19"/>
    </row>
    <row r="145" spans="2:35">
      <c r="B145">
        <v>0.99550000000000005</v>
      </c>
      <c r="C145" t="s">
        <v>34</v>
      </c>
      <c r="D145" s="19">
        <v>30</v>
      </c>
      <c r="E145" s="19">
        <v>30</v>
      </c>
      <c r="F145" s="19">
        <v>30</v>
      </c>
      <c r="G145" s="19">
        <v>30</v>
      </c>
      <c r="H145" s="19">
        <v>37</v>
      </c>
      <c r="I145" s="19">
        <v>37</v>
      </c>
      <c r="J145" s="19">
        <f>I145*$B145</f>
        <v>36.833500000000001</v>
      </c>
      <c r="K145" s="19">
        <f t="shared" ref="K145:AH145" si="3">J145*$B145</f>
        <v>36.66774925</v>
      </c>
      <c r="L145" s="19">
        <f t="shared" si="3"/>
        <v>36.502744378374999</v>
      </c>
      <c r="M145" s="19">
        <f t="shared" si="3"/>
        <v>36.33848202867231</v>
      </c>
      <c r="N145" s="19">
        <f t="shared" si="3"/>
        <v>36.174958859543288</v>
      </c>
      <c r="O145" s="19">
        <f t="shared" si="3"/>
        <v>36.012171544675347</v>
      </c>
      <c r="P145" s="19">
        <f t="shared" si="3"/>
        <v>35.850116772724313</v>
      </c>
      <c r="Q145" s="19">
        <f t="shared" si="3"/>
        <v>35.688791247247053</v>
      </c>
      <c r="R145" s="19">
        <f t="shared" si="3"/>
        <v>35.528191686634443</v>
      </c>
      <c r="S145" s="19">
        <f t="shared" si="3"/>
        <v>35.368314824044589</v>
      </c>
      <c r="T145" s="19">
        <f t="shared" si="3"/>
        <v>35.209157407336392</v>
      </c>
      <c r="U145" s="19">
        <f t="shared" si="3"/>
        <v>35.050716199003382</v>
      </c>
      <c r="V145" s="19">
        <f t="shared" si="3"/>
        <v>34.892987976107868</v>
      </c>
      <c r="W145" s="19">
        <f t="shared" si="3"/>
        <v>34.735969530215385</v>
      </c>
      <c r="X145" s="19">
        <f t="shared" si="3"/>
        <v>34.579657667329421</v>
      </c>
      <c r="Y145" s="19">
        <f t="shared" si="3"/>
        <v>34.424049207826442</v>
      </c>
      <c r="Z145" s="19">
        <f t="shared" si="3"/>
        <v>34.269140986391228</v>
      </c>
      <c r="AA145" s="19">
        <f t="shared" si="3"/>
        <v>34.114929851952468</v>
      </c>
      <c r="AB145" s="19">
        <f t="shared" si="3"/>
        <v>33.961412667618681</v>
      </c>
      <c r="AC145" s="19">
        <f t="shared" si="3"/>
        <v>33.808586310614402</v>
      </c>
      <c r="AD145" s="19">
        <f t="shared" si="3"/>
        <v>33.656447672216636</v>
      </c>
      <c r="AE145" s="19">
        <f t="shared" si="3"/>
        <v>33.504993657691664</v>
      </c>
      <c r="AF145" s="19">
        <f t="shared" si="3"/>
        <v>33.354221186232053</v>
      </c>
      <c r="AG145" s="19">
        <f t="shared" si="3"/>
        <v>33.204127190894013</v>
      </c>
      <c r="AH145" s="19">
        <f t="shared" si="3"/>
        <v>33.054708618534988</v>
      </c>
      <c r="AI145" s="19">
        <f>SUM(D145:AH146)</f>
        <v>1066.7861267218811</v>
      </c>
    </row>
    <row r="146" spans="2:35"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</row>
    <row r="147" spans="2:35">
      <c r="B147">
        <v>0.99550000000000005</v>
      </c>
      <c r="C147" t="s">
        <v>49</v>
      </c>
      <c r="D147">
        <v>26</v>
      </c>
      <c r="E147">
        <v>34</v>
      </c>
      <c r="F147" s="19">
        <f t="shared" ref="F147:AH147" si="4">E147*$B147</f>
        <v>33.847000000000001</v>
      </c>
      <c r="G147" s="19">
        <f t="shared" si="4"/>
        <v>33.694688500000005</v>
      </c>
      <c r="H147" s="19">
        <f t="shared" si="4"/>
        <v>33.543062401750007</v>
      </c>
      <c r="I147" s="19">
        <f t="shared" si="4"/>
        <v>33.392118620942135</v>
      </c>
      <c r="J147" s="19">
        <f t="shared" si="4"/>
        <v>33.2418540871479</v>
      </c>
      <c r="K147" s="19">
        <f t="shared" si="4"/>
        <v>33.092265743755739</v>
      </c>
      <c r="L147" s="19">
        <f t="shared" si="4"/>
        <v>32.943350547908842</v>
      </c>
      <c r="M147" s="19">
        <f t="shared" si="4"/>
        <v>32.795105470443254</v>
      </c>
      <c r="N147" s="19">
        <f t="shared" si="4"/>
        <v>32.64752749582626</v>
      </c>
      <c r="O147" s="19">
        <f t="shared" si="4"/>
        <v>32.500613622095045</v>
      </c>
      <c r="P147" s="19">
        <f t="shared" si="4"/>
        <v>32.354360860795616</v>
      </c>
      <c r="Q147" s="19">
        <f t="shared" si="4"/>
        <v>32.208766236922038</v>
      </c>
      <c r="R147" s="19">
        <f t="shared" si="4"/>
        <v>32.063826788855891</v>
      </c>
      <c r="S147" s="19">
        <f t="shared" si="4"/>
        <v>31.919539568306043</v>
      </c>
      <c r="T147" s="19">
        <f t="shared" si="4"/>
        <v>31.775901640248666</v>
      </c>
      <c r="U147" s="19">
        <f t="shared" si="4"/>
        <v>31.63291008286755</v>
      </c>
      <c r="V147" s="19">
        <f t="shared" si="4"/>
        <v>31.490561987494647</v>
      </c>
      <c r="W147" s="19">
        <f t="shared" si="4"/>
        <v>31.348854458550925</v>
      </c>
      <c r="X147" s="19">
        <f t="shared" si="4"/>
        <v>31.207784613487448</v>
      </c>
      <c r="Y147" s="19">
        <f t="shared" si="4"/>
        <v>31.067349582726756</v>
      </c>
      <c r="Z147" s="19">
        <f t="shared" si="4"/>
        <v>30.927546509604486</v>
      </c>
      <c r="AA147" s="19">
        <f t="shared" si="4"/>
        <v>30.788372550311269</v>
      </c>
      <c r="AB147" s="19">
        <f t="shared" si="4"/>
        <v>30.64982487383487</v>
      </c>
      <c r="AC147" s="19">
        <f t="shared" si="4"/>
        <v>30.511900661902615</v>
      </c>
      <c r="AD147" s="19">
        <f t="shared" si="4"/>
        <v>30.374597108924053</v>
      </c>
      <c r="AE147" s="19">
        <f t="shared" si="4"/>
        <v>30.237911421933898</v>
      </c>
      <c r="AF147" s="19">
        <f t="shared" si="4"/>
        <v>30.101840820535198</v>
      </c>
      <c r="AG147" s="19">
        <f t="shared" si="4"/>
        <v>29.96638253684279</v>
      </c>
      <c r="AH147" s="19">
        <f t="shared" si="4"/>
        <v>29.831533815426997</v>
      </c>
      <c r="AI147" s="19">
        <f>SUM(D147:AH148)</f>
        <v>982.15735260944075</v>
      </c>
    </row>
    <row r="148" spans="2:35">
      <c r="L148" s="19"/>
      <c r="AI148" s="19"/>
    </row>
    <row r="149" spans="2:35">
      <c r="B149">
        <v>0.99550000000000005</v>
      </c>
      <c r="C149" t="s">
        <v>48</v>
      </c>
      <c r="D149">
        <v>15</v>
      </c>
      <c r="E149">
        <v>15</v>
      </c>
      <c r="F149">
        <v>15</v>
      </c>
      <c r="G149">
        <v>15</v>
      </c>
      <c r="H149">
        <v>15</v>
      </c>
      <c r="I149">
        <v>15</v>
      </c>
      <c r="J149">
        <v>15</v>
      </c>
      <c r="K149">
        <v>22</v>
      </c>
      <c r="L149" s="19">
        <f t="shared" ref="L149:AH149" si="5">K149*$B149</f>
        <v>21.901</v>
      </c>
      <c r="M149" s="19">
        <f t="shared" si="5"/>
        <v>21.802445500000001</v>
      </c>
      <c r="N149" s="19">
        <f t="shared" si="5"/>
        <v>21.704334495250002</v>
      </c>
      <c r="O149" s="19">
        <f t="shared" si="5"/>
        <v>21.606664990021379</v>
      </c>
      <c r="P149" s="19">
        <f t="shared" si="5"/>
        <v>21.509434997566284</v>
      </c>
      <c r="Q149" s="19">
        <f t="shared" si="5"/>
        <v>21.412642540077236</v>
      </c>
      <c r="R149" s="19">
        <f t="shared" si="5"/>
        <v>21.31628564864689</v>
      </c>
      <c r="S149" s="19">
        <f t="shared" si="5"/>
        <v>21.220362363227981</v>
      </c>
      <c r="T149" s="19">
        <f t="shared" si="5"/>
        <v>21.124870732593457</v>
      </c>
      <c r="U149" s="19">
        <f t="shared" si="5"/>
        <v>21.029808814296789</v>
      </c>
      <c r="V149" s="19">
        <f t="shared" si="5"/>
        <v>20.935174674632453</v>
      </c>
      <c r="W149" s="19">
        <f t="shared" si="5"/>
        <v>20.840966388596609</v>
      </c>
      <c r="X149" s="19">
        <f t="shared" si="5"/>
        <v>20.747182039847925</v>
      </c>
      <c r="Y149" s="19">
        <f t="shared" si="5"/>
        <v>20.653819720668611</v>
      </c>
      <c r="Z149" s="19">
        <f t="shared" si="5"/>
        <v>20.560877531925605</v>
      </c>
      <c r="AA149" s="19">
        <f t="shared" si="5"/>
        <v>20.468353583031941</v>
      </c>
      <c r="AB149" s="19">
        <f t="shared" si="5"/>
        <v>20.376245991908299</v>
      </c>
      <c r="AC149" s="19">
        <f t="shared" si="5"/>
        <v>20.284552884944713</v>
      </c>
      <c r="AD149" s="19">
        <f t="shared" si="5"/>
        <v>20.193272396962463</v>
      </c>
      <c r="AE149" s="19">
        <f t="shared" si="5"/>
        <v>20.102402671176133</v>
      </c>
      <c r="AF149" s="19">
        <f t="shared" si="5"/>
        <v>20.01194185915584</v>
      </c>
      <c r="AG149" s="19">
        <f t="shared" si="5"/>
        <v>19.921888120789639</v>
      </c>
      <c r="AH149" s="19">
        <f t="shared" si="5"/>
        <v>19.832239624246085</v>
      </c>
      <c r="AI149" s="19">
        <f>SUM(D149:AH150)</f>
        <v>606.55676756956643</v>
      </c>
    </row>
    <row r="151" spans="2:35">
      <c r="AI151" s="19">
        <f>SUM(D151:AH151)</f>
        <v>0</v>
      </c>
    </row>
    <row r="153" spans="2:35">
      <c r="C153" t="s">
        <v>36</v>
      </c>
      <c r="D153">
        <v>27</v>
      </c>
      <c r="E153">
        <v>27</v>
      </c>
      <c r="F153">
        <v>35</v>
      </c>
      <c r="G153">
        <v>35</v>
      </c>
      <c r="H153">
        <v>35</v>
      </c>
      <c r="I153">
        <v>35</v>
      </c>
      <c r="J153">
        <v>35</v>
      </c>
      <c r="K153">
        <v>35</v>
      </c>
      <c r="L153">
        <v>35</v>
      </c>
      <c r="M153">
        <v>35</v>
      </c>
      <c r="N153">
        <v>35</v>
      </c>
      <c r="O153">
        <v>35</v>
      </c>
      <c r="P153">
        <v>35</v>
      </c>
      <c r="Q153">
        <v>35</v>
      </c>
      <c r="R153">
        <v>35</v>
      </c>
      <c r="S153">
        <v>35</v>
      </c>
      <c r="T153">
        <v>35</v>
      </c>
      <c r="U153">
        <v>35</v>
      </c>
      <c r="V153">
        <v>35</v>
      </c>
      <c r="W153">
        <v>35</v>
      </c>
      <c r="X153">
        <v>35</v>
      </c>
      <c r="Y153">
        <v>35</v>
      </c>
      <c r="Z153">
        <v>35</v>
      </c>
      <c r="AA153">
        <v>35</v>
      </c>
      <c r="AB153">
        <v>35</v>
      </c>
      <c r="AC153">
        <v>35</v>
      </c>
      <c r="AD153">
        <v>35</v>
      </c>
      <c r="AE153">
        <v>35</v>
      </c>
      <c r="AF153">
        <v>35</v>
      </c>
      <c r="AG153">
        <v>35</v>
      </c>
      <c r="AI153" s="19">
        <f>SUM(D153:AH153)</f>
        <v>1034</v>
      </c>
    </row>
    <row r="154" spans="2:35">
      <c r="AI154" s="19"/>
    </row>
    <row r="155" spans="2:35">
      <c r="C155" t="s">
        <v>141</v>
      </c>
      <c r="D155">
        <v>24</v>
      </c>
      <c r="E155">
        <v>24</v>
      </c>
      <c r="F155">
        <v>24</v>
      </c>
      <c r="G155">
        <v>24</v>
      </c>
      <c r="H155">
        <v>24</v>
      </c>
      <c r="I155">
        <v>24</v>
      </c>
      <c r="J155">
        <v>24</v>
      </c>
      <c r="K155">
        <v>24</v>
      </c>
      <c r="L155">
        <v>24</v>
      </c>
      <c r="M155">
        <v>24</v>
      </c>
      <c r="N155">
        <v>24</v>
      </c>
      <c r="O155">
        <v>24</v>
      </c>
      <c r="P155">
        <v>24</v>
      </c>
      <c r="Q155">
        <v>24</v>
      </c>
      <c r="R155">
        <v>24</v>
      </c>
      <c r="S155">
        <v>24</v>
      </c>
      <c r="T155">
        <v>24</v>
      </c>
      <c r="U155">
        <v>24</v>
      </c>
      <c r="V155">
        <v>24</v>
      </c>
      <c r="W155">
        <v>24</v>
      </c>
      <c r="X155">
        <v>24</v>
      </c>
      <c r="Y155">
        <v>24</v>
      </c>
      <c r="Z155">
        <v>24</v>
      </c>
      <c r="AA155">
        <v>24</v>
      </c>
      <c r="AB155">
        <v>24</v>
      </c>
      <c r="AC155">
        <v>24</v>
      </c>
      <c r="AD155">
        <v>24</v>
      </c>
      <c r="AE155">
        <v>24</v>
      </c>
      <c r="AF155">
        <v>24</v>
      </c>
      <c r="AG155">
        <v>24</v>
      </c>
      <c r="AI155" s="19">
        <f>SUM(D155:AH155)</f>
        <v>720</v>
      </c>
    </row>
    <row r="156" spans="2:35">
      <c r="AI156" s="19"/>
    </row>
    <row r="157" spans="2:35">
      <c r="C157" t="s">
        <v>168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21</v>
      </c>
      <c r="J157">
        <v>21</v>
      </c>
      <c r="K157">
        <v>21</v>
      </c>
      <c r="L157">
        <v>21</v>
      </c>
      <c r="M157">
        <v>21</v>
      </c>
      <c r="N157">
        <v>21</v>
      </c>
      <c r="O157">
        <v>21</v>
      </c>
      <c r="P157">
        <v>21</v>
      </c>
      <c r="Q157">
        <v>21</v>
      </c>
      <c r="R157">
        <v>21</v>
      </c>
      <c r="S157">
        <v>21</v>
      </c>
      <c r="T157">
        <v>21</v>
      </c>
      <c r="U157">
        <v>21</v>
      </c>
      <c r="V157">
        <v>21</v>
      </c>
      <c r="W157">
        <v>21</v>
      </c>
      <c r="X157">
        <v>21</v>
      </c>
      <c r="Y157">
        <v>21</v>
      </c>
      <c r="Z157">
        <v>21</v>
      </c>
      <c r="AA157">
        <v>21</v>
      </c>
      <c r="AB157">
        <v>21</v>
      </c>
      <c r="AC157">
        <v>21</v>
      </c>
      <c r="AD157">
        <v>21</v>
      </c>
      <c r="AE157">
        <v>21</v>
      </c>
      <c r="AF157">
        <v>21</v>
      </c>
      <c r="AG157">
        <v>21</v>
      </c>
      <c r="AI157" s="19">
        <f>SUM(D157:AH157)</f>
        <v>605</v>
      </c>
    </row>
    <row r="158" spans="2:35">
      <c r="AI158" s="19"/>
    </row>
    <row r="159" spans="2:35">
      <c r="C159" t="s">
        <v>147</v>
      </c>
      <c r="D159">
        <v>13</v>
      </c>
      <c r="E159">
        <v>13</v>
      </c>
      <c r="F159">
        <v>13</v>
      </c>
      <c r="G159">
        <v>13</v>
      </c>
      <c r="H159">
        <v>13</v>
      </c>
      <c r="I159">
        <v>13</v>
      </c>
      <c r="J159">
        <v>13</v>
      </c>
      <c r="K159">
        <v>13</v>
      </c>
      <c r="L159">
        <v>13</v>
      </c>
      <c r="M159">
        <v>13</v>
      </c>
      <c r="N159">
        <v>13</v>
      </c>
      <c r="O159">
        <v>13</v>
      </c>
      <c r="P159">
        <v>13</v>
      </c>
      <c r="Q159">
        <v>13</v>
      </c>
      <c r="R159">
        <v>13</v>
      </c>
      <c r="S159">
        <v>16</v>
      </c>
      <c r="T159">
        <v>16</v>
      </c>
      <c r="U159">
        <v>16</v>
      </c>
      <c r="V159">
        <v>16</v>
      </c>
      <c r="W159">
        <v>16</v>
      </c>
      <c r="X159">
        <v>16</v>
      </c>
      <c r="Y159">
        <v>16</v>
      </c>
      <c r="Z159">
        <v>16</v>
      </c>
      <c r="AA159">
        <v>16</v>
      </c>
      <c r="AB159">
        <v>16</v>
      </c>
      <c r="AC159">
        <v>16</v>
      </c>
      <c r="AD159">
        <v>16</v>
      </c>
      <c r="AE159">
        <v>16</v>
      </c>
      <c r="AF159">
        <v>16</v>
      </c>
      <c r="AG159">
        <v>16</v>
      </c>
      <c r="AI159" s="19">
        <f>SUM(D159:AH159)</f>
        <v>435</v>
      </c>
    </row>
    <row r="160" spans="2:35">
      <c r="AI160" s="19"/>
    </row>
    <row r="161" spans="3:35">
      <c r="AI161" s="19"/>
    </row>
    <row r="162" spans="3:35">
      <c r="C162" t="s">
        <v>150</v>
      </c>
      <c r="D162">
        <v>27</v>
      </c>
      <c r="E162">
        <v>27</v>
      </c>
      <c r="F162">
        <v>27</v>
      </c>
      <c r="G162">
        <v>27</v>
      </c>
      <c r="H162">
        <v>27</v>
      </c>
      <c r="I162">
        <v>33</v>
      </c>
      <c r="J162">
        <v>33</v>
      </c>
      <c r="K162">
        <v>33</v>
      </c>
      <c r="L162">
        <v>33</v>
      </c>
      <c r="M162">
        <v>33</v>
      </c>
      <c r="N162">
        <v>33</v>
      </c>
      <c r="O162">
        <v>33</v>
      </c>
      <c r="P162">
        <v>33</v>
      </c>
      <c r="Q162">
        <v>33</v>
      </c>
      <c r="R162">
        <v>33</v>
      </c>
      <c r="S162">
        <v>33</v>
      </c>
      <c r="T162">
        <v>33</v>
      </c>
      <c r="U162">
        <v>33</v>
      </c>
      <c r="V162">
        <v>33</v>
      </c>
      <c r="W162">
        <v>33</v>
      </c>
      <c r="X162">
        <v>33</v>
      </c>
      <c r="Y162">
        <v>33</v>
      </c>
      <c r="Z162">
        <v>33</v>
      </c>
      <c r="AA162">
        <v>33</v>
      </c>
      <c r="AB162">
        <v>33</v>
      </c>
      <c r="AC162">
        <v>33</v>
      </c>
      <c r="AD162">
        <v>33</v>
      </c>
      <c r="AE162">
        <v>33</v>
      </c>
      <c r="AF162">
        <v>33</v>
      </c>
      <c r="AG162">
        <v>33</v>
      </c>
      <c r="AH162">
        <v>33</v>
      </c>
      <c r="AI162" s="19">
        <f>SUM(D162:AH162)</f>
        <v>993</v>
      </c>
    </row>
    <row r="163" spans="3:35">
      <c r="AI163" s="19"/>
    </row>
    <row r="164" spans="3:35">
      <c r="C164" t="s">
        <v>143</v>
      </c>
      <c r="D164">
        <v>22</v>
      </c>
      <c r="E164">
        <v>22</v>
      </c>
      <c r="F164">
        <v>22</v>
      </c>
      <c r="G164">
        <v>22</v>
      </c>
      <c r="H164">
        <v>22</v>
      </c>
      <c r="I164">
        <v>22</v>
      </c>
      <c r="J164">
        <v>30</v>
      </c>
      <c r="K164">
        <v>30</v>
      </c>
      <c r="L164">
        <v>30</v>
      </c>
      <c r="M164">
        <v>30</v>
      </c>
      <c r="N164">
        <v>30</v>
      </c>
      <c r="O164">
        <v>30</v>
      </c>
      <c r="P164">
        <v>30</v>
      </c>
      <c r="Q164">
        <v>30</v>
      </c>
      <c r="R164">
        <v>30</v>
      </c>
      <c r="S164">
        <v>30</v>
      </c>
      <c r="T164">
        <v>30</v>
      </c>
      <c r="U164">
        <v>30</v>
      </c>
      <c r="V164">
        <v>30</v>
      </c>
      <c r="W164">
        <v>30</v>
      </c>
      <c r="X164">
        <v>30</v>
      </c>
      <c r="Y164">
        <v>30</v>
      </c>
      <c r="Z164">
        <v>30</v>
      </c>
      <c r="AA164">
        <v>30</v>
      </c>
      <c r="AB164">
        <v>30</v>
      </c>
      <c r="AC164">
        <v>30</v>
      </c>
      <c r="AD164">
        <v>30</v>
      </c>
      <c r="AE164">
        <v>30</v>
      </c>
      <c r="AF164">
        <v>30</v>
      </c>
      <c r="AG164">
        <v>30</v>
      </c>
      <c r="AH164">
        <v>30</v>
      </c>
      <c r="AI164" s="19">
        <f>SUM(D164:AH164)</f>
        <v>882</v>
      </c>
    </row>
    <row r="165" spans="3:35">
      <c r="AI165" s="19"/>
    </row>
    <row r="166" spans="3:35">
      <c r="C166" t="s">
        <v>89</v>
      </c>
      <c r="D166">
        <v>33</v>
      </c>
      <c r="E166">
        <v>33</v>
      </c>
      <c r="F166">
        <v>33</v>
      </c>
      <c r="G166">
        <v>33</v>
      </c>
      <c r="H166">
        <v>33</v>
      </c>
      <c r="I166">
        <v>41</v>
      </c>
      <c r="J166">
        <v>41</v>
      </c>
      <c r="K166">
        <v>41</v>
      </c>
      <c r="L166">
        <v>41</v>
      </c>
      <c r="M166">
        <v>41</v>
      </c>
      <c r="N166">
        <v>41</v>
      </c>
      <c r="O166">
        <v>41</v>
      </c>
      <c r="P166">
        <v>41</v>
      </c>
      <c r="Q166">
        <v>41</v>
      </c>
      <c r="R166">
        <v>41</v>
      </c>
      <c r="S166">
        <v>41</v>
      </c>
      <c r="T166">
        <v>41</v>
      </c>
      <c r="U166">
        <v>41</v>
      </c>
      <c r="V166">
        <v>41</v>
      </c>
      <c r="W166">
        <v>41</v>
      </c>
      <c r="X166">
        <v>41</v>
      </c>
      <c r="Y166">
        <v>41</v>
      </c>
      <c r="Z166">
        <v>41</v>
      </c>
      <c r="AA166">
        <v>41</v>
      </c>
      <c r="AB166">
        <v>41</v>
      </c>
      <c r="AC166">
        <v>41</v>
      </c>
      <c r="AD166">
        <v>41</v>
      </c>
      <c r="AE166">
        <v>41</v>
      </c>
      <c r="AF166">
        <v>41</v>
      </c>
      <c r="AG166">
        <v>41</v>
      </c>
      <c r="AH166">
        <v>41</v>
      </c>
      <c r="AI166" s="19">
        <f>SUM(D166:AH166)</f>
        <v>1231</v>
      </c>
    </row>
    <row r="167" spans="3:35">
      <c r="AI167" s="19"/>
    </row>
    <row r="168" spans="3:35">
      <c r="C168" t="s">
        <v>171</v>
      </c>
      <c r="D168">
        <v>30</v>
      </c>
      <c r="E168">
        <v>38</v>
      </c>
      <c r="F168">
        <v>38</v>
      </c>
      <c r="G168">
        <v>38</v>
      </c>
      <c r="H168">
        <v>38</v>
      </c>
      <c r="I168">
        <v>38</v>
      </c>
      <c r="J168">
        <v>38</v>
      </c>
      <c r="K168">
        <v>37</v>
      </c>
      <c r="L168">
        <v>37</v>
      </c>
      <c r="M168">
        <v>37</v>
      </c>
      <c r="N168">
        <v>37</v>
      </c>
      <c r="O168">
        <v>37</v>
      </c>
      <c r="P168">
        <v>37</v>
      </c>
      <c r="Q168">
        <v>36</v>
      </c>
      <c r="R168">
        <v>36</v>
      </c>
      <c r="S168">
        <v>36</v>
      </c>
      <c r="T168">
        <v>36</v>
      </c>
      <c r="U168">
        <v>36</v>
      </c>
      <c r="V168">
        <v>36</v>
      </c>
      <c r="W168">
        <v>36</v>
      </c>
      <c r="X168">
        <v>36</v>
      </c>
      <c r="Y168">
        <v>35</v>
      </c>
      <c r="Z168">
        <v>35</v>
      </c>
      <c r="AA168">
        <v>35</v>
      </c>
      <c r="AB168">
        <v>35</v>
      </c>
      <c r="AC168">
        <v>35</v>
      </c>
      <c r="AD168">
        <v>35</v>
      </c>
      <c r="AE168">
        <v>35</v>
      </c>
      <c r="AF168">
        <v>35</v>
      </c>
      <c r="AG168">
        <v>34</v>
      </c>
      <c r="AH168">
        <v>34</v>
      </c>
      <c r="AI168" s="19">
        <f>SUM(D168:AH168)</f>
        <v>1116</v>
      </c>
    </row>
    <row r="169" spans="3:35">
      <c r="AI169" s="19"/>
    </row>
    <row r="170" spans="3:35">
      <c r="C170" t="s">
        <v>163</v>
      </c>
      <c r="D170">
        <v>39</v>
      </c>
      <c r="E170">
        <v>39</v>
      </c>
      <c r="F170">
        <v>39</v>
      </c>
      <c r="G170">
        <v>47</v>
      </c>
      <c r="H170">
        <v>47</v>
      </c>
      <c r="I170">
        <v>47</v>
      </c>
      <c r="J170">
        <v>47</v>
      </c>
      <c r="K170">
        <v>47</v>
      </c>
      <c r="L170">
        <v>47</v>
      </c>
      <c r="M170">
        <v>47</v>
      </c>
      <c r="N170">
        <v>47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45</v>
      </c>
      <c r="X170">
        <v>45</v>
      </c>
      <c r="Y170">
        <v>45</v>
      </c>
      <c r="Z170">
        <v>45</v>
      </c>
      <c r="AA170">
        <v>44</v>
      </c>
      <c r="AB170">
        <v>44</v>
      </c>
      <c r="AC170">
        <v>44</v>
      </c>
      <c r="AD170">
        <v>44</v>
      </c>
      <c r="AE170">
        <v>44</v>
      </c>
      <c r="AF170">
        <v>44</v>
      </c>
      <c r="AG170">
        <v>43</v>
      </c>
      <c r="AH170">
        <v>43</v>
      </c>
      <c r="AI170" s="19">
        <f>SUM(D170:AH170)</f>
        <v>1391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4"/>
  <dimension ref="D3:Q122"/>
  <sheetViews>
    <sheetView workbookViewId="0">
      <selection activeCell="I66" sqref="I4:I66"/>
    </sheetView>
  </sheetViews>
  <sheetFormatPr defaultRowHeight="12.75"/>
  <cols>
    <col min="8" max="8" width="9.140625" customWidth="1"/>
  </cols>
  <sheetData>
    <row r="3" spans="4:17">
      <c r="E3" t="s">
        <v>189</v>
      </c>
      <c r="H3" t="s">
        <v>219</v>
      </c>
      <c r="I3" t="s">
        <v>219</v>
      </c>
    </row>
    <row r="4" spans="4:17">
      <c r="D4" t="s">
        <v>150</v>
      </c>
      <c r="E4">
        <v>85.91463006198866</v>
      </c>
      <c r="G4" t="s">
        <v>150</v>
      </c>
      <c r="H4">
        <f t="shared" ref="H4:H11" si="0">E4</f>
        <v>85.91463006198866</v>
      </c>
      <c r="I4">
        <f>IF(H4=0,"",H4)</f>
        <v>85.91463006198866</v>
      </c>
      <c r="L4" t="s">
        <v>150</v>
      </c>
      <c r="M4">
        <v>123.92</v>
      </c>
      <c r="N4">
        <v>40.294959100616516</v>
      </c>
      <c r="O4">
        <v>10.3</v>
      </c>
      <c r="Q4">
        <v>1.04</v>
      </c>
    </row>
    <row r="5" spans="4:17">
      <c r="D5" t="s">
        <v>148</v>
      </c>
      <c r="E5">
        <v>15.024148770535929</v>
      </c>
      <c r="G5" t="s">
        <v>148</v>
      </c>
      <c r="H5">
        <f t="shared" si="0"/>
        <v>15.024148770535929</v>
      </c>
      <c r="I5">
        <f t="shared" ref="I5:I68" si="1">IF(H5=0,"",H5)</f>
        <v>15.024148770535929</v>
      </c>
      <c r="L5" t="s">
        <v>148</v>
      </c>
      <c r="M5">
        <v>125.9</v>
      </c>
      <c r="N5">
        <v>3.6180759072325333</v>
      </c>
      <c r="O5">
        <v>0.1</v>
      </c>
      <c r="Q5">
        <v>0.4</v>
      </c>
    </row>
    <row r="6" spans="4:17">
      <c r="D6" t="s">
        <v>143</v>
      </c>
      <c r="E6">
        <v>79.69510548606462</v>
      </c>
      <c r="G6" t="s">
        <v>143</v>
      </c>
      <c r="H6">
        <f t="shared" si="0"/>
        <v>79.69510548606462</v>
      </c>
      <c r="I6">
        <f t="shared" si="1"/>
        <v>79.69510548606462</v>
      </c>
      <c r="L6" t="s">
        <v>143</v>
      </c>
      <c r="M6">
        <v>127.68899999999999</v>
      </c>
      <c r="N6">
        <v>23.269041832566316</v>
      </c>
      <c r="O6">
        <v>6.8</v>
      </c>
      <c r="Q6">
        <v>1.1279999999999999</v>
      </c>
    </row>
    <row r="7" spans="4:17">
      <c r="D7" t="s">
        <v>56</v>
      </c>
      <c r="E7">
        <v>98.044936984974299</v>
      </c>
      <c r="G7" t="s">
        <v>56</v>
      </c>
      <c r="H7">
        <f t="shared" si="0"/>
        <v>98.044936984974299</v>
      </c>
      <c r="I7">
        <f t="shared" si="1"/>
        <v>98.044936984974299</v>
      </c>
      <c r="L7" t="s">
        <v>56</v>
      </c>
      <c r="M7">
        <v>349.3</v>
      </c>
      <c r="N7">
        <v>0</v>
      </c>
      <c r="O7">
        <v>98</v>
      </c>
      <c r="Q7">
        <v>1.0705698214931885</v>
      </c>
    </row>
    <row r="8" spans="4:17">
      <c r="D8" t="s">
        <v>9</v>
      </c>
      <c r="E8">
        <v>144.48284706246343</v>
      </c>
      <c r="G8" t="s">
        <v>9</v>
      </c>
      <c r="H8">
        <f t="shared" si="0"/>
        <v>144.48284706246343</v>
      </c>
      <c r="I8">
        <f t="shared" si="1"/>
        <v>144.48284706246343</v>
      </c>
      <c r="L8" t="s">
        <v>9</v>
      </c>
      <c r="M8">
        <v>188.9</v>
      </c>
      <c r="N8">
        <v>0</v>
      </c>
      <c r="O8">
        <v>95</v>
      </c>
      <c r="Q8">
        <v>0.78135234901863426</v>
      </c>
    </row>
    <row r="9" spans="4:17">
      <c r="D9" t="s">
        <v>149</v>
      </c>
      <c r="E9">
        <v>18.862077505685754</v>
      </c>
      <c r="G9" t="s">
        <v>149</v>
      </c>
      <c r="H9">
        <f t="shared" si="0"/>
        <v>18.862077505685754</v>
      </c>
      <c r="I9">
        <f t="shared" si="1"/>
        <v>18.862077505685754</v>
      </c>
      <c r="L9" t="s">
        <v>149</v>
      </c>
      <c r="M9">
        <v>78.942000000000007</v>
      </c>
      <c r="N9">
        <v>12.60857383020454</v>
      </c>
      <c r="O9">
        <v>14</v>
      </c>
      <c r="Q9">
        <v>0.56100000000000005</v>
      </c>
    </row>
    <row r="10" spans="4:17">
      <c r="D10" t="s">
        <v>58</v>
      </c>
      <c r="E10">
        <v>533.55666163497563</v>
      </c>
      <c r="G10" t="s">
        <v>58</v>
      </c>
      <c r="H10">
        <f t="shared" si="0"/>
        <v>533.55666163497563</v>
      </c>
      <c r="I10">
        <f t="shared" si="1"/>
        <v>533.55666163497563</v>
      </c>
      <c r="L10" t="s">
        <v>58</v>
      </c>
      <c r="M10">
        <v>109.2</v>
      </c>
      <c r="N10">
        <v>61.261997141106804</v>
      </c>
      <c r="O10">
        <v>41</v>
      </c>
      <c r="P10">
        <v>2824</v>
      </c>
      <c r="Q10">
        <v>0.99831358320766439</v>
      </c>
    </row>
    <row r="11" spans="4:17">
      <c r="D11" t="s">
        <v>60</v>
      </c>
      <c r="E11">
        <v>261.29134221772858</v>
      </c>
      <c r="G11" t="s">
        <v>60</v>
      </c>
      <c r="H11">
        <f t="shared" si="0"/>
        <v>261.29134221772858</v>
      </c>
      <c r="I11">
        <f t="shared" si="1"/>
        <v>261.29134221772858</v>
      </c>
      <c r="L11" t="s">
        <v>60</v>
      </c>
      <c r="M11">
        <v>104.6</v>
      </c>
      <c r="N11">
        <v>49.04574048406014</v>
      </c>
      <c r="O11">
        <v>43.5</v>
      </c>
      <c r="Q11">
        <v>0.81</v>
      </c>
    </row>
    <row r="12" spans="4:17">
      <c r="D12" t="s">
        <v>72</v>
      </c>
      <c r="E12">
        <v>80.825349642106659</v>
      </c>
      <c r="G12" t="s">
        <v>70</v>
      </c>
      <c r="H12">
        <f>E41</f>
        <v>257.54504704834693</v>
      </c>
      <c r="I12">
        <f t="shared" si="1"/>
        <v>257.54504704834693</v>
      </c>
      <c r="L12" t="s">
        <v>72</v>
      </c>
      <c r="M12">
        <v>95.6</v>
      </c>
      <c r="N12">
        <v>15.933520450060671</v>
      </c>
      <c r="O12">
        <v>1.7</v>
      </c>
      <c r="Q12">
        <v>0.58699999999999997</v>
      </c>
    </row>
    <row r="13" spans="4:17">
      <c r="D13" t="s">
        <v>74</v>
      </c>
      <c r="E13">
        <v>113.82481046170066</v>
      </c>
      <c r="G13" t="s">
        <v>72</v>
      </c>
      <c r="H13">
        <f>E12</f>
        <v>80.825349642106659</v>
      </c>
      <c r="I13">
        <f t="shared" si="1"/>
        <v>80.825349642106659</v>
      </c>
      <c r="L13" t="s">
        <v>74</v>
      </c>
      <c r="M13">
        <v>85.6</v>
      </c>
      <c r="N13">
        <v>22.783011914175056</v>
      </c>
      <c r="O13">
        <v>10.1</v>
      </c>
      <c r="P13">
        <v>2835</v>
      </c>
      <c r="Q13">
        <v>0.79010776328330945</v>
      </c>
    </row>
    <row r="14" spans="4:17">
      <c r="D14" t="s">
        <v>96</v>
      </c>
      <c r="G14" t="s">
        <v>73</v>
      </c>
      <c r="H14">
        <f>E42</f>
        <v>67.39443164847188</v>
      </c>
      <c r="I14">
        <f t="shared" si="1"/>
        <v>67.39443164847188</v>
      </c>
      <c r="L14" t="s">
        <v>96</v>
      </c>
      <c r="N14">
        <v>0</v>
      </c>
      <c r="Q14">
        <v>0</v>
      </c>
    </row>
    <row r="15" spans="4:17">
      <c r="D15" t="s">
        <v>88</v>
      </c>
      <c r="G15" t="s">
        <v>74</v>
      </c>
      <c r="H15">
        <f>E13</f>
        <v>113.82481046170066</v>
      </c>
      <c r="I15">
        <f t="shared" si="1"/>
        <v>113.82481046170066</v>
      </c>
      <c r="L15" t="s">
        <v>88</v>
      </c>
      <c r="N15">
        <v>0</v>
      </c>
      <c r="Q15">
        <v>0</v>
      </c>
    </row>
    <row r="16" spans="4:17">
      <c r="D16" t="s">
        <v>89</v>
      </c>
      <c r="E16">
        <v>156.38988680299471</v>
      </c>
      <c r="G16" t="s">
        <v>89</v>
      </c>
      <c r="H16">
        <f t="shared" ref="H16:H40" si="2">E16</f>
        <v>156.38988680299471</v>
      </c>
      <c r="I16">
        <f t="shared" si="1"/>
        <v>156.38988680299471</v>
      </c>
      <c r="L16" t="s">
        <v>89</v>
      </c>
      <c r="M16">
        <v>121.7</v>
      </c>
      <c r="N16">
        <v>34.71731107996554</v>
      </c>
      <c r="O16">
        <v>6.3</v>
      </c>
      <c r="Q16">
        <v>3.55</v>
      </c>
    </row>
    <row r="17" spans="4:17">
      <c r="D17" t="s">
        <v>91</v>
      </c>
      <c r="E17">
        <v>142.84121127425286</v>
      </c>
      <c r="G17" t="s">
        <v>91</v>
      </c>
      <c r="H17">
        <f t="shared" si="2"/>
        <v>142.84121127425286</v>
      </c>
      <c r="I17">
        <f t="shared" si="1"/>
        <v>142.84121127425286</v>
      </c>
      <c r="L17" t="s">
        <v>91</v>
      </c>
      <c r="M17">
        <v>104.7</v>
      </c>
      <c r="N17">
        <v>23.820568433985684</v>
      </c>
      <c r="O17">
        <v>3.9000000000000004</v>
      </c>
      <c r="Q17">
        <v>1.69</v>
      </c>
    </row>
    <row r="18" spans="4:17">
      <c r="D18" t="s">
        <v>159</v>
      </c>
      <c r="E18">
        <v>13.915957044132591</v>
      </c>
      <c r="G18" t="s">
        <v>159</v>
      </c>
      <c r="H18">
        <f t="shared" si="2"/>
        <v>13.915957044132591</v>
      </c>
      <c r="I18">
        <f t="shared" si="1"/>
        <v>13.915957044132591</v>
      </c>
      <c r="L18" t="s">
        <v>159</v>
      </c>
      <c r="M18">
        <v>32.023329222211288</v>
      </c>
      <c r="N18">
        <v>12.955045990413266</v>
      </c>
      <c r="O18">
        <v>7</v>
      </c>
      <c r="P18">
        <v>2885.9345060823107</v>
      </c>
      <c r="Q18">
        <v>0.14998828585343857</v>
      </c>
    </row>
    <row r="19" spans="4:17">
      <c r="D19" t="s">
        <v>152</v>
      </c>
      <c r="E19">
        <v>34.72821085007255</v>
      </c>
      <c r="G19" t="s">
        <v>152</v>
      </c>
      <c r="H19">
        <f t="shared" si="2"/>
        <v>34.72821085007255</v>
      </c>
      <c r="I19">
        <f t="shared" si="1"/>
        <v>34.72821085007255</v>
      </c>
      <c r="L19" t="s">
        <v>152</v>
      </c>
      <c r="M19">
        <v>56.914418370609724</v>
      </c>
      <c r="N19">
        <v>35.889761010081436</v>
      </c>
      <c r="O19">
        <v>32.86</v>
      </c>
      <c r="P19">
        <v>2531.5999045362755</v>
      </c>
      <c r="Q19">
        <v>0.31065121501813558</v>
      </c>
    </row>
    <row r="20" spans="4:17">
      <c r="D20" t="s">
        <v>157</v>
      </c>
      <c r="E20">
        <v>63.9294628778161</v>
      </c>
      <c r="G20" t="s">
        <v>157</v>
      </c>
      <c r="H20">
        <f t="shared" si="2"/>
        <v>63.9294628778161</v>
      </c>
      <c r="I20">
        <f t="shared" si="1"/>
        <v>63.9294628778161</v>
      </c>
      <c r="L20" t="s">
        <v>157</v>
      </c>
      <c r="M20">
        <v>101.44264718456969</v>
      </c>
      <c r="N20">
        <v>85.416292033806826</v>
      </c>
      <c r="O20">
        <v>73.199999999999989</v>
      </c>
      <c r="P20">
        <v>1969.2109399377218</v>
      </c>
      <c r="Q20">
        <v>1.35647727915524</v>
      </c>
    </row>
    <row r="21" spans="4:17">
      <c r="D21" t="s">
        <v>183</v>
      </c>
      <c r="E21">
        <v>56.898140755754277</v>
      </c>
      <c r="G21" t="s">
        <v>183</v>
      </c>
      <c r="H21">
        <f t="shared" si="2"/>
        <v>56.898140755754277</v>
      </c>
      <c r="I21">
        <f t="shared" si="1"/>
        <v>56.898140755754277</v>
      </c>
      <c r="L21" t="s">
        <v>183</v>
      </c>
      <c r="M21">
        <v>156.53289155674145</v>
      </c>
      <c r="N21">
        <v>101.48364302359752</v>
      </c>
      <c r="O21">
        <v>60.822222222222223</v>
      </c>
      <c r="P21">
        <v>988.8818211719647</v>
      </c>
    </row>
    <row r="22" spans="4:17">
      <c r="D22" t="s">
        <v>153</v>
      </c>
      <c r="E22">
        <v>12.52601682836589</v>
      </c>
      <c r="G22" t="s">
        <v>153</v>
      </c>
      <c r="H22">
        <f t="shared" si="2"/>
        <v>12.52601682836589</v>
      </c>
      <c r="I22">
        <f t="shared" si="1"/>
        <v>12.52601682836589</v>
      </c>
      <c r="L22" t="s">
        <v>153</v>
      </c>
      <c r="M22">
        <v>32.047052798689094</v>
      </c>
      <c r="N22">
        <v>87.851405622490006</v>
      </c>
      <c r="O22">
        <v>90.4</v>
      </c>
      <c r="P22">
        <v>2707.9772476833732</v>
      </c>
      <c r="Q22">
        <v>0.35</v>
      </c>
    </row>
    <row r="23" spans="4:17">
      <c r="D23" t="s">
        <v>160</v>
      </c>
      <c r="E23">
        <v>35.010423461552321</v>
      </c>
      <c r="G23" t="s">
        <v>160</v>
      </c>
      <c r="H23">
        <f t="shared" si="2"/>
        <v>35.010423461552321</v>
      </c>
      <c r="I23">
        <f t="shared" si="1"/>
        <v>35.010423461552321</v>
      </c>
      <c r="L23" t="s">
        <v>160</v>
      </c>
      <c r="M23">
        <v>81.549801224467913</v>
      </c>
      <c r="N23">
        <v>62.791884148973743</v>
      </c>
      <c r="O23">
        <v>69.3</v>
      </c>
      <c r="P23">
        <v>2324.5095726879399</v>
      </c>
      <c r="Q23">
        <v>1.2019592730771682</v>
      </c>
    </row>
    <row r="24" spans="4:17">
      <c r="D24" t="s">
        <v>57</v>
      </c>
      <c r="E24">
        <v>230.66745122672722</v>
      </c>
      <c r="G24" t="s">
        <v>57</v>
      </c>
      <c r="H24">
        <f t="shared" si="2"/>
        <v>230.66745122672722</v>
      </c>
      <c r="I24">
        <f t="shared" si="1"/>
        <v>230.66745122672722</v>
      </c>
      <c r="L24" t="s">
        <v>57</v>
      </c>
      <c r="M24" t="s">
        <v>186</v>
      </c>
      <c r="N24">
        <v>0</v>
      </c>
      <c r="O24">
        <v>85</v>
      </c>
      <c r="P24" t="s">
        <v>186</v>
      </c>
    </row>
    <row r="25" spans="4:17">
      <c r="D25" t="s">
        <v>206</v>
      </c>
      <c r="E25">
        <v>35.943840232768615</v>
      </c>
      <c r="G25" t="s">
        <v>106</v>
      </c>
      <c r="H25">
        <f t="shared" si="2"/>
        <v>35.943840232768615</v>
      </c>
      <c r="I25">
        <f t="shared" si="1"/>
        <v>35.943840232768615</v>
      </c>
      <c r="L25" t="s">
        <v>206</v>
      </c>
      <c r="M25">
        <v>65.988552988689605</v>
      </c>
      <c r="N25">
        <v>65.314500985549202</v>
      </c>
      <c r="O25">
        <v>74.175000000000011</v>
      </c>
      <c r="P25">
        <v>2460.5166906622089</v>
      </c>
      <c r="Q25">
        <v>0.84084873990427733</v>
      </c>
    </row>
    <row r="26" spans="4:17">
      <c r="D26" t="s">
        <v>139</v>
      </c>
      <c r="E26">
        <v>42.887687527647891</v>
      </c>
      <c r="G26" t="s">
        <v>139</v>
      </c>
      <c r="H26">
        <f t="shared" si="2"/>
        <v>42.887687527647891</v>
      </c>
      <c r="I26">
        <f t="shared" si="1"/>
        <v>42.887687527647891</v>
      </c>
      <c r="L26" t="s">
        <v>139</v>
      </c>
      <c r="M26">
        <v>72.193069131917426</v>
      </c>
      <c r="N26">
        <v>95.431229869974942</v>
      </c>
      <c r="O26">
        <v>79.8</v>
      </c>
      <c r="P26">
        <v>2288.5748386804471</v>
      </c>
      <c r="Q26">
        <v>1.2542035885539771</v>
      </c>
    </row>
    <row r="27" spans="4:17">
      <c r="D27" t="s">
        <v>207</v>
      </c>
      <c r="E27">
        <v>61.54822454491142</v>
      </c>
      <c r="G27" t="s">
        <v>107</v>
      </c>
      <c r="H27">
        <f t="shared" si="2"/>
        <v>61.54822454491142</v>
      </c>
      <c r="I27">
        <f t="shared" si="1"/>
        <v>61.54822454491142</v>
      </c>
      <c r="L27" t="s">
        <v>207</v>
      </c>
      <c r="M27">
        <v>88.254693945182709</v>
      </c>
      <c r="N27">
        <v>70.834519179078541</v>
      </c>
      <c r="O27">
        <v>72.785714285714292</v>
      </c>
      <c r="P27">
        <v>2311.9601547982197</v>
      </c>
      <c r="Q27">
        <v>1.04</v>
      </c>
    </row>
    <row r="28" spans="4:17">
      <c r="D28" t="s">
        <v>144</v>
      </c>
      <c r="E28">
        <v>25.435924749093832</v>
      </c>
      <c r="G28" t="s">
        <v>144</v>
      </c>
      <c r="H28">
        <f t="shared" si="2"/>
        <v>25.435924749093832</v>
      </c>
      <c r="I28">
        <f t="shared" si="1"/>
        <v>25.435924749093832</v>
      </c>
      <c r="L28" t="s">
        <v>144</v>
      </c>
      <c r="M28">
        <v>86.443580294190269</v>
      </c>
      <c r="N28">
        <v>42.944053441488727</v>
      </c>
      <c r="O28">
        <v>74.75</v>
      </c>
      <c r="P28">
        <v>2503.4799742796608</v>
      </c>
      <c r="Q28">
        <v>0.60869400498139037</v>
      </c>
    </row>
    <row r="29" spans="4:17">
      <c r="D29" t="s">
        <v>59</v>
      </c>
      <c r="E29">
        <v>138.19213706809785</v>
      </c>
      <c r="G29" t="s">
        <v>59</v>
      </c>
      <c r="H29">
        <f t="shared" si="2"/>
        <v>138.19213706809785</v>
      </c>
      <c r="I29">
        <f t="shared" si="1"/>
        <v>138.19213706809785</v>
      </c>
      <c r="L29" t="s">
        <v>59</v>
      </c>
      <c r="M29">
        <v>72.960368706589151</v>
      </c>
      <c r="N29">
        <v>26.810999212426896</v>
      </c>
      <c r="O29">
        <v>28.099999999999998</v>
      </c>
      <c r="P29">
        <v>2434.9451235033698</v>
      </c>
      <c r="Q29">
        <v>0.3049377493317551</v>
      </c>
    </row>
    <row r="30" spans="4:17">
      <c r="D30" t="s">
        <v>61</v>
      </c>
      <c r="E30">
        <v>364.36006203854441</v>
      </c>
      <c r="G30" t="s">
        <v>61</v>
      </c>
      <c r="H30">
        <f t="shared" si="2"/>
        <v>364.36006203854441</v>
      </c>
      <c r="I30">
        <f t="shared" si="1"/>
        <v>364.36006203854441</v>
      </c>
      <c r="L30" t="s">
        <v>61</v>
      </c>
      <c r="M30">
        <v>86.30238238799879</v>
      </c>
      <c r="N30">
        <v>47.523915970675993</v>
      </c>
      <c r="O30">
        <v>77.183333333333337</v>
      </c>
      <c r="P30">
        <v>2204.1258914995965</v>
      </c>
      <c r="Q30">
        <v>0.97139383441324345</v>
      </c>
    </row>
    <row r="31" spans="4:17">
      <c r="D31" t="s">
        <v>62</v>
      </c>
      <c r="E31">
        <v>146.65136216345738</v>
      </c>
      <c r="G31" t="s">
        <v>62</v>
      </c>
      <c r="H31">
        <f t="shared" si="2"/>
        <v>146.65136216345738</v>
      </c>
      <c r="I31">
        <f t="shared" si="1"/>
        <v>146.65136216345738</v>
      </c>
      <c r="L31" t="s">
        <v>62</v>
      </c>
      <c r="M31">
        <v>76.774405369803333</v>
      </c>
      <c r="N31">
        <v>22.039377020276223</v>
      </c>
      <c r="O31">
        <v>50.8</v>
      </c>
      <c r="P31">
        <v>2290.0699974224699</v>
      </c>
      <c r="Q31">
        <v>0.37608240017453654</v>
      </c>
    </row>
    <row r="32" spans="4:17">
      <c r="D32" t="s">
        <v>63</v>
      </c>
      <c r="E32">
        <v>379.51546157856001</v>
      </c>
      <c r="G32" t="s">
        <v>63</v>
      </c>
      <c r="H32">
        <f t="shared" si="2"/>
        <v>379.51546157856001</v>
      </c>
      <c r="I32">
        <f t="shared" si="1"/>
        <v>379.51546157856001</v>
      </c>
      <c r="L32" t="s">
        <v>63</v>
      </c>
      <c r="M32">
        <v>61.218623340173124</v>
      </c>
      <c r="N32">
        <v>75.865681617022815</v>
      </c>
      <c r="O32">
        <v>23.771428571428572</v>
      </c>
      <c r="P32">
        <v>2205.7951349645768</v>
      </c>
      <c r="Q32">
        <v>1.3678862490851837</v>
      </c>
    </row>
    <row r="33" spans="4:17">
      <c r="D33" t="s">
        <v>174</v>
      </c>
      <c r="E33">
        <v>39.343217993738769</v>
      </c>
      <c r="G33" t="s">
        <v>174</v>
      </c>
      <c r="H33">
        <f t="shared" si="2"/>
        <v>39.343217993738769</v>
      </c>
      <c r="I33">
        <f t="shared" si="1"/>
        <v>39.343217993738769</v>
      </c>
      <c r="L33" t="s">
        <v>174</v>
      </c>
      <c r="M33">
        <v>80.966639566618497</v>
      </c>
      <c r="N33">
        <v>55.572844885075355</v>
      </c>
      <c r="O33">
        <v>45.8</v>
      </c>
      <c r="P33">
        <v>2361.9040493365219</v>
      </c>
    </row>
    <row r="34" spans="4:17">
      <c r="D34" t="s">
        <v>64</v>
      </c>
      <c r="E34">
        <v>102.01575605021978</v>
      </c>
      <c r="G34" t="s">
        <v>64</v>
      </c>
      <c r="H34">
        <f t="shared" si="2"/>
        <v>102.01575605021978</v>
      </c>
      <c r="I34">
        <f t="shared" si="1"/>
        <v>102.01575605021978</v>
      </c>
      <c r="L34" t="s">
        <v>64</v>
      </c>
      <c r="M34">
        <v>58.799950339414011</v>
      </c>
      <c r="N34">
        <v>24.521423550375179</v>
      </c>
      <c r="O34">
        <v>1.7333333333333334</v>
      </c>
      <c r="P34">
        <v>2579.7289558499301</v>
      </c>
      <c r="Q34">
        <v>0.1703971939272908</v>
      </c>
    </row>
    <row r="35" spans="4:17">
      <c r="D35" t="s">
        <v>3</v>
      </c>
      <c r="E35">
        <v>35.916204307576535</v>
      </c>
      <c r="G35" t="s">
        <v>3</v>
      </c>
      <c r="H35">
        <f t="shared" si="2"/>
        <v>35.916204307576535</v>
      </c>
      <c r="I35">
        <f t="shared" si="1"/>
        <v>35.916204307576535</v>
      </c>
      <c r="L35" t="s">
        <v>3</v>
      </c>
      <c r="N35">
        <v>0</v>
      </c>
      <c r="O35">
        <v>2</v>
      </c>
      <c r="Q35">
        <v>0.21865322849115384</v>
      </c>
    </row>
    <row r="36" spans="4:17">
      <c r="D36" t="s">
        <v>2</v>
      </c>
      <c r="E36">
        <v>24.672511729767553</v>
      </c>
      <c r="G36" t="s">
        <v>2</v>
      </c>
      <c r="H36">
        <f t="shared" si="2"/>
        <v>24.672511729767553</v>
      </c>
      <c r="I36">
        <f t="shared" si="1"/>
        <v>24.672511729767553</v>
      </c>
      <c r="L36" t="s">
        <v>2</v>
      </c>
      <c r="M36">
        <v>72.280792508005021</v>
      </c>
      <c r="N36">
        <v>27.942900429403792</v>
      </c>
      <c r="O36">
        <v>31.012499999999999</v>
      </c>
      <c r="P36">
        <v>2626.1973323006882</v>
      </c>
      <c r="Q36">
        <v>0.26939904988736707</v>
      </c>
    </row>
    <row r="37" spans="4:17">
      <c r="D37" t="s">
        <v>65</v>
      </c>
      <c r="E37">
        <v>108.23187337880131</v>
      </c>
      <c r="G37" t="s">
        <v>65</v>
      </c>
      <c r="H37">
        <f t="shared" si="2"/>
        <v>108.23187337880131</v>
      </c>
      <c r="I37">
        <f t="shared" si="1"/>
        <v>108.23187337880131</v>
      </c>
      <c r="L37" t="s">
        <v>65</v>
      </c>
      <c r="M37">
        <v>61.53306467397428</v>
      </c>
      <c r="N37">
        <v>40.960772352799978</v>
      </c>
      <c r="O37">
        <v>8.8166666666666682</v>
      </c>
      <c r="P37">
        <v>2664.5222857634162</v>
      </c>
      <c r="Q37">
        <v>0.44837670301264676</v>
      </c>
    </row>
    <row r="38" spans="4:17">
      <c r="D38" t="s">
        <v>66</v>
      </c>
      <c r="E38">
        <v>224.35265018953933</v>
      </c>
      <c r="G38" t="s">
        <v>66</v>
      </c>
      <c r="H38">
        <f t="shared" si="2"/>
        <v>224.35265018953933</v>
      </c>
      <c r="I38">
        <f t="shared" si="1"/>
        <v>224.35265018953933</v>
      </c>
      <c r="L38" t="s">
        <v>66</v>
      </c>
      <c r="M38">
        <v>42.881083001249486</v>
      </c>
      <c r="N38">
        <v>60.066577018915162</v>
      </c>
      <c r="O38">
        <v>37.82</v>
      </c>
      <c r="P38">
        <v>2689.6217086819724</v>
      </c>
      <c r="Q38">
        <v>0.51245230518634932</v>
      </c>
    </row>
    <row r="39" spans="4:17">
      <c r="D39" t="s">
        <v>67</v>
      </c>
      <c r="E39">
        <v>230.82601793961678</v>
      </c>
      <c r="G39" t="s">
        <v>67</v>
      </c>
      <c r="H39">
        <f t="shared" si="2"/>
        <v>230.82601793961678</v>
      </c>
      <c r="I39">
        <f t="shared" si="1"/>
        <v>230.82601793961678</v>
      </c>
      <c r="L39" t="s">
        <v>67</v>
      </c>
      <c r="M39">
        <v>71.737579134010559</v>
      </c>
      <c r="N39">
        <v>77.730275942479594</v>
      </c>
      <c r="O39">
        <v>33.35</v>
      </c>
      <c r="P39">
        <v>2396.303173992148</v>
      </c>
      <c r="Q39">
        <v>0.86159422462514512</v>
      </c>
    </row>
    <row r="40" spans="4:17">
      <c r="D40" t="s">
        <v>68</v>
      </c>
      <c r="E40">
        <v>98.12334300029373</v>
      </c>
      <c r="G40" t="s">
        <v>68</v>
      </c>
      <c r="H40">
        <f t="shared" si="2"/>
        <v>98.12334300029373</v>
      </c>
      <c r="I40">
        <f t="shared" si="1"/>
        <v>98.12334300029373</v>
      </c>
      <c r="L40" t="s">
        <v>68</v>
      </c>
      <c r="M40">
        <v>38.435643987639452</v>
      </c>
      <c r="N40">
        <v>25.483838998768285</v>
      </c>
      <c r="O40">
        <v>43.266666666666673</v>
      </c>
      <c r="P40">
        <v>2639.0633048602481</v>
      </c>
      <c r="Q40">
        <v>0.2727120226139691</v>
      </c>
    </row>
    <row r="41" spans="4:17">
      <c r="D41" t="s">
        <v>70</v>
      </c>
      <c r="E41">
        <v>257.54504704834693</v>
      </c>
      <c r="G41" t="s">
        <v>75</v>
      </c>
      <c r="H41">
        <f t="shared" ref="H41:H59" si="3">E43</f>
        <v>182.13826223154086</v>
      </c>
      <c r="I41">
        <f t="shared" si="1"/>
        <v>182.13826223154086</v>
      </c>
      <c r="L41" t="s">
        <v>70</v>
      </c>
      <c r="M41">
        <v>125.3</v>
      </c>
      <c r="N41">
        <v>14.51589490492089</v>
      </c>
      <c r="O41">
        <v>0.4</v>
      </c>
      <c r="Q41">
        <v>0.7</v>
      </c>
    </row>
    <row r="42" spans="4:17">
      <c r="D42" t="s">
        <v>73</v>
      </c>
      <c r="E42">
        <v>67.39443164847188</v>
      </c>
      <c r="G42" t="s">
        <v>0</v>
      </c>
      <c r="H42">
        <f t="shared" si="3"/>
        <v>251.06723338614714</v>
      </c>
      <c r="I42">
        <f t="shared" si="1"/>
        <v>251.06723338614714</v>
      </c>
      <c r="L42" t="s">
        <v>73</v>
      </c>
      <c r="M42">
        <v>147.03137054139245</v>
      </c>
      <c r="N42">
        <v>1.2048192771084338E-3</v>
      </c>
      <c r="O42">
        <v>0</v>
      </c>
      <c r="P42">
        <v>1188.8034489490476</v>
      </c>
    </row>
    <row r="43" spans="4:17">
      <c r="D43" t="s">
        <v>75</v>
      </c>
      <c r="E43">
        <v>182.13826223154086</v>
      </c>
      <c r="G43" t="s">
        <v>77</v>
      </c>
      <c r="H43">
        <f t="shared" si="3"/>
        <v>44.362113678803567</v>
      </c>
      <c r="I43">
        <f t="shared" si="1"/>
        <v>44.362113678803567</v>
      </c>
      <c r="L43" t="s">
        <v>75</v>
      </c>
      <c r="M43">
        <v>56.838931193028202</v>
      </c>
      <c r="N43">
        <v>50.959123503075745</v>
      </c>
      <c r="O43">
        <v>50.349999999999994</v>
      </c>
      <c r="P43">
        <v>2295.251437048466</v>
      </c>
      <c r="Q43">
        <v>0.67</v>
      </c>
    </row>
    <row r="44" spans="4:17">
      <c r="D44" t="s">
        <v>0</v>
      </c>
      <c r="E44">
        <v>251.06723338614714</v>
      </c>
      <c r="G44" t="s">
        <v>1</v>
      </c>
      <c r="H44">
        <f t="shared" si="3"/>
        <v>117.14576950216973</v>
      </c>
      <c r="I44">
        <f t="shared" si="1"/>
        <v>117.14576950216973</v>
      </c>
      <c r="L44" t="s">
        <v>0</v>
      </c>
      <c r="M44">
        <v>42.384826326676354</v>
      </c>
      <c r="N44">
        <v>60.598785254064737</v>
      </c>
      <c r="O44">
        <v>70.177142857142854</v>
      </c>
      <c r="P44">
        <v>2650.3778350621501</v>
      </c>
      <c r="Q44">
        <v>0.59792652912531752</v>
      </c>
    </row>
    <row r="45" spans="4:17">
      <c r="D45" t="s">
        <v>77</v>
      </c>
      <c r="E45">
        <v>44.362113678803567</v>
      </c>
      <c r="G45" t="s">
        <v>78</v>
      </c>
      <c r="H45">
        <f t="shared" si="3"/>
        <v>149.61859343265954</v>
      </c>
      <c r="I45">
        <f t="shared" si="1"/>
        <v>149.61859343265954</v>
      </c>
      <c r="L45" t="s">
        <v>77</v>
      </c>
      <c r="M45">
        <v>45.508431157735544</v>
      </c>
      <c r="N45">
        <v>12.908777969018931</v>
      </c>
      <c r="O45">
        <v>44</v>
      </c>
      <c r="P45">
        <v>2998.1900514917811</v>
      </c>
      <c r="Q45">
        <v>0.43009227048711002</v>
      </c>
    </row>
    <row r="46" spans="4:17">
      <c r="D46" t="s">
        <v>1</v>
      </c>
      <c r="E46">
        <v>117.14576950216973</v>
      </c>
      <c r="G46" t="s">
        <v>79</v>
      </c>
      <c r="H46">
        <f t="shared" si="3"/>
        <v>281.00649801011394</v>
      </c>
      <c r="I46">
        <f t="shared" si="1"/>
        <v>281.00649801011394</v>
      </c>
      <c r="L46" t="s">
        <v>1</v>
      </c>
      <c r="M46">
        <v>108.78172060911533</v>
      </c>
      <c r="N46">
        <v>31.897635929497127</v>
      </c>
      <c r="O46">
        <v>73.560000000000016</v>
      </c>
      <c r="P46">
        <v>1844.4451045469323</v>
      </c>
      <c r="Q46">
        <v>0.23370346769205363</v>
      </c>
    </row>
    <row r="47" spans="4:17">
      <c r="D47" t="s">
        <v>78</v>
      </c>
      <c r="E47">
        <v>149.61859343265954</v>
      </c>
      <c r="G47" t="s">
        <v>80</v>
      </c>
      <c r="H47">
        <f t="shared" si="3"/>
        <v>310.47892500516633</v>
      </c>
      <c r="I47">
        <f t="shared" si="1"/>
        <v>310.47892500516633</v>
      </c>
      <c r="L47" t="s">
        <v>78</v>
      </c>
      <c r="M47">
        <v>71.646240923994313</v>
      </c>
      <c r="N47">
        <v>36.976550704095153</v>
      </c>
      <c r="O47">
        <v>60.9</v>
      </c>
      <c r="P47">
        <v>2322.9000248149505</v>
      </c>
      <c r="Q47">
        <v>0.51916067902195528</v>
      </c>
    </row>
    <row r="48" spans="4:17">
      <c r="D48" t="s">
        <v>79</v>
      </c>
      <c r="E48">
        <v>281.00649801011394</v>
      </c>
      <c r="G48" t="s">
        <v>4</v>
      </c>
      <c r="H48">
        <f t="shared" si="3"/>
        <v>24.07272564924352</v>
      </c>
      <c r="I48">
        <f t="shared" si="1"/>
        <v>24.07272564924352</v>
      </c>
      <c r="L48" t="s">
        <v>79</v>
      </c>
      <c r="M48">
        <v>75.311145949637037</v>
      </c>
      <c r="N48">
        <v>55.726116457263743</v>
      </c>
      <c r="O48">
        <v>22.166666666666668</v>
      </c>
      <c r="P48">
        <v>2426.4897516962078</v>
      </c>
      <c r="Q48">
        <v>0.42888609168682529</v>
      </c>
    </row>
    <row r="49" spans="4:17">
      <c r="D49" t="s">
        <v>80</v>
      </c>
      <c r="E49">
        <v>310.47892500516633</v>
      </c>
      <c r="G49" t="s">
        <v>5</v>
      </c>
      <c r="H49">
        <f t="shared" si="3"/>
        <v>54.250466076759849</v>
      </c>
      <c r="I49">
        <f t="shared" si="1"/>
        <v>54.250466076759849</v>
      </c>
      <c r="L49" t="s">
        <v>80</v>
      </c>
      <c r="M49">
        <v>88.468519891365673</v>
      </c>
      <c r="N49">
        <v>88.574418050534021</v>
      </c>
      <c r="O49">
        <v>74.155555555555551</v>
      </c>
      <c r="P49">
        <v>2291.1814552206929</v>
      </c>
      <c r="Q49">
        <v>0.94188823243567765</v>
      </c>
    </row>
    <row r="50" spans="4:17">
      <c r="D50" t="s">
        <v>4</v>
      </c>
      <c r="E50">
        <v>24.07272564924352</v>
      </c>
      <c r="G50" t="s">
        <v>81</v>
      </c>
      <c r="H50">
        <f t="shared" si="3"/>
        <v>198.96761394904505</v>
      </c>
      <c r="I50">
        <f t="shared" si="1"/>
        <v>198.96761394904505</v>
      </c>
      <c r="L50" t="s">
        <v>4</v>
      </c>
      <c r="M50" t="s">
        <v>186</v>
      </c>
      <c r="N50">
        <v>0</v>
      </c>
      <c r="O50">
        <v>99</v>
      </c>
      <c r="P50" t="s">
        <v>186</v>
      </c>
    </row>
    <row r="51" spans="4:17">
      <c r="D51" t="s">
        <v>5</v>
      </c>
      <c r="E51">
        <v>54.250466076759849</v>
      </c>
      <c r="G51" t="s">
        <v>82</v>
      </c>
      <c r="H51">
        <f t="shared" si="3"/>
        <v>229.43864131980689</v>
      </c>
      <c r="I51">
        <f t="shared" si="1"/>
        <v>229.43864131980689</v>
      </c>
      <c r="L51" t="s">
        <v>5</v>
      </c>
      <c r="M51" t="s">
        <v>186</v>
      </c>
      <c r="N51">
        <v>0</v>
      </c>
      <c r="O51">
        <v>98</v>
      </c>
      <c r="P51" t="s">
        <v>186</v>
      </c>
    </row>
    <row r="52" spans="4:17">
      <c r="D52" t="s">
        <v>81</v>
      </c>
      <c r="E52">
        <v>198.96761394904505</v>
      </c>
      <c r="G52" t="s">
        <v>83</v>
      </c>
      <c r="H52">
        <f t="shared" si="3"/>
        <v>173.7807635233209</v>
      </c>
      <c r="I52">
        <f t="shared" si="1"/>
        <v>173.7807635233209</v>
      </c>
      <c r="L52" t="s">
        <v>81</v>
      </c>
      <c r="M52">
        <v>83.091896701154596</v>
      </c>
      <c r="N52">
        <v>55.068461898524554</v>
      </c>
      <c r="O52">
        <v>12.485714285714286</v>
      </c>
      <c r="P52">
        <v>2227.1524173812586</v>
      </c>
      <c r="Q52">
        <v>0.62417022624949636</v>
      </c>
    </row>
    <row r="53" spans="4:17">
      <c r="D53" t="s">
        <v>82</v>
      </c>
      <c r="E53">
        <v>229.43864131980689</v>
      </c>
      <c r="G53" t="s">
        <v>84</v>
      </c>
      <c r="H53">
        <f t="shared" si="3"/>
        <v>82.904994785210931</v>
      </c>
      <c r="I53">
        <f t="shared" si="1"/>
        <v>82.904994785210931</v>
      </c>
      <c r="L53" t="s">
        <v>82</v>
      </c>
      <c r="M53">
        <v>56.339602370495271</v>
      </c>
      <c r="N53">
        <v>55.847110322681331</v>
      </c>
      <c r="O53">
        <v>63.325000000000003</v>
      </c>
      <c r="P53">
        <v>2765.0941638759277</v>
      </c>
      <c r="Q53">
        <v>0.46600066418990121</v>
      </c>
    </row>
    <row r="54" spans="4:17">
      <c r="D54" t="s">
        <v>83</v>
      </c>
      <c r="E54">
        <v>173.7807635233209</v>
      </c>
      <c r="G54" t="s">
        <v>6</v>
      </c>
      <c r="H54">
        <f t="shared" si="3"/>
        <v>52.262939477950056</v>
      </c>
      <c r="I54">
        <f t="shared" si="1"/>
        <v>52.262939477950056</v>
      </c>
      <c r="L54" t="s">
        <v>83</v>
      </c>
      <c r="M54" t="s">
        <v>186</v>
      </c>
      <c r="N54">
        <v>0</v>
      </c>
      <c r="O54">
        <v>98</v>
      </c>
      <c r="P54" t="s">
        <v>186</v>
      </c>
    </row>
    <row r="55" spans="4:17">
      <c r="D55" t="s">
        <v>84</v>
      </c>
      <c r="E55">
        <v>82.904994785210931</v>
      </c>
      <c r="G55" t="s">
        <v>85</v>
      </c>
      <c r="H55">
        <f t="shared" si="3"/>
        <v>90.664252948710612</v>
      </c>
      <c r="I55">
        <f t="shared" si="1"/>
        <v>90.664252948710612</v>
      </c>
      <c r="L55" t="s">
        <v>84</v>
      </c>
      <c r="M55" t="s">
        <v>186</v>
      </c>
      <c r="O55">
        <v>99.5</v>
      </c>
      <c r="P55" t="s">
        <v>186</v>
      </c>
    </row>
    <row r="56" spans="4:17">
      <c r="D56" t="s">
        <v>6</v>
      </c>
      <c r="E56">
        <v>52.262939477950056</v>
      </c>
      <c r="G56" t="s">
        <v>86</v>
      </c>
      <c r="H56">
        <f t="shared" si="3"/>
        <v>122.32222755359219</v>
      </c>
      <c r="I56">
        <f t="shared" si="1"/>
        <v>122.32222755359219</v>
      </c>
      <c r="L56" t="s">
        <v>6</v>
      </c>
      <c r="M56">
        <v>52.503623982107392</v>
      </c>
      <c r="N56">
        <v>43.81161007667032</v>
      </c>
      <c r="O56">
        <v>80.75</v>
      </c>
      <c r="P56">
        <v>2932.4316356403024</v>
      </c>
      <c r="Q56">
        <v>0.2180042035945062</v>
      </c>
    </row>
    <row r="57" spans="4:17">
      <c r="D57" t="s">
        <v>85</v>
      </c>
      <c r="E57">
        <v>90.664252948710612</v>
      </c>
      <c r="G57" t="s">
        <v>166</v>
      </c>
      <c r="H57">
        <f t="shared" si="3"/>
        <v>14.812228343483834</v>
      </c>
      <c r="I57">
        <f t="shared" si="1"/>
        <v>14.812228343483834</v>
      </c>
      <c r="L57" t="s">
        <v>85</v>
      </c>
      <c r="M57" t="s">
        <v>186</v>
      </c>
      <c r="N57">
        <v>0</v>
      </c>
      <c r="O57">
        <v>75.5</v>
      </c>
      <c r="P57" t="s">
        <v>186</v>
      </c>
    </row>
    <row r="58" spans="4:17">
      <c r="D58" t="s">
        <v>86</v>
      </c>
      <c r="E58">
        <v>122.32222755359219</v>
      </c>
      <c r="G58" t="s">
        <v>87</v>
      </c>
      <c r="H58">
        <f t="shared" si="3"/>
        <v>121.87428920772743</v>
      </c>
      <c r="I58">
        <f t="shared" si="1"/>
        <v>121.87428920772743</v>
      </c>
      <c r="L58" t="s">
        <v>86</v>
      </c>
      <c r="M58">
        <v>70.158851106269523</v>
      </c>
      <c r="N58">
        <v>39.568077163484972</v>
      </c>
      <c r="O58">
        <v>29.966666666666669</v>
      </c>
      <c r="P58">
        <v>2711.2571656012756</v>
      </c>
      <c r="Q58">
        <v>0.58492191576147812</v>
      </c>
    </row>
    <row r="59" spans="4:17">
      <c r="D59" t="s">
        <v>166</v>
      </c>
      <c r="E59">
        <v>14.812228343483834</v>
      </c>
      <c r="G59" t="s">
        <v>118</v>
      </c>
      <c r="H59">
        <f t="shared" si="3"/>
        <v>54.308941214734837</v>
      </c>
      <c r="I59">
        <f t="shared" si="1"/>
        <v>54.308941214734837</v>
      </c>
      <c r="L59" t="s">
        <v>166</v>
      </c>
      <c r="M59" t="s">
        <v>186</v>
      </c>
      <c r="N59">
        <v>0</v>
      </c>
      <c r="O59">
        <v>72.5</v>
      </c>
      <c r="P59" t="s">
        <v>186</v>
      </c>
    </row>
    <row r="60" spans="4:17">
      <c r="D60" t="s">
        <v>87</v>
      </c>
      <c r="E60">
        <v>121.87428920772743</v>
      </c>
      <c r="G60" t="s">
        <v>8</v>
      </c>
      <c r="H60">
        <f t="shared" ref="H60:H119" si="4">E63</f>
        <v>18.342553518997811</v>
      </c>
      <c r="I60">
        <f t="shared" si="1"/>
        <v>18.342553518997811</v>
      </c>
      <c r="L60" t="s">
        <v>87</v>
      </c>
      <c r="M60">
        <v>33.708396656623322</v>
      </c>
      <c r="N60">
        <v>49.779492404738399</v>
      </c>
      <c r="O60">
        <v>61.275000000000006</v>
      </c>
      <c r="P60">
        <v>2921.9816029185272</v>
      </c>
      <c r="Q60">
        <v>0.76833603554736507</v>
      </c>
    </row>
    <row r="61" spans="4:17">
      <c r="D61" t="s">
        <v>118</v>
      </c>
      <c r="E61">
        <v>54.308941214734837</v>
      </c>
      <c r="G61" t="s">
        <v>122</v>
      </c>
      <c r="H61">
        <f t="shared" si="4"/>
        <v>21.919736373195416</v>
      </c>
      <c r="I61">
        <f t="shared" si="1"/>
        <v>21.919736373195416</v>
      </c>
      <c r="L61" t="s">
        <v>118</v>
      </c>
      <c r="M61">
        <v>129.06484720739604</v>
      </c>
      <c r="N61">
        <v>47.438074445432747</v>
      </c>
      <c r="O61">
        <v>44.125</v>
      </c>
      <c r="P61">
        <v>1870.3106327903565</v>
      </c>
      <c r="Q61">
        <v>1.287847907473801</v>
      </c>
    </row>
    <row r="62" spans="4:17">
      <c r="D62" t="s">
        <v>7</v>
      </c>
      <c r="G62" t="s">
        <v>95</v>
      </c>
      <c r="H62">
        <f t="shared" si="4"/>
        <v>25.306829051441824</v>
      </c>
      <c r="I62">
        <f t="shared" si="1"/>
        <v>25.306829051441824</v>
      </c>
      <c r="L62" t="s">
        <v>7</v>
      </c>
      <c r="M62" t="e">
        <v>#N/A</v>
      </c>
      <c r="N62">
        <v>0</v>
      </c>
      <c r="P62" t="e">
        <v>#N/A</v>
      </c>
      <c r="Q62" t="e">
        <v>#N/A</v>
      </c>
    </row>
    <row r="63" spans="4:17">
      <c r="D63" t="s">
        <v>8</v>
      </c>
      <c r="E63">
        <v>18.342553518997811</v>
      </c>
      <c r="G63" t="s">
        <v>97</v>
      </c>
      <c r="H63">
        <f t="shared" si="4"/>
        <v>4.5330781316014086</v>
      </c>
      <c r="I63">
        <f t="shared" si="1"/>
        <v>4.5330781316014086</v>
      </c>
      <c r="L63" t="s">
        <v>8</v>
      </c>
      <c r="M63">
        <v>39.665641186919501</v>
      </c>
      <c r="N63">
        <v>10.224774628925889</v>
      </c>
      <c r="O63">
        <v>5.7333333333333334</v>
      </c>
      <c r="P63">
        <v>2896.5635537510029</v>
      </c>
      <c r="Q63">
        <v>0.13826464554656417</v>
      </c>
    </row>
    <row r="64" spans="4:17">
      <c r="D64" t="s">
        <v>122</v>
      </c>
      <c r="E64">
        <v>21.919736373195416</v>
      </c>
      <c r="G64" t="s">
        <v>90</v>
      </c>
      <c r="H64">
        <f t="shared" si="4"/>
        <v>183.34397193121956</v>
      </c>
      <c r="I64">
        <f t="shared" si="1"/>
        <v>183.34397193121956</v>
      </c>
      <c r="L64" t="s">
        <v>122</v>
      </c>
      <c r="M64">
        <v>83.590388867251392</v>
      </c>
      <c r="N64">
        <v>20.118642508967167</v>
      </c>
      <c r="O64">
        <v>58.08</v>
      </c>
      <c r="P64">
        <v>2492.3877581934453</v>
      </c>
      <c r="Q64">
        <v>0.23505273990532363</v>
      </c>
    </row>
    <row r="65" spans="4:17">
      <c r="D65" t="s">
        <v>95</v>
      </c>
      <c r="E65">
        <v>25.306829051441824</v>
      </c>
      <c r="G65" t="s">
        <v>175</v>
      </c>
      <c r="H65">
        <f t="shared" si="4"/>
        <v>24.099107905087472</v>
      </c>
      <c r="I65">
        <f t="shared" si="1"/>
        <v>24.099107905087472</v>
      </c>
      <c r="L65" t="s">
        <v>95</v>
      </c>
      <c r="M65">
        <v>56.088145547478931</v>
      </c>
      <c r="N65">
        <v>39.526270330410334</v>
      </c>
      <c r="O65">
        <v>72.566666666666663</v>
      </c>
      <c r="P65">
        <v>2643.1764440958536</v>
      </c>
      <c r="Q65">
        <v>0.41645240795693284</v>
      </c>
    </row>
    <row r="66" spans="4:17">
      <c r="D66" t="s">
        <v>97</v>
      </c>
      <c r="E66">
        <v>4.5330781316014086</v>
      </c>
      <c r="G66" t="s">
        <v>184</v>
      </c>
      <c r="H66">
        <f t="shared" si="4"/>
        <v>18.463071215372203</v>
      </c>
      <c r="I66">
        <f t="shared" si="1"/>
        <v>18.463071215372203</v>
      </c>
      <c r="L66" t="s">
        <v>97</v>
      </c>
      <c r="M66" t="s">
        <v>186</v>
      </c>
      <c r="N66">
        <v>0</v>
      </c>
      <c r="O66">
        <v>55</v>
      </c>
      <c r="P66" t="s">
        <v>186</v>
      </c>
    </row>
    <row r="67" spans="4:17">
      <c r="D67" t="s">
        <v>90</v>
      </c>
      <c r="E67">
        <v>183.34397193121956</v>
      </c>
      <c r="G67" t="s">
        <v>33</v>
      </c>
      <c r="H67">
        <f t="shared" si="4"/>
        <v>150.30000000000001</v>
      </c>
      <c r="I67">
        <f t="shared" si="1"/>
        <v>150.30000000000001</v>
      </c>
      <c r="L67" t="s">
        <v>90</v>
      </c>
      <c r="M67">
        <v>60.350907080832727</v>
      </c>
      <c r="N67">
        <v>102.23662273113337</v>
      </c>
      <c r="O67">
        <v>84.679999999999993</v>
      </c>
      <c r="P67">
        <v>2677.2716088615157</v>
      </c>
    </row>
    <row r="68" spans="4:17">
      <c r="D68" t="s">
        <v>175</v>
      </c>
      <c r="E68">
        <v>24.099107905087472</v>
      </c>
      <c r="G68" t="s">
        <v>34</v>
      </c>
      <c r="H68">
        <f t="shared" si="4"/>
        <v>165.94200000000001</v>
      </c>
      <c r="I68">
        <f t="shared" si="1"/>
        <v>165.94200000000001</v>
      </c>
      <c r="L68" t="s">
        <v>175</v>
      </c>
      <c r="M68">
        <v>75.672938626597556</v>
      </c>
      <c r="N68">
        <v>13.935869661611749</v>
      </c>
      <c r="O68">
        <v>4.9000000000000004</v>
      </c>
      <c r="P68">
        <v>2615.8330269519984</v>
      </c>
    </row>
    <row r="69" spans="4:17">
      <c r="D69" t="s">
        <v>184</v>
      </c>
      <c r="E69">
        <v>18.463071215372203</v>
      </c>
      <c r="G69" t="s">
        <v>35</v>
      </c>
      <c r="H69">
        <f>E72</f>
        <v>160.6</v>
      </c>
      <c r="I69">
        <f t="shared" ref="I69:I119" si="5">IF(H69=0,"",H69)</f>
        <v>160.6</v>
      </c>
      <c r="L69" t="s">
        <v>184</v>
      </c>
      <c r="M69">
        <v>15.312547311131054</v>
      </c>
      <c r="N69">
        <v>15.66265060240964</v>
      </c>
      <c r="O69">
        <v>0</v>
      </c>
      <c r="P69">
        <v>3180.6642593171409</v>
      </c>
      <c r="Q69">
        <v>0.11109725810558843</v>
      </c>
    </row>
    <row r="70" spans="4:17">
      <c r="D70" t="s">
        <v>33</v>
      </c>
      <c r="E70">
        <v>150.30000000000001</v>
      </c>
      <c r="G70" t="s">
        <v>36</v>
      </c>
      <c r="H70">
        <f t="shared" si="4"/>
        <v>234.2</v>
      </c>
      <c r="I70">
        <f t="shared" si="5"/>
        <v>234.2</v>
      </c>
      <c r="L70" t="s">
        <v>33</v>
      </c>
      <c r="M70">
        <v>150.6</v>
      </c>
      <c r="N70">
        <v>51.822775748387173</v>
      </c>
      <c r="O70">
        <v>0.03</v>
      </c>
      <c r="Q70">
        <v>1.0229999999999999</v>
      </c>
    </row>
    <row r="71" spans="4:17">
      <c r="D71" t="s">
        <v>34</v>
      </c>
      <c r="E71">
        <v>165.94200000000001</v>
      </c>
      <c r="G71" t="s">
        <v>37</v>
      </c>
      <c r="H71">
        <f t="shared" si="4"/>
        <v>140.4</v>
      </c>
      <c r="I71">
        <f t="shared" si="5"/>
        <v>140.4</v>
      </c>
      <c r="L71" t="s">
        <v>34</v>
      </c>
      <c r="M71">
        <v>173.1</v>
      </c>
      <c r="N71">
        <v>38.573503619279521</v>
      </c>
      <c r="O71">
        <v>0.05</v>
      </c>
      <c r="Q71">
        <v>0.35799999999999998</v>
      </c>
    </row>
    <row r="72" spans="4:17">
      <c r="D72" t="s">
        <v>35</v>
      </c>
      <c r="E72">
        <v>160.6</v>
      </c>
      <c r="G72" t="s">
        <v>38</v>
      </c>
      <c r="H72">
        <f t="shared" si="4"/>
        <v>175.81285714285715</v>
      </c>
      <c r="I72">
        <f t="shared" si="5"/>
        <v>175.81285714285715</v>
      </c>
      <c r="L72" t="s">
        <v>35</v>
      </c>
      <c r="M72">
        <v>160.9</v>
      </c>
      <c r="N72">
        <v>20.500378051089356</v>
      </c>
      <c r="O72">
        <v>0.09</v>
      </c>
      <c r="Q72">
        <v>0.33900000000000002</v>
      </c>
    </row>
    <row r="73" spans="4:17">
      <c r="D73" t="s">
        <v>36</v>
      </c>
      <c r="E73">
        <v>234.2</v>
      </c>
      <c r="G73" t="s">
        <v>156</v>
      </c>
      <c r="H73">
        <f t="shared" si="4"/>
        <v>152.4</v>
      </c>
      <c r="I73">
        <f t="shared" si="5"/>
        <v>152.4</v>
      </c>
      <c r="L73" t="s">
        <v>36</v>
      </c>
      <c r="M73">
        <v>210.2</v>
      </c>
      <c r="N73">
        <v>34.96423399994454</v>
      </c>
      <c r="O73">
        <v>7.0000000000000007E-2</v>
      </c>
      <c r="Q73">
        <v>1.61</v>
      </c>
    </row>
    <row r="74" spans="4:17">
      <c r="D74" t="s">
        <v>37</v>
      </c>
      <c r="E74">
        <v>140.4</v>
      </c>
      <c r="G74" t="s">
        <v>39</v>
      </c>
      <c r="H74">
        <f t="shared" si="4"/>
        <v>147.69800000000001</v>
      </c>
      <c r="I74">
        <f t="shared" si="5"/>
        <v>147.69800000000001</v>
      </c>
      <c r="L74" t="s">
        <v>37</v>
      </c>
      <c r="M74">
        <v>139.4</v>
      </c>
      <c r="N74">
        <v>15.694038679769179</v>
      </c>
      <c r="O74">
        <v>0.2</v>
      </c>
      <c r="Q74">
        <v>0.107</v>
      </c>
    </row>
    <row r="75" spans="4:17">
      <c r="D75" t="s">
        <v>38</v>
      </c>
      <c r="E75">
        <v>175.81285714285715</v>
      </c>
      <c r="G75" t="s">
        <v>40</v>
      </c>
      <c r="H75">
        <f t="shared" si="4"/>
        <v>117</v>
      </c>
      <c r="I75">
        <f t="shared" si="5"/>
        <v>117</v>
      </c>
      <c r="L75" t="s">
        <v>38</v>
      </c>
      <c r="M75">
        <v>175.3</v>
      </c>
      <c r="N75">
        <v>18.099438314097654</v>
      </c>
      <c r="O75">
        <v>0.15</v>
      </c>
      <c r="Q75">
        <v>0.84599999999999997</v>
      </c>
    </row>
    <row r="76" spans="4:17">
      <c r="D76" t="s">
        <v>156</v>
      </c>
      <c r="E76">
        <v>152.4</v>
      </c>
      <c r="G76" t="s">
        <v>41</v>
      </c>
      <c r="H76">
        <f t="shared" si="4"/>
        <v>171.5</v>
      </c>
      <c r="I76">
        <f t="shared" si="5"/>
        <v>171.5</v>
      </c>
      <c r="L76" t="s">
        <v>156</v>
      </c>
      <c r="M76">
        <v>157.5</v>
      </c>
      <c r="N76">
        <v>38.581223724076736</v>
      </c>
      <c r="O76">
        <v>7.0000000000000007E-2</v>
      </c>
      <c r="Q76">
        <v>0.93799999999999994</v>
      </c>
    </row>
    <row r="77" spans="4:17">
      <c r="D77" t="s">
        <v>39</v>
      </c>
      <c r="E77">
        <v>147.69800000000001</v>
      </c>
      <c r="G77" t="s">
        <v>42</v>
      </c>
      <c r="H77">
        <f t="shared" si="4"/>
        <v>131.6</v>
      </c>
      <c r="I77">
        <f t="shared" si="5"/>
        <v>131.6</v>
      </c>
      <c r="L77" t="s">
        <v>39</v>
      </c>
      <c r="M77">
        <v>164.8</v>
      </c>
      <c r="N77">
        <v>22.919069148037888</v>
      </c>
      <c r="O77">
        <v>0.12</v>
      </c>
      <c r="Q77">
        <v>0.84699999999999998</v>
      </c>
    </row>
    <row r="78" spans="4:17">
      <c r="D78" t="s">
        <v>40</v>
      </c>
      <c r="E78">
        <v>117</v>
      </c>
      <c r="G78" t="s">
        <v>43</v>
      </c>
      <c r="H78">
        <f t="shared" si="4"/>
        <v>153.69999999999999</v>
      </c>
      <c r="I78">
        <f t="shared" si="5"/>
        <v>153.69999999999999</v>
      </c>
      <c r="L78" t="s">
        <v>40</v>
      </c>
      <c r="M78">
        <v>110.4</v>
      </c>
      <c r="N78">
        <v>4.8207233254313646</v>
      </c>
      <c r="O78">
        <v>0.03</v>
      </c>
      <c r="Q78">
        <v>0.152</v>
      </c>
    </row>
    <row r="79" spans="4:17">
      <c r="D79" t="s">
        <v>41</v>
      </c>
      <c r="E79">
        <v>171.5</v>
      </c>
      <c r="G79" t="s">
        <v>44</v>
      </c>
      <c r="H79">
        <f t="shared" si="4"/>
        <v>129.5</v>
      </c>
      <c r="I79">
        <f t="shared" si="5"/>
        <v>129.5</v>
      </c>
      <c r="L79" t="s">
        <v>41</v>
      </c>
      <c r="M79">
        <v>175.5</v>
      </c>
      <c r="N79">
        <v>9.6428935189509986</v>
      </c>
      <c r="O79">
        <v>4.4999999999999998E-2</v>
      </c>
      <c r="Q79">
        <v>0.45400000000000001</v>
      </c>
    </row>
    <row r="80" spans="4:17">
      <c r="D80" t="s">
        <v>42</v>
      </c>
      <c r="E80">
        <v>131.6</v>
      </c>
      <c r="G80" t="s">
        <v>45</v>
      </c>
      <c r="H80">
        <f t="shared" si="4"/>
        <v>157</v>
      </c>
      <c r="I80">
        <f t="shared" si="5"/>
        <v>157</v>
      </c>
      <c r="L80" t="s">
        <v>42</v>
      </c>
      <c r="M80">
        <v>147.30000000000001</v>
      </c>
      <c r="N80">
        <v>9.6501343781212174</v>
      </c>
      <c r="O80">
        <v>0.12</v>
      </c>
      <c r="Q80">
        <v>0.217</v>
      </c>
    </row>
    <row r="81" spans="4:17">
      <c r="D81" t="s">
        <v>43</v>
      </c>
      <c r="E81">
        <v>153.69999999999999</v>
      </c>
      <c r="G81" t="s">
        <v>46</v>
      </c>
      <c r="H81">
        <f t="shared" si="4"/>
        <v>143.4</v>
      </c>
      <c r="I81">
        <f t="shared" si="5"/>
        <v>143.4</v>
      </c>
      <c r="L81" t="s">
        <v>43</v>
      </c>
      <c r="M81">
        <v>148.5</v>
      </c>
      <c r="N81">
        <v>21.714976457346356</v>
      </c>
      <c r="O81">
        <v>0.13</v>
      </c>
      <c r="Q81">
        <v>0.15</v>
      </c>
    </row>
    <row r="82" spans="4:17">
      <c r="D82" t="s">
        <v>44</v>
      </c>
      <c r="E82">
        <v>129.5</v>
      </c>
      <c r="G82" t="s">
        <v>47</v>
      </c>
      <c r="H82">
        <f t="shared" si="4"/>
        <v>131.0192857142857</v>
      </c>
      <c r="I82">
        <f t="shared" si="5"/>
        <v>131.0192857142857</v>
      </c>
      <c r="L82" t="s">
        <v>44</v>
      </c>
      <c r="M82">
        <v>117.5</v>
      </c>
      <c r="N82">
        <v>13.256989144936252</v>
      </c>
      <c r="O82">
        <v>0.03</v>
      </c>
      <c r="Q82">
        <v>0.64</v>
      </c>
    </row>
    <row r="83" spans="4:17">
      <c r="D83" t="s">
        <v>45</v>
      </c>
      <c r="E83">
        <v>157</v>
      </c>
      <c r="G83" t="s">
        <v>48</v>
      </c>
      <c r="H83">
        <f t="shared" si="4"/>
        <v>151.42400000000001</v>
      </c>
      <c r="I83">
        <f t="shared" si="5"/>
        <v>151.42400000000001</v>
      </c>
      <c r="L83" t="s">
        <v>45</v>
      </c>
      <c r="M83">
        <v>156.4</v>
      </c>
      <c r="N83">
        <v>33.772089056998844</v>
      </c>
      <c r="O83">
        <v>0.11</v>
      </c>
      <c r="Q83">
        <v>0.36799999999999999</v>
      </c>
    </row>
    <row r="84" spans="4:17">
      <c r="D84" t="s">
        <v>46</v>
      </c>
      <c r="E84">
        <v>143.4</v>
      </c>
      <c r="G84" t="s">
        <v>181</v>
      </c>
      <c r="H84">
        <f>E87</f>
        <v>171.81120000000001</v>
      </c>
      <c r="I84">
        <f t="shared" si="5"/>
        <v>171.81120000000001</v>
      </c>
      <c r="L84" t="s">
        <v>46</v>
      </c>
      <c r="M84">
        <v>142.5</v>
      </c>
      <c r="N84">
        <v>27.760812836599857</v>
      </c>
      <c r="O84">
        <v>0.18</v>
      </c>
      <c r="Q84">
        <v>0.39300000000000002</v>
      </c>
    </row>
    <row r="85" spans="4:17">
      <c r="D85" t="s">
        <v>47</v>
      </c>
      <c r="E85">
        <v>131.0192857142857</v>
      </c>
      <c r="G85" t="s">
        <v>190</v>
      </c>
      <c r="H85">
        <f t="shared" si="4"/>
        <v>169</v>
      </c>
      <c r="I85">
        <f t="shared" si="5"/>
        <v>169</v>
      </c>
      <c r="L85" t="s">
        <v>47</v>
      </c>
      <c r="M85">
        <v>162.93350000000001</v>
      </c>
      <c r="N85">
        <v>31.366077105055851</v>
      </c>
      <c r="O85">
        <v>0.13</v>
      </c>
      <c r="Q85">
        <v>0.48</v>
      </c>
    </row>
    <row r="86" spans="4:17">
      <c r="D86" t="s">
        <v>48</v>
      </c>
      <c r="E86">
        <v>151.42400000000001</v>
      </c>
      <c r="G86" t="s">
        <v>177</v>
      </c>
      <c r="H86">
        <f t="shared" si="4"/>
        <v>165.6</v>
      </c>
      <c r="I86">
        <f t="shared" si="5"/>
        <v>165.6</v>
      </c>
      <c r="L86" t="s">
        <v>48</v>
      </c>
      <c r="M86">
        <v>162.5</v>
      </c>
      <c r="N86">
        <v>16.811431773606053</v>
      </c>
      <c r="O86">
        <v>14</v>
      </c>
      <c r="Q86">
        <v>0.34</v>
      </c>
    </row>
    <row r="87" spans="4:17">
      <c r="D87" t="s">
        <v>181</v>
      </c>
      <c r="E87">
        <v>171.81120000000001</v>
      </c>
      <c r="G87" t="s">
        <v>171</v>
      </c>
      <c r="H87">
        <f t="shared" si="4"/>
        <v>151.6</v>
      </c>
      <c r="I87">
        <f t="shared" si="5"/>
        <v>151.6</v>
      </c>
      <c r="L87" t="s">
        <v>181</v>
      </c>
      <c r="M87">
        <v>173.8116</v>
      </c>
      <c r="N87">
        <v>21.7280302454181</v>
      </c>
      <c r="O87">
        <v>0.19</v>
      </c>
      <c r="Q87">
        <v>0.60199999999999998</v>
      </c>
    </row>
    <row r="88" spans="4:17">
      <c r="D88" t="s">
        <v>190</v>
      </c>
      <c r="E88">
        <v>169</v>
      </c>
      <c r="G88" t="s">
        <v>176</v>
      </c>
      <c r="H88">
        <f t="shared" si="4"/>
        <v>152.69999999999999</v>
      </c>
      <c r="I88">
        <f t="shared" si="5"/>
        <v>152.69999999999999</v>
      </c>
      <c r="L88" t="s">
        <v>190</v>
      </c>
      <c r="M88">
        <v>171.8</v>
      </c>
      <c r="N88">
        <v>24.156777485883381</v>
      </c>
      <c r="O88">
        <v>0.25</v>
      </c>
      <c r="Q88">
        <v>0.56499999999999995</v>
      </c>
    </row>
    <row r="89" spans="4:17">
      <c r="D89" t="s">
        <v>177</v>
      </c>
      <c r="E89">
        <v>165.6</v>
      </c>
      <c r="G89" t="s">
        <v>49</v>
      </c>
      <c r="H89">
        <f t="shared" si="4"/>
        <v>159.14349999999999</v>
      </c>
      <c r="I89">
        <f t="shared" si="5"/>
        <v>159.14349999999999</v>
      </c>
      <c r="L89" t="s">
        <v>177</v>
      </c>
      <c r="M89">
        <v>157</v>
      </c>
      <c r="N89">
        <v>20.496275103415766</v>
      </c>
      <c r="O89">
        <v>7.0000000000000007E-2</v>
      </c>
      <c r="Q89">
        <v>1.1779999999999999</v>
      </c>
    </row>
    <row r="90" spans="4:17">
      <c r="D90" t="s">
        <v>171</v>
      </c>
      <c r="E90">
        <v>151.6</v>
      </c>
      <c r="G90" t="s">
        <v>188</v>
      </c>
      <c r="H90">
        <f t="shared" si="4"/>
        <v>143.9</v>
      </c>
      <c r="I90">
        <f t="shared" si="5"/>
        <v>143.9</v>
      </c>
      <c r="L90" t="s">
        <v>171</v>
      </c>
      <c r="M90">
        <v>156.4</v>
      </c>
      <c r="N90">
        <v>39.794851510938159</v>
      </c>
      <c r="O90">
        <v>0.09</v>
      </c>
      <c r="Q90">
        <v>0.53800000000000003</v>
      </c>
    </row>
    <row r="91" spans="4:17">
      <c r="D91" t="s">
        <v>176</v>
      </c>
      <c r="E91">
        <v>152.69999999999999</v>
      </c>
      <c r="G91" t="s">
        <v>172</v>
      </c>
      <c r="H91">
        <f t="shared" si="4"/>
        <v>166.0985</v>
      </c>
      <c r="I91">
        <f t="shared" si="5"/>
        <v>166.0985</v>
      </c>
      <c r="L91" t="s">
        <v>176</v>
      </c>
      <c r="M91">
        <v>156.4</v>
      </c>
      <c r="N91">
        <v>43.390850316030026</v>
      </c>
      <c r="O91">
        <v>0.04</v>
      </c>
      <c r="Q91">
        <v>0.96099999999999997</v>
      </c>
    </row>
    <row r="92" spans="4:17">
      <c r="D92" t="s">
        <v>49</v>
      </c>
      <c r="E92">
        <v>159.14349999999999</v>
      </c>
      <c r="G92" t="s">
        <v>182</v>
      </c>
      <c r="H92">
        <f t="shared" si="4"/>
        <v>146.69999999999999</v>
      </c>
      <c r="I92">
        <f t="shared" si="5"/>
        <v>146.69999999999999</v>
      </c>
      <c r="L92" t="s">
        <v>49</v>
      </c>
      <c r="M92">
        <v>163</v>
      </c>
      <c r="N92">
        <v>33.772089056998844</v>
      </c>
      <c r="O92">
        <v>0.11</v>
      </c>
      <c r="Q92">
        <v>2.2599999999999998</v>
      </c>
    </row>
    <row r="93" spans="4:17">
      <c r="D93" t="s">
        <v>188</v>
      </c>
      <c r="E93">
        <v>143.9</v>
      </c>
      <c r="G93" t="s">
        <v>180</v>
      </c>
      <c r="H93">
        <f t="shared" si="4"/>
        <v>125.4</v>
      </c>
      <c r="I93">
        <f t="shared" si="5"/>
        <v>125.4</v>
      </c>
      <c r="L93" t="s">
        <v>188</v>
      </c>
      <c r="M93">
        <v>166.4</v>
      </c>
      <c r="N93">
        <v>34.960735477431037</v>
      </c>
      <c r="O93">
        <v>0.06</v>
      </c>
      <c r="Q93">
        <v>0.60699999999999998</v>
      </c>
    </row>
    <row r="94" spans="4:17">
      <c r="D94" t="s">
        <v>172</v>
      </c>
      <c r="E94">
        <v>166.0985</v>
      </c>
      <c r="G94" t="s">
        <v>161</v>
      </c>
      <c r="H94">
        <f t="shared" si="4"/>
        <v>163.9</v>
      </c>
      <c r="I94">
        <f t="shared" si="5"/>
        <v>163.9</v>
      </c>
      <c r="L94" t="s">
        <v>172</v>
      </c>
      <c r="M94">
        <v>157.38750000000002</v>
      </c>
      <c r="N94">
        <v>37.379301031186401</v>
      </c>
      <c r="O94">
        <v>0.08</v>
      </c>
      <c r="Q94">
        <v>1.38</v>
      </c>
    </row>
    <row r="95" spans="4:17">
      <c r="D95" t="s">
        <v>182</v>
      </c>
      <c r="E95">
        <v>146.69999999999999</v>
      </c>
      <c r="G95" t="s">
        <v>173</v>
      </c>
      <c r="H95">
        <f t="shared" si="4"/>
        <v>148.60650000000001</v>
      </c>
      <c r="I95">
        <f t="shared" si="5"/>
        <v>148.60650000000001</v>
      </c>
      <c r="L95" t="s">
        <v>182</v>
      </c>
      <c r="M95">
        <v>137.4</v>
      </c>
      <c r="N95">
        <v>37.427996382765258</v>
      </c>
      <c r="O95">
        <v>0.21</v>
      </c>
      <c r="Q95">
        <v>0.51</v>
      </c>
    </row>
    <row r="96" spans="4:17">
      <c r="D96" t="s">
        <v>180</v>
      </c>
      <c r="E96">
        <v>125.4</v>
      </c>
      <c r="G96" t="s">
        <v>141</v>
      </c>
      <c r="H96">
        <f t="shared" si="4"/>
        <v>158.19999999999999</v>
      </c>
      <c r="I96">
        <f t="shared" si="5"/>
        <v>158.19999999999999</v>
      </c>
      <c r="L96" t="s">
        <v>180</v>
      </c>
      <c r="M96">
        <v>157.1</v>
      </c>
      <c r="N96">
        <v>31.334701615303871</v>
      </c>
      <c r="O96">
        <v>0.03</v>
      </c>
      <c r="Q96">
        <v>0.29399999999999998</v>
      </c>
    </row>
    <row r="97" spans="4:17">
      <c r="D97" t="s">
        <v>161</v>
      </c>
      <c r="E97">
        <v>163.9</v>
      </c>
      <c r="G97" t="s">
        <v>168</v>
      </c>
      <c r="H97">
        <f t="shared" si="4"/>
        <v>149.9</v>
      </c>
      <c r="I97">
        <f t="shared" si="5"/>
        <v>149.9</v>
      </c>
      <c r="L97" t="s">
        <v>161</v>
      </c>
      <c r="M97">
        <v>163.9</v>
      </c>
      <c r="N97">
        <v>19.282893301725458</v>
      </c>
      <c r="O97">
        <v>0.03</v>
      </c>
      <c r="Q97">
        <v>0.34</v>
      </c>
    </row>
    <row r="98" spans="4:17">
      <c r="D98" t="s">
        <v>173</v>
      </c>
      <c r="E98">
        <v>148.60650000000001</v>
      </c>
      <c r="G98" t="s">
        <v>163</v>
      </c>
      <c r="H98">
        <f t="shared" si="4"/>
        <v>160.19999999999999</v>
      </c>
      <c r="I98">
        <f t="shared" si="5"/>
        <v>160.19999999999999</v>
      </c>
      <c r="L98" t="s">
        <v>173</v>
      </c>
      <c r="M98">
        <v>144.68699999999998</v>
      </c>
      <c r="N98">
        <v>20.525030274419656</v>
      </c>
      <c r="O98">
        <v>0.21</v>
      </c>
      <c r="Q98">
        <v>0.49</v>
      </c>
    </row>
    <row r="99" spans="4:17">
      <c r="D99" t="s">
        <v>141</v>
      </c>
      <c r="E99">
        <v>158.19999999999999</v>
      </c>
      <c r="G99" t="s">
        <v>51</v>
      </c>
      <c r="H99">
        <f t="shared" si="4"/>
        <v>109.2</v>
      </c>
      <c r="I99">
        <f t="shared" si="5"/>
        <v>109.2</v>
      </c>
      <c r="L99" t="s">
        <v>141</v>
      </c>
      <c r="M99">
        <v>155.5</v>
      </c>
      <c r="N99">
        <v>20.492173797742247</v>
      </c>
      <c r="O99">
        <v>0.05</v>
      </c>
      <c r="Q99">
        <v>0.43099999999999999</v>
      </c>
    </row>
    <row r="100" spans="4:17">
      <c r="D100" t="s">
        <v>168</v>
      </c>
      <c r="E100">
        <v>149.9</v>
      </c>
      <c r="G100" t="s">
        <v>164</v>
      </c>
      <c r="H100">
        <f t="shared" si="4"/>
        <v>102.9</v>
      </c>
      <c r="I100">
        <f t="shared" si="5"/>
        <v>102.9</v>
      </c>
      <c r="L100" t="s">
        <v>168</v>
      </c>
      <c r="M100">
        <v>145.1</v>
      </c>
      <c r="N100">
        <v>19.292542467709108</v>
      </c>
      <c r="O100">
        <v>0.08</v>
      </c>
      <c r="Q100">
        <v>0.52</v>
      </c>
    </row>
    <row r="101" spans="4:17">
      <c r="D101" t="s">
        <v>163</v>
      </c>
      <c r="E101">
        <v>160.19999999999999</v>
      </c>
      <c r="G101" t="s">
        <v>52</v>
      </c>
      <c r="H101">
        <f t="shared" si="4"/>
        <v>221.3</v>
      </c>
      <c r="I101">
        <f t="shared" si="5"/>
        <v>221.3</v>
      </c>
      <c r="L101" t="s">
        <v>163</v>
      </c>
      <c r="M101">
        <v>164.8</v>
      </c>
      <c r="N101">
        <v>36.15542494073523</v>
      </c>
      <c r="O101">
        <v>0.03</v>
      </c>
      <c r="Q101">
        <v>2.3199999999999998</v>
      </c>
    </row>
    <row r="102" spans="4:17">
      <c r="D102" t="s">
        <v>51</v>
      </c>
      <c r="E102">
        <v>109.2</v>
      </c>
      <c r="G102" t="s">
        <v>127</v>
      </c>
      <c r="H102">
        <f t="shared" si="4"/>
        <v>109.675</v>
      </c>
      <c r="I102">
        <f t="shared" si="5"/>
        <v>109.675</v>
      </c>
      <c r="L102" t="s">
        <v>51</v>
      </c>
      <c r="M102">
        <v>109.2</v>
      </c>
      <c r="N102">
        <v>26.516630748685021</v>
      </c>
      <c r="O102">
        <v>0.04</v>
      </c>
      <c r="P102">
        <v>2950</v>
      </c>
      <c r="Q102">
        <v>1.36</v>
      </c>
    </row>
    <row r="103" spans="4:17">
      <c r="D103" t="s">
        <v>164</v>
      </c>
      <c r="E103">
        <v>102.9</v>
      </c>
      <c r="G103" t="s">
        <v>53</v>
      </c>
      <c r="H103">
        <f t="shared" si="4"/>
        <v>199.2</v>
      </c>
      <c r="I103">
        <f t="shared" si="5"/>
        <v>199.2</v>
      </c>
      <c r="L103" t="s">
        <v>164</v>
      </c>
      <c r="M103">
        <v>102.9</v>
      </c>
      <c r="N103">
        <v>20.488074133083302</v>
      </c>
      <c r="O103">
        <v>0.03</v>
      </c>
      <c r="P103">
        <v>3057</v>
      </c>
      <c r="Q103">
        <v>0.23</v>
      </c>
    </row>
    <row r="104" spans="4:17">
      <c r="D104" t="s">
        <v>52</v>
      </c>
      <c r="E104">
        <v>221.3</v>
      </c>
      <c r="G104" t="s">
        <v>94</v>
      </c>
      <c r="H104">
        <f t="shared" si="4"/>
        <v>117.47499999999999</v>
      </c>
      <c r="I104">
        <f t="shared" si="5"/>
        <v>117.47499999999999</v>
      </c>
      <c r="L104" t="s">
        <v>52</v>
      </c>
      <c r="M104">
        <v>221.3</v>
      </c>
      <c r="N104">
        <v>0</v>
      </c>
    </row>
    <row r="105" spans="4:17">
      <c r="D105" t="s">
        <v>127</v>
      </c>
      <c r="E105">
        <v>109.675</v>
      </c>
      <c r="G105" t="s">
        <v>133</v>
      </c>
      <c r="H105">
        <f t="shared" si="4"/>
        <v>163.54399999999998</v>
      </c>
      <c r="I105">
        <f t="shared" si="5"/>
        <v>163.54399999999998</v>
      </c>
      <c r="L105" t="s">
        <v>127</v>
      </c>
      <c r="M105">
        <v>77.599999999999994</v>
      </c>
      <c r="N105">
        <v>4.8236183649622015</v>
      </c>
      <c r="O105">
        <v>0.09</v>
      </c>
      <c r="Q105">
        <v>0.10150000000000001</v>
      </c>
    </row>
    <row r="106" spans="4:17">
      <c r="D106" t="s">
        <v>53</v>
      </c>
      <c r="E106">
        <v>199.2</v>
      </c>
      <c r="G106" t="s">
        <v>55</v>
      </c>
      <c r="H106">
        <f t="shared" si="4"/>
        <v>158.255</v>
      </c>
      <c r="I106">
        <f t="shared" si="5"/>
        <v>158.255</v>
      </c>
      <c r="L106" t="s">
        <v>53</v>
      </c>
      <c r="M106">
        <v>191.6</v>
      </c>
      <c r="N106">
        <v>25.308797458514665</v>
      </c>
      <c r="O106">
        <v>0.03</v>
      </c>
      <c r="Q106">
        <v>2.427</v>
      </c>
    </row>
    <row r="107" spans="4:17">
      <c r="D107" t="s">
        <v>94</v>
      </c>
      <c r="E107">
        <v>117.47499999999999</v>
      </c>
      <c r="G107" t="s">
        <v>132</v>
      </c>
      <c r="H107">
        <f t="shared" si="4"/>
        <v>185.6</v>
      </c>
      <c r="I107">
        <f t="shared" si="5"/>
        <v>185.6</v>
      </c>
      <c r="L107" t="s">
        <v>94</v>
      </c>
      <c r="M107">
        <v>150.4</v>
      </c>
      <c r="N107">
        <v>13.25831537434251</v>
      </c>
      <c r="O107">
        <v>0.04</v>
      </c>
      <c r="Q107">
        <v>0.63</v>
      </c>
    </row>
    <row r="108" spans="4:17">
      <c r="D108" t="s">
        <v>133</v>
      </c>
      <c r="E108">
        <v>163.54399999999998</v>
      </c>
      <c r="G108" t="s">
        <v>142</v>
      </c>
      <c r="H108">
        <f t="shared" si="4"/>
        <v>150.73099999999999</v>
      </c>
      <c r="I108">
        <f t="shared" si="5"/>
        <v>150.73099999999999</v>
      </c>
      <c r="L108" t="s">
        <v>133</v>
      </c>
      <c r="M108">
        <v>162.19999999999999</v>
      </c>
      <c r="N108">
        <v>24.135001544640097</v>
      </c>
      <c r="O108">
        <v>0.16</v>
      </c>
      <c r="Q108">
        <v>0.51</v>
      </c>
    </row>
    <row r="109" spans="4:17">
      <c r="D109" t="s">
        <v>55</v>
      </c>
      <c r="E109">
        <v>158.255</v>
      </c>
      <c r="G109" t="s">
        <v>145</v>
      </c>
      <c r="H109">
        <f t="shared" si="4"/>
        <v>132</v>
      </c>
      <c r="I109">
        <f t="shared" si="5"/>
        <v>132</v>
      </c>
      <c r="L109" t="s">
        <v>55</v>
      </c>
      <c r="M109">
        <v>157.5</v>
      </c>
      <c r="N109">
        <v>54.7645125958379</v>
      </c>
      <c r="O109">
        <v>12</v>
      </c>
      <c r="Q109">
        <v>1.1599999999999999</v>
      </c>
    </row>
    <row r="110" spans="4:17">
      <c r="D110" t="s">
        <v>132</v>
      </c>
      <c r="E110">
        <v>185.6</v>
      </c>
      <c r="G110" t="s">
        <v>179</v>
      </c>
      <c r="H110">
        <f t="shared" si="4"/>
        <v>124.992</v>
      </c>
      <c r="I110">
        <f t="shared" si="5"/>
        <v>124.992</v>
      </c>
      <c r="L110" t="s">
        <v>132</v>
      </c>
      <c r="M110">
        <v>189.1</v>
      </c>
      <c r="N110">
        <v>48.212055906700037</v>
      </c>
      <c r="O110">
        <v>0.04</v>
      </c>
      <c r="Q110">
        <v>3.25</v>
      </c>
    </row>
    <row r="111" spans="4:17">
      <c r="D111" t="s">
        <v>142</v>
      </c>
      <c r="E111">
        <v>150.73099999999999</v>
      </c>
      <c r="G111" t="s">
        <v>158</v>
      </c>
      <c r="H111">
        <f t="shared" si="4"/>
        <v>108.3</v>
      </c>
      <c r="I111">
        <f t="shared" si="5"/>
        <v>108.3</v>
      </c>
      <c r="L111" t="s">
        <v>142</v>
      </c>
      <c r="M111">
        <v>150.1</v>
      </c>
      <c r="N111">
        <v>30.129520783946028</v>
      </c>
      <c r="O111">
        <v>0.03</v>
      </c>
      <c r="Q111">
        <v>0.82</v>
      </c>
    </row>
    <row r="112" spans="4:17">
      <c r="D112" t="s">
        <v>145</v>
      </c>
      <c r="E112">
        <v>132</v>
      </c>
      <c r="G112" t="s">
        <v>154</v>
      </c>
      <c r="H112">
        <f t="shared" si="4"/>
        <v>158.1</v>
      </c>
      <c r="I112">
        <f t="shared" si="5"/>
        <v>158.1</v>
      </c>
      <c r="L112" t="s">
        <v>145</v>
      </c>
      <c r="M112">
        <v>165.65599999999998</v>
      </c>
      <c r="N112">
        <v>19.288681642720576</v>
      </c>
      <c r="O112">
        <v>0.06</v>
      </c>
      <c r="Q112">
        <v>0.29399999999999998</v>
      </c>
    </row>
    <row r="113" spans="4:17">
      <c r="D113" t="s">
        <v>179</v>
      </c>
      <c r="E113">
        <v>124.992</v>
      </c>
      <c r="G113" t="s">
        <v>147</v>
      </c>
      <c r="H113">
        <f t="shared" si="4"/>
        <v>152.1</v>
      </c>
      <c r="I113">
        <f t="shared" si="5"/>
        <v>152.1</v>
      </c>
      <c r="L113" t="s">
        <v>179</v>
      </c>
      <c r="M113">
        <v>132.1</v>
      </c>
      <c r="N113">
        <v>9.649168301999671</v>
      </c>
      <c r="O113">
        <v>0.11</v>
      </c>
      <c r="Q113">
        <v>0.14000000000000001</v>
      </c>
    </row>
    <row r="114" spans="4:17">
      <c r="D114" t="s">
        <v>158</v>
      </c>
      <c r="E114">
        <v>108.3</v>
      </c>
      <c r="G114" t="s">
        <v>155</v>
      </c>
      <c r="H114">
        <f t="shared" si="4"/>
        <v>140.6</v>
      </c>
      <c r="I114">
        <f t="shared" si="5"/>
        <v>140.6</v>
      </c>
      <c r="L114" t="s">
        <v>158</v>
      </c>
      <c r="M114">
        <v>108.3</v>
      </c>
      <c r="N114">
        <v>39.794851510938159</v>
      </c>
      <c r="O114">
        <v>0.09</v>
      </c>
      <c r="P114">
        <v>3090</v>
      </c>
      <c r="Q114">
        <v>0.72</v>
      </c>
    </row>
    <row r="115" spans="4:17">
      <c r="D115" t="s">
        <v>154</v>
      </c>
      <c r="E115">
        <v>158.1</v>
      </c>
      <c r="G115" t="s">
        <v>185</v>
      </c>
      <c r="H115">
        <f t="shared" si="4"/>
        <v>151.6</v>
      </c>
      <c r="I115">
        <f t="shared" si="5"/>
        <v>151.6</v>
      </c>
      <c r="L115" t="s">
        <v>154</v>
      </c>
      <c r="M115">
        <v>164.4</v>
      </c>
      <c r="N115">
        <v>30.141581034434946</v>
      </c>
      <c r="O115">
        <v>7.0000000000000007E-2</v>
      </c>
      <c r="Q115">
        <v>0.84299999999999997</v>
      </c>
    </row>
    <row r="116" spans="4:17">
      <c r="D116" t="s">
        <v>147</v>
      </c>
      <c r="E116">
        <v>152.1</v>
      </c>
      <c r="G116" t="s">
        <v>162</v>
      </c>
      <c r="H116">
        <f t="shared" si="4"/>
        <v>165.89599999999999</v>
      </c>
      <c r="I116">
        <f t="shared" si="5"/>
        <v>165.89599999999999</v>
      </c>
      <c r="L116" t="s">
        <v>147</v>
      </c>
      <c r="M116">
        <v>154.1</v>
      </c>
      <c r="N116">
        <v>15.70820439515559</v>
      </c>
      <c r="O116">
        <v>0.28999999999999998</v>
      </c>
      <c r="Q116">
        <v>0.35</v>
      </c>
    </row>
    <row r="117" spans="4:17">
      <c r="D117" t="s">
        <v>155</v>
      </c>
      <c r="E117">
        <v>140.6</v>
      </c>
      <c r="G117" t="s">
        <v>167</v>
      </c>
      <c r="H117">
        <f t="shared" si="4"/>
        <v>167.1</v>
      </c>
      <c r="I117">
        <f t="shared" si="5"/>
        <v>167.1</v>
      </c>
      <c r="L117" t="s">
        <v>155</v>
      </c>
      <c r="M117">
        <v>142.4</v>
      </c>
      <c r="N117">
        <v>16.899579079769634</v>
      </c>
      <c r="O117">
        <v>0.19</v>
      </c>
      <c r="Q117">
        <v>0.46500000000000002</v>
      </c>
    </row>
    <row r="118" spans="4:17">
      <c r="D118" t="s">
        <v>185</v>
      </c>
      <c r="E118">
        <v>151.6</v>
      </c>
      <c r="G118" t="s">
        <v>140</v>
      </c>
      <c r="H118">
        <f t="shared" si="4"/>
        <v>181.61039999999997</v>
      </c>
      <c r="I118">
        <f t="shared" si="5"/>
        <v>181.61039999999997</v>
      </c>
      <c r="L118" t="s">
        <v>185</v>
      </c>
      <c r="M118">
        <v>153.5</v>
      </c>
      <c r="N118">
        <v>24.106027953350019</v>
      </c>
      <c r="O118">
        <v>0.04</v>
      </c>
      <c r="Q118">
        <v>1.17</v>
      </c>
    </row>
    <row r="119" spans="4:17">
      <c r="D119" t="s">
        <v>162</v>
      </c>
      <c r="E119">
        <v>165.89599999999999</v>
      </c>
      <c r="G119" t="s">
        <v>165</v>
      </c>
      <c r="H119">
        <f t="shared" si="4"/>
        <v>149.80000000000001</v>
      </c>
      <c r="I119">
        <f t="shared" si="5"/>
        <v>149.80000000000001</v>
      </c>
      <c r="L119" t="s">
        <v>162</v>
      </c>
      <c r="M119">
        <v>167.74</v>
      </c>
      <c r="N119">
        <v>8.4379539167173938</v>
      </c>
      <c r="O119">
        <v>0.05</v>
      </c>
      <c r="Q119">
        <v>0.56399999999999995</v>
      </c>
    </row>
    <row r="120" spans="4:17">
      <c r="D120" t="s">
        <v>167</v>
      </c>
      <c r="E120">
        <v>167.1</v>
      </c>
      <c r="L120" t="s">
        <v>167</v>
      </c>
      <c r="M120">
        <v>166.9</v>
      </c>
      <c r="N120">
        <v>9.6598057896046008</v>
      </c>
      <c r="O120">
        <v>0.22</v>
      </c>
      <c r="Q120">
        <v>0.24</v>
      </c>
    </row>
    <row r="121" spans="4:17">
      <c r="D121" t="s">
        <v>140</v>
      </c>
      <c r="E121">
        <v>181.61039999999997</v>
      </c>
      <c r="L121" t="s">
        <v>140</v>
      </c>
      <c r="M121">
        <v>181.6</v>
      </c>
      <c r="N121">
        <v>12.051808313578411</v>
      </c>
      <c r="O121">
        <v>0.03</v>
      </c>
      <c r="Q121">
        <v>2.0099999999999998</v>
      </c>
    </row>
    <row r="122" spans="4:17">
      <c r="D122" t="s">
        <v>165</v>
      </c>
      <c r="E122">
        <v>149.80000000000001</v>
      </c>
      <c r="L122" t="s">
        <v>165</v>
      </c>
      <c r="M122">
        <v>149.69999999999999</v>
      </c>
      <c r="N122">
        <v>81.960495041390061</v>
      </c>
      <c r="O122">
        <v>0.04</v>
      </c>
      <c r="Q122">
        <v>1.7330000000000001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11:AH12"/>
  <sheetViews>
    <sheetView topLeftCell="D1" zoomScale="85" zoomScaleNormal="85" workbookViewId="0">
      <selection activeCell="U11" sqref="U11:AH11"/>
    </sheetView>
  </sheetViews>
  <sheetFormatPr defaultRowHeight="12.75"/>
  <sheetData>
    <row r="11" spans="5:34"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</row>
    <row r="12" spans="5:34">
      <c r="K12" t="s">
        <v>221</v>
      </c>
      <c r="L12" t="s">
        <v>221</v>
      </c>
      <c r="M12" t="s">
        <v>221</v>
      </c>
      <c r="N12" t="s">
        <v>221</v>
      </c>
      <c r="O12" t="s">
        <v>221</v>
      </c>
      <c r="P12" t="s">
        <v>221</v>
      </c>
      <c r="Q12" t="s">
        <v>221</v>
      </c>
      <c r="R12" t="s">
        <v>221</v>
      </c>
      <c r="S12" t="s">
        <v>221</v>
      </c>
      <c r="T12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ТР нагн КОА. </vt:lpstr>
      <vt:lpstr>ТР доб КОА </vt:lpstr>
      <vt:lpstr>Нагнетательные</vt:lpstr>
      <vt:lpstr>Лист1</vt:lpstr>
      <vt:lpstr>Лист2</vt:lpstr>
      <vt:lpstr>Лист3</vt:lpstr>
      <vt:lpstr>'ТР доб КОА '!Заголовки_для_печати</vt:lpstr>
      <vt:lpstr>'ТР доб КОА '!Область_печати</vt:lpstr>
      <vt:lpstr>'ТР нагн КОА. '!Область_печати</vt:lpstr>
    </vt:vector>
  </TitlesOfParts>
  <Company>JSC "Turgai-Petroleum"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LUtebayeva</dc:creator>
  <cp:lastModifiedBy>User</cp:lastModifiedBy>
  <cp:lastPrinted>2023-07-01T11:18:17Z</cp:lastPrinted>
  <dcterms:created xsi:type="dcterms:W3CDTF">2009-04-15T12:36:03Z</dcterms:created>
  <dcterms:modified xsi:type="dcterms:W3CDTF">2023-07-03T12:14:40Z</dcterms:modified>
</cp:coreProperties>
</file>