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3_ncr:1_{2BC85A87-7104-4682-9525-F22BDC53B3C1}" xr6:coauthVersionLast="34" xr6:coauthVersionMax="34" xr10:uidLastSave="{00000000-0000-0000-0000-000000000000}"/>
  <bookViews>
    <workbookView xWindow="0" yWindow="0" windowWidth="22260" windowHeight="12650" xr2:uid="{00000000-000D-0000-FFFF-FFFF00000000}"/>
  </bookViews>
  <sheets>
    <sheet name="Sheet1" sheetId="1" r:id="rId1"/>
    <sheet name="【参考】申告書B_第一表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0" i="1" l="1"/>
  <c r="E17" i="1"/>
  <c r="E15" i="1"/>
  <c r="E14" i="1"/>
  <c r="E26" i="1"/>
  <c r="E62" i="1" l="1"/>
  <c r="E16" i="1"/>
  <c r="D82" i="1"/>
  <c r="E59" i="1"/>
  <c r="E58" i="1"/>
  <c r="E55" i="1"/>
  <c r="E54" i="1"/>
  <c r="E53" i="1"/>
  <c r="E52" i="1"/>
  <c r="E44" i="1"/>
  <c r="E42" i="1"/>
  <c r="E41" i="1"/>
  <c r="E38" i="1"/>
  <c r="E37" i="1"/>
  <c r="E25" i="1"/>
  <c r="E24" i="1"/>
  <c r="E43" i="1"/>
  <c r="E32" i="1"/>
  <c r="E33" i="1"/>
  <c r="E35" i="1"/>
  <c r="E34" i="1"/>
  <c r="E31" i="1"/>
  <c r="E39" i="1" l="1"/>
  <c r="E36" i="1"/>
  <c r="E9" i="1"/>
  <c r="E12" i="1"/>
  <c r="E11" i="1"/>
  <c r="E10" i="1"/>
  <c r="E8" i="1"/>
  <c r="E7" i="1"/>
  <c r="E6" i="1"/>
  <c r="E5" i="1"/>
  <c r="E4" i="1"/>
  <c r="E19" i="1"/>
  <c r="E18" i="1"/>
  <c r="E20" i="1" l="1"/>
  <c r="E29" i="1"/>
  <c r="E51" i="1" l="1"/>
  <c r="E63" i="1"/>
  <c r="E21" i="1" s="1"/>
  <c r="E30" i="1"/>
  <c r="E23" i="1"/>
  <c r="E3" i="1"/>
  <c r="E28" i="1" l="1"/>
  <c r="E27" i="1" s="1"/>
  <c r="E46" i="1" l="1"/>
  <c r="E48" i="1" s="1"/>
  <c r="E50" i="1"/>
  <c r="E49" i="1"/>
  <c r="E56" i="1" l="1"/>
  <c r="E57" i="1" s="1"/>
  <c r="E60" i="1" s="1"/>
  <c r="E65" i="1" s="1"/>
  <c r="D67" i="1" s="1"/>
</calcChain>
</file>

<file path=xl/sharedStrings.xml><?xml version="1.0" encoding="utf-8"?>
<sst xmlns="http://schemas.openxmlformats.org/spreadsheetml/2006/main" count="120" uniqueCount="109">
  <si>
    <t>事業収入</t>
    <rPh sb="0" eb="2">
      <t>ジギョウ</t>
    </rPh>
    <rPh sb="2" eb="4">
      <t>シュウニュウ</t>
    </rPh>
    <phoneticPr fontId="2"/>
  </si>
  <si>
    <t>所得金額</t>
    <rPh sb="0" eb="2">
      <t>ショトク</t>
    </rPh>
    <rPh sb="2" eb="4">
      <t>キンガク</t>
    </rPh>
    <phoneticPr fontId="2"/>
  </si>
  <si>
    <t>申告種類</t>
    <rPh sb="0" eb="2">
      <t>シンコク</t>
    </rPh>
    <rPh sb="2" eb="4">
      <t>シュルイ</t>
    </rPh>
    <phoneticPr fontId="2"/>
  </si>
  <si>
    <t>控除金額</t>
    <rPh sb="0" eb="2">
      <t>コウジョ</t>
    </rPh>
    <rPh sb="2" eb="4">
      <t>キンガク</t>
    </rPh>
    <phoneticPr fontId="2"/>
  </si>
  <si>
    <t>社会保険料</t>
    <rPh sb="0" eb="2">
      <t>シャカイ</t>
    </rPh>
    <rPh sb="2" eb="5">
      <t>ホケンリョウ</t>
    </rPh>
    <phoneticPr fontId="2"/>
  </si>
  <si>
    <t>小規模共済</t>
    <rPh sb="0" eb="3">
      <t>ショウキボ</t>
    </rPh>
    <rPh sb="3" eb="5">
      <t>キョウサイ</t>
    </rPh>
    <phoneticPr fontId="2"/>
  </si>
  <si>
    <t>基礎控除</t>
    <rPh sb="0" eb="2">
      <t>キソ</t>
    </rPh>
    <rPh sb="2" eb="4">
      <t>コウジョ</t>
    </rPh>
    <phoneticPr fontId="2"/>
  </si>
  <si>
    <t>合計</t>
    <rPh sb="0" eb="2">
      <t>ゴウケイ</t>
    </rPh>
    <phoneticPr fontId="2"/>
  </si>
  <si>
    <t>税金計算</t>
    <rPh sb="0" eb="2">
      <t>ゼイキン</t>
    </rPh>
    <rPh sb="2" eb="4">
      <t>ケイサン</t>
    </rPh>
    <phoneticPr fontId="2"/>
  </si>
  <si>
    <t>課税される所得金額</t>
    <rPh sb="0" eb="2">
      <t>カゼイ</t>
    </rPh>
    <rPh sb="5" eb="7">
      <t>ショトク</t>
    </rPh>
    <rPh sb="7" eb="9">
      <t>キンガク</t>
    </rPh>
    <phoneticPr fontId="2"/>
  </si>
  <si>
    <t>↑に対する税額</t>
    <rPh sb="2" eb="3">
      <t>タイ</t>
    </rPh>
    <rPh sb="5" eb="7">
      <t>ゼイガク</t>
    </rPh>
    <phoneticPr fontId="2"/>
  </si>
  <si>
    <t>所得税及び復興特別所得税額</t>
    <rPh sb="0" eb="3">
      <t>ショトクゼイ</t>
    </rPh>
    <rPh sb="3" eb="4">
      <t>オヨ</t>
    </rPh>
    <rPh sb="5" eb="7">
      <t>フッコウ</t>
    </rPh>
    <rPh sb="7" eb="9">
      <t>トクベツ</t>
    </rPh>
    <rPh sb="9" eb="12">
      <t>ショトクゼイ</t>
    </rPh>
    <rPh sb="12" eb="13">
      <t>ガク</t>
    </rPh>
    <phoneticPr fontId="2"/>
  </si>
  <si>
    <t>納める税金</t>
    <rPh sb="0" eb="1">
      <t>オサ</t>
    </rPh>
    <rPh sb="3" eb="5">
      <t>ゼイキン</t>
    </rPh>
    <phoneticPr fontId="2"/>
  </si>
  <si>
    <t>大項目</t>
    <rPh sb="0" eb="3">
      <t>ダイコウモク</t>
    </rPh>
    <phoneticPr fontId="2"/>
  </si>
  <si>
    <t>中項目</t>
    <rPh sb="0" eb="1">
      <t>チュウ</t>
    </rPh>
    <rPh sb="1" eb="3">
      <t>コウモク</t>
    </rPh>
    <phoneticPr fontId="2"/>
  </si>
  <si>
    <t>生値（純粋な金額）</t>
    <rPh sb="0" eb="1">
      <t>ナマ</t>
    </rPh>
    <rPh sb="1" eb="2">
      <t>アタイ</t>
    </rPh>
    <rPh sb="3" eb="5">
      <t>ジュンスイ</t>
    </rPh>
    <rPh sb="6" eb="8">
      <t>キンガク</t>
    </rPh>
    <phoneticPr fontId="2"/>
  </si>
  <si>
    <t>「第一表」記載額（＝計算後の値）</t>
    <rPh sb="1" eb="2">
      <t>ダイ</t>
    </rPh>
    <rPh sb="2" eb="4">
      <t>イチヒョウ</t>
    </rPh>
    <rPh sb="5" eb="7">
      <t>キサイ</t>
    </rPh>
    <rPh sb="7" eb="8">
      <t>ガク</t>
    </rPh>
    <rPh sb="10" eb="12">
      <t>ケイサン</t>
    </rPh>
    <rPh sb="12" eb="13">
      <t>ゴ</t>
    </rPh>
    <rPh sb="14" eb="15">
      <t>アタイ</t>
    </rPh>
    <phoneticPr fontId="2"/>
  </si>
  <si>
    <t>青色申告</t>
  </si>
  <si>
    <t>介護医療保険</t>
    <rPh sb="0" eb="2">
      <t>カイゴ</t>
    </rPh>
    <rPh sb="2" eb="4">
      <t>イリョウ</t>
    </rPh>
    <rPh sb="4" eb="6">
      <t>ホケン</t>
    </rPh>
    <phoneticPr fontId="2"/>
  </si>
  <si>
    <t>備考</t>
    <rPh sb="0" eb="2">
      <t>ビコウ</t>
    </rPh>
    <phoneticPr fontId="2"/>
  </si>
  <si>
    <t>障害者</t>
  </si>
  <si>
    <t>38万円固定</t>
    <rPh sb="2" eb="3">
      <t>マン</t>
    </rPh>
    <rPh sb="3" eb="4">
      <t>エン</t>
    </rPh>
    <rPh sb="4" eb="6">
      <t>コテイ</t>
    </rPh>
    <phoneticPr fontId="2"/>
  </si>
  <si>
    <t>収入金額等</t>
    <rPh sb="0" eb="2">
      <t>シュウニュウ</t>
    </rPh>
    <rPh sb="2" eb="4">
      <t>キンガク</t>
    </rPh>
    <rPh sb="4" eb="5">
      <t>ナド</t>
    </rPh>
    <phoneticPr fontId="2"/>
  </si>
  <si>
    <t>不動産</t>
    <rPh sb="0" eb="3">
      <t>フドウサン</t>
    </rPh>
    <phoneticPr fontId="2"/>
  </si>
  <si>
    <t>利子</t>
    <rPh sb="0" eb="2">
      <t>リシ</t>
    </rPh>
    <phoneticPr fontId="2"/>
  </si>
  <si>
    <t>配当</t>
    <rPh sb="0" eb="2">
      <t>ハイトウ</t>
    </rPh>
    <phoneticPr fontId="2"/>
  </si>
  <si>
    <t>給与</t>
    <rPh sb="0" eb="2">
      <t>キュウヨ</t>
    </rPh>
    <phoneticPr fontId="2"/>
  </si>
  <si>
    <t>雑</t>
    <rPh sb="0" eb="1">
      <t>ザツ</t>
    </rPh>
    <phoneticPr fontId="2"/>
  </si>
  <si>
    <t>雑(公的年金)</t>
    <rPh sb="0" eb="1">
      <t>ザツ</t>
    </rPh>
    <rPh sb="2" eb="4">
      <t>コウテキ</t>
    </rPh>
    <rPh sb="4" eb="6">
      <t>ネンキン</t>
    </rPh>
    <phoneticPr fontId="2"/>
  </si>
  <si>
    <t>雑(その他)</t>
    <rPh sb="0" eb="1">
      <t>ザツ</t>
    </rPh>
    <rPh sb="4" eb="5">
      <t>タ</t>
    </rPh>
    <phoneticPr fontId="2"/>
  </si>
  <si>
    <t>総合譲渡(短期)</t>
    <rPh sb="0" eb="2">
      <t>ソウゴウ</t>
    </rPh>
    <rPh sb="2" eb="4">
      <t>ジョウト</t>
    </rPh>
    <rPh sb="5" eb="7">
      <t>タンキ</t>
    </rPh>
    <phoneticPr fontId="2"/>
  </si>
  <si>
    <t>総合譲渡(長期)</t>
    <rPh sb="0" eb="2">
      <t>ソウゴウ</t>
    </rPh>
    <rPh sb="2" eb="4">
      <t>ジョウト</t>
    </rPh>
    <rPh sb="5" eb="7">
      <t>チョウキ</t>
    </rPh>
    <phoneticPr fontId="2"/>
  </si>
  <si>
    <t>一時</t>
    <rPh sb="0" eb="2">
      <t>イチジ</t>
    </rPh>
    <phoneticPr fontId="2"/>
  </si>
  <si>
    <t>事業</t>
    <rPh sb="0" eb="2">
      <t>ジギョウ</t>
    </rPh>
    <phoneticPr fontId="2"/>
  </si>
  <si>
    <t>総合譲渡・一時</t>
    <rPh sb="0" eb="2">
      <t>ソウゴウ</t>
    </rPh>
    <rPh sb="2" eb="4">
      <t>ジョウト</t>
    </rPh>
    <rPh sb="5" eb="7">
      <t>イチジ</t>
    </rPh>
    <phoneticPr fontId="2"/>
  </si>
  <si>
    <t>所得金額合計</t>
    <rPh sb="0" eb="2">
      <t>ショトク</t>
    </rPh>
    <rPh sb="2" eb="4">
      <t>キンガク</t>
    </rPh>
    <rPh sb="4" eb="6">
      <t>ゴウケイ</t>
    </rPh>
    <phoneticPr fontId="2"/>
  </si>
  <si>
    <t>寄付金控除</t>
    <rPh sb="0" eb="3">
      <t>キフキン</t>
    </rPh>
    <rPh sb="3" eb="5">
      <t>コウジョ</t>
    </rPh>
    <phoneticPr fontId="2"/>
  </si>
  <si>
    <t>寡婦・寡夫</t>
    <rPh sb="0" eb="2">
      <t>カフ</t>
    </rPh>
    <rPh sb="3" eb="5">
      <t>カフ</t>
    </rPh>
    <phoneticPr fontId="2"/>
  </si>
  <si>
    <t>勤労学生・障害者控除</t>
    <rPh sb="0" eb="2">
      <t>キンロウ</t>
    </rPh>
    <rPh sb="2" eb="4">
      <t>ガクセイ</t>
    </rPh>
    <rPh sb="5" eb="7">
      <t>ショウガイ</t>
    </rPh>
    <rPh sb="7" eb="8">
      <t>シャ</t>
    </rPh>
    <rPh sb="8" eb="10">
      <t>コウジョ</t>
    </rPh>
    <phoneticPr fontId="2"/>
  </si>
  <si>
    <t>配偶者(特別)控除</t>
    <rPh sb="0" eb="3">
      <t>ハイグウシャ</t>
    </rPh>
    <rPh sb="4" eb="6">
      <t>トクベツ</t>
    </rPh>
    <rPh sb="7" eb="9">
      <t>コウジョ</t>
    </rPh>
    <phoneticPr fontId="2"/>
  </si>
  <si>
    <t>扶養控除</t>
    <rPh sb="0" eb="2">
      <t>フヨウ</t>
    </rPh>
    <rPh sb="2" eb="4">
      <t>コウジョ</t>
    </rPh>
    <phoneticPr fontId="2"/>
  </si>
  <si>
    <t>その他</t>
    <rPh sb="2" eb="3">
      <t>タ</t>
    </rPh>
    <phoneticPr fontId="2"/>
  </si>
  <si>
    <t>配偶者の所得合計</t>
    <rPh sb="0" eb="3">
      <t>ハイグウシャ</t>
    </rPh>
    <rPh sb="4" eb="6">
      <t>ショトク</t>
    </rPh>
    <rPh sb="6" eb="8">
      <t>ゴウケイ</t>
    </rPh>
    <phoneticPr fontId="2"/>
  </si>
  <si>
    <t>■ふるさと納税履歴(今年分)</t>
    <rPh sb="5" eb="7">
      <t>ノウゼイ</t>
    </rPh>
    <rPh sb="7" eb="9">
      <t>リレキ</t>
    </rPh>
    <rPh sb="10" eb="12">
      <t>コトシ</t>
    </rPh>
    <rPh sb="12" eb="13">
      <t>ブン</t>
    </rPh>
    <rPh sb="13" eb="14">
      <t>ネンブン</t>
    </rPh>
    <phoneticPr fontId="2"/>
  </si>
  <si>
    <t>年月日</t>
    <rPh sb="0" eb="3">
      <t>ネンガッピ</t>
    </rPh>
    <phoneticPr fontId="2"/>
  </si>
  <si>
    <t>返礼品</t>
    <rPh sb="0" eb="2">
      <t>ヘンレイ</t>
    </rPh>
    <rPh sb="2" eb="3">
      <t>ヒン</t>
    </rPh>
    <phoneticPr fontId="2"/>
  </si>
  <si>
    <t>納税額</t>
    <rPh sb="0" eb="2">
      <t>ノウゼイ</t>
    </rPh>
    <rPh sb="2" eb="3">
      <t>ガク</t>
    </rPh>
    <phoneticPr fontId="2"/>
  </si>
  <si>
    <t>納税先(地方自治体)</t>
    <rPh sb="0" eb="2">
      <t>ノウゼイ</t>
    </rPh>
    <rPh sb="2" eb="3">
      <t>サキ</t>
    </rPh>
    <rPh sb="4" eb="6">
      <t>チホウ</t>
    </rPh>
    <rPh sb="6" eb="9">
      <t>ジチタイ</t>
    </rPh>
    <phoneticPr fontId="2"/>
  </si>
  <si>
    <t>雑損控除(基本額)</t>
    <rPh sb="0" eb="2">
      <t>ザッソン</t>
    </rPh>
    <rPh sb="2" eb="4">
      <t>コウジョ</t>
    </rPh>
    <rPh sb="5" eb="7">
      <t>キホン</t>
    </rPh>
    <rPh sb="7" eb="8">
      <t>ガク</t>
    </rPh>
    <phoneticPr fontId="2"/>
  </si>
  <si>
    <t>雑損控除(災害関連)</t>
    <rPh sb="0" eb="2">
      <t>ザッソン</t>
    </rPh>
    <rPh sb="2" eb="4">
      <t>コウジョ</t>
    </rPh>
    <rPh sb="5" eb="7">
      <t>サイガイ</t>
    </rPh>
    <rPh sb="7" eb="9">
      <t>カンレン</t>
    </rPh>
    <phoneticPr fontId="2"/>
  </si>
  <si>
    <t>「雑損控除(基本額)」のうち、災害関連の支出</t>
    <rPh sb="15" eb="17">
      <t>サイガイ</t>
    </rPh>
    <rPh sb="17" eb="19">
      <t>カンレン</t>
    </rPh>
    <rPh sb="20" eb="22">
      <t>シシュツ</t>
    </rPh>
    <phoneticPr fontId="2"/>
  </si>
  <si>
    <t>雑損控除(退職及び山林所得)</t>
    <rPh sb="0" eb="2">
      <t>ザッソン</t>
    </rPh>
    <rPh sb="2" eb="4">
      <t>コウジョ</t>
    </rPh>
    <rPh sb="5" eb="7">
      <t>タイショク</t>
    </rPh>
    <rPh sb="7" eb="8">
      <t>オヨ</t>
    </rPh>
    <rPh sb="9" eb="11">
      <t>サンリン</t>
    </rPh>
    <rPh sb="11" eb="13">
      <t>ショトク</t>
    </rPh>
    <phoneticPr fontId="2"/>
  </si>
  <si>
    <t>雑損控除(合計)</t>
    <rPh sb="0" eb="2">
      <t>ザッソン</t>
    </rPh>
    <rPh sb="2" eb="4">
      <t>コウジョ</t>
    </rPh>
    <rPh sb="5" eb="7">
      <t>ゴウケイ</t>
    </rPh>
    <phoneticPr fontId="2"/>
  </si>
  <si>
    <t>最終的な「雑損控除」の計算結果</t>
    <rPh sb="0" eb="3">
      <t>サイシュウテキ</t>
    </rPh>
    <rPh sb="5" eb="7">
      <t>ザッソン</t>
    </rPh>
    <rPh sb="7" eb="9">
      <t>コウジョ</t>
    </rPh>
    <rPh sb="11" eb="13">
      <t>ケイサン</t>
    </rPh>
    <rPh sb="13" eb="15">
      <t>ケッカ</t>
    </rPh>
    <phoneticPr fontId="2"/>
  </si>
  <si>
    <t>国民健康・社会保険・国民年金・厚生年金等の支払額の合計</t>
    <rPh sb="0" eb="2">
      <t>コクミン</t>
    </rPh>
    <rPh sb="2" eb="4">
      <t>ケンコウ</t>
    </rPh>
    <rPh sb="5" eb="7">
      <t>シャカイ</t>
    </rPh>
    <rPh sb="7" eb="9">
      <t>ホケン</t>
    </rPh>
    <rPh sb="10" eb="12">
      <t>コクミン</t>
    </rPh>
    <rPh sb="12" eb="14">
      <t>ネンキン</t>
    </rPh>
    <rPh sb="15" eb="17">
      <t>コウセイ</t>
    </rPh>
    <rPh sb="17" eb="19">
      <t>ネンキン</t>
    </rPh>
    <rPh sb="19" eb="20">
      <t>ナド</t>
    </rPh>
    <rPh sb="21" eb="23">
      <t>シハライ</t>
    </rPh>
    <rPh sb="23" eb="24">
      <t>ガク</t>
    </rPh>
    <rPh sb="25" eb="27">
      <t>ゴウケイ</t>
    </rPh>
    <phoneticPr fontId="2"/>
  </si>
  <si>
    <t>小規模共済への支払掛金の合計</t>
    <rPh sb="0" eb="3">
      <t>ショウキボ</t>
    </rPh>
    <rPh sb="3" eb="5">
      <t>キョウサイ</t>
    </rPh>
    <rPh sb="7" eb="9">
      <t>シハライ</t>
    </rPh>
    <rPh sb="9" eb="10">
      <t>カ</t>
    </rPh>
    <rPh sb="10" eb="11">
      <t>キン</t>
    </rPh>
    <rPh sb="12" eb="14">
      <t>ゴウケイ</t>
    </rPh>
    <phoneticPr fontId="2"/>
  </si>
  <si>
    <t>医療費控除</t>
    <rPh sb="0" eb="3">
      <t>イリョウヒ</t>
    </rPh>
    <rPh sb="3" eb="5">
      <t>コウジョ</t>
    </rPh>
    <phoneticPr fontId="2"/>
  </si>
  <si>
    <t>生命保険(旧)</t>
    <rPh sb="0" eb="2">
      <t>セイメイ</t>
    </rPh>
    <rPh sb="2" eb="4">
      <t>ホケン</t>
    </rPh>
    <rPh sb="5" eb="6">
      <t>キュウ</t>
    </rPh>
    <phoneticPr fontId="2"/>
  </si>
  <si>
    <t>生命保険(新)</t>
    <rPh sb="5" eb="6">
      <t>シン</t>
    </rPh>
    <phoneticPr fontId="2"/>
  </si>
  <si>
    <t>個人年金保険(旧)</t>
    <rPh sb="0" eb="2">
      <t>コジン</t>
    </rPh>
    <rPh sb="2" eb="4">
      <t>ネンキン</t>
    </rPh>
    <rPh sb="4" eb="6">
      <t>ホケン</t>
    </rPh>
    <rPh sb="7" eb="8">
      <t>キュウ</t>
    </rPh>
    <phoneticPr fontId="2"/>
  </si>
  <si>
    <t>個人年金保険(新)</t>
    <rPh sb="0" eb="2">
      <t>コジン</t>
    </rPh>
    <rPh sb="2" eb="4">
      <t>ネンキン</t>
    </rPh>
    <rPh sb="7" eb="8">
      <t>シン</t>
    </rPh>
    <phoneticPr fontId="2"/>
  </si>
  <si>
    <t>生命保険料控除(合計)</t>
    <rPh sb="0" eb="2">
      <t>セイメイ</t>
    </rPh>
    <rPh sb="2" eb="4">
      <t>ホケン</t>
    </rPh>
    <rPh sb="4" eb="5">
      <t>リョウ</t>
    </rPh>
    <rPh sb="5" eb="7">
      <t>コウジョ</t>
    </rPh>
    <rPh sb="8" eb="10">
      <t>ゴウケイ</t>
    </rPh>
    <phoneticPr fontId="2"/>
  </si>
  <si>
    <t>平成23年以前に契約した生命保険の支払保険料</t>
    <rPh sb="0" eb="2">
      <t>ヘイセイ</t>
    </rPh>
    <rPh sb="4" eb="5">
      <t>ネン</t>
    </rPh>
    <rPh sb="5" eb="7">
      <t>イゼン</t>
    </rPh>
    <rPh sb="8" eb="10">
      <t>ケイヤク</t>
    </rPh>
    <rPh sb="12" eb="14">
      <t>セイメイ</t>
    </rPh>
    <rPh sb="14" eb="16">
      <t>ホケン</t>
    </rPh>
    <rPh sb="17" eb="19">
      <t>シハライ</t>
    </rPh>
    <rPh sb="19" eb="22">
      <t>ホケンリョウ</t>
    </rPh>
    <phoneticPr fontId="2"/>
  </si>
  <si>
    <t>平成24年以降に契約した生命保険の支払保険料</t>
    <rPh sb="0" eb="2">
      <t>ヘイセイ</t>
    </rPh>
    <rPh sb="4" eb="5">
      <t>ネン</t>
    </rPh>
    <rPh sb="5" eb="7">
      <t>イコウ</t>
    </rPh>
    <rPh sb="8" eb="10">
      <t>ケイヤク</t>
    </rPh>
    <rPh sb="12" eb="14">
      <t>セイメイ</t>
    </rPh>
    <rPh sb="14" eb="16">
      <t>ホケン</t>
    </rPh>
    <rPh sb="17" eb="19">
      <t>シハライ</t>
    </rPh>
    <rPh sb="19" eb="22">
      <t>ホケンリョウ</t>
    </rPh>
    <phoneticPr fontId="2"/>
  </si>
  <si>
    <t>平成23年以前に契約した個人年金保険の支払保険料</t>
    <rPh sb="0" eb="2">
      <t>ヘイセイ</t>
    </rPh>
    <rPh sb="4" eb="5">
      <t>ネン</t>
    </rPh>
    <rPh sb="5" eb="7">
      <t>イゼン</t>
    </rPh>
    <rPh sb="8" eb="10">
      <t>ケイヤク</t>
    </rPh>
    <rPh sb="12" eb="14">
      <t>コジン</t>
    </rPh>
    <rPh sb="14" eb="16">
      <t>ネンキン</t>
    </rPh>
    <rPh sb="16" eb="18">
      <t>ホケン</t>
    </rPh>
    <rPh sb="19" eb="21">
      <t>シハライ</t>
    </rPh>
    <rPh sb="21" eb="24">
      <t>ホケンリョウ</t>
    </rPh>
    <phoneticPr fontId="2"/>
  </si>
  <si>
    <t>平成24年以降に契約した個人年金保険の支払保険料</t>
    <rPh sb="0" eb="2">
      <t>ヘイセイ</t>
    </rPh>
    <rPh sb="4" eb="5">
      <t>ネン</t>
    </rPh>
    <rPh sb="5" eb="7">
      <t>イコウ</t>
    </rPh>
    <rPh sb="8" eb="10">
      <t>ケイヤク</t>
    </rPh>
    <rPh sb="12" eb="14">
      <t>コジン</t>
    </rPh>
    <rPh sb="14" eb="16">
      <t>ネンキン</t>
    </rPh>
    <rPh sb="16" eb="18">
      <t>ホケン</t>
    </rPh>
    <rPh sb="19" eb="21">
      <t>シハライ</t>
    </rPh>
    <rPh sb="21" eb="24">
      <t>ホケンリョウ</t>
    </rPh>
    <phoneticPr fontId="2"/>
  </si>
  <si>
    <t>介護・及び医療保険の保険料</t>
    <rPh sb="0" eb="2">
      <t>カイゴ</t>
    </rPh>
    <rPh sb="3" eb="4">
      <t>オヨ</t>
    </rPh>
    <rPh sb="5" eb="7">
      <t>イリョウ</t>
    </rPh>
    <rPh sb="7" eb="9">
      <t>ホケン</t>
    </rPh>
    <rPh sb="10" eb="13">
      <t>ホケンリョウ</t>
    </rPh>
    <phoneticPr fontId="2"/>
  </si>
  <si>
    <t>最終的な「生命保険料控除」の計算結果</t>
    <rPh sb="0" eb="3">
      <t>サイシュウテキ</t>
    </rPh>
    <rPh sb="5" eb="7">
      <t>セイメイ</t>
    </rPh>
    <rPh sb="7" eb="9">
      <t>ホケン</t>
    </rPh>
    <rPh sb="9" eb="10">
      <t>リョウ</t>
    </rPh>
    <phoneticPr fontId="2"/>
  </si>
  <si>
    <t>旧長期損害保険</t>
    <rPh sb="0" eb="1">
      <t>キュウ</t>
    </rPh>
    <rPh sb="1" eb="3">
      <t>チョウキ</t>
    </rPh>
    <rPh sb="3" eb="5">
      <t>ソンガイ</t>
    </rPh>
    <rPh sb="5" eb="7">
      <t>ホケン</t>
    </rPh>
    <phoneticPr fontId="2"/>
  </si>
  <si>
    <t>地震保険料控除(合計)</t>
    <rPh sb="0" eb="2">
      <t>ジシン</t>
    </rPh>
    <rPh sb="2" eb="5">
      <t>ホケンリョウ</t>
    </rPh>
    <rPh sb="5" eb="7">
      <t>コウジョ</t>
    </rPh>
    <rPh sb="8" eb="10">
      <t>ゴウケイ</t>
    </rPh>
    <phoneticPr fontId="2"/>
  </si>
  <si>
    <t>地震保険料</t>
    <rPh sb="0" eb="2">
      <t>ジシン</t>
    </rPh>
    <rPh sb="2" eb="4">
      <t>ホケン</t>
    </rPh>
    <rPh sb="4" eb="5">
      <t>リョウ</t>
    </rPh>
    <phoneticPr fontId="2"/>
  </si>
  <si>
    <t>なし</t>
  </si>
  <si>
    <t>扶養控除の合計を記入</t>
    <rPh sb="0" eb="2">
      <t>フヨウ</t>
    </rPh>
    <rPh sb="2" eb="4">
      <t>コウジョ</t>
    </rPh>
    <rPh sb="5" eb="7">
      <t>ゴウケイ</t>
    </rPh>
    <rPh sb="8" eb="10">
      <t>キニュウ</t>
    </rPh>
    <phoneticPr fontId="2"/>
  </si>
  <si>
    <t>地震保険の支払保険料</t>
    <rPh sb="0" eb="2">
      <t>ジシン</t>
    </rPh>
    <rPh sb="2" eb="4">
      <t>ホケン</t>
    </rPh>
    <rPh sb="5" eb="7">
      <t>シハライ</t>
    </rPh>
    <rPh sb="7" eb="10">
      <t>ホケンリョウ</t>
    </rPh>
    <phoneticPr fontId="2"/>
  </si>
  <si>
    <t>旧長期損害保険の支払保険料</t>
    <rPh sb="0" eb="1">
      <t>キュウ</t>
    </rPh>
    <rPh sb="1" eb="3">
      <t>チョウキ</t>
    </rPh>
    <rPh sb="3" eb="5">
      <t>ソンガイ</t>
    </rPh>
    <rPh sb="5" eb="7">
      <t>ホケン</t>
    </rPh>
    <rPh sb="8" eb="10">
      <t>シハライ</t>
    </rPh>
    <rPh sb="10" eb="13">
      <t>ホケンリョウ</t>
    </rPh>
    <phoneticPr fontId="2"/>
  </si>
  <si>
    <t>最終的な「地震保険料控除」の金額</t>
    <rPh sb="0" eb="3">
      <t>サイシュウテキ</t>
    </rPh>
    <rPh sb="5" eb="7">
      <t>ジシン</t>
    </rPh>
    <rPh sb="7" eb="10">
      <t>ホケンリョウ</t>
    </rPh>
    <rPh sb="10" eb="12">
      <t>コウジョ</t>
    </rPh>
    <rPh sb="14" eb="16">
      <t>キンガク</t>
    </rPh>
    <phoneticPr fontId="2"/>
  </si>
  <si>
    <t>「寡夫(寡婦)」による控除</t>
    <rPh sb="1" eb="3">
      <t>カフ</t>
    </rPh>
    <rPh sb="4" eb="6">
      <t>カフ</t>
    </rPh>
    <rPh sb="11" eb="13">
      <t>コウジョ</t>
    </rPh>
    <phoneticPr fontId="2"/>
  </si>
  <si>
    <t>「障害者」区分による控除(「勤労学生」は含んでません)</t>
    <rPh sb="1" eb="4">
      <t>ショウガイシャ</t>
    </rPh>
    <rPh sb="5" eb="7">
      <t>クブン</t>
    </rPh>
    <rPh sb="10" eb="12">
      <t>コウジョ</t>
    </rPh>
    <rPh sb="14" eb="16">
      <t>キンロウ</t>
    </rPh>
    <rPh sb="16" eb="18">
      <t>ガクセイ</t>
    </rPh>
    <rPh sb="20" eb="21">
      <t>フク</t>
    </rPh>
    <phoneticPr fontId="2"/>
  </si>
  <si>
    <t>「配偶者の合計所得」から自動計算されます。</t>
    <rPh sb="1" eb="4">
      <t>ハイグウシャ</t>
    </rPh>
    <rPh sb="5" eb="7">
      <t>ゴウケイ</t>
    </rPh>
    <rPh sb="7" eb="9">
      <t>ショトク</t>
    </rPh>
    <rPh sb="12" eb="14">
      <t>ジドウ</t>
    </rPh>
    <rPh sb="14" eb="16">
      <t>ケイサン</t>
    </rPh>
    <phoneticPr fontId="2"/>
  </si>
  <si>
    <t>任意控除</t>
    <rPh sb="0" eb="2">
      <t>ニンイ</t>
    </rPh>
    <rPh sb="2" eb="4">
      <t>コウジョ</t>
    </rPh>
    <phoneticPr fontId="2"/>
  </si>
  <si>
    <t>配当控除</t>
    <rPh sb="0" eb="2">
      <t>ハイトウ</t>
    </rPh>
    <rPh sb="2" eb="4">
      <t>コウジョ</t>
    </rPh>
    <phoneticPr fontId="2"/>
  </si>
  <si>
    <t>「所得金額合計」及び「控除金額合計」から自動計算されます。</t>
    <rPh sb="1" eb="3">
      <t>ショトク</t>
    </rPh>
    <rPh sb="3" eb="5">
      <t>キンガク</t>
    </rPh>
    <rPh sb="5" eb="7">
      <t>ゴウケイ</t>
    </rPh>
    <rPh sb="8" eb="9">
      <t>オヨ</t>
    </rPh>
    <rPh sb="11" eb="13">
      <t>コウジョ</t>
    </rPh>
    <rPh sb="13" eb="15">
      <t>キンガク</t>
    </rPh>
    <rPh sb="15" eb="17">
      <t>ゴウケイ</t>
    </rPh>
    <rPh sb="20" eb="22">
      <t>ジドウ</t>
    </rPh>
    <rPh sb="22" eb="24">
      <t>ケイサン</t>
    </rPh>
    <phoneticPr fontId="2"/>
  </si>
  <si>
    <t>課税される所得金額」」から自動計算されます。</t>
    <rPh sb="0" eb="2">
      <t>カゼイ</t>
    </rPh>
    <rPh sb="5" eb="7">
      <t>ショトク</t>
    </rPh>
    <rPh sb="7" eb="9">
      <t>キンガク</t>
    </rPh>
    <rPh sb="13" eb="15">
      <t>ジドウ</t>
    </rPh>
    <rPh sb="15" eb="17">
      <t>ケイサン</t>
    </rPh>
    <phoneticPr fontId="2"/>
  </si>
  <si>
    <t>「所得金額(配当)」及び「課税される所得金額」から自動計算されます。</t>
    <rPh sb="1" eb="3">
      <t>ショトク</t>
    </rPh>
    <rPh sb="3" eb="5">
      <t>キンガク</t>
    </rPh>
    <rPh sb="6" eb="8">
      <t>ハイトウ</t>
    </rPh>
    <rPh sb="10" eb="11">
      <t>オヨ</t>
    </rPh>
    <rPh sb="13" eb="15">
      <t>カゼイ</t>
    </rPh>
    <rPh sb="18" eb="20">
      <t>ショトク</t>
    </rPh>
    <rPh sb="20" eb="22">
      <t>キンガク</t>
    </rPh>
    <rPh sb="25" eb="27">
      <t>ジドウ</t>
    </rPh>
    <rPh sb="27" eb="29">
      <t>ケイサン</t>
    </rPh>
    <phoneticPr fontId="2"/>
  </si>
  <si>
    <t>「申告書第一表」29の項目名が空白の箇所。あれば金額を記入。</t>
    <rPh sb="1" eb="4">
      <t>シンコクショ</t>
    </rPh>
    <rPh sb="4" eb="5">
      <t>ダイ</t>
    </rPh>
    <rPh sb="5" eb="7">
      <t>イッピョウ</t>
    </rPh>
    <rPh sb="11" eb="13">
      <t>コウモク</t>
    </rPh>
    <rPh sb="13" eb="14">
      <t>メイ</t>
    </rPh>
    <rPh sb="15" eb="17">
      <t>クウハク</t>
    </rPh>
    <rPh sb="18" eb="20">
      <t>カショ</t>
    </rPh>
    <rPh sb="24" eb="26">
      <t>キンガク</t>
    </rPh>
    <rPh sb="27" eb="29">
      <t>キニュウ</t>
    </rPh>
    <phoneticPr fontId="2"/>
  </si>
  <si>
    <t>住宅借入金</t>
    <rPh sb="0" eb="2">
      <t>ジュウタク</t>
    </rPh>
    <rPh sb="2" eb="4">
      <t>カリイレ</t>
    </rPh>
    <rPh sb="4" eb="5">
      <t>キン</t>
    </rPh>
    <phoneticPr fontId="2"/>
  </si>
  <si>
    <t>各種寄付等</t>
    <rPh sb="0" eb="2">
      <t>カクシュ</t>
    </rPh>
    <rPh sb="2" eb="4">
      <t>キフ</t>
    </rPh>
    <rPh sb="4" eb="5">
      <t>ナド</t>
    </rPh>
    <phoneticPr fontId="2"/>
  </si>
  <si>
    <t>住宅改修等</t>
    <rPh sb="0" eb="2">
      <t>ジュウタク</t>
    </rPh>
    <rPh sb="2" eb="4">
      <t>カイシュウ</t>
    </rPh>
    <rPh sb="4" eb="5">
      <t>ナド</t>
    </rPh>
    <phoneticPr fontId="2"/>
  </si>
  <si>
    <t>差引所得税額</t>
    <rPh sb="0" eb="1">
      <t>サ</t>
    </rPh>
    <rPh sb="1" eb="2">
      <t>ヒ</t>
    </rPh>
    <rPh sb="2" eb="5">
      <t>ショトクゼイ</t>
    </rPh>
    <rPh sb="5" eb="6">
      <t>ガク</t>
    </rPh>
    <phoneticPr fontId="2"/>
  </si>
  <si>
    <t>災害減免額</t>
    <rPh sb="0" eb="2">
      <t>サイガイ</t>
    </rPh>
    <rPh sb="2" eb="4">
      <t>ゲンメン</t>
    </rPh>
    <rPh sb="4" eb="5">
      <t>ガク</t>
    </rPh>
    <phoneticPr fontId="2"/>
  </si>
  <si>
    <t>源泉徴収税額</t>
    <rPh sb="0" eb="2">
      <t>ゲンセン</t>
    </rPh>
    <rPh sb="2" eb="4">
      <t>チョウシュウ</t>
    </rPh>
    <rPh sb="4" eb="6">
      <t>ゼイガク</t>
    </rPh>
    <phoneticPr fontId="2"/>
  </si>
  <si>
    <t>合計申告納税額</t>
    <rPh sb="0" eb="2">
      <t>ゴウケイ</t>
    </rPh>
    <rPh sb="2" eb="4">
      <t>シンコク</t>
    </rPh>
    <rPh sb="4" eb="6">
      <t>ノウゼイ</t>
    </rPh>
    <rPh sb="6" eb="7">
      <t>ガク</t>
    </rPh>
    <phoneticPr fontId="2"/>
  </si>
  <si>
    <t>所得税・復興特別所得税の予定納税額</t>
    <rPh sb="0" eb="2">
      <t>ショトク</t>
    </rPh>
    <rPh sb="2" eb="3">
      <t>ゼイ</t>
    </rPh>
    <rPh sb="4" eb="6">
      <t>フッコウ</t>
    </rPh>
    <rPh sb="6" eb="8">
      <t>トクベツ</t>
    </rPh>
    <rPh sb="8" eb="11">
      <t>ショトクゼイ</t>
    </rPh>
    <rPh sb="12" eb="14">
      <t>ヨテイ</t>
    </rPh>
    <rPh sb="14" eb="16">
      <t>ノウゼイ</t>
    </rPh>
    <rPh sb="16" eb="17">
      <t>ガク</t>
    </rPh>
    <phoneticPr fontId="2"/>
  </si>
  <si>
    <t>使用可能残額：</t>
    <rPh sb="0" eb="2">
      <t>シヨウ</t>
    </rPh>
    <rPh sb="2" eb="4">
      <t>カノウ</t>
    </rPh>
    <rPh sb="4" eb="6">
      <t>ザンガク</t>
    </rPh>
    <phoneticPr fontId="2"/>
  </si>
  <si>
    <t>利子減額前の値</t>
    <rPh sb="0" eb="2">
      <t>リシ</t>
    </rPh>
    <rPh sb="2" eb="4">
      <t>ゲンガク</t>
    </rPh>
    <rPh sb="4" eb="5">
      <t>マエ</t>
    </rPh>
    <rPh sb="6" eb="7">
      <t>アタイ</t>
    </rPh>
    <phoneticPr fontId="2"/>
  </si>
  <si>
    <t>色々引かれる前の給与・賞与(=額面)</t>
    <rPh sb="0" eb="2">
      <t>イロイロ</t>
    </rPh>
    <rPh sb="2" eb="3">
      <t>ヒ</t>
    </rPh>
    <rPh sb="6" eb="7">
      <t>マエ</t>
    </rPh>
    <rPh sb="8" eb="10">
      <t>キュウヨ</t>
    </rPh>
    <rPh sb="11" eb="13">
      <t>ショウヨ</t>
    </rPh>
    <rPh sb="15" eb="17">
      <t>ガクメン</t>
    </rPh>
    <phoneticPr fontId="2"/>
  </si>
  <si>
    <t>収入から自動計算。</t>
    <rPh sb="0" eb="2">
      <t>シュウニュウ</t>
    </rPh>
    <rPh sb="4" eb="6">
      <t>ジドウ</t>
    </rPh>
    <rPh sb="6" eb="8">
      <t>ケイサン</t>
    </rPh>
    <phoneticPr fontId="2"/>
  </si>
  <si>
    <t>※障害年金は除く</t>
    <rPh sb="1" eb="3">
      <t>ショウガイ</t>
    </rPh>
    <rPh sb="3" eb="5">
      <t>ネンキン</t>
    </rPh>
    <rPh sb="6" eb="7">
      <t>ノゾ</t>
    </rPh>
    <phoneticPr fontId="2"/>
  </si>
  <si>
    <t>経費を引いた額</t>
    <rPh sb="0" eb="2">
      <t>ケイヒ</t>
    </rPh>
    <rPh sb="3" eb="4">
      <t>ヒ</t>
    </rPh>
    <rPh sb="6" eb="7">
      <t>ガク</t>
    </rPh>
    <phoneticPr fontId="2"/>
  </si>
  <si>
    <t>※経費は引かない額</t>
    <rPh sb="1" eb="3">
      <t>ケイヒ</t>
    </rPh>
    <rPh sb="4" eb="5">
      <t>ヒ</t>
    </rPh>
    <rPh sb="8" eb="9">
      <t>ガク</t>
    </rPh>
    <phoneticPr fontId="2"/>
  </si>
  <si>
    <t>[収入-経費]の額</t>
    <rPh sb="1" eb="3">
      <t>シュウニュウ</t>
    </rPh>
    <rPh sb="4" eb="6">
      <t>ケイヒ</t>
    </rPh>
    <rPh sb="8" eb="9">
      <t>ガク</t>
    </rPh>
    <phoneticPr fontId="2"/>
  </si>
  <si>
    <t>[収入-利子]の額(赤字なら0円)</t>
    <rPh sb="1" eb="3">
      <t>シュウニュウ</t>
    </rPh>
    <rPh sb="4" eb="6">
      <t>リシ</t>
    </rPh>
    <rPh sb="8" eb="9">
      <t>ガク</t>
    </rPh>
    <rPh sb="10" eb="12">
      <t>アカジ</t>
    </rPh>
    <rPh sb="15" eb="16">
      <t>エン</t>
    </rPh>
    <phoneticPr fontId="2"/>
  </si>
  <si>
    <t>保有期間5年以内の資産譲渡収入。
取得費を引いた額。</t>
    <rPh sb="0" eb="2">
      <t>ホユウ</t>
    </rPh>
    <rPh sb="2" eb="4">
      <t>キカン</t>
    </rPh>
    <rPh sb="5" eb="6">
      <t>ネン</t>
    </rPh>
    <rPh sb="6" eb="8">
      <t>イナイ</t>
    </rPh>
    <rPh sb="9" eb="11">
      <t>シサン</t>
    </rPh>
    <rPh sb="11" eb="13">
      <t>ジョウト</t>
    </rPh>
    <rPh sb="13" eb="15">
      <t>シュウニュウ</t>
    </rPh>
    <rPh sb="17" eb="19">
      <t>シュトク</t>
    </rPh>
    <rPh sb="19" eb="20">
      <t>ヒ</t>
    </rPh>
    <rPh sb="21" eb="22">
      <t>ヒ</t>
    </rPh>
    <rPh sb="24" eb="25">
      <t>ガク</t>
    </rPh>
    <phoneticPr fontId="2"/>
  </si>
  <si>
    <t>保有期間5年以上の資産譲渡収入。
取得費を引いた額。</t>
    <rPh sb="0" eb="2">
      <t>ホユウ</t>
    </rPh>
    <rPh sb="2" eb="4">
      <t>キカン</t>
    </rPh>
    <rPh sb="5" eb="6">
      <t>ネン</t>
    </rPh>
    <rPh sb="6" eb="8">
      <t>イジョウ</t>
    </rPh>
    <rPh sb="9" eb="11">
      <t>シサン</t>
    </rPh>
    <rPh sb="11" eb="13">
      <t>ジョウト</t>
    </rPh>
    <rPh sb="13" eb="15">
      <t>シュウニュウ</t>
    </rPh>
    <rPh sb="17" eb="19">
      <t>シュトク</t>
    </rPh>
    <rPh sb="19" eb="20">
      <t>ヒ</t>
    </rPh>
    <rPh sb="21" eb="22">
      <t>ヒ</t>
    </rPh>
    <rPh sb="24" eb="25">
      <t>ガク</t>
    </rPh>
    <phoneticPr fontId="2"/>
  </si>
  <si>
    <t>必要費用を引いた額を記入。</t>
    <rPh sb="0" eb="2">
      <t>ヒツヨウ</t>
    </rPh>
    <rPh sb="2" eb="4">
      <t>ヒヨウ</t>
    </rPh>
    <rPh sb="5" eb="6">
      <t>ヒ</t>
    </rPh>
    <rPh sb="8" eb="9">
      <t>ガク</t>
    </rPh>
    <rPh sb="10" eb="12">
      <t>キニュウ</t>
    </rPh>
    <phoneticPr fontId="2"/>
  </si>
  <si>
    <t>受取保険金の金額を除いた額を記入。</t>
    <rPh sb="0" eb="1">
      <t>ウ</t>
    </rPh>
    <rPh sb="1" eb="2">
      <t>ト</t>
    </rPh>
    <rPh sb="2" eb="4">
      <t>ホケン</t>
    </rPh>
    <rPh sb="4" eb="5">
      <t>キン</t>
    </rPh>
    <rPh sb="6" eb="8">
      <t>キンガク</t>
    </rPh>
    <rPh sb="9" eb="10">
      <t>ノゾ</t>
    </rPh>
    <rPh sb="12" eb="13">
      <t>ガク</t>
    </rPh>
    <rPh sb="14" eb="16">
      <t>キニュウ</t>
    </rPh>
    <phoneticPr fontId="2"/>
  </si>
  <si>
    <t>退職金または山林所有による収入がある場合、記入する。</t>
    <rPh sb="0" eb="3">
      <t>タイショクキン</t>
    </rPh>
    <rPh sb="6" eb="8">
      <t>サンリン</t>
    </rPh>
    <rPh sb="8" eb="10">
      <t>ショユウ</t>
    </rPh>
    <rPh sb="13" eb="15">
      <t>シュウニュウ</t>
    </rPh>
    <rPh sb="18" eb="20">
      <t>バアイ</t>
    </rPh>
    <rPh sb="21" eb="23">
      <t>キニュウ</t>
    </rPh>
    <phoneticPr fontId="2"/>
  </si>
  <si>
    <t>保険金で補った金額は除く</t>
    <rPh sb="0" eb="2">
      <t>ホケン</t>
    </rPh>
    <rPh sb="2" eb="3">
      <t>キン</t>
    </rPh>
    <rPh sb="4" eb="5">
      <t>オギナ</t>
    </rPh>
    <rPh sb="7" eb="9">
      <t>キンガク</t>
    </rPh>
    <rPh sb="10" eb="11">
      <t>ノゾ</t>
    </rPh>
    <phoneticPr fontId="2"/>
  </si>
  <si>
    <t>所得額や支払ったふるさと納税の額から、自動算出される。</t>
    <rPh sb="0" eb="2">
      <t>ショトク</t>
    </rPh>
    <rPh sb="2" eb="3">
      <t>ガク</t>
    </rPh>
    <rPh sb="4" eb="6">
      <t>シハラ</t>
    </rPh>
    <rPh sb="12" eb="14">
      <t>ノウゼイ</t>
    </rPh>
    <rPh sb="15" eb="16">
      <t>ガク</t>
    </rPh>
    <rPh sb="19" eb="21">
      <t>ジドウ</t>
    </rPh>
    <rPh sb="21" eb="23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</si>
</sst>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#,##0_ "/>
  </numFmts>
  <fonts count="7">
    <font>
      <sz val="11"/>
      <color theme="1"/>
      <name val="Yu Gothic"/>
      <family val="2"/>
      <scheme val="minor"/>
    </font>
    <font>
      <sz val="9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9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b/>
      <sz val="24"/>
      <color theme="1"/>
      <name val="Yu Gothic"/>
      <family val="3"/>
      <charset val="128"/>
      <scheme val="minor"/>
    </font>
    <font>
      <sz val="9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2" borderId="1" xfId="0" applyFont="1" applyFill="1" applyBorder="1"/>
    <xf numFmtId="0" fontId="3" fillId="0" borderId="0" xfId="0" applyFont="1"/>
    <xf numFmtId="14" fontId="1" fillId="0" borderId="1" xfId="0" applyNumberFormat="1" applyFont="1" applyBorder="1"/>
    <xf numFmtId="5" fontId="1" fillId="0" borderId="1" xfId="0" applyNumberFormat="1" applyFon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vertical="center"/>
    </xf>
    <xf numFmtId="14" fontId="1" fillId="0" borderId="4" xfId="0" applyNumberFormat="1" applyFont="1" applyBorder="1"/>
    <xf numFmtId="0" fontId="1" fillId="0" borderId="4" xfId="0" applyFont="1" applyBorder="1"/>
    <xf numFmtId="5" fontId="1" fillId="0" borderId="4" xfId="0" applyNumberFormat="1" applyFont="1" applyBorder="1"/>
    <xf numFmtId="176" fontId="1" fillId="0" borderId="0" xfId="0" applyNumberFormat="1" applyFont="1"/>
    <xf numFmtId="176" fontId="1" fillId="3" borderId="1" xfId="0" applyNumberFormat="1" applyFont="1" applyFill="1" applyBorder="1"/>
    <xf numFmtId="176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/>
    <xf numFmtId="0" fontId="6" fillId="0" borderId="1" xfId="0" applyFont="1" applyBorder="1"/>
    <xf numFmtId="5" fontId="1" fillId="0" borderId="5" xfId="0" applyNumberFormat="1" applyFont="1" applyBorder="1" applyAlignment="1"/>
    <xf numFmtId="5" fontId="1" fillId="0" borderId="3" xfId="0" applyNumberFormat="1" applyFont="1" applyBorder="1" applyAlignment="1"/>
    <xf numFmtId="0" fontId="4" fillId="0" borderId="2" xfId="0" applyFont="1" applyBorder="1" applyAlignment="1">
      <alignment horizontal="center" vertical="center"/>
    </xf>
    <xf numFmtId="5" fontId="5" fillId="0" borderId="2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/>
    </xf>
    <xf numFmtId="14" fontId="1" fillId="0" borderId="6" xfId="0" applyNumberFormat="1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133350</xdr:rowOff>
    </xdr:from>
    <xdr:to>
      <xdr:col>10</xdr:col>
      <xdr:colOff>114280</xdr:colOff>
      <xdr:row>36</xdr:row>
      <xdr:rowOff>95250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87581DC-D93B-4C72-88E9-0F1BC20D9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33350"/>
          <a:ext cx="6429355" cy="819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82"/>
  <sheetViews>
    <sheetView tabSelected="1" topLeftCell="A58" zoomScale="80" zoomScaleNormal="80" workbookViewId="0">
      <selection activeCell="E49" sqref="E49"/>
    </sheetView>
  </sheetViews>
  <sheetFormatPr defaultColWidth="8.75" defaultRowHeight="15"/>
  <cols>
    <col min="1" max="1" width="3.4140625" style="1" customWidth="1"/>
    <col min="2" max="2" width="11.58203125" style="1" customWidth="1"/>
    <col min="3" max="3" width="27.58203125" style="1" bestFit="1" customWidth="1"/>
    <col min="4" max="4" width="16.83203125" style="1" customWidth="1"/>
    <col min="5" max="5" width="24.1640625" style="1" bestFit="1" customWidth="1"/>
    <col min="6" max="6" width="54.9140625" style="1" bestFit="1" customWidth="1"/>
    <col min="7" max="7" width="3.25" style="1" customWidth="1"/>
    <col min="8" max="16384" width="8.75" style="1"/>
  </cols>
  <sheetData>
    <row r="2" spans="2:6">
      <c r="B2" s="3" t="s">
        <v>13</v>
      </c>
      <c r="C2" s="3" t="s">
        <v>14</v>
      </c>
      <c r="D2" s="3" t="s">
        <v>15</v>
      </c>
      <c r="E2" s="3" t="s">
        <v>16</v>
      </c>
      <c r="F2" s="3" t="s">
        <v>19</v>
      </c>
    </row>
    <row r="3" spans="2:6">
      <c r="B3" s="2" t="s">
        <v>22</v>
      </c>
      <c r="C3" s="2" t="s">
        <v>0</v>
      </c>
      <c r="D3" s="2">
        <v>3989655</v>
      </c>
      <c r="E3" s="13">
        <f t="shared" ref="E3:E9" si="0">D3</f>
        <v>3989655</v>
      </c>
      <c r="F3" s="2" t="s">
        <v>99</v>
      </c>
    </row>
    <row r="4" spans="2:6">
      <c r="B4" s="2"/>
      <c r="C4" s="2" t="s">
        <v>23</v>
      </c>
      <c r="D4" s="2"/>
      <c r="E4" s="13">
        <f t="shared" si="0"/>
        <v>0</v>
      </c>
      <c r="F4" s="2" t="s">
        <v>99</v>
      </c>
    </row>
    <row r="5" spans="2:6">
      <c r="B5" s="2"/>
      <c r="C5" s="2" t="s">
        <v>24</v>
      </c>
      <c r="D5" s="2"/>
      <c r="E5" s="13">
        <f t="shared" si="0"/>
        <v>0</v>
      </c>
      <c r="F5" s="2"/>
    </row>
    <row r="6" spans="2:6">
      <c r="B6" s="2"/>
      <c r="C6" s="2" t="s">
        <v>25</v>
      </c>
      <c r="D6" s="2"/>
      <c r="E6" s="13">
        <f t="shared" si="0"/>
        <v>0</v>
      </c>
      <c r="F6" s="2" t="s">
        <v>94</v>
      </c>
    </row>
    <row r="7" spans="2:6">
      <c r="B7" s="2"/>
      <c r="C7" s="2" t="s">
        <v>26</v>
      </c>
      <c r="D7" s="2"/>
      <c r="E7" s="13">
        <f t="shared" si="0"/>
        <v>0</v>
      </c>
      <c r="F7" s="2" t="s">
        <v>95</v>
      </c>
    </row>
    <row r="8" spans="2:6">
      <c r="B8" s="2"/>
      <c r="C8" s="2" t="s">
        <v>28</v>
      </c>
      <c r="D8" s="2"/>
      <c r="E8" s="13">
        <f t="shared" si="0"/>
        <v>0</v>
      </c>
      <c r="F8" s="2" t="s">
        <v>97</v>
      </c>
    </row>
    <row r="9" spans="2:6">
      <c r="B9" s="2"/>
      <c r="C9" s="2" t="s">
        <v>29</v>
      </c>
      <c r="D9" s="2"/>
      <c r="E9" s="13">
        <f t="shared" si="0"/>
        <v>0</v>
      </c>
      <c r="F9" s="2" t="s">
        <v>98</v>
      </c>
    </row>
    <row r="10" spans="2:6" ht="30">
      <c r="B10" s="2"/>
      <c r="C10" s="8" t="s">
        <v>30</v>
      </c>
      <c r="D10" s="8"/>
      <c r="E10" s="14">
        <f>IF(D10 - 500000 &lt; 0, 0, D10 - 500000)</f>
        <v>0</v>
      </c>
      <c r="F10" s="7" t="s">
        <v>102</v>
      </c>
    </row>
    <row r="11" spans="2:6" ht="30">
      <c r="B11" s="2"/>
      <c r="C11" s="8" t="s">
        <v>31</v>
      </c>
      <c r="D11" s="8"/>
      <c r="E11" s="14">
        <f>IF(D11 - (500000 - (IF(D10 - 500000 &lt;0, D10, 500000))) &lt; 0, 0, D11 - (500000 - (IF(D10 - 500000 &lt;0, D10, 500000))))</f>
        <v>0</v>
      </c>
      <c r="F11" s="7" t="s">
        <v>103</v>
      </c>
    </row>
    <row r="12" spans="2:6">
      <c r="B12" s="2"/>
      <c r="C12" s="2" t="s">
        <v>32</v>
      </c>
      <c r="D12" s="2"/>
      <c r="E12" s="13">
        <f>IF(D12 - 500000 &lt; 0, 0, D12 - 500000)</f>
        <v>0</v>
      </c>
      <c r="F12" s="2" t="s">
        <v>104</v>
      </c>
    </row>
    <row r="13" spans="2:6" ht="3.65" customHeight="1">
      <c r="B13" s="2"/>
      <c r="C13" s="2"/>
      <c r="D13" s="2"/>
      <c r="E13" s="13"/>
      <c r="F13" s="2"/>
    </row>
    <row r="14" spans="2:6">
      <c r="B14" s="2" t="s">
        <v>1</v>
      </c>
      <c r="C14" s="2" t="s">
        <v>33</v>
      </c>
      <c r="D14" s="2">
        <v>861607</v>
      </c>
      <c r="E14" s="13">
        <f>E3 - D14 - E63</f>
        <v>2478048</v>
      </c>
      <c r="F14" s="2" t="s">
        <v>100</v>
      </c>
    </row>
    <row r="15" spans="2:6">
      <c r="B15" s="2"/>
      <c r="C15" s="2" t="s">
        <v>23</v>
      </c>
      <c r="D15" s="2"/>
      <c r="E15" s="13">
        <f>E4 - D15</f>
        <v>0</v>
      </c>
      <c r="F15" s="2" t="s">
        <v>100</v>
      </c>
    </row>
    <row r="16" spans="2:6">
      <c r="B16" s="2"/>
      <c r="C16" s="2" t="s">
        <v>24</v>
      </c>
      <c r="D16" s="15"/>
      <c r="E16" s="13">
        <f>E5</f>
        <v>0</v>
      </c>
      <c r="F16" s="2" t="s">
        <v>96</v>
      </c>
    </row>
    <row r="17" spans="2:6">
      <c r="B17" s="2"/>
      <c r="C17" s="2" t="s">
        <v>25</v>
      </c>
      <c r="D17" s="2"/>
      <c r="E17" s="13">
        <f>IF(E6-D17 &lt; 0, 0, E6-D17)</f>
        <v>0</v>
      </c>
      <c r="F17" s="2" t="s">
        <v>101</v>
      </c>
    </row>
    <row r="18" spans="2:6">
      <c r="B18" s="2"/>
      <c r="C18" s="2" t="s">
        <v>26</v>
      </c>
      <c r="D18" s="15"/>
      <c r="E18" s="13">
        <f>calcSararyTax(E7)</f>
        <v>0</v>
      </c>
      <c r="F18" s="2" t="s">
        <v>96</v>
      </c>
    </row>
    <row r="19" spans="2:6">
      <c r="B19" s="2"/>
      <c r="C19" s="2" t="s">
        <v>27</v>
      </c>
      <c r="D19" s="15"/>
      <c r="E19" s="13">
        <f>calcZatsuTax(E9)</f>
        <v>0</v>
      </c>
      <c r="F19" s="2" t="s">
        <v>96</v>
      </c>
    </row>
    <row r="20" spans="2:6">
      <c r="B20" s="2"/>
      <c r="C20" s="2" t="s">
        <v>34</v>
      </c>
      <c r="D20" s="15"/>
      <c r="E20" s="13">
        <f>IF(E12 &lt;= 0, INT(E10 + (E11 / 2)), E10 + INT((E12 + E11) / 2))</f>
        <v>0</v>
      </c>
      <c r="F20" s="2" t="s">
        <v>96</v>
      </c>
    </row>
    <row r="21" spans="2:6">
      <c r="B21" s="2"/>
      <c r="C21" s="2" t="s">
        <v>35</v>
      </c>
      <c r="D21" s="15"/>
      <c r="E21" s="13">
        <f>SUM(E14:E20)</f>
        <v>2478048</v>
      </c>
      <c r="F21" s="2" t="s">
        <v>96</v>
      </c>
    </row>
    <row r="22" spans="2:6" ht="3.65" customHeight="1">
      <c r="B22" s="2"/>
      <c r="C22" s="2"/>
      <c r="D22" s="2"/>
      <c r="E22" s="13"/>
      <c r="F22" s="2"/>
    </row>
    <row r="23" spans="2:6">
      <c r="B23" s="2" t="s">
        <v>3</v>
      </c>
      <c r="C23" s="2" t="s">
        <v>48</v>
      </c>
      <c r="D23" s="2"/>
      <c r="E23" s="13">
        <f>D23</f>
        <v>0</v>
      </c>
      <c r="F23" s="2" t="s">
        <v>105</v>
      </c>
    </row>
    <row r="24" spans="2:6">
      <c r="B24" s="2"/>
      <c r="C24" s="2" t="s">
        <v>49</v>
      </c>
      <c r="D24" s="2"/>
      <c r="E24" s="13">
        <f>D24</f>
        <v>0</v>
      </c>
      <c r="F24" s="2" t="s">
        <v>50</v>
      </c>
    </row>
    <row r="25" spans="2:6">
      <c r="B25" s="2"/>
      <c r="C25" s="2" t="s">
        <v>51</v>
      </c>
      <c r="D25" s="2"/>
      <c r="E25" s="13">
        <f>D25</f>
        <v>0</v>
      </c>
      <c r="F25" s="2" t="s">
        <v>106</v>
      </c>
    </row>
    <row r="26" spans="2:6">
      <c r="B26" s="2"/>
      <c r="C26" s="2" t="s">
        <v>52</v>
      </c>
      <c r="D26" s="15"/>
      <c r="E26" s="13">
        <f>calcZatsuDeduction(E21, E23, E24, E25)</f>
        <v>0</v>
      </c>
      <c r="F26" s="2" t="s">
        <v>53</v>
      </c>
    </row>
    <row r="27" spans="2:6">
      <c r="B27" s="2"/>
      <c r="C27" s="2" t="s">
        <v>56</v>
      </c>
      <c r="D27" s="2">
        <v>0</v>
      </c>
      <c r="E27" s="13">
        <f>IF(D27 - E28 &gt;=0, INT(D27-E28),0)</f>
        <v>0</v>
      </c>
      <c r="F27" s="2" t="s">
        <v>107</v>
      </c>
    </row>
    <row r="28" spans="2:6" ht="3" customHeight="1">
      <c r="B28" s="2"/>
      <c r="C28" s="2"/>
      <c r="D28" s="2"/>
      <c r="E28" s="13">
        <f>IF(100000 - (IF((E21 + E25) / 20 &lt; 0, 0, (E21 + E25) / 20)) &lt; 0, 100000, (IF((E21 + E25) / 20 &lt; 0, 0, (E21 + E25) / 20)))</f>
        <v>100000</v>
      </c>
      <c r="F28" s="2"/>
    </row>
    <row r="29" spans="2:6">
      <c r="B29" s="2"/>
      <c r="C29" s="2" t="s">
        <v>4</v>
      </c>
      <c r="D29" s="2">
        <v>49020</v>
      </c>
      <c r="E29" s="13">
        <f>D29</f>
        <v>49020</v>
      </c>
      <c r="F29" s="2" t="s">
        <v>54</v>
      </c>
    </row>
    <row r="30" spans="2:6">
      <c r="B30" s="2"/>
      <c r="C30" s="2" t="s">
        <v>5</v>
      </c>
      <c r="D30" s="2">
        <v>70000</v>
      </c>
      <c r="E30" s="13">
        <f>D30</f>
        <v>70000</v>
      </c>
      <c r="F30" s="2" t="s">
        <v>55</v>
      </c>
    </row>
    <row r="31" spans="2:6">
      <c r="B31" s="2"/>
      <c r="C31" s="2" t="s">
        <v>57</v>
      </c>
      <c r="D31" s="2">
        <v>0</v>
      </c>
      <c r="E31" s="13">
        <f>calcOldInsurance(D31)</f>
        <v>0</v>
      </c>
      <c r="F31" s="2" t="s">
        <v>62</v>
      </c>
    </row>
    <row r="32" spans="2:6">
      <c r="B32" s="2"/>
      <c r="C32" s="2" t="s">
        <v>58</v>
      </c>
      <c r="D32" s="2"/>
      <c r="E32" s="13">
        <f>calcNewInsurance(D32)</f>
        <v>0</v>
      </c>
      <c r="F32" s="2" t="s">
        <v>63</v>
      </c>
    </row>
    <row r="33" spans="2:6">
      <c r="B33" s="2"/>
      <c r="C33" s="2" t="s">
        <v>59</v>
      </c>
      <c r="D33" s="2"/>
      <c r="E33" s="13">
        <f>calcOldInsurance(D33)</f>
        <v>0</v>
      </c>
      <c r="F33" s="2" t="s">
        <v>64</v>
      </c>
    </row>
    <row r="34" spans="2:6">
      <c r="B34" s="2"/>
      <c r="C34" s="2" t="s">
        <v>60</v>
      </c>
      <c r="D34" s="2">
        <v>140000</v>
      </c>
      <c r="E34" s="13">
        <f t="shared" ref="E34:E35" si="1">calcNewInsurance(D34)</f>
        <v>40000</v>
      </c>
      <c r="F34" s="2" t="s">
        <v>65</v>
      </c>
    </row>
    <row r="35" spans="2:6">
      <c r="B35" s="2"/>
      <c r="C35" s="2" t="s">
        <v>18</v>
      </c>
      <c r="D35" s="2">
        <v>42210</v>
      </c>
      <c r="E35" s="13">
        <f t="shared" si="1"/>
        <v>30553</v>
      </c>
      <c r="F35" s="2" t="s">
        <v>66</v>
      </c>
    </row>
    <row r="36" spans="2:6">
      <c r="B36" s="2"/>
      <c r="C36" s="2" t="s">
        <v>61</v>
      </c>
      <c r="D36" s="15"/>
      <c r="E36" s="13">
        <f>SUM(E31:E35)</f>
        <v>70553</v>
      </c>
      <c r="F36" s="2" t="s">
        <v>67</v>
      </c>
    </row>
    <row r="37" spans="2:6">
      <c r="B37" s="2"/>
      <c r="C37" s="2" t="s">
        <v>70</v>
      </c>
      <c r="D37" s="2"/>
      <c r="E37" s="13">
        <f>IF(D37 &lt;= 50000, D37, 50000)</f>
        <v>0</v>
      </c>
      <c r="F37" s="2" t="s">
        <v>73</v>
      </c>
    </row>
    <row r="38" spans="2:6">
      <c r="B38" s="2"/>
      <c r="C38" s="2" t="s">
        <v>68</v>
      </c>
      <c r="D38" s="2"/>
      <c r="E38" s="13">
        <f>IF(D38 &lt;= 10000, D38, IF(20000 &lt; D38, 15000, INT((D38 / 2) + 5000)))</f>
        <v>0</v>
      </c>
      <c r="F38" s="2" t="s">
        <v>74</v>
      </c>
    </row>
    <row r="39" spans="2:6">
      <c r="B39" s="2"/>
      <c r="C39" s="2" t="s">
        <v>69</v>
      </c>
      <c r="D39" s="15"/>
      <c r="E39" s="13">
        <f>IF(50000 &lt; (E37 + E38), 50000, E37 + E38)</f>
        <v>0</v>
      </c>
      <c r="F39" s="2" t="s">
        <v>75</v>
      </c>
    </row>
    <row r="40" spans="2:6">
      <c r="B40" s="2"/>
      <c r="C40" s="16" t="s">
        <v>36</v>
      </c>
      <c r="D40" s="15"/>
      <c r="E40" s="13">
        <f>IF(IF(D82 &lt; (E21+E25), D82 -2000, E21+E25 - 2000) &lt; 0, 0, IF(D82 &lt; (E21+E25), D82 -2000, E21+E25 - 2000))</f>
        <v>0</v>
      </c>
      <c r="F40" s="16" t="s">
        <v>108</v>
      </c>
    </row>
    <row r="41" spans="2:6">
      <c r="B41" s="2"/>
      <c r="C41" s="2" t="s">
        <v>37</v>
      </c>
      <c r="D41" s="2" t="s">
        <v>71</v>
      </c>
      <c r="E41" s="13">
        <f>IF(D41="なし", 0, IF(D41="寡婦(特別)", 350000, 270000 ))</f>
        <v>0</v>
      </c>
      <c r="F41" s="2" t="s">
        <v>76</v>
      </c>
    </row>
    <row r="42" spans="2:6">
      <c r="B42" s="2"/>
      <c r="C42" s="2" t="s">
        <v>38</v>
      </c>
      <c r="D42" s="2" t="s">
        <v>20</v>
      </c>
      <c r="E42" s="13">
        <f>IF(D42="障害者", 270000, IF(D42="特別障害者", 400000, IF(D42="同居特別障害者", 750000, 0)))</f>
        <v>270000</v>
      </c>
      <c r="F42" s="2" t="s">
        <v>77</v>
      </c>
    </row>
    <row r="43" spans="2:6">
      <c r="B43" s="2"/>
      <c r="C43" s="2" t="s">
        <v>39</v>
      </c>
      <c r="D43" s="15"/>
      <c r="E43" s="13">
        <f>calcPartnerDeduction(E62)</f>
        <v>0</v>
      </c>
      <c r="F43" s="2" t="s">
        <v>78</v>
      </c>
    </row>
    <row r="44" spans="2:6">
      <c r="B44" s="2"/>
      <c r="C44" s="2" t="s">
        <v>40</v>
      </c>
      <c r="D44" s="2"/>
      <c r="E44" s="13">
        <f>D44</f>
        <v>0</v>
      </c>
      <c r="F44" s="2" t="s">
        <v>72</v>
      </c>
    </row>
    <row r="45" spans="2:6">
      <c r="B45" s="2"/>
      <c r="C45" s="2" t="s">
        <v>6</v>
      </c>
      <c r="D45" s="15"/>
      <c r="E45" s="13">
        <v>380000</v>
      </c>
      <c r="F45" s="2" t="s">
        <v>21</v>
      </c>
    </row>
    <row r="46" spans="2:6">
      <c r="B46" s="2"/>
      <c r="C46" s="2" t="s">
        <v>7</v>
      </c>
      <c r="D46" s="15"/>
      <c r="E46" s="13">
        <f>SUM(E26:E45) - (SUM(E31:E35) + SUM(E37:E38) + E28)</f>
        <v>839573</v>
      </c>
      <c r="F46" s="2"/>
    </row>
    <row r="47" spans="2:6" ht="3.65" customHeight="1">
      <c r="B47" s="2"/>
      <c r="C47" s="2"/>
      <c r="D47" s="2"/>
      <c r="E47" s="13"/>
      <c r="F47" s="2"/>
    </row>
    <row r="48" spans="2:6">
      <c r="B48" s="2" t="s">
        <v>8</v>
      </c>
      <c r="C48" s="2" t="s">
        <v>9</v>
      </c>
      <c r="D48" s="15"/>
      <c r="E48" s="13">
        <f>IF(E21 - E46 &lt; 1000, 0, (INT((E21- E46) / 1000)) * 1000)</f>
        <v>1638000</v>
      </c>
      <c r="F48" s="2" t="s">
        <v>81</v>
      </c>
    </row>
    <row r="49" spans="2:6">
      <c r="B49" s="2"/>
      <c r="C49" s="2" t="s">
        <v>10</v>
      </c>
      <c r="D49" s="15"/>
      <c r="E49" s="13">
        <f>calcTaxforIncome(E48)</f>
        <v>81900</v>
      </c>
      <c r="F49" s="2" t="s">
        <v>82</v>
      </c>
    </row>
    <row r="50" spans="2:6">
      <c r="B50" s="2"/>
      <c r="C50" s="2" t="s">
        <v>80</v>
      </c>
      <c r="D50" s="15"/>
      <c r="E50" s="13">
        <f>calcDevidend(E17, E48)</f>
        <v>0</v>
      </c>
      <c r="F50" s="2" t="s">
        <v>83</v>
      </c>
    </row>
    <row r="51" spans="2:6">
      <c r="B51" s="2"/>
      <c r="C51" s="2" t="s">
        <v>79</v>
      </c>
      <c r="D51" s="2"/>
      <c r="E51" s="13">
        <f t="shared" ref="E51" si="2">D51</f>
        <v>0</v>
      </c>
      <c r="F51" s="2" t="s">
        <v>84</v>
      </c>
    </row>
    <row r="52" spans="2:6">
      <c r="B52" s="2"/>
      <c r="C52" s="2" t="s">
        <v>85</v>
      </c>
      <c r="D52" s="2"/>
      <c r="E52" s="13">
        <f>D52</f>
        <v>0</v>
      </c>
      <c r="F52" s="2"/>
    </row>
    <row r="53" spans="2:6">
      <c r="B53" s="2"/>
      <c r="C53" s="2" t="s">
        <v>86</v>
      </c>
      <c r="D53" s="2"/>
      <c r="E53" s="13">
        <f t="shared" ref="E53:E54" si="3">D53</f>
        <v>0</v>
      </c>
      <c r="F53" s="2"/>
    </row>
    <row r="54" spans="2:6">
      <c r="B54" s="2"/>
      <c r="C54" s="2" t="s">
        <v>87</v>
      </c>
      <c r="D54" s="2"/>
      <c r="E54" s="13">
        <f t="shared" si="3"/>
        <v>0</v>
      </c>
      <c r="F54" s="2"/>
    </row>
    <row r="55" spans="2:6">
      <c r="B55" s="2"/>
      <c r="C55" s="2" t="s">
        <v>89</v>
      </c>
      <c r="D55" s="2"/>
      <c r="E55" s="13">
        <f>D55</f>
        <v>0</v>
      </c>
      <c r="F55" s="2"/>
    </row>
    <row r="56" spans="2:6">
      <c r="B56" s="2"/>
      <c r="C56" s="2" t="s">
        <v>88</v>
      </c>
      <c r="D56" s="15"/>
      <c r="E56" s="13">
        <f>E49-(SUM(E50:E55))</f>
        <v>81900</v>
      </c>
      <c r="F56" s="2"/>
    </row>
    <row r="57" spans="2:6">
      <c r="B57" s="2"/>
      <c r="C57" s="2" t="s">
        <v>11</v>
      </c>
      <c r="D57" s="15"/>
      <c r="E57" s="13">
        <f>E56 + INT((E56 * 0.021))</f>
        <v>83619</v>
      </c>
      <c r="F57" s="2"/>
    </row>
    <row r="58" spans="2:6">
      <c r="B58" s="2"/>
      <c r="C58" s="2" t="s">
        <v>90</v>
      </c>
      <c r="D58" s="2"/>
      <c r="E58" s="13">
        <f>D58</f>
        <v>0</v>
      </c>
      <c r="F58" s="2"/>
    </row>
    <row r="59" spans="2:6">
      <c r="B59" s="2"/>
      <c r="C59" s="2" t="s">
        <v>92</v>
      </c>
      <c r="D59" s="2"/>
      <c r="E59" s="13">
        <f>D59</f>
        <v>0</v>
      </c>
      <c r="F59" s="2"/>
    </row>
    <row r="60" spans="2:6">
      <c r="B60" s="2"/>
      <c r="C60" s="2" t="s">
        <v>91</v>
      </c>
      <c r="D60" s="15"/>
      <c r="E60" s="13">
        <f>E57 - E58 - E59</f>
        <v>83619</v>
      </c>
      <c r="F60" s="2"/>
    </row>
    <row r="61" spans="2:6" ht="3.5" customHeight="1">
      <c r="B61" s="2"/>
      <c r="C61" s="2"/>
      <c r="D61" s="2"/>
      <c r="E61" s="13"/>
      <c r="F61" s="2"/>
    </row>
    <row r="62" spans="2:6" ht="15" customHeight="1">
      <c r="B62" s="2" t="s">
        <v>41</v>
      </c>
      <c r="C62" s="2" t="s">
        <v>42</v>
      </c>
      <c r="D62" s="2"/>
      <c r="E62" s="13">
        <f>D62</f>
        <v>0</v>
      </c>
      <c r="F62" s="2"/>
    </row>
    <row r="63" spans="2:6">
      <c r="B63" s="2"/>
      <c r="C63" s="2" t="s">
        <v>2</v>
      </c>
      <c r="D63" s="2" t="s">
        <v>17</v>
      </c>
      <c r="E63" s="13">
        <f>IF(D63="なし", 0, IF(D63="白色申告", 100000, 650000))</f>
        <v>650000</v>
      </c>
      <c r="F63" s="2"/>
    </row>
    <row r="64" spans="2:6" ht="4" customHeight="1">
      <c r="B64" s="2"/>
      <c r="C64" s="2"/>
      <c r="D64" s="2"/>
      <c r="E64" s="13"/>
      <c r="F64" s="2"/>
    </row>
    <row r="65" spans="2:6">
      <c r="B65" s="2"/>
      <c r="C65" s="2" t="s">
        <v>12</v>
      </c>
      <c r="D65" s="15"/>
      <c r="E65" s="13">
        <f>IF(E60 &lt; 0, E60, IF(E60 &lt; 100, 0, (INT(E60 / 100)) * 100))</f>
        <v>83600</v>
      </c>
      <c r="F65" s="2"/>
    </row>
    <row r="67" spans="2:6" ht="33" customHeight="1" thickBot="1">
      <c r="B67" s="19" t="s">
        <v>93</v>
      </c>
      <c r="C67" s="19"/>
      <c r="D67" s="20">
        <f>E65 + 2000</f>
        <v>85600</v>
      </c>
      <c r="E67" s="20"/>
    </row>
    <row r="68" spans="2:6" ht="15.5" thickTop="1"/>
    <row r="69" spans="2:6">
      <c r="B69" s="4" t="s">
        <v>43</v>
      </c>
    </row>
    <row r="70" spans="2:6">
      <c r="B70" s="3" t="s">
        <v>44</v>
      </c>
      <c r="C70" s="3" t="s">
        <v>47</v>
      </c>
      <c r="D70" s="3" t="s">
        <v>46</v>
      </c>
      <c r="E70" s="3" t="s">
        <v>45</v>
      </c>
      <c r="F70" s="12"/>
    </row>
    <row r="71" spans="2:6">
      <c r="B71" s="5"/>
      <c r="C71" s="2"/>
      <c r="D71" s="6"/>
      <c r="E71" s="2"/>
    </row>
    <row r="72" spans="2:6">
      <c r="B72" s="5"/>
      <c r="C72" s="2"/>
      <c r="D72" s="6"/>
      <c r="E72" s="2"/>
    </row>
    <row r="73" spans="2:6">
      <c r="B73" s="5"/>
      <c r="C73" s="2"/>
      <c r="D73" s="6"/>
      <c r="E73" s="2"/>
    </row>
    <row r="74" spans="2:6">
      <c r="B74" s="5"/>
      <c r="C74" s="2"/>
      <c r="D74" s="6"/>
      <c r="E74" s="2"/>
    </row>
    <row r="75" spans="2:6">
      <c r="B75" s="5"/>
      <c r="C75" s="2"/>
      <c r="D75" s="6"/>
      <c r="E75" s="2"/>
    </row>
    <row r="76" spans="2:6">
      <c r="B76" s="5"/>
      <c r="C76" s="2"/>
      <c r="D76" s="6"/>
      <c r="E76" s="2"/>
    </row>
    <row r="77" spans="2:6">
      <c r="B77" s="5"/>
      <c r="C77" s="2"/>
      <c r="D77" s="6"/>
      <c r="E77" s="2"/>
    </row>
    <row r="78" spans="2:6">
      <c r="B78" s="5"/>
      <c r="C78" s="2"/>
      <c r="D78" s="6"/>
      <c r="E78" s="2"/>
    </row>
    <row r="79" spans="2:6">
      <c r="B79" s="5"/>
      <c r="C79" s="2"/>
      <c r="D79" s="6"/>
      <c r="E79" s="2"/>
    </row>
    <row r="80" spans="2:6">
      <c r="B80" s="5"/>
      <c r="C80" s="2"/>
      <c r="D80" s="6"/>
      <c r="E80" s="2"/>
    </row>
    <row r="81" spans="2:5" ht="15.5" thickBot="1">
      <c r="B81" s="9"/>
      <c r="C81" s="10"/>
      <c r="D81" s="11"/>
      <c r="E81" s="10"/>
    </row>
    <row r="82" spans="2:5" ht="18.5" customHeight="1" thickTop="1">
      <c r="B82" s="21" t="s">
        <v>7</v>
      </c>
      <c r="C82" s="22"/>
      <c r="D82" s="17">
        <f>SUM(D71:D81)</f>
        <v>0</v>
      </c>
      <c r="E82" s="18"/>
    </row>
  </sheetData>
  <mergeCells count="3">
    <mergeCell ref="B67:C67"/>
    <mergeCell ref="D67:E67"/>
    <mergeCell ref="B82:C82"/>
  </mergeCells>
  <phoneticPr fontId="2"/>
  <dataValidations count="3">
    <dataValidation type="list" allowBlank="1" showInputMessage="1" showErrorMessage="1" sqref="D63" xr:uid="{B8B4CB6F-2537-4968-A1E6-7FDBCD9E032F}">
      <formula1>"なし,白色申告,青色申告"</formula1>
    </dataValidation>
    <dataValidation type="list" allowBlank="1" showInputMessage="1" showErrorMessage="1" sqref="D41" xr:uid="{183C3564-3E92-44D1-9509-69A1643E912D}">
      <formula1>"なし,寡夫,寡婦(一般),寡婦(特別)"</formula1>
    </dataValidation>
    <dataValidation type="list" allowBlank="1" showInputMessage="1" showErrorMessage="1" sqref="D42" xr:uid="{3B7E6FED-F7E4-4039-A1CD-F01157BFCE11}">
      <formula1>"なし,障害者,特別障害者,同居特別障害者"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E32:E3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675A7-DCDA-452F-856D-FEF84968691D}">
  <sheetPr codeName="Sheet2"/>
  <dimension ref="A1"/>
  <sheetViews>
    <sheetView topLeftCell="A10" workbookViewId="0">
      <selection activeCell="M11" sqref="M11"/>
    </sheetView>
  </sheetViews>
  <sheetFormatPr defaultRowHeight="18"/>
  <sheetData/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【参考】申告書B_第一表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2018-08-11T11:13:18Z</dcterms:modified>
</cp:coreProperties>
</file>