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ish\Documents\Sai Mudumba\Purdue University\Graduate School\Spring 2020\Research FRAMA II\"/>
    </mc:Choice>
  </mc:AlternateContent>
  <xr:revisionPtr revIDLastSave="0" documentId="13_ncr:1_{3EB81276-776A-4CDE-A3A3-C7C67035E285}" xr6:coauthVersionLast="44" xr6:coauthVersionMax="44" xr10:uidLastSave="{00000000-0000-0000-0000-000000000000}"/>
  <bookViews>
    <workbookView xWindow="-108" yWindow="-108" windowWidth="23256" windowHeight="12576" activeTab="3" xr2:uid="{00000000-000D-0000-FFFF-FFFF00000000}"/>
  </bookViews>
  <sheets>
    <sheet name="ALL_Exist_Infras_Chicago_Area" sheetId="4" r:id="rId1"/>
    <sheet name="Cost Analysis" sheetId="5" r:id="rId2"/>
    <sheet name="References" sheetId="6" r:id="rId3"/>
    <sheet name="Heliports_Chicago_Area" sheetId="1" r:id="rId4"/>
    <sheet name="Regional_Airports_Chicago_Area" sheetId="2" r:id="rId5"/>
    <sheet name="Major_Airports_Chicago_Area" sheetId="3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4" i="5" l="1"/>
  <c r="C44" i="5"/>
  <c r="B44" i="5"/>
  <c r="E43" i="5"/>
  <c r="D43" i="5"/>
  <c r="C43" i="5"/>
  <c r="E42" i="5"/>
  <c r="D42" i="5"/>
  <c r="E45" i="5"/>
  <c r="E31" i="5"/>
  <c r="E30" i="5"/>
  <c r="E32" i="5"/>
  <c r="E33" i="5"/>
  <c r="D32" i="5"/>
  <c r="C32" i="5"/>
  <c r="B32" i="5"/>
  <c r="D31" i="5"/>
  <c r="C31" i="5"/>
  <c r="D30" i="5"/>
  <c r="E21" i="5"/>
  <c r="B20" i="5"/>
  <c r="D18" i="5"/>
  <c r="E18" i="5" s="1"/>
  <c r="B9" i="5" l="1"/>
  <c r="D9" i="5" s="1"/>
  <c r="B8" i="5"/>
  <c r="M5" i="5"/>
  <c r="C7" i="5"/>
  <c r="E44" i="5" l="1"/>
  <c r="B7" i="5"/>
  <c r="C19" i="5"/>
  <c r="D7" i="5"/>
  <c r="C8" i="5"/>
  <c r="D8" i="5" s="1"/>
  <c r="L40" i="1"/>
  <c r="L86" i="1"/>
  <c r="L76" i="1"/>
  <c r="L59" i="1"/>
  <c r="L45" i="1"/>
  <c r="L57" i="1"/>
  <c r="L65" i="1"/>
  <c r="L52" i="1"/>
  <c r="L63" i="1"/>
  <c r="L66" i="1"/>
  <c r="L74" i="1"/>
  <c r="L67" i="1"/>
  <c r="L50" i="1"/>
  <c r="L60" i="1"/>
  <c r="L72" i="1"/>
  <c r="L16" i="1"/>
  <c r="L44" i="1"/>
  <c r="L81" i="1"/>
  <c r="L26" i="1"/>
  <c r="L83" i="1"/>
  <c r="L77" i="1"/>
  <c r="L85" i="1"/>
  <c r="L88" i="1"/>
  <c r="L33" i="1"/>
  <c r="L31" i="1"/>
  <c r="L27" i="1"/>
  <c r="L82" i="1"/>
  <c r="L51" i="1"/>
  <c r="L39" i="1"/>
  <c r="L69" i="1"/>
  <c r="L68" i="1"/>
  <c r="L18" i="1"/>
  <c r="L38" i="1"/>
  <c r="L80" i="1"/>
  <c r="L84" i="1"/>
  <c r="L73" i="1"/>
  <c r="L36" i="1"/>
  <c r="L5" i="1"/>
  <c r="L55" i="1"/>
  <c r="L61" i="1"/>
  <c r="L71" i="1"/>
  <c r="L70" i="1"/>
  <c r="L53" i="1"/>
  <c r="L48" i="1"/>
  <c r="L58" i="1"/>
  <c r="L56" i="1"/>
  <c r="L75" i="1"/>
  <c r="L54" i="1"/>
  <c r="L47" i="1"/>
  <c r="L62" i="1"/>
  <c r="L9" i="1"/>
  <c r="L7" i="1"/>
  <c r="L4" i="1"/>
  <c r="L2" i="1"/>
  <c r="L3" i="1"/>
  <c r="L49" i="1"/>
  <c r="L46" i="1"/>
  <c r="L78" i="1"/>
  <c r="L79" i="1"/>
  <c r="L87" i="1"/>
  <c r="L64" i="1"/>
  <c r="L21" i="1"/>
  <c r="L43" i="1"/>
  <c r="L37" i="1"/>
  <c r="L112" i="1"/>
  <c r="L110" i="1"/>
  <c r="L109" i="1"/>
  <c r="L111" i="1"/>
  <c r="L108" i="1"/>
  <c r="L105" i="1"/>
  <c r="L104" i="1"/>
  <c r="L100" i="1"/>
  <c r="L101" i="1"/>
  <c r="L91" i="1"/>
  <c r="L95" i="1"/>
  <c r="L96" i="1"/>
  <c r="L106" i="1"/>
  <c r="L102" i="1"/>
  <c r="L103" i="1"/>
  <c r="L11" i="1"/>
  <c r="L15" i="1"/>
  <c r="L30" i="1"/>
  <c r="L28" i="1"/>
  <c r="L29" i="1"/>
  <c r="L34" i="1"/>
  <c r="L17" i="1"/>
  <c r="L12" i="1"/>
  <c r="L13" i="1"/>
  <c r="L24" i="1"/>
  <c r="L20" i="1"/>
  <c r="L42" i="1"/>
  <c r="L90" i="1"/>
  <c r="L98" i="1"/>
  <c r="L93" i="1"/>
  <c r="L94" i="1"/>
  <c r="L107" i="1"/>
  <c r="L89" i="1"/>
  <c r="L99" i="1"/>
  <c r="L92" i="1"/>
  <c r="L97" i="1"/>
  <c r="L10" i="1"/>
  <c r="L35" i="1"/>
  <c r="L32" i="1"/>
  <c r="L23" i="1"/>
  <c r="L25" i="1"/>
  <c r="L41" i="1"/>
  <c r="L14" i="1"/>
  <c r="L19" i="1"/>
  <c r="L8" i="1"/>
  <c r="L22" i="1"/>
  <c r="L6" i="1"/>
  <c r="C20" i="5" l="1"/>
  <c r="D19" i="5"/>
  <c r="D20" i="5" s="1"/>
  <c r="E19" i="5" l="1"/>
  <c r="E20" i="5"/>
</calcChain>
</file>

<file path=xl/sharedStrings.xml><?xml version="1.0" encoding="utf-8"?>
<sst xmlns="http://schemas.openxmlformats.org/spreadsheetml/2006/main" count="1695" uniqueCount="414">
  <si>
    <t>SiteNumber</t>
  </si>
  <si>
    <t>Type</t>
  </si>
  <si>
    <t>State</t>
  </si>
  <si>
    <t>County</t>
  </si>
  <si>
    <t>CountyState</t>
  </si>
  <si>
    <t>City</t>
  </si>
  <si>
    <t>FacilityName</t>
  </si>
  <si>
    <t>LatD</t>
  </si>
  <si>
    <t>LonD</t>
  </si>
  <si>
    <t>HELIPORT</t>
  </si>
  <si>
    <t>UNION</t>
  </si>
  <si>
    <t>JASPER</t>
  </si>
  <si>
    <t>NEWTON</t>
  </si>
  <si>
    <t>CLARKE</t>
  </si>
  <si>
    <t>MONTGOMERY</t>
  </si>
  <si>
    <t>IL</t>
  </si>
  <si>
    <t>04371.2*H</t>
  </si>
  <si>
    <t>COOK</t>
  </si>
  <si>
    <t>ALSIP</t>
  </si>
  <si>
    <t>ALSIP FIRE DEPARTMENT</t>
  </si>
  <si>
    <t>04382.4*H</t>
  </si>
  <si>
    <t>ARLINGTON HEIGHTS</t>
  </si>
  <si>
    <t>NORTHWEST COMMUNITY HOSPITAL</t>
  </si>
  <si>
    <t>04401.17*H</t>
  </si>
  <si>
    <t>KANE</t>
  </si>
  <si>
    <t>AURORA</t>
  </si>
  <si>
    <t>PRESENCE MERCY MEDICAL CENTER</t>
  </si>
  <si>
    <t>04401.18*H</t>
  </si>
  <si>
    <t>RUSH-COPLEY MEDICAL CENTER</t>
  </si>
  <si>
    <t>04404.02*H</t>
  </si>
  <si>
    <t>MC HENRY</t>
  </si>
  <si>
    <t>BARRINGTON</t>
  </si>
  <si>
    <t>ADVOCATE GOOD SHEPHERD HOSPITAL</t>
  </si>
  <si>
    <t>04407.5*H</t>
  </si>
  <si>
    <t>BARTLETT</t>
  </si>
  <si>
    <t>URSO</t>
  </si>
  <si>
    <t>04445.*H</t>
  </si>
  <si>
    <t>WILL</t>
  </si>
  <si>
    <t>BOLINGBROOK</t>
  </si>
  <si>
    <t>ADVENTIST BOLINGBROOK HOSPITAL</t>
  </si>
  <si>
    <t>04452.9*H</t>
  </si>
  <si>
    <t>BROADVIEW</t>
  </si>
  <si>
    <t>LOYOLA UNIVERSITY MEDICAL CENTER</t>
  </si>
  <si>
    <t>04457.3*H</t>
  </si>
  <si>
    <t>BULL VALLEY</t>
  </si>
  <si>
    <t>OAK LANDING</t>
  </si>
  <si>
    <t>04486.1*H</t>
  </si>
  <si>
    <t>CARY</t>
  </si>
  <si>
    <t>CARY FIRE DEPT</t>
  </si>
  <si>
    <t>04506.54*H</t>
  </si>
  <si>
    <t>CHICAGO</t>
  </si>
  <si>
    <t>CHICAGO FIRE DEPT AIR SEA RESCUE</t>
  </si>
  <si>
    <t>04503.03*H</t>
  </si>
  <si>
    <t>CHICAGO HELICOPTER EXPERIENCE</t>
  </si>
  <si>
    <t>04503.06*H</t>
  </si>
  <si>
    <t>CHICAGO POLICE MARINE</t>
  </si>
  <si>
    <t>04503.8*H</t>
  </si>
  <si>
    <t>FIRST AREA POLICE HDQTRS</t>
  </si>
  <si>
    <t>04506.51*H</t>
  </si>
  <si>
    <t>JOHN H STROGER HOSPITAL OF COOK COUNTY</t>
  </si>
  <si>
    <t>04508.3*H</t>
  </si>
  <si>
    <t>LURIE CHILDRENS HOSPITAL</t>
  </si>
  <si>
    <t>04503.05*H</t>
  </si>
  <si>
    <t>PRESENCE RESURRECTION MEDICAL CENTER</t>
  </si>
  <si>
    <t>04504.01*H</t>
  </si>
  <si>
    <t>PRESENCE STS MARY AND ELIZABETH MEDICAL CE</t>
  </si>
  <si>
    <t>04505.9*H</t>
  </si>
  <si>
    <t>UNIVERSITY OF CHICAGO HOSPITALS</t>
  </si>
  <si>
    <t>04504.27*H</t>
  </si>
  <si>
    <t>VERTIPORT CHICAGO</t>
  </si>
  <si>
    <t>04505.7*H</t>
  </si>
  <si>
    <t>WGN-TV</t>
  </si>
  <si>
    <t>04524.11*H</t>
  </si>
  <si>
    <t>CHICAGO HEIGHTS</t>
  </si>
  <si>
    <t>FRANCISCAN ST JAMES HEALTH - CHICAGO HEIGH</t>
  </si>
  <si>
    <t>04518.1*H</t>
  </si>
  <si>
    <t>CHICAGO/OAK LAWN/</t>
  </si>
  <si>
    <t>ADVOCATE CHRIST MEDICAL CENTER</t>
  </si>
  <si>
    <t>04518.81*H</t>
  </si>
  <si>
    <t>CHICAGO/SCHAUMBURG</t>
  </si>
  <si>
    <t>SCHAUMBURG MUNI HELISTOP</t>
  </si>
  <si>
    <t>04506.53*H</t>
  </si>
  <si>
    <t>CHICAGO/TINLEY PARK</t>
  </si>
  <si>
    <t>TINLEY PARK HELISTOP</t>
  </si>
  <si>
    <t>04555.11*H</t>
  </si>
  <si>
    <t>CRYSTAL LAKE</t>
  </si>
  <si>
    <t>CRYSTAL LAKE HOLIDAY INN</t>
  </si>
  <si>
    <t>04567.02*H</t>
  </si>
  <si>
    <t>DE KALB</t>
  </si>
  <si>
    <t>KISHWAUKEE HOSPITAL</t>
  </si>
  <si>
    <t>04573.11*H</t>
  </si>
  <si>
    <t>DES PLAINES</t>
  </si>
  <si>
    <t>PRESENCE HOLY FAMILY MEDICAL CENTER</t>
  </si>
  <si>
    <t>04588.1*H</t>
  </si>
  <si>
    <t>DU PAGE</t>
  </si>
  <si>
    <t>DOWNERS GROVE</t>
  </si>
  <si>
    <t>ADVOCATE GOOD SAMARITAN HOSPITAL</t>
  </si>
  <si>
    <t>04618.01*H</t>
  </si>
  <si>
    <t>ELGIN</t>
  </si>
  <si>
    <t>IL DEPT OF TRANSPORTATION</t>
  </si>
  <si>
    <t>04618.05*H</t>
  </si>
  <si>
    <t>PRESENCE ST JOSEPH HOSPITAL - ELGIN</t>
  </si>
  <si>
    <t>04618.06*H</t>
  </si>
  <si>
    <t>SHERMAN HOSPITAL RANDALL ROAD</t>
  </si>
  <si>
    <t>04618.5*H</t>
  </si>
  <si>
    <t>ELK GROVE VILLAGE</t>
  </si>
  <si>
    <t>ALEXIAN BROTHERS MEDICAL CENTER</t>
  </si>
  <si>
    <t>04620.02*H</t>
  </si>
  <si>
    <t>ELMHURST</t>
  </si>
  <si>
    <t>ELMHURST MEMORIAL HOSPITAL</t>
  </si>
  <si>
    <t>04620.*H</t>
  </si>
  <si>
    <t>PATTEN INDUSTRIES</t>
  </si>
  <si>
    <t>04628.86*H</t>
  </si>
  <si>
    <t>EVANSTON</t>
  </si>
  <si>
    <t>EVANSTON WATER PLANT</t>
  </si>
  <si>
    <t>04654.42*H</t>
  </si>
  <si>
    <t>LAKE</t>
  </si>
  <si>
    <t>FOX LAKE</t>
  </si>
  <si>
    <t>ARROW</t>
  </si>
  <si>
    <t>04654.41*H</t>
  </si>
  <si>
    <t>PRECISION CHROME</t>
  </si>
  <si>
    <t>04672.8*H</t>
  </si>
  <si>
    <t>GENEVA</t>
  </si>
  <si>
    <t>DELNOR COMMUNITY HOSPITAL</t>
  </si>
  <si>
    <t>04688.2*H</t>
  </si>
  <si>
    <t>GLENDALE HEIGHTS</t>
  </si>
  <si>
    <t>ADVENTIST GLENOAKS MEDICAL CENTER</t>
  </si>
  <si>
    <t>04693.02*H</t>
  </si>
  <si>
    <t>GLENVIEW</t>
  </si>
  <si>
    <t>NORTHSHORE GLENBROOK HOSPITAL</t>
  </si>
  <si>
    <t>04703.11*H</t>
  </si>
  <si>
    <t>GRAYSLAKE</t>
  </si>
  <si>
    <t>NW LAKE FOREST HOSPITAL-GRAYSLAKE</t>
  </si>
  <si>
    <t>04718.91*H</t>
  </si>
  <si>
    <t>GURNEE</t>
  </si>
  <si>
    <t>NORDIC</t>
  </si>
  <si>
    <t>04727.2*H</t>
  </si>
  <si>
    <t>HARVARD</t>
  </si>
  <si>
    <t>MERCY HARVARD HOSPITAL</t>
  </si>
  <si>
    <t>04730.02*H</t>
  </si>
  <si>
    <t>HARVEY</t>
  </si>
  <si>
    <t>HARVEY POLICE DEPARTMENT</t>
  </si>
  <si>
    <t>04730.*H</t>
  </si>
  <si>
    <t>INGALLS MEMORIAL HOSPITAL</t>
  </si>
  <si>
    <t>04736.7*H</t>
  </si>
  <si>
    <t>HAZEL CREST</t>
  </si>
  <si>
    <t>SOUTH SUBURBAN HOSPITAL</t>
  </si>
  <si>
    <t>04744.5*H</t>
  </si>
  <si>
    <t>HIGHLAND PARK</t>
  </si>
  <si>
    <t>CITY OF HIGHLAND PARK</t>
  </si>
  <si>
    <t>04750.1*H</t>
  </si>
  <si>
    <t>HINSDALE</t>
  </si>
  <si>
    <t>ADVENTIST HINSDALE HOSPITAL</t>
  </si>
  <si>
    <t>04753.5*H</t>
  </si>
  <si>
    <t>HOFFMAN ESTATES</t>
  </si>
  <si>
    <t>ST ALEXIUS MEDICAL CENTER</t>
  </si>
  <si>
    <t>04758.95*H</t>
  </si>
  <si>
    <t>HUNTLEY</t>
  </si>
  <si>
    <t>CENTEGRA HOSPITAL-HUNTLEY</t>
  </si>
  <si>
    <t>04762.03*H</t>
  </si>
  <si>
    <t>JOLIET</t>
  </si>
  <si>
    <t>CHICAGOLAND SPEEDWAY</t>
  </si>
  <si>
    <t>04767.01*H</t>
  </si>
  <si>
    <t>PROVENA ST JOSEPH MEDICAL CENTER</t>
  </si>
  <si>
    <t>04789.01*H</t>
  </si>
  <si>
    <t>LA GRANGE</t>
  </si>
  <si>
    <t>AMITA HEALTH MEDICAL CENTER LA GRANGE</t>
  </si>
  <si>
    <t>04792.3*H</t>
  </si>
  <si>
    <t>LAKE FOREST</t>
  </si>
  <si>
    <t>NORTHWESTERN LAKE FOREST HOSPITAL</t>
  </si>
  <si>
    <t>04810.21*H</t>
  </si>
  <si>
    <t>LEMONT</t>
  </si>
  <si>
    <t>LEMONT FIRE DEPT</t>
  </si>
  <si>
    <t>04815.*H</t>
  </si>
  <si>
    <t>LIBERTYVILLE</t>
  </si>
  <si>
    <t>ADVOCATE CONDELL MEDICAL CENTER</t>
  </si>
  <si>
    <t>04822.6*H</t>
  </si>
  <si>
    <t>LINDENHURST</t>
  </si>
  <si>
    <t>VISTA SURGERY CENTER</t>
  </si>
  <si>
    <t>04837.21*H</t>
  </si>
  <si>
    <t>CENTEGRA HOSPITAL MCHENRY</t>
  </si>
  <si>
    <t>04860.5*H</t>
  </si>
  <si>
    <t>MELROSE PARK</t>
  </si>
  <si>
    <t>GOTTLIEB</t>
  </si>
  <si>
    <t>04860.51*H</t>
  </si>
  <si>
    <t>HENRY VALVE COMPANY</t>
  </si>
  <si>
    <t>04867.78*H</t>
  </si>
  <si>
    <t>GRUNDY</t>
  </si>
  <si>
    <t>MINOOKA</t>
  </si>
  <si>
    <t>DRESDEN POWER STATION</t>
  </si>
  <si>
    <t>04867.77*H</t>
  </si>
  <si>
    <t>KENDALL</t>
  </si>
  <si>
    <t>WILSON</t>
  </si>
  <si>
    <t>04869.53*H</t>
  </si>
  <si>
    <t>MONEE</t>
  </si>
  <si>
    <t>KAISER</t>
  </si>
  <si>
    <t>04871.97*H</t>
  </si>
  <si>
    <t>CATERPILLAR AURORA</t>
  </si>
  <si>
    <t>04876.11*H</t>
  </si>
  <si>
    <t>MORRIS</t>
  </si>
  <si>
    <t>MORRIS HOSPITAL</t>
  </si>
  <si>
    <t>04894.22*H</t>
  </si>
  <si>
    <t>NAPERVILLE</t>
  </si>
  <si>
    <t>EDWARD HOSPITAL</t>
  </si>
  <si>
    <t>04900.14*H</t>
  </si>
  <si>
    <t>NEW LENOX</t>
  </si>
  <si>
    <t>SILVER CROSS HOSPITAL</t>
  </si>
  <si>
    <t>04900.311*H</t>
  </si>
  <si>
    <t>JASPER COUNTY SAFETY COUNCIL</t>
  </si>
  <si>
    <t>04913.25*H</t>
  </si>
  <si>
    <t>OAK BROOK</t>
  </si>
  <si>
    <t>CENTER POINT</t>
  </si>
  <si>
    <t>04913.22*H</t>
  </si>
  <si>
    <t>MC DONALD'S PLAZA</t>
  </si>
  <si>
    <t>04922.3*H</t>
  </si>
  <si>
    <t>OLYMPIA FIELDS</t>
  </si>
  <si>
    <t>FRANCISCAN ST JAMES HEALTH - OLYMPIA FIELD</t>
  </si>
  <si>
    <t>04929.*H</t>
  </si>
  <si>
    <t>PALOS HEIGHTS</t>
  </si>
  <si>
    <t>PALOS COMMUNITY HOSPITAL</t>
  </si>
  <si>
    <t>04931.61*H</t>
  </si>
  <si>
    <t>PARK RIDGE</t>
  </si>
  <si>
    <t>ADVOCATE LUTHERAN GENERAL HOSPITAL</t>
  </si>
  <si>
    <t>04938.71*H</t>
  </si>
  <si>
    <t>PEOTONE</t>
  </si>
  <si>
    <t>SOUTH SUBURBAN</t>
  </si>
  <si>
    <t>04975.94*H</t>
  </si>
  <si>
    <t>ROLLING MEADOWS</t>
  </si>
  <si>
    <t>STEEL SUPPLY</t>
  </si>
  <si>
    <t>04977.455*H</t>
  </si>
  <si>
    <t>ROSELLE</t>
  </si>
  <si>
    <t>04991.02*H</t>
  </si>
  <si>
    <t>SANDWICH</t>
  </si>
  <si>
    <t>VALLEY WEST HOSPITAL</t>
  </si>
  <si>
    <t>04992.831*H</t>
  </si>
  <si>
    <t>SENECA</t>
  </si>
  <si>
    <t>HOWARD</t>
  </si>
  <si>
    <t>05031.49*H</t>
  </si>
  <si>
    <t>LYNN</t>
  </si>
  <si>
    <t>05038.57*H</t>
  </si>
  <si>
    <t>WARRENVILLE</t>
  </si>
  <si>
    <t>CORNERSTONE</t>
  </si>
  <si>
    <t>05052.1*H</t>
  </si>
  <si>
    <t>WAUKEGAN</t>
  </si>
  <si>
    <t>VISTA MEDICAL CENTER WEST</t>
  </si>
  <si>
    <t>05052.12*H</t>
  </si>
  <si>
    <t>VISTA MEDICAL CENTER-EAST</t>
  </si>
  <si>
    <t>05064.651*H</t>
  </si>
  <si>
    <t>WILLOWBROOK</t>
  </si>
  <si>
    <t>MIDWEST MEMORIAL</t>
  </si>
  <si>
    <t>05065.31*H</t>
  </si>
  <si>
    <t>WINFIELD</t>
  </si>
  <si>
    <t>CENTRAL DUPAGE HOSPITAL</t>
  </si>
  <si>
    <t>05071.21*H</t>
  </si>
  <si>
    <t>WOODSTOCK</t>
  </si>
  <si>
    <t>CENTEGRA HOSPITAL-WOODSTOCK</t>
  </si>
  <si>
    <t>05074.5*H</t>
  </si>
  <si>
    <t>YORKVILLE</t>
  </si>
  <si>
    <t>RUSH COPLEY EMERGENCY CENTER</t>
  </si>
  <si>
    <t>IN</t>
  </si>
  <si>
    <t>COMMUNITY HOSPITAL</t>
  </si>
  <si>
    <t>05101.11*H</t>
  </si>
  <si>
    <t>AUBURN</t>
  </si>
  <si>
    <t>DEKALB MEMORIAL HOSPITAL</t>
  </si>
  <si>
    <t>05214.01*H</t>
  </si>
  <si>
    <t>CROWN POINT</t>
  </si>
  <si>
    <t>FRANCISCAN HEALTH CROWN POINT</t>
  </si>
  <si>
    <t>05235.*H</t>
  </si>
  <si>
    <t>DYER</t>
  </si>
  <si>
    <t>FRANCISCAN HEALTH DYER</t>
  </si>
  <si>
    <t>05303.02*H</t>
  </si>
  <si>
    <t>GARY</t>
  </si>
  <si>
    <t>NORTHWEST FAMILY HOSP</t>
  </si>
  <si>
    <t>05303.01*H</t>
  </si>
  <si>
    <t>POLICE</t>
  </si>
  <si>
    <t>05335.81*H</t>
  </si>
  <si>
    <t>HAMMOND</t>
  </si>
  <si>
    <t>ESCC</t>
  </si>
  <si>
    <t>05335.82*H</t>
  </si>
  <si>
    <t>FRANCISCAN HEALTH HAMMOND</t>
  </si>
  <si>
    <t>05349.2*H</t>
  </si>
  <si>
    <t>PORTER</t>
  </si>
  <si>
    <t>HEBRON</t>
  </si>
  <si>
    <t>CARLSON FARMS</t>
  </si>
  <si>
    <t>05353.01*H</t>
  </si>
  <si>
    <t>HOBART</t>
  </si>
  <si>
    <t>ST MARY MEDICAL CENTER</t>
  </si>
  <si>
    <t>05470.52*H</t>
  </si>
  <si>
    <t>MERRILLVILLE</t>
  </si>
  <si>
    <t>KIRK</t>
  </si>
  <si>
    <t>05470.51*H</t>
  </si>
  <si>
    <t>NIPSCO SOUTHLAKE COMPLEX</t>
  </si>
  <si>
    <t>05514.01*H</t>
  </si>
  <si>
    <t>MUNSTER</t>
  </si>
  <si>
    <t>05514.2*H</t>
  </si>
  <si>
    <t>FRANCISCAN HAELTH MUNSTER</t>
  </si>
  <si>
    <t>05589.71*H</t>
  </si>
  <si>
    <t>PORTAGE</t>
  </si>
  <si>
    <t>BURNS INTL HARBOR</t>
  </si>
  <si>
    <t>05589.72*H</t>
  </si>
  <si>
    <t>MIDWEST STEEL</t>
  </si>
  <si>
    <t>05589.73*H</t>
  </si>
  <si>
    <t>PORTAGE COMMUNITY HOSPITAL</t>
  </si>
  <si>
    <t>05598.03*H</t>
  </si>
  <si>
    <t>RENSSELAER</t>
  </si>
  <si>
    <t>FRANCISCAN HEALTH RENSSELAER</t>
  </si>
  <si>
    <t>05701.01*H</t>
  </si>
  <si>
    <t>VALPARAISO</t>
  </si>
  <si>
    <t>PORTER MEMORIAL HOSPITAL</t>
  </si>
  <si>
    <t>05767.*H</t>
  </si>
  <si>
    <t>WHITING</t>
  </si>
  <si>
    <t>HORSESHOE CASINO</t>
  </si>
  <si>
    <t>WI</t>
  </si>
  <si>
    <t>BURLINGTON</t>
  </si>
  <si>
    <t>27079.32*H</t>
  </si>
  <si>
    <t>KENOSHA</t>
  </si>
  <si>
    <t>LEACH FARMS</t>
  </si>
  <si>
    <t>27286.12*H</t>
  </si>
  <si>
    <t>AURORA MEDICAL CENTER KENOSHA</t>
  </si>
  <si>
    <t>27286.13*H</t>
  </si>
  <si>
    <t>KENOSHA COUNTY</t>
  </si>
  <si>
    <t>27286.11*H</t>
  </si>
  <si>
    <t>KENOSHA HOSPITAL AND MEDICAL CENTER</t>
  </si>
  <si>
    <t>27491.*H</t>
  </si>
  <si>
    <t>PLEASANT PRAIRIE</t>
  </si>
  <si>
    <t>ST CATHERINE'S HOSPITAL</t>
  </si>
  <si>
    <t>Include/Delete</t>
  </si>
  <si>
    <t>FAA_Site</t>
  </si>
  <si>
    <t>Airport Code</t>
  </si>
  <si>
    <t>Lat</t>
  </si>
  <si>
    <t>Lon</t>
  </si>
  <si>
    <t>State Code</t>
  </si>
  <si>
    <t>04508.*A</t>
  </si>
  <si>
    <t>ORD</t>
  </si>
  <si>
    <t>04507.*A</t>
  </si>
  <si>
    <t>MDW</t>
  </si>
  <si>
    <t>04567.*A</t>
  </si>
  <si>
    <t>04727.*A</t>
  </si>
  <si>
    <t>04506.*A</t>
  </si>
  <si>
    <t>04876.*A</t>
  </si>
  <si>
    <t>04758.961*A</t>
  </si>
  <si>
    <t>27316.12*A</t>
  </si>
  <si>
    <t>04508.2*A</t>
  </si>
  <si>
    <t>04508.6*A</t>
  </si>
  <si>
    <t>04444.*A</t>
  </si>
  <si>
    <t>04518.8*A</t>
  </si>
  <si>
    <t>04503.04*A</t>
  </si>
  <si>
    <t>04703.1*A</t>
  </si>
  <si>
    <t>27286.1*A</t>
  </si>
  <si>
    <t>04508.1*A</t>
  </si>
  <si>
    <t>04503.*A</t>
  </si>
  <si>
    <t>04869.5*A</t>
  </si>
  <si>
    <t>04518.*A</t>
  </si>
  <si>
    <t>05447.1*A</t>
  </si>
  <si>
    <t>05398.8*A</t>
  </si>
  <si>
    <t>05303.*A</t>
  </si>
  <si>
    <t>05327.*A</t>
  </si>
  <si>
    <t>05353.*A</t>
  </si>
  <si>
    <t>05598.*A</t>
  </si>
  <si>
    <t>05701.*A</t>
  </si>
  <si>
    <t>eVTOL</t>
  </si>
  <si>
    <t>Max Range [nmi]</t>
  </si>
  <si>
    <t>Cruise Speed [kts]</t>
  </si>
  <si>
    <t>Total Operating Cost Per Hour</t>
  </si>
  <si>
    <t>Auto Only</t>
  </si>
  <si>
    <t>Effective Cost</t>
  </si>
  <si>
    <t>Travel Time (min)</t>
  </si>
  <si>
    <t>Operating Cost ($)</t>
  </si>
  <si>
    <t>Operating Cost</t>
  </si>
  <si>
    <t>($)/hr</t>
  </si>
  <si>
    <t>Value of Time ($)/hr</t>
  </si>
  <si>
    <t>[mph]</t>
  </si>
  <si>
    <t>REGIONAL</t>
  </si>
  <si>
    <t>MAJOR</t>
  </si>
  <si>
    <t>https://statisticalatlas.com/metro-area/Illinois/Chicago/Population</t>
  </si>
  <si>
    <t>Population Densities in Chicago Metro Area</t>
  </si>
  <si>
    <t>Operating Costs of Auto, eVTOL</t>
  </si>
  <si>
    <t>FRAMA I Papers</t>
  </si>
  <si>
    <t>Metro Transit Operating Cost</t>
  </si>
  <si>
    <t>https://www.transitchicago.com/fares/</t>
  </si>
  <si>
    <t>https://www.google.com/maps</t>
  </si>
  <si>
    <t>Geodesic Distances and Travel Times for Auto, Transit</t>
  </si>
  <si>
    <t>Helipad, Regional, Metropolitan Airports List</t>
  </si>
  <si>
    <t>nasa_odm/codes/Airport_Data</t>
  </si>
  <si>
    <t>Auto + eVTOL</t>
  </si>
  <si>
    <t>Geodesic Distance [mi]</t>
  </si>
  <si>
    <t>Metro Transit</t>
  </si>
  <si>
    <r>
      <t xml:space="preserve">Harwood Heights to Cloud Gate using the </t>
    </r>
    <r>
      <rPr>
        <u/>
        <sz val="11"/>
        <color theme="1"/>
        <rFont val="Calibri"/>
        <family val="2"/>
        <scheme val="minor"/>
      </rPr>
      <t>above Heliport Location</t>
    </r>
    <r>
      <rPr>
        <sz val="11"/>
        <color theme="1"/>
        <rFont val="Calibri"/>
        <family val="2"/>
        <scheme val="minor"/>
      </rPr>
      <t xml:space="preserve"> (Just a Disclaimer, this heliport is next to a Regional Hospital)</t>
    </r>
  </si>
  <si>
    <t>I chose Harwood Heights because it's population density is one of the highest in Chicago metro area</t>
  </si>
  <si>
    <t>CTOL is not a valid mode here</t>
  </si>
  <si>
    <t>Aurora to Cloud Gate</t>
  </si>
  <si>
    <t>CTOL is not a valid mode here because no regional airports in Chicago Downtown</t>
  </si>
  <si>
    <t>I chose Arora because it is 2nd most populous suburbs of Chicago Metro Area</t>
  </si>
  <si>
    <t>cents/mile</t>
  </si>
  <si>
    <t>Travel Distance (mi)</t>
  </si>
  <si>
    <t>Auto Operational Cost</t>
  </si>
  <si>
    <t>Value of Time</t>
  </si>
  <si>
    <t>$/hr</t>
  </si>
  <si>
    <t>(misc. cost such as parking not included)</t>
  </si>
  <si>
    <t>eVTOL Only (Regional to Heliport)</t>
  </si>
  <si>
    <t>Metro</t>
  </si>
  <si>
    <t>Auto + eVTOL (Aurora to Aurora Airport to Heliport to Cloud Gate)</t>
  </si>
  <si>
    <t>St. Charles to Cloud Gate</t>
  </si>
  <si>
    <t>St. Charles</t>
  </si>
  <si>
    <t>I chose St. Charles because Apoorv suggested it</t>
  </si>
  <si>
    <t>Auto + eVTOL (St. Charles to DuPage Airport to Heliport to Cloud Gate)</t>
  </si>
  <si>
    <t>Naperville to Cloud Gate</t>
  </si>
  <si>
    <t>Bolingbrook</t>
  </si>
  <si>
    <t>I chose Naperville because it is also one of the populous suburbs</t>
  </si>
  <si>
    <t>Auto + eVTOL (Naperville to Bolingbrook Airport to Heliport to Cloud Gate)</t>
  </si>
  <si>
    <t>Ownership</t>
  </si>
  <si>
    <t>Use</t>
  </si>
  <si>
    <t>PU</t>
  </si>
  <si>
    <t>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</si>
</sst>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  <xf numFmtId="0" fontId="18" fillId="0" borderId="0" applyNumberFormat="0" applyFill="0" applyBorder="0" applyAlignment="0" applyProtection="0"/>
  </cellStyleXfs>
  <cellXfs count="26">
    <xf numFmtId="0" fontId="0" fillId="0" borderId="0" xfId="0"/>
    <xf numFmtId="0" fontId="0" fillId="33" borderId="0" xfId="0" applyFill="1"/>
    <xf numFmtId="0" fontId="0" fillId="0" borderId="0" xfId="0" applyFill="1"/>
    <xf numFmtId="0" fontId="0" fillId="34" borderId="0" xfId="0" applyFill="1"/>
    <xf numFmtId="0" fontId="0" fillId="35" borderId="0" xfId="0" applyFill="1"/>
    <xf numFmtId="0" fontId="18" fillId="0" borderId="0" xfId="43"/>
    <xf numFmtId="0" fontId="0" fillId="36" borderId="0" xfId="0" applyFill="1"/>
    <xf numFmtId="0" fontId="0" fillId="37" borderId="0" xfId="0" applyFill="1"/>
    <xf numFmtId="44" fontId="0" fillId="37" borderId="0" xfId="42" applyFont="1" applyFill="1"/>
    <xf numFmtId="44" fontId="0" fillId="35" borderId="0" xfId="42" applyFont="1" applyFill="1"/>
    <xf numFmtId="0" fontId="0" fillId="34" borderId="0" xfId="0" applyFill="1" applyAlignment="1">
      <alignment horizontal="center"/>
    </xf>
    <xf numFmtId="0" fontId="0" fillId="35" borderId="0" xfId="0" applyFill="1" applyAlignment="1">
      <alignment horizontal="center"/>
    </xf>
    <xf numFmtId="0" fontId="0" fillId="0" borderId="10" xfId="0" applyBorder="1"/>
    <xf numFmtId="0" fontId="0" fillId="35" borderId="10" xfId="0" applyFill="1" applyBorder="1"/>
    <xf numFmtId="0" fontId="0" fillId="34" borderId="10" xfId="0" applyFill="1" applyBorder="1"/>
    <xf numFmtId="0" fontId="17" fillId="36" borderId="10" xfId="0" applyFont="1" applyFill="1" applyBorder="1" applyAlignment="1">
      <alignment horizontal="center"/>
    </xf>
    <xf numFmtId="0" fontId="0" fillId="36" borderId="10" xfId="0" applyFill="1" applyBorder="1" applyAlignment="1">
      <alignment horizontal="center"/>
    </xf>
    <xf numFmtId="0" fontId="0" fillId="34" borderId="10" xfId="0" applyFill="1" applyBorder="1" applyAlignment="1">
      <alignment vertical="center"/>
    </xf>
    <xf numFmtId="0" fontId="0" fillId="34" borderId="10" xfId="0" applyFill="1" applyBorder="1" applyAlignment="1">
      <alignment horizontal="left" vertical="center"/>
    </xf>
    <xf numFmtId="0" fontId="0" fillId="35" borderId="10" xfId="0" applyFill="1" applyBorder="1" applyAlignment="1">
      <alignment vertical="center"/>
    </xf>
    <xf numFmtId="0" fontId="0" fillId="37" borderId="10" xfId="0" applyFill="1" applyBorder="1" applyAlignment="1">
      <alignment vertical="center"/>
    </xf>
    <xf numFmtId="0" fontId="0" fillId="0" borderId="10" xfId="0" applyBorder="1" applyAlignment="1">
      <alignment vertical="center"/>
    </xf>
    <xf numFmtId="44" fontId="0" fillId="35" borderId="10" xfId="42" applyFont="1" applyFill="1" applyBorder="1" applyAlignment="1">
      <alignment vertical="center"/>
    </xf>
    <xf numFmtId="44" fontId="0" fillId="37" borderId="10" xfId="42" applyFont="1" applyFill="1" applyBorder="1" applyAlignment="1">
      <alignment vertical="center"/>
    </xf>
    <xf numFmtId="0" fontId="0" fillId="35" borderId="10" xfId="0" applyFill="1" applyBorder="1" applyAlignment="1">
      <alignment vertical="center" wrapText="1"/>
    </xf>
    <xf numFmtId="0" fontId="0" fillId="35" borderId="10" xfId="0" applyFill="1" applyBorder="1" applyAlignment="1">
      <alignment horizontal="center" vertical="center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3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google.com/maps" TargetMode="External"/><Relationship Id="rId2" Type="http://schemas.openxmlformats.org/officeDocument/2006/relationships/hyperlink" Target="https://www.transitchicago.com/fares/" TargetMode="External"/><Relationship Id="rId1" Type="http://schemas.openxmlformats.org/officeDocument/2006/relationships/hyperlink" Target="https://statisticalatlas.com/metro-area/Illinois/Chicago/Populati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F4393-96B6-49E9-9A4B-6F215831649E}">
  <dimension ref="A1:F138"/>
  <sheetViews>
    <sheetView workbookViewId="0">
      <selection activeCell="E97" sqref="E97:F97"/>
    </sheetView>
  </sheetViews>
  <sheetFormatPr defaultRowHeight="14.4" x14ac:dyDescent="0.3"/>
  <cols>
    <col min="3" max="3" width="11.6640625" bestFit="1" customWidth="1"/>
    <col min="4" max="4" width="21.88671875" bestFit="1" customWidth="1"/>
  </cols>
  <sheetData>
    <row r="1" spans="1:6" x14ac:dyDescent="0.3">
      <c r="A1" t="s">
        <v>1</v>
      </c>
      <c r="B1" t="s">
        <v>2</v>
      </c>
      <c r="C1" t="s">
        <v>3</v>
      </c>
      <c r="D1" t="s">
        <v>5</v>
      </c>
      <c r="E1" s="2" t="s">
        <v>7</v>
      </c>
      <c r="F1" s="2" t="s">
        <v>8</v>
      </c>
    </row>
    <row r="2" spans="1:6" x14ac:dyDescent="0.3">
      <c r="A2" t="s">
        <v>9</v>
      </c>
      <c r="B2" t="s">
        <v>259</v>
      </c>
      <c r="C2" t="s">
        <v>88</v>
      </c>
      <c r="D2" t="s">
        <v>262</v>
      </c>
      <c r="E2" s="2">
        <v>41.369694444444399</v>
      </c>
      <c r="F2" s="2">
        <v>-85.035186111111102</v>
      </c>
    </row>
    <row r="3" spans="1:6" x14ac:dyDescent="0.3">
      <c r="A3" t="s">
        <v>372</v>
      </c>
      <c r="B3" t="s">
        <v>259</v>
      </c>
      <c r="C3" t="s">
        <v>359</v>
      </c>
      <c r="E3">
        <v>41.452413722199999</v>
      </c>
      <c r="F3">
        <v>-87.019893111100004</v>
      </c>
    </row>
    <row r="4" spans="1:6" x14ac:dyDescent="0.3">
      <c r="A4" t="s">
        <v>9</v>
      </c>
      <c r="B4" t="s">
        <v>259</v>
      </c>
      <c r="C4" t="s">
        <v>281</v>
      </c>
      <c r="D4" t="s">
        <v>307</v>
      </c>
      <c r="E4" s="2">
        <v>41.553660833333304</v>
      </c>
      <c r="F4" s="2">
        <v>-87.047946944444405</v>
      </c>
    </row>
    <row r="5" spans="1:6" x14ac:dyDescent="0.3">
      <c r="A5" t="s">
        <v>9</v>
      </c>
      <c r="B5" t="s">
        <v>259</v>
      </c>
      <c r="C5" t="s">
        <v>11</v>
      </c>
      <c r="D5" t="s">
        <v>304</v>
      </c>
      <c r="E5" s="2">
        <v>40.934997222222201</v>
      </c>
      <c r="F5" s="2">
        <v>-87.138158333333294</v>
      </c>
    </row>
    <row r="6" spans="1:6" x14ac:dyDescent="0.3">
      <c r="A6" t="s">
        <v>9</v>
      </c>
      <c r="B6" t="s">
        <v>259</v>
      </c>
      <c r="C6" t="s">
        <v>281</v>
      </c>
      <c r="D6" t="s">
        <v>297</v>
      </c>
      <c r="E6" s="2">
        <v>41.636981388888799</v>
      </c>
      <c r="F6" s="2">
        <v>-87.152256944444403</v>
      </c>
    </row>
    <row r="7" spans="1:6" x14ac:dyDescent="0.3">
      <c r="A7" t="s">
        <v>9</v>
      </c>
      <c r="B7" t="s">
        <v>259</v>
      </c>
      <c r="C7" t="s">
        <v>281</v>
      </c>
      <c r="D7" t="s">
        <v>297</v>
      </c>
      <c r="E7" s="2">
        <v>41.608370555555503</v>
      </c>
      <c r="F7" s="2">
        <v>-87.176423611111105</v>
      </c>
    </row>
    <row r="8" spans="1:6" x14ac:dyDescent="0.3">
      <c r="A8" t="s">
        <v>372</v>
      </c>
      <c r="B8" t="s">
        <v>259</v>
      </c>
      <c r="C8" t="s">
        <v>358</v>
      </c>
      <c r="E8">
        <v>40.953416833299997</v>
      </c>
      <c r="F8">
        <v>-87.181501138900003</v>
      </c>
    </row>
    <row r="9" spans="1:6" x14ac:dyDescent="0.3">
      <c r="A9" t="s">
        <v>9</v>
      </c>
      <c r="B9" t="s">
        <v>259</v>
      </c>
      <c r="C9" t="s">
        <v>281</v>
      </c>
      <c r="D9" t="s">
        <v>297</v>
      </c>
      <c r="E9" s="2">
        <v>41.547002777777699</v>
      </c>
      <c r="F9" s="2">
        <v>-87.184425000000005</v>
      </c>
    </row>
    <row r="10" spans="1:6" x14ac:dyDescent="0.3">
      <c r="A10" t="s">
        <v>9</v>
      </c>
      <c r="B10" t="s">
        <v>259</v>
      </c>
      <c r="C10" t="s">
        <v>281</v>
      </c>
      <c r="D10" t="s">
        <v>282</v>
      </c>
      <c r="E10" s="2">
        <v>41.3883333333333</v>
      </c>
      <c r="F10" s="2">
        <v>-87.213888888888803</v>
      </c>
    </row>
    <row r="11" spans="1:6" x14ac:dyDescent="0.3">
      <c r="A11" t="s">
        <v>9</v>
      </c>
      <c r="B11" t="s">
        <v>259</v>
      </c>
      <c r="C11" t="s">
        <v>116</v>
      </c>
      <c r="D11" t="s">
        <v>285</v>
      </c>
      <c r="E11" s="2">
        <v>41.511388888888803</v>
      </c>
      <c r="F11" s="2">
        <v>-87.260555555555499</v>
      </c>
    </row>
    <row r="12" spans="1:6" x14ac:dyDescent="0.3">
      <c r="A12" t="s">
        <v>372</v>
      </c>
      <c r="B12" t="s">
        <v>259</v>
      </c>
      <c r="C12" t="s">
        <v>357</v>
      </c>
      <c r="E12">
        <v>41.560188888900001</v>
      </c>
      <c r="F12">
        <v>-87.263922222199994</v>
      </c>
    </row>
    <row r="13" spans="1:6" x14ac:dyDescent="0.3">
      <c r="A13" t="s">
        <v>9</v>
      </c>
      <c r="B13" t="s">
        <v>259</v>
      </c>
      <c r="C13" t="s">
        <v>116</v>
      </c>
      <c r="D13" t="s">
        <v>288</v>
      </c>
      <c r="E13" s="2">
        <v>41.452258611111098</v>
      </c>
      <c r="F13" s="2">
        <v>-87.318924166666605</v>
      </c>
    </row>
    <row r="14" spans="1:6" x14ac:dyDescent="0.3">
      <c r="A14" t="s">
        <v>9</v>
      </c>
      <c r="B14" t="s">
        <v>259</v>
      </c>
      <c r="C14" t="s">
        <v>116</v>
      </c>
      <c r="D14" t="s">
        <v>288</v>
      </c>
      <c r="E14" s="2">
        <v>41.463369722222197</v>
      </c>
      <c r="F14" s="2">
        <v>-87.323646666666605</v>
      </c>
    </row>
    <row r="15" spans="1:6" x14ac:dyDescent="0.3">
      <c r="A15" t="s">
        <v>9</v>
      </c>
      <c r="B15" t="s">
        <v>259</v>
      </c>
      <c r="C15" t="s">
        <v>116</v>
      </c>
      <c r="D15" t="s">
        <v>271</v>
      </c>
      <c r="E15" s="2">
        <v>41.591147222222197</v>
      </c>
      <c r="F15" s="2">
        <v>-87.3361488888888</v>
      </c>
    </row>
    <row r="16" spans="1:6" x14ac:dyDescent="0.3">
      <c r="A16" t="s">
        <v>9</v>
      </c>
      <c r="B16" t="s">
        <v>259</v>
      </c>
      <c r="C16" t="s">
        <v>116</v>
      </c>
      <c r="D16" t="s">
        <v>271</v>
      </c>
      <c r="E16" s="2">
        <v>41.598824999999998</v>
      </c>
      <c r="F16" s="2">
        <v>-87.358611111111102</v>
      </c>
    </row>
    <row r="17" spans="1:6" x14ac:dyDescent="0.3">
      <c r="A17" t="s">
        <v>9</v>
      </c>
      <c r="B17" t="s">
        <v>259</v>
      </c>
      <c r="C17" t="s">
        <v>116</v>
      </c>
      <c r="D17" t="s">
        <v>265</v>
      </c>
      <c r="E17" s="2">
        <v>41.393524999999997</v>
      </c>
      <c r="F17" s="2">
        <v>-87.365447222222201</v>
      </c>
    </row>
    <row r="18" spans="1:6" x14ac:dyDescent="0.3">
      <c r="A18" t="s">
        <v>372</v>
      </c>
      <c r="B18" t="s">
        <v>259</v>
      </c>
      <c r="C18" t="s">
        <v>356</v>
      </c>
      <c r="E18">
        <v>41.5186758611</v>
      </c>
      <c r="F18">
        <v>-87.408322555599995</v>
      </c>
    </row>
    <row r="19" spans="1:6" x14ac:dyDescent="0.3">
      <c r="A19" t="s">
        <v>372</v>
      </c>
      <c r="B19" t="s">
        <v>259</v>
      </c>
      <c r="C19" t="s">
        <v>355</v>
      </c>
      <c r="E19">
        <v>41.612282305599997</v>
      </c>
      <c r="F19">
        <v>-87.4184154167</v>
      </c>
    </row>
    <row r="20" spans="1:6" x14ac:dyDescent="0.3">
      <c r="A20" t="s">
        <v>372</v>
      </c>
      <c r="B20" t="s">
        <v>259</v>
      </c>
      <c r="C20" t="s">
        <v>354</v>
      </c>
      <c r="E20">
        <v>40.758767555600002</v>
      </c>
      <c r="F20">
        <v>-87.436350861099996</v>
      </c>
    </row>
    <row r="21" spans="1:6" x14ac:dyDescent="0.3">
      <c r="A21" t="s">
        <v>9</v>
      </c>
      <c r="B21" t="s">
        <v>259</v>
      </c>
      <c r="C21" t="s">
        <v>116</v>
      </c>
      <c r="D21" t="s">
        <v>276</v>
      </c>
      <c r="E21" s="2">
        <v>41.594166666666602</v>
      </c>
      <c r="F21" s="2">
        <v>-87.491388888888807</v>
      </c>
    </row>
    <row r="22" spans="1:6" x14ac:dyDescent="0.3">
      <c r="A22" t="s">
        <v>9</v>
      </c>
      <c r="B22" t="s">
        <v>259</v>
      </c>
      <c r="C22" t="s">
        <v>116</v>
      </c>
      <c r="D22" t="s">
        <v>310</v>
      </c>
      <c r="E22" s="2">
        <v>41.687777777777697</v>
      </c>
      <c r="F22" s="2">
        <v>-87.500833333333304</v>
      </c>
    </row>
    <row r="23" spans="1:6" x14ac:dyDescent="0.3">
      <c r="A23" t="s">
        <v>9</v>
      </c>
      <c r="B23" t="s">
        <v>259</v>
      </c>
      <c r="C23" t="s">
        <v>116</v>
      </c>
      <c r="D23" t="s">
        <v>293</v>
      </c>
      <c r="E23" s="2">
        <v>41.549580555555501</v>
      </c>
      <c r="F23" s="2">
        <v>-87.506713888888797</v>
      </c>
    </row>
    <row r="24" spans="1:6" x14ac:dyDescent="0.3">
      <c r="A24" t="s">
        <v>372</v>
      </c>
      <c r="B24" t="s">
        <v>259</v>
      </c>
      <c r="C24" t="s">
        <v>353</v>
      </c>
      <c r="E24">
        <v>41.234317500000003</v>
      </c>
      <c r="F24">
        <v>-87.507690638900002</v>
      </c>
    </row>
    <row r="25" spans="1:6" x14ac:dyDescent="0.3">
      <c r="A25" t="s">
        <v>9</v>
      </c>
      <c r="B25" t="s">
        <v>259</v>
      </c>
      <c r="C25" t="s">
        <v>116</v>
      </c>
      <c r="D25" t="s">
        <v>293</v>
      </c>
      <c r="E25" s="2">
        <v>41.538333333333298</v>
      </c>
      <c r="F25" s="2">
        <v>-87.514444444444393</v>
      </c>
    </row>
    <row r="26" spans="1:6" x14ac:dyDescent="0.3">
      <c r="A26" t="s">
        <v>9</v>
      </c>
      <c r="B26" t="s">
        <v>259</v>
      </c>
      <c r="C26" t="s">
        <v>116</v>
      </c>
      <c r="D26" t="s">
        <v>268</v>
      </c>
      <c r="E26" s="2">
        <v>41.493333333333297</v>
      </c>
      <c r="F26" s="2">
        <v>-87.523611111111094</v>
      </c>
    </row>
    <row r="27" spans="1:6" x14ac:dyDescent="0.3">
      <c r="A27" t="s">
        <v>9</v>
      </c>
      <c r="B27" t="s">
        <v>259</v>
      </c>
      <c r="C27" t="s">
        <v>116</v>
      </c>
      <c r="D27" t="s">
        <v>276</v>
      </c>
      <c r="E27" s="2">
        <v>41.6142055555555</v>
      </c>
      <c r="F27" s="2">
        <v>-87.524094444444401</v>
      </c>
    </row>
    <row r="28" spans="1:6" x14ac:dyDescent="0.3">
      <c r="A28" t="s">
        <v>9</v>
      </c>
      <c r="B28" t="s">
        <v>15</v>
      </c>
      <c r="C28" t="s">
        <v>17</v>
      </c>
      <c r="D28" t="s">
        <v>50</v>
      </c>
      <c r="E28" s="2">
        <v>41.724411111111102</v>
      </c>
      <c r="F28" s="2">
        <v>-87.526397222222201</v>
      </c>
    </row>
    <row r="29" spans="1:6" x14ac:dyDescent="0.3">
      <c r="A29" t="s">
        <v>372</v>
      </c>
      <c r="B29" t="s">
        <v>15</v>
      </c>
      <c r="C29" t="s">
        <v>352</v>
      </c>
      <c r="E29">
        <v>41.539897222199997</v>
      </c>
      <c r="F29">
        <v>-87.537899999999993</v>
      </c>
    </row>
    <row r="30" spans="1:6" x14ac:dyDescent="0.3">
      <c r="A30" t="s">
        <v>9</v>
      </c>
      <c r="B30" t="s">
        <v>15</v>
      </c>
      <c r="C30" t="s">
        <v>17</v>
      </c>
      <c r="D30" t="s">
        <v>50</v>
      </c>
      <c r="E30" s="2">
        <v>41.790936111111101</v>
      </c>
      <c r="F30" s="2">
        <v>-87.605397222222194</v>
      </c>
    </row>
    <row r="31" spans="1:6" x14ac:dyDescent="0.3">
      <c r="A31" t="s">
        <v>9</v>
      </c>
      <c r="B31" t="s">
        <v>15</v>
      </c>
      <c r="C31" t="s">
        <v>17</v>
      </c>
      <c r="D31" t="s">
        <v>50</v>
      </c>
      <c r="E31" s="2">
        <v>41.888055555555503</v>
      </c>
      <c r="F31" s="2">
        <v>-87.609722222222203</v>
      </c>
    </row>
    <row r="32" spans="1:6" x14ac:dyDescent="0.3">
      <c r="A32" t="s">
        <v>9</v>
      </c>
      <c r="B32" t="s">
        <v>15</v>
      </c>
      <c r="C32" t="s">
        <v>17</v>
      </c>
      <c r="D32" t="s">
        <v>50</v>
      </c>
      <c r="E32" s="2">
        <v>41.896468999999897</v>
      </c>
      <c r="F32" s="2">
        <v>-87.621537999999902</v>
      </c>
    </row>
    <row r="33" spans="1:6" x14ac:dyDescent="0.3">
      <c r="A33" t="s">
        <v>9</v>
      </c>
      <c r="B33" t="s">
        <v>15</v>
      </c>
      <c r="C33" t="s">
        <v>17</v>
      </c>
      <c r="D33" t="s">
        <v>50</v>
      </c>
      <c r="E33" s="2">
        <v>41.800033611111097</v>
      </c>
      <c r="F33" s="2">
        <v>-87.627827777777696</v>
      </c>
    </row>
    <row r="34" spans="1:6" x14ac:dyDescent="0.3">
      <c r="A34" t="s">
        <v>9</v>
      </c>
      <c r="B34" t="s">
        <v>15</v>
      </c>
      <c r="C34" t="s">
        <v>17</v>
      </c>
      <c r="D34" t="s">
        <v>73</v>
      </c>
      <c r="E34" s="2">
        <v>41.504613888888798</v>
      </c>
      <c r="F34" s="2">
        <v>-87.639961111111106</v>
      </c>
    </row>
    <row r="35" spans="1:6" x14ac:dyDescent="0.3">
      <c r="A35" t="s">
        <v>9</v>
      </c>
      <c r="B35" t="s">
        <v>15</v>
      </c>
      <c r="C35" t="s">
        <v>17</v>
      </c>
      <c r="D35" t="s">
        <v>50</v>
      </c>
      <c r="E35" s="2">
        <v>41.848222222222198</v>
      </c>
      <c r="F35" s="2">
        <v>-87.6483611111111</v>
      </c>
    </row>
    <row r="36" spans="1:6" x14ac:dyDescent="0.3">
      <c r="A36" t="s">
        <v>9</v>
      </c>
      <c r="B36" t="s">
        <v>15</v>
      </c>
      <c r="C36" t="s">
        <v>17</v>
      </c>
      <c r="D36" t="s">
        <v>140</v>
      </c>
      <c r="E36" s="2">
        <v>41.605722222222198</v>
      </c>
      <c r="F36" s="2">
        <v>-87.659958333333293</v>
      </c>
    </row>
    <row r="37" spans="1:6" x14ac:dyDescent="0.3">
      <c r="A37" t="s">
        <v>9</v>
      </c>
      <c r="B37" t="s">
        <v>15</v>
      </c>
      <c r="C37" t="s">
        <v>17</v>
      </c>
      <c r="D37" t="s">
        <v>140</v>
      </c>
      <c r="E37" s="2">
        <v>41.612222222222201</v>
      </c>
      <c r="F37" s="2">
        <v>-87.67</v>
      </c>
    </row>
    <row r="38" spans="1:6" x14ac:dyDescent="0.3">
      <c r="A38" t="s">
        <v>9</v>
      </c>
      <c r="B38" t="s">
        <v>15</v>
      </c>
      <c r="C38" t="s">
        <v>17</v>
      </c>
      <c r="D38" t="s">
        <v>50</v>
      </c>
      <c r="E38" s="2">
        <v>41.862141666666602</v>
      </c>
      <c r="F38" s="2">
        <v>-87.670261111111103</v>
      </c>
    </row>
    <row r="39" spans="1:6" x14ac:dyDescent="0.3">
      <c r="A39" t="s">
        <v>9</v>
      </c>
      <c r="B39" t="s">
        <v>15</v>
      </c>
      <c r="C39" t="s">
        <v>17</v>
      </c>
      <c r="D39" t="s">
        <v>50</v>
      </c>
      <c r="E39" s="2">
        <v>41.8747547222222</v>
      </c>
      <c r="F39" s="2">
        <v>-87.673386944444403</v>
      </c>
    </row>
    <row r="40" spans="1:6" x14ac:dyDescent="0.3">
      <c r="A40" t="s">
        <v>9</v>
      </c>
      <c r="B40" t="s">
        <v>15</v>
      </c>
      <c r="C40" t="s">
        <v>17</v>
      </c>
      <c r="D40" t="s">
        <v>113</v>
      </c>
      <c r="E40" s="2">
        <v>42.061696388888798</v>
      </c>
      <c r="F40" s="2">
        <v>-87.673947222222196</v>
      </c>
    </row>
    <row r="41" spans="1:6" x14ac:dyDescent="0.3">
      <c r="A41" t="s">
        <v>9</v>
      </c>
      <c r="B41" t="s">
        <v>15</v>
      </c>
      <c r="C41" t="s">
        <v>17</v>
      </c>
      <c r="D41" t="s">
        <v>50</v>
      </c>
      <c r="E41" s="2">
        <v>41.9027777777777</v>
      </c>
      <c r="F41" s="2">
        <v>-87.682777777777702</v>
      </c>
    </row>
    <row r="42" spans="1:6" x14ac:dyDescent="0.3">
      <c r="A42" t="s">
        <v>372</v>
      </c>
      <c r="B42" t="s">
        <v>15</v>
      </c>
      <c r="C42" t="s">
        <v>351</v>
      </c>
      <c r="E42">
        <v>41.3773863889</v>
      </c>
      <c r="F42">
        <v>-87.688854250000006</v>
      </c>
    </row>
    <row r="43" spans="1:6" x14ac:dyDescent="0.3">
      <c r="A43" t="s">
        <v>9</v>
      </c>
      <c r="B43" t="s">
        <v>15</v>
      </c>
      <c r="C43" t="s">
        <v>17</v>
      </c>
      <c r="D43" t="s">
        <v>50</v>
      </c>
      <c r="E43" s="2">
        <v>41.948333333333302</v>
      </c>
      <c r="F43" s="2">
        <v>-87.6933333333333</v>
      </c>
    </row>
    <row r="44" spans="1:6" x14ac:dyDescent="0.3">
      <c r="A44" t="s">
        <v>9</v>
      </c>
      <c r="B44" t="s">
        <v>15</v>
      </c>
      <c r="C44" t="s">
        <v>17</v>
      </c>
      <c r="D44" t="s">
        <v>145</v>
      </c>
      <c r="E44" s="2">
        <v>41.567694444444399</v>
      </c>
      <c r="F44" s="2">
        <v>-87.697152777777703</v>
      </c>
    </row>
    <row r="45" spans="1:6" x14ac:dyDescent="0.3">
      <c r="A45" t="s">
        <v>9</v>
      </c>
      <c r="B45" t="s">
        <v>15</v>
      </c>
      <c r="C45" t="s">
        <v>17</v>
      </c>
      <c r="D45" t="s">
        <v>215</v>
      </c>
      <c r="E45" s="2">
        <v>41.523611111111101</v>
      </c>
      <c r="F45" s="2">
        <v>-87.709722222222197</v>
      </c>
    </row>
    <row r="46" spans="1:6" x14ac:dyDescent="0.3">
      <c r="A46" t="s">
        <v>9</v>
      </c>
      <c r="B46" t="s">
        <v>15</v>
      </c>
      <c r="C46" t="s">
        <v>37</v>
      </c>
      <c r="D46" t="s">
        <v>194</v>
      </c>
      <c r="E46" s="2">
        <v>41.3851333333333</v>
      </c>
      <c r="F46" s="2">
        <v>-87.720283333333299</v>
      </c>
    </row>
    <row r="47" spans="1:6" x14ac:dyDescent="0.3">
      <c r="A47" t="s">
        <v>9</v>
      </c>
      <c r="B47" t="s">
        <v>15</v>
      </c>
      <c r="C47" t="s">
        <v>17</v>
      </c>
      <c r="D47" t="s">
        <v>76</v>
      </c>
      <c r="E47" s="2">
        <v>41.723158333333302</v>
      </c>
      <c r="F47" s="2">
        <v>-87.732805555555501</v>
      </c>
    </row>
    <row r="48" spans="1:6" x14ac:dyDescent="0.3">
      <c r="A48" t="s">
        <v>9</v>
      </c>
      <c r="B48" t="s">
        <v>15</v>
      </c>
      <c r="C48" t="s">
        <v>17</v>
      </c>
      <c r="D48" t="s">
        <v>18</v>
      </c>
      <c r="E48" s="2">
        <v>41.675033055555502</v>
      </c>
      <c r="F48" s="2">
        <v>-87.749495555555498</v>
      </c>
    </row>
    <row r="49" spans="1:6" x14ac:dyDescent="0.3">
      <c r="A49" t="s">
        <v>9</v>
      </c>
      <c r="B49" t="s">
        <v>15</v>
      </c>
      <c r="C49" t="s">
        <v>37</v>
      </c>
      <c r="D49" t="s">
        <v>224</v>
      </c>
      <c r="E49" s="2">
        <v>41.37</v>
      </c>
      <c r="F49" s="2">
        <v>-87.750555555555493</v>
      </c>
    </row>
    <row r="50" spans="1:6" x14ac:dyDescent="0.3">
      <c r="A50" t="s">
        <v>373</v>
      </c>
      <c r="B50" t="s">
        <v>15</v>
      </c>
      <c r="C50" t="s">
        <v>334</v>
      </c>
      <c r="E50">
        <v>41.7859993</v>
      </c>
      <c r="F50">
        <v>-87.752403259999994</v>
      </c>
    </row>
    <row r="51" spans="1:6" x14ac:dyDescent="0.3">
      <c r="A51" t="s">
        <v>9</v>
      </c>
      <c r="B51" t="s">
        <v>15</v>
      </c>
      <c r="C51" t="s">
        <v>17</v>
      </c>
      <c r="D51" t="s">
        <v>82</v>
      </c>
      <c r="E51" s="2">
        <v>41.559166666666599</v>
      </c>
      <c r="F51" s="2">
        <v>-87.805833333333297</v>
      </c>
    </row>
    <row r="52" spans="1:6" x14ac:dyDescent="0.3">
      <c r="A52" t="s">
        <v>9</v>
      </c>
      <c r="B52" t="s">
        <v>15</v>
      </c>
      <c r="C52" t="s">
        <v>17</v>
      </c>
      <c r="D52" t="s">
        <v>218</v>
      </c>
      <c r="E52" s="2">
        <v>41.669166666666598</v>
      </c>
      <c r="F52" s="2">
        <v>-87.812555555555505</v>
      </c>
    </row>
    <row r="53" spans="1:6" x14ac:dyDescent="0.3">
      <c r="A53" t="s">
        <v>9</v>
      </c>
      <c r="B53" t="s">
        <v>15</v>
      </c>
      <c r="C53" t="s">
        <v>17</v>
      </c>
      <c r="D53" t="s">
        <v>50</v>
      </c>
      <c r="E53" s="2">
        <v>41.986350000000002</v>
      </c>
      <c r="F53" s="2">
        <v>-87.814980555555493</v>
      </c>
    </row>
    <row r="54" spans="1:6" x14ac:dyDescent="0.3">
      <c r="A54" t="s">
        <v>9</v>
      </c>
      <c r="B54" t="s">
        <v>312</v>
      </c>
      <c r="C54" t="s">
        <v>315</v>
      </c>
      <c r="D54" t="s">
        <v>315</v>
      </c>
      <c r="E54" s="2">
        <v>42.578631388888802</v>
      </c>
      <c r="F54" s="2">
        <v>-87.819518333333306</v>
      </c>
    </row>
    <row r="55" spans="1:6" x14ac:dyDescent="0.3">
      <c r="A55" t="s">
        <v>9</v>
      </c>
      <c r="B55" t="s">
        <v>15</v>
      </c>
      <c r="C55" t="s">
        <v>116</v>
      </c>
      <c r="D55" t="s">
        <v>148</v>
      </c>
      <c r="E55" s="2">
        <v>42.198888888888803</v>
      </c>
      <c r="F55" s="2">
        <v>-87.826733888888796</v>
      </c>
    </row>
    <row r="56" spans="1:6" x14ac:dyDescent="0.3">
      <c r="A56" t="s">
        <v>9</v>
      </c>
      <c r="B56" t="s">
        <v>15</v>
      </c>
      <c r="C56" t="s">
        <v>116</v>
      </c>
      <c r="D56" t="s">
        <v>243</v>
      </c>
      <c r="E56" s="2">
        <v>42.377699999999997</v>
      </c>
      <c r="F56" s="2">
        <v>-87.833402777777707</v>
      </c>
    </row>
    <row r="57" spans="1:6" x14ac:dyDescent="0.3">
      <c r="A57" t="s">
        <v>9</v>
      </c>
      <c r="B57" t="s">
        <v>15</v>
      </c>
      <c r="C57" t="s">
        <v>17</v>
      </c>
      <c r="D57" t="s">
        <v>41</v>
      </c>
      <c r="E57" s="2">
        <v>41.860864722222203</v>
      </c>
      <c r="F57" s="2">
        <v>-87.836448055555493</v>
      </c>
    </row>
    <row r="58" spans="1:6" x14ac:dyDescent="0.3">
      <c r="A58" t="s">
        <v>9</v>
      </c>
      <c r="B58" t="s">
        <v>15</v>
      </c>
      <c r="C58" t="s">
        <v>17</v>
      </c>
      <c r="D58" t="s">
        <v>182</v>
      </c>
      <c r="E58" s="2">
        <v>41.911388888888801</v>
      </c>
      <c r="F58" s="2">
        <v>-87.843888888888799</v>
      </c>
    </row>
    <row r="59" spans="1:6" x14ac:dyDescent="0.3">
      <c r="A59" t="s">
        <v>9</v>
      </c>
      <c r="B59" t="s">
        <v>15</v>
      </c>
      <c r="C59" t="s">
        <v>17</v>
      </c>
      <c r="D59" t="s">
        <v>221</v>
      </c>
      <c r="E59" s="2">
        <v>42.0382055555555</v>
      </c>
      <c r="F59" s="2">
        <v>-87.847819444444397</v>
      </c>
    </row>
    <row r="60" spans="1:6" x14ac:dyDescent="0.3">
      <c r="A60" t="s">
        <v>9</v>
      </c>
      <c r="B60" t="s">
        <v>15</v>
      </c>
      <c r="C60" t="s">
        <v>17</v>
      </c>
      <c r="D60" t="s">
        <v>128</v>
      </c>
      <c r="E60" s="2">
        <v>42.093525</v>
      </c>
      <c r="F60" s="2">
        <v>-87.852788888888796</v>
      </c>
    </row>
    <row r="61" spans="1:6" x14ac:dyDescent="0.3">
      <c r="A61" t="s">
        <v>9</v>
      </c>
      <c r="B61" t="s">
        <v>15</v>
      </c>
      <c r="C61" t="s">
        <v>116</v>
      </c>
      <c r="D61" t="s">
        <v>168</v>
      </c>
      <c r="E61" s="2">
        <v>42.254150000000003</v>
      </c>
      <c r="F61" s="2">
        <v>-87.863524999999996</v>
      </c>
    </row>
    <row r="62" spans="1:6" x14ac:dyDescent="0.3">
      <c r="A62" t="s">
        <v>9</v>
      </c>
      <c r="B62" t="s">
        <v>15</v>
      </c>
      <c r="C62" t="s">
        <v>116</v>
      </c>
      <c r="D62" t="s">
        <v>243</v>
      </c>
      <c r="E62" s="2">
        <v>42.359119444444403</v>
      </c>
      <c r="F62" s="2">
        <v>-87.865677777777705</v>
      </c>
    </row>
    <row r="63" spans="1:6" x14ac:dyDescent="0.3">
      <c r="A63" t="s">
        <v>9</v>
      </c>
      <c r="B63" t="s">
        <v>15</v>
      </c>
      <c r="C63" t="s">
        <v>17</v>
      </c>
      <c r="D63" t="s">
        <v>182</v>
      </c>
      <c r="E63" s="2">
        <v>41.908611111111099</v>
      </c>
      <c r="F63" s="2">
        <v>-87.873611111111103</v>
      </c>
    </row>
    <row r="64" spans="1:6" x14ac:dyDescent="0.3">
      <c r="A64" t="s">
        <v>372</v>
      </c>
      <c r="B64" t="s">
        <v>15</v>
      </c>
      <c r="C64" t="s">
        <v>350</v>
      </c>
      <c r="E64">
        <v>42.4158525</v>
      </c>
      <c r="F64">
        <v>-87.875608611100006</v>
      </c>
    </row>
    <row r="65" spans="1:6" x14ac:dyDescent="0.3">
      <c r="A65" t="s">
        <v>9</v>
      </c>
      <c r="B65" t="s">
        <v>15</v>
      </c>
      <c r="C65" t="s">
        <v>17</v>
      </c>
      <c r="D65" t="s">
        <v>165</v>
      </c>
      <c r="E65" s="2">
        <v>41.796994444444401</v>
      </c>
      <c r="F65" s="2">
        <v>-87.887283333333301</v>
      </c>
    </row>
    <row r="66" spans="1:6" x14ac:dyDescent="0.3">
      <c r="A66" t="s">
        <v>9</v>
      </c>
      <c r="B66" t="s">
        <v>15</v>
      </c>
      <c r="C66" t="s">
        <v>116</v>
      </c>
      <c r="D66" t="s">
        <v>134</v>
      </c>
      <c r="E66" s="2">
        <v>42.358333333333299</v>
      </c>
      <c r="F66" s="2">
        <v>-87.887500000000003</v>
      </c>
    </row>
    <row r="67" spans="1:6" x14ac:dyDescent="0.3">
      <c r="A67" t="s">
        <v>9</v>
      </c>
      <c r="B67" t="s">
        <v>15</v>
      </c>
      <c r="C67" t="s">
        <v>17</v>
      </c>
      <c r="D67" t="s">
        <v>91</v>
      </c>
      <c r="E67" s="2">
        <v>42.055028333333297</v>
      </c>
      <c r="F67" s="2">
        <v>-87.891455277777695</v>
      </c>
    </row>
    <row r="68" spans="1:6" x14ac:dyDescent="0.3">
      <c r="A68" t="s">
        <v>373</v>
      </c>
      <c r="B68" t="s">
        <v>15</v>
      </c>
      <c r="C68" t="s">
        <v>332</v>
      </c>
      <c r="E68">
        <v>41.978599549999998</v>
      </c>
      <c r="F68">
        <v>-87.904800420000001</v>
      </c>
    </row>
    <row r="69" spans="1:6" x14ac:dyDescent="0.3">
      <c r="A69" t="s">
        <v>372</v>
      </c>
      <c r="B69" t="s">
        <v>15</v>
      </c>
      <c r="C69" t="s">
        <v>349</v>
      </c>
      <c r="E69">
        <v>42.110476694399999</v>
      </c>
      <c r="F69">
        <v>-87.906441444400002</v>
      </c>
    </row>
    <row r="70" spans="1:6" x14ac:dyDescent="0.3">
      <c r="A70" t="s">
        <v>9</v>
      </c>
      <c r="B70" t="s">
        <v>15</v>
      </c>
      <c r="C70" t="s">
        <v>94</v>
      </c>
      <c r="D70" t="s">
        <v>151</v>
      </c>
      <c r="E70" s="2">
        <v>41.805344444444401</v>
      </c>
      <c r="F70" s="2">
        <v>-87.921636111111098</v>
      </c>
    </row>
    <row r="71" spans="1:6" x14ac:dyDescent="0.3">
      <c r="A71" t="s">
        <v>9</v>
      </c>
      <c r="B71" t="s">
        <v>312</v>
      </c>
      <c r="C71" t="s">
        <v>315</v>
      </c>
      <c r="D71" t="s">
        <v>324</v>
      </c>
      <c r="E71" s="2">
        <v>42.563611111111101</v>
      </c>
      <c r="F71" s="2">
        <v>-87.9236111111111</v>
      </c>
    </row>
    <row r="72" spans="1:6" x14ac:dyDescent="0.3">
      <c r="A72" t="s">
        <v>9</v>
      </c>
      <c r="B72" t="s">
        <v>15</v>
      </c>
      <c r="C72" t="s">
        <v>94</v>
      </c>
      <c r="D72" t="s">
        <v>210</v>
      </c>
      <c r="E72" s="2">
        <v>41.849722222222198</v>
      </c>
      <c r="F72" s="2">
        <v>-87.927222222222198</v>
      </c>
    </row>
    <row r="73" spans="1:6" x14ac:dyDescent="0.3">
      <c r="A73" t="s">
        <v>9</v>
      </c>
      <c r="B73" t="s">
        <v>15</v>
      </c>
      <c r="C73" t="s">
        <v>94</v>
      </c>
      <c r="D73" t="s">
        <v>248</v>
      </c>
      <c r="E73" s="2">
        <v>41.748919999999998</v>
      </c>
      <c r="F73" s="2">
        <v>-87.935058888888804</v>
      </c>
    </row>
    <row r="74" spans="1:6" x14ac:dyDescent="0.3">
      <c r="A74" t="s">
        <v>9</v>
      </c>
      <c r="B74" t="s">
        <v>312</v>
      </c>
      <c r="C74" t="s">
        <v>315</v>
      </c>
      <c r="D74" t="s">
        <v>315</v>
      </c>
      <c r="E74" s="2">
        <v>42.570847222222199</v>
      </c>
      <c r="F74" s="2">
        <v>-87.936172222222197</v>
      </c>
    </row>
    <row r="75" spans="1:6" x14ac:dyDescent="0.3">
      <c r="A75" t="s">
        <v>9</v>
      </c>
      <c r="B75" t="s">
        <v>15</v>
      </c>
      <c r="C75" t="s">
        <v>94</v>
      </c>
      <c r="D75" t="s">
        <v>108</v>
      </c>
      <c r="E75" s="2">
        <v>41.8646416666666</v>
      </c>
      <c r="F75" s="2">
        <v>-87.937027777777701</v>
      </c>
    </row>
    <row r="76" spans="1:6" x14ac:dyDescent="0.3">
      <c r="A76" t="s">
        <v>372</v>
      </c>
      <c r="B76" t="s">
        <v>312</v>
      </c>
      <c r="C76" t="s">
        <v>348</v>
      </c>
      <c r="E76">
        <v>42.5930005556</v>
      </c>
      <c r="F76">
        <v>-87.941716888900004</v>
      </c>
    </row>
    <row r="77" spans="1:6" x14ac:dyDescent="0.3">
      <c r="A77" t="s">
        <v>9</v>
      </c>
      <c r="B77" t="s">
        <v>15</v>
      </c>
      <c r="C77" t="s">
        <v>94</v>
      </c>
      <c r="D77" t="s">
        <v>210</v>
      </c>
      <c r="E77" s="2">
        <v>41.848055555555497</v>
      </c>
      <c r="F77" s="2">
        <v>-87.9444444444444</v>
      </c>
    </row>
    <row r="78" spans="1:6" x14ac:dyDescent="0.3">
      <c r="A78" t="s">
        <v>9</v>
      </c>
      <c r="B78" t="s">
        <v>15</v>
      </c>
      <c r="C78" t="s">
        <v>116</v>
      </c>
      <c r="D78" t="s">
        <v>174</v>
      </c>
      <c r="E78" s="2">
        <v>42.274638888888802</v>
      </c>
      <c r="F78" s="2">
        <v>-87.957277777777705</v>
      </c>
    </row>
    <row r="79" spans="1:6" x14ac:dyDescent="0.3">
      <c r="A79" t="s">
        <v>9</v>
      </c>
      <c r="B79" t="s">
        <v>15</v>
      </c>
      <c r="C79" t="s">
        <v>94</v>
      </c>
      <c r="D79" t="s">
        <v>108</v>
      </c>
      <c r="E79" s="2">
        <v>41.924196111111101</v>
      </c>
      <c r="F79" s="2">
        <v>-87.963398611111103</v>
      </c>
    </row>
    <row r="80" spans="1:6" x14ac:dyDescent="0.3">
      <c r="A80" t="s">
        <v>9</v>
      </c>
      <c r="B80" t="s">
        <v>15</v>
      </c>
      <c r="C80" t="s">
        <v>37</v>
      </c>
      <c r="D80" t="s">
        <v>205</v>
      </c>
      <c r="E80" s="2">
        <v>41.545555555555502</v>
      </c>
      <c r="F80" s="2">
        <v>-87.981944444444395</v>
      </c>
    </row>
    <row r="81" spans="1:6" x14ac:dyDescent="0.3">
      <c r="A81" t="s">
        <v>9</v>
      </c>
      <c r="B81" t="s">
        <v>15</v>
      </c>
      <c r="C81" t="s">
        <v>17</v>
      </c>
      <c r="D81" t="s">
        <v>21</v>
      </c>
      <c r="E81" s="2">
        <v>42.067747222222202</v>
      </c>
      <c r="F81" s="2">
        <v>-87.993488888888805</v>
      </c>
    </row>
    <row r="82" spans="1:6" x14ac:dyDescent="0.3">
      <c r="A82" t="s">
        <v>9</v>
      </c>
      <c r="B82" t="s">
        <v>15</v>
      </c>
      <c r="C82" t="s">
        <v>17</v>
      </c>
      <c r="D82" t="s">
        <v>171</v>
      </c>
      <c r="E82" s="2">
        <v>41.672253055555501</v>
      </c>
      <c r="F82" s="2">
        <v>-88.004226111111095</v>
      </c>
    </row>
    <row r="83" spans="1:6" x14ac:dyDescent="0.3">
      <c r="A83" t="s">
        <v>9</v>
      </c>
      <c r="B83" t="s">
        <v>15</v>
      </c>
      <c r="C83" t="s">
        <v>94</v>
      </c>
      <c r="D83" t="s">
        <v>95</v>
      </c>
      <c r="E83" s="2">
        <v>41.8188888888888</v>
      </c>
      <c r="F83" s="2">
        <v>-88.007777777777704</v>
      </c>
    </row>
    <row r="84" spans="1:6" x14ac:dyDescent="0.3">
      <c r="A84" t="s">
        <v>9</v>
      </c>
      <c r="B84" t="s">
        <v>15</v>
      </c>
      <c r="C84" t="s">
        <v>116</v>
      </c>
      <c r="D84" t="s">
        <v>131</v>
      </c>
      <c r="E84" s="2">
        <v>42.337674999999997</v>
      </c>
      <c r="F84" s="2">
        <v>-88.009024999999994</v>
      </c>
    </row>
    <row r="85" spans="1:6" x14ac:dyDescent="0.3">
      <c r="A85" t="s">
        <v>9</v>
      </c>
      <c r="B85" t="s">
        <v>15</v>
      </c>
      <c r="C85" t="s">
        <v>17</v>
      </c>
      <c r="D85" t="s">
        <v>227</v>
      </c>
      <c r="E85" s="2">
        <v>42.058638333333299</v>
      </c>
      <c r="F85" s="2">
        <v>-88.017571111111096</v>
      </c>
    </row>
    <row r="86" spans="1:6" x14ac:dyDescent="0.3">
      <c r="A86" t="s">
        <v>9</v>
      </c>
      <c r="B86" t="s">
        <v>15</v>
      </c>
      <c r="C86" t="s">
        <v>17</v>
      </c>
      <c r="D86" t="s">
        <v>105</v>
      </c>
      <c r="E86" s="2">
        <v>42.0047361111111</v>
      </c>
      <c r="F86" s="2">
        <v>-88.017880555555493</v>
      </c>
    </row>
    <row r="87" spans="1:6" x14ac:dyDescent="0.3">
      <c r="A87" t="s">
        <v>9</v>
      </c>
      <c r="B87" t="s">
        <v>312</v>
      </c>
      <c r="C87" t="s">
        <v>315</v>
      </c>
      <c r="D87" t="s">
        <v>315</v>
      </c>
      <c r="E87" s="2">
        <v>42.570241666666597</v>
      </c>
      <c r="F87" s="2">
        <v>-88.0456111111111</v>
      </c>
    </row>
    <row r="88" spans="1:6" x14ac:dyDescent="0.3">
      <c r="A88" t="s">
        <v>9</v>
      </c>
      <c r="B88" t="s">
        <v>15</v>
      </c>
      <c r="C88" t="s">
        <v>17</v>
      </c>
      <c r="D88" t="s">
        <v>79</v>
      </c>
      <c r="E88" s="2">
        <v>42.048082777777701</v>
      </c>
      <c r="F88" s="2">
        <v>-88.052571944444395</v>
      </c>
    </row>
    <row r="89" spans="1:6" x14ac:dyDescent="0.3">
      <c r="A89" t="s">
        <v>9</v>
      </c>
      <c r="B89" t="s">
        <v>15</v>
      </c>
      <c r="C89" t="s">
        <v>94</v>
      </c>
      <c r="D89" t="s">
        <v>125</v>
      </c>
      <c r="E89" s="2">
        <v>41.914413888888802</v>
      </c>
      <c r="F89" s="2">
        <v>-88.055624999999907</v>
      </c>
    </row>
    <row r="90" spans="1:6" x14ac:dyDescent="0.3">
      <c r="A90" t="s">
        <v>9</v>
      </c>
      <c r="B90" t="s">
        <v>15</v>
      </c>
      <c r="C90" t="s">
        <v>116</v>
      </c>
      <c r="D90" t="s">
        <v>177</v>
      </c>
      <c r="E90" s="2">
        <v>42.413041666666601</v>
      </c>
      <c r="F90" s="2">
        <v>-88.056702777777701</v>
      </c>
    </row>
    <row r="91" spans="1:6" x14ac:dyDescent="0.3">
      <c r="A91" t="s">
        <v>9</v>
      </c>
      <c r="B91" t="s">
        <v>15</v>
      </c>
      <c r="C91" t="s">
        <v>37</v>
      </c>
      <c r="D91" t="s">
        <v>160</v>
      </c>
      <c r="E91" s="2">
        <v>41.4797222222222</v>
      </c>
      <c r="F91" s="2">
        <v>-88.058333333333294</v>
      </c>
    </row>
    <row r="92" spans="1:6" x14ac:dyDescent="0.3">
      <c r="A92" t="s">
        <v>372</v>
      </c>
      <c r="B92" t="s">
        <v>15</v>
      </c>
      <c r="C92" t="s">
        <v>347</v>
      </c>
      <c r="E92">
        <v>42.322586111100001</v>
      </c>
      <c r="F92">
        <v>-88.079747222199998</v>
      </c>
    </row>
    <row r="93" spans="1:6" x14ac:dyDescent="0.3">
      <c r="A93" t="s">
        <v>9</v>
      </c>
      <c r="B93" t="s">
        <v>15</v>
      </c>
      <c r="C93" t="s">
        <v>37</v>
      </c>
      <c r="D93" t="s">
        <v>38</v>
      </c>
      <c r="E93" s="2">
        <v>41.680911111111101</v>
      </c>
      <c r="F93" s="2">
        <v>-88.086313888888796</v>
      </c>
    </row>
    <row r="94" spans="1:6" x14ac:dyDescent="0.3">
      <c r="A94" t="s">
        <v>372</v>
      </c>
      <c r="B94" t="s">
        <v>15</v>
      </c>
      <c r="C94" t="s">
        <v>346</v>
      </c>
      <c r="E94">
        <v>41.599231527800001</v>
      </c>
      <c r="F94">
        <v>-88.100896611099998</v>
      </c>
    </row>
    <row r="95" spans="1:6" x14ac:dyDescent="0.3">
      <c r="A95" t="s">
        <v>9</v>
      </c>
      <c r="B95" t="s">
        <v>15</v>
      </c>
      <c r="C95" t="s">
        <v>94</v>
      </c>
      <c r="D95" t="s">
        <v>230</v>
      </c>
      <c r="E95" s="2">
        <v>41.9864169444444</v>
      </c>
      <c r="F95" s="2">
        <v>-88.101182777777694</v>
      </c>
    </row>
    <row r="96" spans="1:6" x14ac:dyDescent="0.3">
      <c r="A96" t="s">
        <v>372</v>
      </c>
      <c r="B96" t="s">
        <v>15</v>
      </c>
      <c r="C96" t="s">
        <v>345</v>
      </c>
      <c r="E96">
        <v>41.990703055600001</v>
      </c>
      <c r="F96">
        <v>-88.107988888899996</v>
      </c>
    </row>
    <row r="97" spans="1:6" x14ac:dyDescent="0.3">
      <c r="A97" t="s">
        <v>372</v>
      </c>
      <c r="B97" t="s">
        <v>15</v>
      </c>
      <c r="C97" t="s">
        <v>344</v>
      </c>
      <c r="E97">
        <v>41.700520750000003</v>
      </c>
      <c r="F97">
        <v>-88.1296657778</v>
      </c>
    </row>
    <row r="98" spans="1:6" x14ac:dyDescent="0.3">
      <c r="A98" t="s">
        <v>9</v>
      </c>
      <c r="B98" t="s">
        <v>15</v>
      </c>
      <c r="C98" t="s">
        <v>37</v>
      </c>
      <c r="D98" t="s">
        <v>160</v>
      </c>
      <c r="E98" s="2">
        <v>41.529119444444397</v>
      </c>
      <c r="F98" s="2">
        <v>-88.137050000000002</v>
      </c>
    </row>
    <row r="99" spans="1:6" x14ac:dyDescent="0.3">
      <c r="A99" t="s">
        <v>9</v>
      </c>
      <c r="B99" t="s">
        <v>15</v>
      </c>
      <c r="C99" t="s">
        <v>17</v>
      </c>
      <c r="D99" t="s">
        <v>154</v>
      </c>
      <c r="E99" s="2">
        <v>42.052988888888798</v>
      </c>
      <c r="F99" s="2">
        <v>-88.139944444444396</v>
      </c>
    </row>
    <row r="100" spans="1:6" x14ac:dyDescent="0.3">
      <c r="A100" t="s">
        <v>9</v>
      </c>
      <c r="B100" t="s">
        <v>15</v>
      </c>
      <c r="C100" t="s">
        <v>94</v>
      </c>
      <c r="D100" t="s">
        <v>202</v>
      </c>
      <c r="E100" s="2">
        <v>41.760536111111101</v>
      </c>
      <c r="F100" s="2">
        <v>-88.153552777777705</v>
      </c>
    </row>
    <row r="101" spans="1:6" x14ac:dyDescent="0.3">
      <c r="A101" t="s">
        <v>9</v>
      </c>
      <c r="B101" t="s">
        <v>15</v>
      </c>
      <c r="C101" t="s">
        <v>94</v>
      </c>
      <c r="D101" t="s">
        <v>251</v>
      </c>
      <c r="E101" s="2">
        <v>41.872525000000003</v>
      </c>
      <c r="F101" s="2">
        <v>-88.157919444444403</v>
      </c>
    </row>
    <row r="102" spans="1:6" x14ac:dyDescent="0.3">
      <c r="A102" t="s">
        <v>9</v>
      </c>
      <c r="B102" t="s">
        <v>15</v>
      </c>
      <c r="C102" t="s">
        <v>94</v>
      </c>
      <c r="D102" t="s">
        <v>240</v>
      </c>
      <c r="E102" s="2">
        <v>41.810277777777699</v>
      </c>
      <c r="F102" s="2">
        <v>-88.168333333333294</v>
      </c>
    </row>
    <row r="103" spans="1:6" x14ac:dyDescent="0.3">
      <c r="A103" t="s">
        <v>9</v>
      </c>
      <c r="B103" t="s">
        <v>15</v>
      </c>
      <c r="C103" t="s">
        <v>30</v>
      </c>
      <c r="D103" t="s">
        <v>31</v>
      </c>
      <c r="E103" s="2">
        <v>42.195758333333302</v>
      </c>
      <c r="F103" s="2">
        <v>-88.171719444444406</v>
      </c>
    </row>
    <row r="104" spans="1:6" x14ac:dyDescent="0.3">
      <c r="A104" t="s">
        <v>9</v>
      </c>
      <c r="B104" t="s">
        <v>15</v>
      </c>
      <c r="C104" t="s">
        <v>11</v>
      </c>
      <c r="D104" t="s">
        <v>12</v>
      </c>
      <c r="E104" s="2">
        <v>38.989487500000003</v>
      </c>
      <c r="F104" s="2">
        <v>-88.176428055555505</v>
      </c>
    </row>
    <row r="105" spans="1:6" x14ac:dyDescent="0.3">
      <c r="A105" t="s">
        <v>9</v>
      </c>
      <c r="B105" t="s">
        <v>15</v>
      </c>
      <c r="C105" t="s">
        <v>116</v>
      </c>
      <c r="D105" t="s">
        <v>117</v>
      </c>
      <c r="E105" s="2">
        <v>42.389743055555499</v>
      </c>
      <c r="F105" s="2">
        <v>-88.181473888888803</v>
      </c>
    </row>
    <row r="106" spans="1:6" x14ac:dyDescent="0.3">
      <c r="A106" t="s">
        <v>9</v>
      </c>
      <c r="B106" t="s">
        <v>312</v>
      </c>
      <c r="C106" t="s">
        <v>315</v>
      </c>
      <c r="D106" t="s">
        <v>313</v>
      </c>
      <c r="E106" s="2">
        <v>42.648905555555501</v>
      </c>
      <c r="F106" s="2">
        <v>-88.186752777777698</v>
      </c>
    </row>
    <row r="107" spans="1:6" x14ac:dyDescent="0.3">
      <c r="A107" t="s">
        <v>9</v>
      </c>
      <c r="B107" t="s">
        <v>15</v>
      </c>
      <c r="C107" t="s">
        <v>116</v>
      </c>
      <c r="D107" t="s">
        <v>117</v>
      </c>
      <c r="E107" s="2">
        <v>42.403353888888802</v>
      </c>
      <c r="F107" s="2">
        <v>-88.187585555555501</v>
      </c>
    </row>
    <row r="108" spans="1:6" x14ac:dyDescent="0.3">
      <c r="A108" t="s">
        <v>9</v>
      </c>
      <c r="B108" t="s">
        <v>15</v>
      </c>
      <c r="C108" t="s">
        <v>17</v>
      </c>
      <c r="D108" t="s">
        <v>34</v>
      </c>
      <c r="E108" s="2">
        <v>41.999749444444397</v>
      </c>
      <c r="F108" s="2">
        <v>-88.205353055555506</v>
      </c>
    </row>
    <row r="109" spans="1:6" x14ac:dyDescent="0.3">
      <c r="A109" t="s">
        <v>9</v>
      </c>
      <c r="B109" t="s">
        <v>15</v>
      </c>
      <c r="C109" t="s">
        <v>30</v>
      </c>
      <c r="D109" t="s">
        <v>47</v>
      </c>
      <c r="E109" s="2">
        <v>42.212523888888803</v>
      </c>
      <c r="F109" s="2">
        <v>-88.252305000000007</v>
      </c>
    </row>
    <row r="110" spans="1:6" x14ac:dyDescent="0.3">
      <c r="A110" t="s">
        <v>372</v>
      </c>
      <c r="B110" t="s">
        <v>15</v>
      </c>
      <c r="C110" t="s">
        <v>343</v>
      </c>
      <c r="E110">
        <v>41.894030194400003</v>
      </c>
      <c r="F110">
        <v>-88.253546555599996</v>
      </c>
    </row>
    <row r="111" spans="1:6" x14ac:dyDescent="0.3">
      <c r="A111" t="s">
        <v>9</v>
      </c>
      <c r="B111" t="s">
        <v>15</v>
      </c>
      <c r="C111" t="s">
        <v>187</v>
      </c>
      <c r="D111" t="s">
        <v>188</v>
      </c>
      <c r="E111" s="2">
        <v>41.386944444444403</v>
      </c>
      <c r="F111" s="2">
        <v>-88.265833333333305</v>
      </c>
    </row>
    <row r="112" spans="1:6" x14ac:dyDescent="0.3">
      <c r="A112" t="s">
        <v>9</v>
      </c>
      <c r="B112" t="s">
        <v>15</v>
      </c>
      <c r="C112" t="s">
        <v>24</v>
      </c>
      <c r="D112" t="s">
        <v>25</v>
      </c>
      <c r="E112" s="2">
        <v>41.728580555555503</v>
      </c>
      <c r="F112" s="2">
        <v>-88.271649999999994</v>
      </c>
    </row>
    <row r="113" spans="1:6" x14ac:dyDescent="0.3">
      <c r="A113" t="s">
        <v>9</v>
      </c>
      <c r="B113" t="s">
        <v>15</v>
      </c>
      <c r="C113" t="s">
        <v>30</v>
      </c>
      <c r="D113" t="s">
        <v>30</v>
      </c>
      <c r="E113" s="2">
        <v>42.317124999999997</v>
      </c>
      <c r="F113" s="2">
        <v>-88.28</v>
      </c>
    </row>
    <row r="114" spans="1:6" x14ac:dyDescent="0.3">
      <c r="A114" t="s">
        <v>9</v>
      </c>
      <c r="B114" t="s">
        <v>15</v>
      </c>
      <c r="C114" t="s">
        <v>24</v>
      </c>
      <c r="D114" t="s">
        <v>98</v>
      </c>
      <c r="E114" s="2">
        <v>42.020582222222203</v>
      </c>
      <c r="F114" s="2">
        <v>-88.2828555555555</v>
      </c>
    </row>
    <row r="115" spans="1:6" x14ac:dyDescent="0.3">
      <c r="A115" t="s">
        <v>9</v>
      </c>
      <c r="B115" t="s">
        <v>15</v>
      </c>
      <c r="C115" t="s">
        <v>30</v>
      </c>
      <c r="D115" t="s">
        <v>85</v>
      </c>
      <c r="E115" s="2">
        <v>42.220579166666603</v>
      </c>
      <c r="F115" s="2">
        <v>-88.284806111111095</v>
      </c>
    </row>
    <row r="116" spans="1:6" x14ac:dyDescent="0.3">
      <c r="A116" t="s">
        <v>9</v>
      </c>
      <c r="B116" t="s">
        <v>15</v>
      </c>
      <c r="C116" t="s">
        <v>24</v>
      </c>
      <c r="D116" t="s">
        <v>25</v>
      </c>
      <c r="E116" s="2">
        <v>41.785811111111101</v>
      </c>
      <c r="F116" s="2">
        <v>-88.324533333333306</v>
      </c>
    </row>
    <row r="117" spans="1:6" x14ac:dyDescent="0.3">
      <c r="A117" t="s">
        <v>9</v>
      </c>
      <c r="B117" t="s">
        <v>15</v>
      </c>
      <c r="C117" t="s">
        <v>191</v>
      </c>
      <c r="D117" t="s">
        <v>188</v>
      </c>
      <c r="E117" s="2">
        <v>41.539249999999903</v>
      </c>
      <c r="F117" s="2">
        <v>-88.324861111111105</v>
      </c>
    </row>
    <row r="118" spans="1:6" x14ac:dyDescent="0.3">
      <c r="A118" t="s">
        <v>9</v>
      </c>
      <c r="B118" t="s">
        <v>15</v>
      </c>
      <c r="C118" t="s">
        <v>24</v>
      </c>
      <c r="D118" t="s">
        <v>98</v>
      </c>
      <c r="E118" s="2">
        <v>42.0365527777777</v>
      </c>
      <c r="F118" s="2">
        <v>-88.326433333333298</v>
      </c>
    </row>
    <row r="119" spans="1:6" x14ac:dyDescent="0.3">
      <c r="A119" t="s">
        <v>9</v>
      </c>
      <c r="B119" t="s">
        <v>15</v>
      </c>
      <c r="C119" t="s">
        <v>24</v>
      </c>
      <c r="D119" t="s">
        <v>98</v>
      </c>
      <c r="E119" s="2">
        <v>42.072222222222202</v>
      </c>
      <c r="F119" s="2">
        <v>-88.329722222222202</v>
      </c>
    </row>
    <row r="120" spans="1:6" x14ac:dyDescent="0.3">
      <c r="A120" t="s">
        <v>372</v>
      </c>
      <c r="B120" t="s">
        <v>15</v>
      </c>
      <c r="C120" t="s">
        <v>342</v>
      </c>
      <c r="E120">
        <v>42.205876722200003</v>
      </c>
      <c r="F120">
        <v>-88.329899305599994</v>
      </c>
    </row>
    <row r="121" spans="1:6" x14ac:dyDescent="0.3">
      <c r="A121" t="s">
        <v>9</v>
      </c>
      <c r="B121" t="s">
        <v>15</v>
      </c>
      <c r="C121" t="s">
        <v>24</v>
      </c>
      <c r="D121" t="s">
        <v>122</v>
      </c>
      <c r="E121" s="2">
        <v>41.887266666666598</v>
      </c>
      <c r="F121" s="2">
        <v>-88.344727777777706</v>
      </c>
    </row>
    <row r="122" spans="1:6" x14ac:dyDescent="0.3">
      <c r="A122" t="s">
        <v>9</v>
      </c>
      <c r="B122" t="s">
        <v>15</v>
      </c>
      <c r="C122" t="s">
        <v>191</v>
      </c>
      <c r="D122" t="s">
        <v>14</v>
      </c>
      <c r="E122" s="2">
        <v>41.716973611111101</v>
      </c>
      <c r="F122" s="2">
        <v>-88.359238055555494</v>
      </c>
    </row>
    <row r="123" spans="1:6" x14ac:dyDescent="0.3">
      <c r="A123" t="s">
        <v>9</v>
      </c>
      <c r="B123" t="s">
        <v>15</v>
      </c>
      <c r="C123" t="s">
        <v>30</v>
      </c>
      <c r="D123" t="s">
        <v>44</v>
      </c>
      <c r="E123" s="2">
        <v>42.3</v>
      </c>
      <c r="F123" s="2">
        <v>-88.380555555555503</v>
      </c>
    </row>
    <row r="124" spans="1:6" x14ac:dyDescent="0.3">
      <c r="A124" t="s">
        <v>372</v>
      </c>
      <c r="B124" t="s">
        <v>312</v>
      </c>
      <c r="C124" t="s">
        <v>341</v>
      </c>
      <c r="E124">
        <v>42.611748694399999</v>
      </c>
      <c r="F124">
        <v>-88.395272416699996</v>
      </c>
    </row>
    <row r="125" spans="1:6" x14ac:dyDescent="0.3">
      <c r="A125" t="s">
        <v>9</v>
      </c>
      <c r="B125" t="s">
        <v>15</v>
      </c>
      <c r="C125" t="s">
        <v>30</v>
      </c>
      <c r="D125" t="s">
        <v>157</v>
      </c>
      <c r="E125" s="2">
        <v>42.177436111111099</v>
      </c>
      <c r="F125" s="2">
        <v>-88.398944444444396</v>
      </c>
    </row>
    <row r="126" spans="1:6" x14ac:dyDescent="0.3">
      <c r="A126" t="s">
        <v>9</v>
      </c>
      <c r="B126" t="s">
        <v>15</v>
      </c>
      <c r="C126" t="s">
        <v>30</v>
      </c>
      <c r="D126" t="s">
        <v>254</v>
      </c>
      <c r="E126" s="2">
        <v>42.276166666666597</v>
      </c>
      <c r="F126" s="2">
        <v>-88.402666666666605</v>
      </c>
    </row>
    <row r="127" spans="1:6" x14ac:dyDescent="0.3">
      <c r="A127" t="s">
        <v>372</v>
      </c>
      <c r="B127" t="s">
        <v>15</v>
      </c>
      <c r="C127" t="s">
        <v>340</v>
      </c>
      <c r="E127">
        <v>42.146152777799998</v>
      </c>
      <c r="F127">
        <v>-88.407580555600006</v>
      </c>
    </row>
    <row r="128" spans="1:6" x14ac:dyDescent="0.3">
      <c r="A128" t="s">
        <v>372</v>
      </c>
      <c r="B128" t="s">
        <v>15</v>
      </c>
      <c r="C128" t="s">
        <v>339</v>
      </c>
      <c r="E128">
        <v>41.432292861100002</v>
      </c>
      <c r="F128">
        <v>-88.418846166700007</v>
      </c>
    </row>
    <row r="129" spans="1:6" x14ac:dyDescent="0.3">
      <c r="A129" t="s">
        <v>9</v>
      </c>
      <c r="B129" t="s">
        <v>15</v>
      </c>
      <c r="C129" t="s">
        <v>187</v>
      </c>
      <c r="D129" t="s">
        <v>199</v>
      </c>
      <c r="E129" s="2">
        <v>41.370130555555498</v>
      </c>
      <c r="F129" s="2">
        <v>-88.427305555555506</v>
      </c>
    </row>
    <row r="130" spans="1:6" x14ac:dyDescent="0.3">
      <c r="A130" t="s">
        <v>9</v>
      </c>
      <c r="B130" t="s">
        <v>15</v>
      </c>
      <c r="C130" t="s">
        <v>191</v>
      </c>
      <c r="D130" t="s">
        <v>257</v>
      </c>
      <c r="E130" s="2">
        <v>41.659441666666602</v>
      </c>
      <c r="F130" s="2">
        <v>-88.469561111111105</v>
      </c>
    </row>
    <row r="131" spans="1:6" x14ac:dyDescent="0.3">
      <c r="A131" t="s">
        <v>372</v>
      </c>
      <c r="B131" t="s">
        <v>15</v>
      </c>
      <c r="C131" t="s">
        <v>338</v>
      </c>
      <c r="E131">
        <v>41.770153000000001</v>
      </c>
      <c r="F131">
        <v>-88.485364361099997</v>
      </c>
    </row>
    <row r="132" spans="1:6" x14ac:dyDescent="0.3">
      <c r="A132" t="s">
        <v>9</v>
      </c>
      <c r="B132" t="s">
        <v>15</v>
      </c>
      <c r="C132" t="s">
        <v>30</v>
      </c>
      <c r="D132" t="s">
        <v>10</v>
      </c>
      <c r="E132" s="2">
        <v>42.203333333333298</v>
      </c>
      <c r="F132" s="2">
        <v>-88.497500000000002</v>
      </c>
    </row>
    <row r="133" spans="1:6" x14ac:dyDescent="0.3">
      <c r="A133" t="s">
        <v>9</v>
      </c>
      <c r="B133" t="s">
        <v>15</v>
      </c>
      <c r="C133" t="s">
        <v>187</v>
      </c>
      <c r="D133" t="s">
        <v>235</v>
      </c>
      <c r="E133" s="2">
        <v>41.291944444444397</v>
      </c>
      <c r="F133" s="2">
        <v>-88.5891666666666</v>
      </c>
    </row>
    <row r="134" spans="1:6" x14ac:dyDescent="0.3">
      <c r="A134" t="s">
        <v>9</v>
      </c>
      <c r="B134" t="s">
        <v>15</v>
      </c>
      <c r="C134" t="s">
        <v>30</v>
      </c>
      <c r="D134" t="s">
        <v>137</v>
      </c>
      <c r="E134" s="2">
        <v>42.426558333333297</v>
      </c>
      <c r="F134" s="2">
        <v>-88.605899999999906</v>
      </c>
    </row>
    <row r="135" spans="1:6" x14ac:dyDescent="0.3">
      <c r="A135" t="s">
        <v>9</v>
      </c>
      <c r="B135" t="s">
        <v>15</v>
      </c>
      <c r="C135" t="s">
        <v>88</v>
      </c>
      <c r="D135" t="s">
        <v>232</v>
      </c>
      <c r="E135" s="2">
        <v>41.657994444444398</v>
      </c>
      <c r="F135" s="2">
        <v>-88.621297222222196</v>
      </c>
    </row>
    <row r="136" spans="1:6" x14ac:dyDescent="0.3">
      <c r="A136" t="s">
        <v>372</v>
      </c>
      <c r="B136" t="s">
        <v>15</v>
      </c>
      <c r="C136" t="s">
        <v>337</v>
      </c>
      <c r="E136">
        <v>42.400469416699998</v>
      </c>
      <c r="F136">
        <v>-88.641199777799997</v>
      </c>
    </row>
    <row r="137" spans="1:6" x14ac:dyDescent="0.3">
      <c r="A137" t="s">
        <v>372</v>
      </c>
      <c r="B137" t="s">
        <v>15</v>
      </c>
      <c r="C137" t="s">
        <v>336</v>
      </c>
      <c r="E137">
        <v>41.927632194399997</v>
      </c>
      <c r="F137">
        <v>-88.706784749999997</v>
      </c>
    </row>
    <row r="138" spans="1:6" x14ac:dyDescent="0.3">
      <c r="A138" t="s">
        <v>9</v>
      </c>
      <c r="B138" t="s">
        <v>15</v>
      </c>
      <c r="C138" t="s">
        <v>88</v>
      </c>
      <c r="D138" t="s">
        <v>88</v>
      </c>
      <c r="E138" s="2">
        <v>41.960655555555498</v>
      </c>
      <c r="F138" s="2">
        <v>-88.721772222222199</v>
      </c>
    </row>
  </sheetData>
  <sortState xmlns:xlrd2="http://schemas.microsoft.com/office/spreadsheetml/2017/richdata2" ref="A2:F138">
    <sortCondition descending="1" ref="F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6448FC-42E7-46D8-9DCD-BCE3BEAA465D}">
  <dimension ref="A2:M47"/>
  <sheetViews>
    <sheetView topLeftCell="A34" workbookViewId="0">
      <selection activeCell="A37" sqref="A37:F47"/>
    </sheetView>
  </sheetViews>
  <sheetFormatPr defaultRowHeight="14.4" x14ac:dyDescent="0.3"/>
  <cols>
    <col min="1" max="1" width="31.88671875" bestFit="1" customWidth="1"/>
    <col min="2" max="2" width="17.21875" bestFit="1" customWidth="1"/>
    <col min="3" max="3" width="15.77734375" bestFit="1" customWidth="1"/>
    <col min="4" max="4" width="17.21875" bestFit="1" customWidth="1"/>
    <col min="5" max="5" width="12" bestFit="1" customWidth="1"/>
    <col min="6" max="6" width="34" bestFit="1" customWidth="1"/>
    <col min="7" max="7" width="17.44140625" bestFit="1" customWidth="1"/>
    <col min="8" max="8" width="19.33203125" bestFit="1" customWidth="1"/>
    <col min="9" max="9" width="9.5546875" bestFit="1" customWidth="1"/>
    <col min="10" max="10" width="25.77734375" bestFit="1" customWidth="1"/>
    <col min="11" max="11" width="6.33203125" bestFit="1" customWidth="1"/>
  </cols>
  <sheetData>
    <row r="2" spans="1:13" x14ac:dyDescent="0.3">
      <c r="A2" s="6"/>
      <c r="B2" s="6"/>
      <c r="C2" s="6"/>
      <c r="D2" s="6"/>
      <c r="E2" s="6"/>
      <c r="F2" s="6"/>
    </row>
    <row r="3" spans="1:13" x14ac:dyDescent="0.3">
      <c r="A3" s="3" t="s">
        <v>9</v>
      </c>
      <c r="B3" s="3" t="s">
        <v>15</v>
      </c>
      <c r="C3" s="3" t="s">
        <v>17</v>
      </c>
      <c r="D3" s="3" t="s">
        <v>50</v>
      </c>
      <c r="E3" s="3">
        <v>41.986350000000002</v>
      </c>
      <c r="F3" s="3">
        <v>-87.814980555555493</v>
      </c>
      <c r="J3" s="12"/>
      <c r="K3" s="13" t="s">
        <v>360</v>
      </c>
      <c r="L3" s="12"/>
      <c r="M3" s="12"/>
    </row>
    <row r="4" spans="1:13" x14ac:dyDescent="0.3">
      <c r="A4" s="10" t="s">
        <v>387</v>
      </c>
      <c r="B4" s="10"/>
      <c r="C4" s="10"/>
      <c r="D4" s="10"/>
      <c r="E4" s="10"/>
      <c r="F4" s="10"/>
      <c r="J4" s="13" t="s">
        <v>361</v>
      </c>
      <c r="K4" s="14">
        <v>50</v>
      </c>
      <c r="L4" s="14"/>
      <c r="M4" s="14"/>
    </row>
    <row r="5" spans="1:13" x14ac:dyDescent="0.3">
      <c r="A5" s="3" t="s">
        <v>385</v>
      </c>
      <c r="B5" s="3">
        <v>12.18</v>
      </c>
      <c r="C5" s="3"/>
      <c r="D5" s="3"/>
      <c r="E5" s="3"/>
      <c r="F5" s="3"/>
      <c r="J5" s="13" t="s">
        <v>362</v>
      </c>
      <c r="K5" s="14">
        <v>130</v>
      </c>
      <c r="L5" s="14" t="s">
        <v>371</v>
      </c>
      <c r="M5" s="14">
        <f>K5*1.15078</f>
        <v>149.60139999999998</v>
      </c>
    </row>
    <row r="6" spans="1:13" x14ac:dyDescent="0.3">
      <c r="A6" s="4"/>
      <c r="B6" s="4" t="s">
        <v>366</v>
      </c>
      <c r="C6" s="4" t="s">
        <v>367</v>
      </c>
      <c r="D6" s="7" t="s">
        <v>365</v>
      </c>
      <c r="J6" s="13" t="s">
        <v>363</v>
      </c>
      <c r="K6" s="14">
        <v>605</v>
      </c>
      <c r="L6" s="14"/>
      <c r="M6" s="14"/>
    </row>
    <row r="7" spans="1:13" x14ac:dyDescent="0.3">
      <c r="A7" s="4" t="s">
        <v>384</v>
      </c>
      <c r="B7" s="4">
        <f>10+(B5/M5)*60</f>
        <v>14.884981022904867</v>
      </c>
      <c r="C7" s="9">
        <f>(K9*10/60)+(K6*B5/M5)</f>
        <v>49.256891980957398</v>
      </c>
      <c r="D7" s="8">
        <f>(100*B7/60)+C7</f>
        <v>74.065193685798846</v>
      </c>
    </row>
    <row r="8" spans="1:13" x14ac:dyDescent="0.3">
      <c r="A8" s="4" t="s">
        <v>364</v>
      </c>
      <c r="B8" s="4">
        <f>AVERAGE(33,42)</f>
        <v>37.5</v>
      </c>
      <c r="C8" s="9">
        <f>(K9*B8/60)</f>
        <v>0</v>
      </c>
      <c r="D8" s="8">
        <f>(100*B8/60)+C8</f>
        <v>62.5</v>
      </c>
      <c r="J8" t="s">
        <v>368</v>
      </c>
      <c r="K8" t="s">
        <v>369</v>
      </c>
    </row>
    <row r="9" spans="1:13" x14ac:dyDescent="0.3">
      <c r="A9" s="4" t="s">
        <v>386</v>
      </c>
      <c r="B9" s="4">
        <f>49</f>
        <v>49</v>
      </c>
      <c r="C9" s="9">
        <v>5</v>
      </c>
      <c r="D9" s="8">
        <f>B9*100/60 + C9</f>
        <v>86.666666666666671</v>
      </c>
    </row>
    <row r="10" spans="1:13" x14ac:dyDescent="0.3">
      <c r="A10" s="11" t="s">
        <v>389</v>
      </c>
      <c r="B10" s="11"/>
      <c r="C10" s="11"/>
      <c r="D10" s="11"/>
      <c r="E10" s="11"/>
      <c r="F10" s="11"/>
    </row>
    <row r="11" spans="1:13" x14ac:dyDescent="0.3">
      <c r="A11" s="11" t="s">
        <v>388</v>
      </c>
      <c r="B11" s="11"/>
      <c r="C11" s="11"/>
      <c r="D11" s="11"/>
      <c r="E11" s="11"/>
      <c r="F11" s="11"/>
      <c r="J11" t="s">
        <v>370</v>
      </c>
    </row>
    <row r="12" spans="1:13" x14ac:dyDescent="0.3">
      <c r="J12">
        <v>100</v>
      </c>
    </row>
    <row r="13" spans="1:13" x14ac:dyDescent="0.3">
      <c r="A13" s="15" t="s">
        <v>390</v>
      </c>
      <c r="B13" s="16"/>
      <c r="C13" s="16"/>
      <c r="D13" s="16"/>
      <c r="E13" s="16"/>
      <c r="F13" s="16"/>
    </row>
    <row r="14" spans="1:13" x14ac:dyDescent="0.3">
      <c r="A14" s="17" t="s">
        <v>372</v>
      </c>
      <c r="B14" s="17" t="s">
        <v>15</v>
      </c>
      <c r="C14" s="17"/>
      <c r="D14" s="17" t="s">
        <v>25</v>
      </c>
      <c r="E14" s="17">
        <v>41.770153000000001</v>
      </c>
      <c r="F14" s="17">
        <v>-88.485364361099997</v>
      </c>
      <c r="H14" s="14" t="s">
        <v>396</v>
      </c>
      <c r="I14" s="14" t="s">
        <v>397</v>
      </c>
      <c r="J14" s="12">
        <v>100</v>
      </c>
    </row>
    <row r="15" spans="1:13" x14ac:dyDescent="0.3">
      <c r="A15" s="17" t="s">
        <v>9</v>
      </c>
      <c r="B15" s="17" t="s">
        <v>15</v>
      </c>
      <c r="C15" s="17"/>
      <c r="D15" s="17" t="s">
        <v>50</v>
      </c>
      <c r="E15" s="17">
        <v>41.8747547222222</v>
      </c>
      <c r="F15" s="17">
        <v>-87.673386944444403</v>
      </c>
      <c r="H15" s="14" t="s">
        <v>395</v>
      </c>
      <c r="I15" s="14" t="s">
        <v>393</v>
      </c>
      <c r="J15" s="12">
        <v>0.53500000000000003</v>
      </c>
    </row>
    <row r="16" spans="1:13" x14ac:dyDescent="0.3">
      <c r="A16" s="17" t="s">
        <v>385</v>
      </c>
      <c r="B16" s="18">
        <v>36.81</v>
      </c>
      <c r="C16" s="17"/>
      <c r="D16" s="17"/>
      <c r="E16" s="17"/>
      <c r="F16" s="17"/>
    </row>
    <row r="17" spans="1:6" x14ac:dyDescent="0.3">
      <c r="A17" s="19"/>
      <c r="B17" s="19" t="s">
        <v>394</v>
      </c>
      <c r="C17" s="19" t="s">
        <v>366</v>
      </c>
      <c r="D17" s="19" t="s">
        <v>367</v>
      </c>
      <c r="E17" s="20" t="s">
        <v>365</v>
      </c>
      <c r="F17" s="21"/>
    </row>
    <row r="18" spans="1:6" x14ac:dyDescent="0.3">
      <c r="A18" s="19" t="s">
        <v>364</v>
      </c>
      <c r="B18" s="19">
        <v>52.2</v>
      </c>
      <c r="C18" s="19">
        <v>83</v>
      </c>
      <c r="D18" s="22">
        <f>$J$15*$B$18</f>
        <v>27.927000000000003</v>
      </c>
      <c r="E18" s="23">
        <f>$J$14*(C18/60)+D18</f>
        <v>166.26033333333334</v>
      </c>
      <c r="F18" s="21" t="s">
        <v>398</v>
      </c>
    </row>
    <row r="19" spans="1:6" x14ac:dyDescent="0.3">
      <c r="A19" s="19" t="s">
        <v>399</v>
      </c>
      <c r="B19" s="19">
        <v>45.1</v>
      </c>
      <c r="C19" s="19">
        <f>B19/M5*60</f>
        <v>18.088066020772537</v>
      </c>
      <c r="D19" s="22">
        <f>K6*C19/60</f>
        <v>182.38799904278977</v>
      </c>
      <c r="E19" s="23">
        <f>(100)*(C19/60)+D19</f>
        <v>212.53477574407734</v>
      </c>
      <c r="F19" s="21"/>
    </row>
    <row r="20" spans="1:6" ht="28.8" x14ac:dyDescent="0.3">
      <c r="A20" s="24" t="s">
        <v>401</v>
      </c>
      <c r="B20" s="19">
        <f>8.3+B19+3.1</f>
        <v>56.500000000000007</v>
      </c>
      <c r="C20" s="19">
        <f>15+C19+12</f>
        <v>45.088066020772537</v>
      </c>
      <c r="D20" s="22">
        <f>(8.3*J15)+D19+(3.1*J15)</f>
        <v>188.48699904278979</v>
      </c>
      <c r="E20" s="23">
        <f>(100*C20/60)+D20</f>
        <v>263.63377574407735</v>
      </c>
      <c r="F20" s="21"/>
    </row>
    <row r="21" spans="1:6" x14ac:dyDescent="0.3">
      <c r="A21" s="19" t="s">
        <v>400</v>
      </c>
      <c r="B21" s="19"/>
      <c r="C21" s="19">
        <v>83</v>
      </c>
      <c r="D21" s="22">
        <v>5</v>
      </c>
      <c r="E21" s="23">
        <f>(100*C21/60)+D21</f>
        <v>143.33333333333334</v>
      </c>
      <c r="F21" s="21"/>
    </row>
    <row r="22" spans="1:6" x14ac:dyDescent="0.3">
      <c r="A22" s="25" t="s">
        <v>391</v>
      </c>
      <c r="B22" s="25"/>
      <c r="C22" s="25"/>
      <c r="D22" s="25"/>
      <c r="E22" s="25"/>
      <c r="F22" s="25"/>
    </row>
    <row r="23" spans="1:6" x14ac:dyDescent="0.3">
      <c r="A23" s="25" t="s">
        <v>392</v>
      </c>
      <c r="B23" s="25"/>
      <c r="C23" s="25"/>
      <c r="D23" s="25"/>
      <c r="E23" s="25"/>
      <c r="F23" s="25"/>
    </row>
    <row r="25" spans="1:6" x14ac:dyDescent="0.3">
      <c r="A25" s="15" t="s">
        <v>402</v>
      </c>
      <c r="B25" s="16"/>
      <c r="C25" s="16"/>
      <c r="D25" s="16"/>
      <c r="E25" s="16"/>
      <c r="F25" s="16"/>
    </row>
    <row r="26" spans="1:6" x14ac:dyDescent="0.3">
      <c r="A26" s="17" t="s">
        <v>372</v>
      </c>
      <c r="B26" s="17" t="s">
        <v>15</v>
      </c>
      <c r="C26" s="17"/>
      <c r="D26" s="17" t="s">
        <v>403</v>
      </c>
      <c r="E26" s="14">
        <v>41.894030194400003</v>
      </c>
      <c r="F26" s="14">
        <v>-88.253546555599996</v>
      </c>
    </row>
    <row r="27" spans="1:6" x14ac:dyDescent="0.3">
      <c r="A27" s="17" t="s">
        <v>9</v>
      </c>
      <c r="B27" s="17" t="s">
        <v>15</v>
      </c>
      <c r="C27" s="17"/>
      <c r="D27" s="17" t="s">
        <v>50</v>
      </c>
      <c r="E27" s="17">
        <v>41.8747547222222</v>
      </c>
      <c r="F27" s="17">
        <v>-87.673386944444403</v>
      </c>
    </row>
    <row r="28" spans="1:6" x14ac:dyDescent="0.3">
      <c r="A28" s="17" t="s">
        <v>385</v>
      </c>
      <c r="B28" s="18">
        <v>30</v>
      </c>
      <c r="C28" s="17"/>
      <c r="D28" s="17"/>
      <c r="E28" s="17"/>
      <c r="F28" s="17"/>
    </row>
    <row r="29" spans="1:6" x14ac:dyDescent="0.3">
      <c r="A29" s="19"/>
      <c r="B29" s="19" t="s">
        <v>394</v>
      </c>
      <c r="C29" s="19" t="s">
        <v>366</v>
      </c>
      <c r="D29" s="19" t="s">
        <v>367</v>
      </c>
      <c r="E29" s="20" t="s">
        <v>365</v>
      </c>
      <c r="F29" s="21"/>
    </row>
    <row r="30" spans="1:6" x14ac:dyDescent="0.3">
      <c r="A30" s="19" t="s">
        <v>364</v>
      </c>
      <c r="B30" s="19">
        <v>57.1</v>
      </c>
      <c r="C30" s="19">
        <v>83</v>
      </c>
      <c r="D30" s="22">
        <f>$J$15*$B$30</f>
        <v>30.548500000000004</v>
      </c>
      <c r="E30" s="23">
        <f>$J$14*(C30/60)+D30</f>
        <v>168.88183333333336</v>
      </c>
      <c r="F30" s="21" t="s">
        <v>398</v>
      </c>
    </row>
    <row r="31" spans="1:6" x14ac:dyDescent="0.3">
      <c r="A31" s="19" t="s">
        <v>399</v>
      </c>
      <c r="B31" s="19">
        <v>30</v>
      </c>
      <c r="C31" s="19">
        <f>B31/M5*60</f>
        <v>12.031972962819868</v>
      </c>
      <c r="D31" s="22">
        <f>K6*C31/60</f>
        <v>121.322394041767</v>
      </c>
      <c r="E31" s="23">
        <f>D31+C31/60*100</f>
        <v>141.37568231313344</v>
      </c>
      <c r="F31" s="21"/>
    </row>
    <row r="32" spans="1:6" ht="28.8" x14ac:dyDescent="0.3">
      <c r="A32" s="24" t="s">
        <v>405</v>
      </c>
      <c r="B32" s="19">
        <f>3.9+B31+3.1</f>
        <v>37</v>
      </c>
      <c r="C32" s="19">
        <f>9+C31+12</f>
        <v>33.031972962819864</v>
      </c>
      <c r="D32" s="22">
        <f>(3.9*J15)+D31+(3.1*J15)</f>
        <v>125.067394041767</v>
      </c>
      <c r="E32" s="23">
        <f>(100*C32/60)+D32</f>
        <v>180.12068231313344</v>
      </c>
      <c r="F32" s="21"/>
    </row>
    <row r="33" spans="1:6" x14ac:dyDescent="0.3">
      <c r="A33" s="19" t="s">
        <v>400</v>
      </c>
      <c r="B33" s="19"/>
      <c r="C33" s="19">
        <v>90</v>
      </c>
      <c r="D33" s="22">
        <v>5</v>
      </c>
      <c r="E33" s="23">
        <f>(100*C33/60)+D33</f>
        <v>155</v>
      </c>
      <c r="F33" s="21"/>
    </row>
    <row r="34" spans="1:6" x14ac:dyDescent="0.3">
      <c r="A34" s="25" t="s">
        <v>391</v>
      </c>
      <c r="B34" s="25"/>
      <c r="C34" s="25"/>
      <c r="D34" s="25"/>
      <c r="E34" s="25"/>
      <c r="F34" s="25"/>
    </row>
    <row r="35" spans="1:6" x14ac:dyDescent="0.3">
      <c r="A35" s="25" t="s">
        <v>404</v>
      </c>
      <c r="B35" s="25"/>
      <c r="C35" s="25"/>
      <c r="D35" s="25"/>
      <c r="E35" s="25"/>
      <c r="F35" s="25"/>
    </row>
    <row r="37" spans="1:6" x14ac:dyDescent="0.3">
      <c r="A37" s="15" t="s">
        <v>406</v>
      </c>
      <c r="B37" s="16"/>
      <c r="C37" s="16"/>
      <c r="D37" s="16"/>
      <c r="E37" s="16"/>
      <c r="F37" s="16"/>
    </row>
    <row r="38" spans="1:6" x14ac:dyDescent="0.3">
      <c r="A38" s="17" t="s">
        <v>372</v>
      </c>
      <c r="B38" s="17" t="s">
        <v>15</v>
      </c>
      <c r="C38" s="17"/>
      <c r="D38" s="17" t="s">
        <v>407</v>
      </c>
      <c r="E38">
        <v>41.700520750000003</v>
      </c>
      <c r="F38">
        <v>-88.1296657778</v>
      </c>
    </row>
    <row r="39" spans="1:6" x14ac:dyDescent="0.3">
      <c r="A39" s="17" t="s">
        <v>9</v>
      </c>
      <c r="B39" s="17" t="s">
        <v>15</v>
      </c>
      <c r="C39" s="17"/>
      <c r="D39" s="17" t="s">
        <v>50</v>
      </c>
      <c r="E39" s="17">
        <v>41.8747547222222</v>
      </c>
      <c r="F39" s="17">
        <v>-87.673386944444403</v>
      </c>
    </row>
    <row r="40" spans="1:6" x14ac:dyDescent="0.3">
      <c r="A40" s="17" t="s">
        <v>385</v>
      </c>
      <c r="B40" s="18">
        <v>26.37</v>
      </c>
      <c r="C40" s="17"/>
      <c r="D40" s="17"/>
      <c r="E40" s="17"/>
      <c r="F40" s="17"/>
    </row>
    <row r="41" spans="1:6" x14ac:dyDescent="0.3">
      <c r="A41" s="19"/>
      <c r="B41" s="19" t="s">
        <v>394</v>
      </c>
      <c r="C41" s="19" t="s">
        <v>366</v>
      </c>
      <c r="D41" s="19" t="s">
        <v>367</v>
      </c>
      <c r="E41" s="20" t="s">
        <v>365</v>
      </c>
      <c r="F41" s="21"/>
    </row>
    <row r="42" spans="1:6" x14ac:dyDescent="0.3">
      <c r="A42" s="19" t="s">
        <v>364</v>
      </c>
      <c r="B42" s="19">
        <v>37.299999999999997</v>
      </c>
      <c r="C42" s="19">
        <v>59</v>
      </c>
      <c r="D42" s="22">
        <f>$J$15*$B$42</f>
        <v>19.955500000000001</v>
      </c>
      <c r="E42" s="23">
        <f>$J$14*(C42/60)+D42</f>
        <v>118.28883333333333</v>
      </c>
      <c r="F42" s="21" t="s">
        <v>398</v>
      </c>
    </row>
    <row r="43" spans="1:6" x14ac:dyDescent="0.3">
      <c r="A43" s="19" t="s">
        <v>399</v>
      </c>
      <c r="B43" s="19">
        <v>26.37</v>
      </c>
      <c r="C43" s="19">
        <f>B43/M5*60</f>
        <v>10.576104234318663</v>
      </c>
      <c r="D43" s="22">
        <f>C43/60*K6</f>
        <v>106.64238436271317</v>
      </c>
      <c r="E43" s="23">
        <f>D43+C43/60*100</f>
        <v>124.26922475324427</v>
      </c>
      <c r="F43" s="21"/>
    </row>
    <row r="44" spans="1:6" ht="43.2" x14ac:dyDescent="0.3">
      <c r="A44" s="24" t="s">
        <v>409</v>
      </c>
      <c r="B44" s="19">
        <f>5.9+B43+3.1</f>
        <v>35.370000000000005</v>
      </c>
      <c r="C44" s="19">
        <f>16+C43+12</f>
        <v>38.576104234318663</v>
      </c>
      <c r="D44" s="22">
        <f>(5.9*J15)+D43+(3.1*J15)</f>
        <v>111.45738436271317</v>
      </c>
      <c r="E44" s="23">
        <f>(100*C44/60)+D44</f>
        <v>175.75089141991094</v>
      </c>
      <c r="F44" s="21"/>
    </row>
    <row r="45" spans="1:6" x14ac:dyDescent="0.3">
      <c r="A45" s="19" t="s">
        <v>400</v>
      </c>
      <c r="B45" s="19"/>
      <c r="C45" s="19">
        <v>95</v>
      </c>
      <c r="D45" s="22">
        <v>5</v>
      </c>
      <c r="E45" s="23">
        <f>(100*C45/60)+D45</f>
        <v>163.33333333333334</v>
      </c>
      <c r="F45" s="21"/>
    </row>
    <row r="46" spans="1:6" x14ac:dyDescent="0.3">
      <c r="A46" s="25" t="s">
        <v>391</v>
      </c>
      <c r="B46" s="25"/>
      <c r="C46" s="25"/>
      <c r="D46" s="25"/>
      <c r="E46" s="25"/>
      <c r="F46" s="25"/>
    </row>
    <row r="47" spans="1:6" x14ac:dyDescent="0.3">
      <c r="A47" s="25" t="s">
        <v>408</v>
      </c>
      <c r="B47" s="25"/>
      <c r="C47" s="25"/>
      <c r="D47" s="25"/>
      <c r="E47" s="25"/>
      <c r="F47" s="25"/>
    </row>
  </sheetData>
  <mergeCells count="12">
    <mergeCell ref="A46:F46"/>
    <mergeCell ref="A47:F47"/>
    <mergeCell ref="A23:F23"/>
    <mergeCell ref="A25:F25"/>
    <mergeCell ref="A34:F34"/>
    <mergeCell ref="A35:F35"/>
    <mergeCell ref="A37:F37"/>
    <mergeCell ref="A4:F4"/>
    <mergeCell ref="A11:F11"/>
    <mergeCell ref="A10:F10"/>
    <mergeCell ref="A13:F13"/>
    <mergeCell ref="A22:F2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B782E-1E45-4A6A-8727-1CB69B0B7654}">
  <dimension ref="A1:B10"/>
  <sheetViews>
    <sheetView workbookViewId="0">
      <selection activeCell="B11" sqref="B11"/>
    </sheetView>
  </sheetViews>
  <sheetFormatPr defaultRowHeight="14.4" x14ac:dyDescent="0.3"/>
  <sheetData>
    <row r="1" spans="1:2" x14ac:dyDescent="0.3">
      <c r="A1">
        <v>1</v>
      </c>
      <c r="B1" t="s">
        <v>375</v>
      </c>
    </row>
    <row r="2" spans="1:2" x14ac:dyDescent="0.3">
      <c r="B2" s="5" t="s">
        <v>374</v>
      </c>
    </row>
    <row r="3" spans="1:2" x14ac:dyDescent="0.3">
      <c r="A3">
        <v>2</v>
      </c>
      <c r="B3" t="s">
        <v>376</v>
      </c>
    </row>
    <row r="4" spans="1:2" x14ac:dyDescent="0.3">
      <c r="B4" t="s">
        <v>377</v>
      </c>
    </row>
    <row r="5" spans="1:2" x14ac:dyDescent="0.3">
      <c r="A5">
        <v>3</v>
      </c>
      <c r="B5" t="s">
        <v>378</v>
      </c>
    </row>
    <row r="6" spans="1:2" x14ac:dyDescent="0.3">
      <c r="B6" s="5" t="s">
        <v>379</v>
      </c>
    </row>
    <row r="7" spans="1:2" x14ac:dyDescent="0.3">
      <c r="A7">
        <v>4</v>
      </c>
      <c r="B7" t="s">
        <v>381</v>
      </c>
    </row>
    <row r="8" spans="1:2" x14ac:dyDescent="0.3">
      <c r="B8" s="5" t="s">
        <v>380</v>
      </c>
    </row>
    <row r="9" spans="1:2" x14ac:dyDescent="0.3">
      <c r="A9">
        <v>5</v>
      </c>
      <c r="B9" t="s">
        <v>382</v>
      </c>
    </row>
    <row r="10" spans="1:2" x14ac:dyDescent="0.3">
      <c r="B10" t="s">
        <v>383</v>
      </c>
    </row>
  </sheetData>
  <hyperlinks>
    <hyperlink ref="B2" r:id="rId1" xr:uid="{0A12A72D-451F-4261-896A-98268BCE25E7}"/>
    <hyperlink ref="B6" r:id="rId2" xr:uid="{A32CEA78-E4EA-46A8-8A49-C1202755C4BF}"/>
    <hyperlink ref="B8" r:id="rId3" xr:uid="{3A7D847F-0CFC-4B21-8AAD-1D8F8E956E25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12"/>
  <sheetViews>
    <sheetView tabSelected="1" workbookViewId="0">
      <selection activeCell="K7" sqref="K7"/>
    </sheetView>
  </sheetViews>
  <sheetFormatPr defaultRowHeight="14.4" x14ac:dyDescent="0.3"/>
  <cols>
    <col min="3" max="3" width="5.5546875" bestFit="1" customWidth="1"/>
    <col min="4" max="4" width="10.109375" bestFit="1" customWidth="1"/>
    <col min="5" max="5" width="11.88671875" bestFit="1" customWidth="1"/>
    <col min="6" max="6" width="23" bestFit="1" customWidth="1"/>
    <col min="7" max="7" width="9.6640625" bestFit="1" customWidth="1"/>
    <col min="8" max="8" width="4.109375" bestFit="1" customWidth="1"/>
    <col min="9" max="9" width="12.6640625" bestFit="1" customWidth="1"/>
    <col min="10" max="10" width="13.109375" bestFit="1" customWidth="1"/>
    <col min="11" max="11" width="16" bestFit="1" customWidth="1"/>
    <col min="12" max="12" width="12.88671875" bestFit="1" customWidth="1"/>
    <col min="13" max="13" width="16.88671875" bestFit="1" customWidth="1"/>
    <col min="14" max="14" width="17.5546875" bestFit="1" customWidth="1"/>
    <col min="15" max="15" width="25.6640625" bestFit="1" customWidth="1"/>
    <col min="16" max="16" width="17.5546875" bestFit="1" customWidth="1"/>
    <col min="17" max="17" width="12" style="1" bestFit="1" customWidth="1"/>
    <col min="18" max="18" width="12.6640625" style="1" bestFit="1" customWidth="1"/>
    <col min="19" max="19" width="14.5546875" style="1" bestFit="1" customWidth="1"/>
  </cols>
  <sheetData>
    <row r="1" spans="1:1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410</v>
      </c>
      <c r="H1" t="s">
        <v>411</v>
      </c>
      <c r="I1" t="s">
        <v>6</v>
      </c>
      <c r="J1" s="1" t="s">
        <v>7</v>
      </c>
      <c r="K1" s="1" t="s">
        <v>8</v>
      </c>
      <c r="L1" s="1" t="s">
        <v>326</v>
      </c>
      <c r="Q1"/>
      <c r="R1"/>
      <c r="S1"/>
    </row>
    <row r="2" spans="1:19" x14ac:dyDescent="0.3">
      <c r="A2" t="s">
        <v>207</v>
      </c>
      <c r="B2" t="s">
        <v>9</v>
      </c>
      <c r="C2" t="s">
        <v>15</v>
      </c>
      <c r="D2" t="s">
        <v>11</v>
      </c>
      <c r="E2" t="s">
        <v>15</v>
      </c>
      <c r="F2" t="s">
        <v>12</v>
      </c>
      <c r="G2" t="s">
        <v>412</v>
      </c>
      <c r="H2" t="s">
        <v>413</v>
      </c>
      <c r="I2" t="s">
        <v>208</v>
      </c>
      <c r="J2" s="1">
        <v>38.989487500000003</v>
      </c>
      <c r="K2" s="1">
        <v>-88.176428055555505</v>
      </c>
      <c r="L2" s="1" t="str">
        <f>IF(OR(D2 = "COOK", D2 = "DU PAGE", D2 = "LAKE", D2 = "WILL", D2 = "KANE", D2 = "MC HENRY", D2 = "KENOSHA", D2 = "PORTER", D2 = "KENDALL", D2 = "DE KALB", D2 = "GRUNDY", D2 = "JASPER", D2 = "NEWTON"),"INCLUDE","DELETE")</f>
        <v>INCLUDE</v>
      </c>
      <c r="Q2"/>
      <c r="R2"/>
      <c r="S2"/>
    </row>
    <row r="3" spans="1:19" x14ac:dyDescent="0.3">
      <c r="A3" t="s">
        <v>303</v>
      </c>
      <c r="B3" t="s">
        <v>9</v>
      </c>
      <c r="C3" t="s">
        <v>259</v>
      </c>
      <c r="D3" t="s">
        <v>11</v>
      </c>
      <c r="E3" t="s">
        <v>259</v>
      </c>
      <c r="F3" t="s">
        <v>304</v>
      </c>
      <c r="G3" t="s">
        <v>412</v>
      </c>
      <c r="H3" t="s">
        <v>413</v>
      </c>
      <c r="I3" t="s">
        <v>305</v>
      </c>
      <c r="J3" s="1">
        <v>40.934997222222201</v>
      </c>
      <c r="K3" s="1">
        <v>-87.138158333333294</v>
      </c>
      <c r="L3" s="1" t="str">
        <f>IF(OR(D3 = "COOK", D3 = "DU PAGE", D3 = "LAKE", D3 = "WILL", D3 = "KANE", D3 = "MC HENRY", D3 = "KENOSHA", D3 = "PORTER", D3 = "KENDALL", D3 = "DE KALB", D3 = "GRUNDY", D3 = "JASPER", D3 = "NEWTON"),"INCLUDE","DELETE")</f>
        <v>INCLUDE</v>
      </c>
      <c r="Q3"/>
      <c r="R3"/>
      <c r="S3"/>
    </row>
    <row r="4" spans="1:19" x14ac:dyDescent="0.3">
      <c r="A4" t="s">
        <v>234</v>
      </c>
      <c r="B4" t="s">
        <v>9</v>
      </c>
      <c r="C4" t="s">
        <v>15</v>
      </c>
      <c r="D4" t="s">
        <v>187</v>
      </c>
      <c r="E4" t="s">
        <v>15</v>
      </c>
      <c r="F4" t="s">
        <v>235</v>
      </c>
      <c r="G4" t="s">
        <v>413</v>
      </c>
      <c r="H4" t="s">
        <v>413</v>
      </c>
      <c r="I4" t="s">
        <v>236</v>
      </c>
      <c r="J4" s="1">
        <v>41.291944444444397</v>
      </c>
      <c r="K4" s="1">
        <v>-88.5891666666666</v>
      </c>
      <c r="L4" s="1" t="str">
        <f>IF(OR(D4 = "COOK", D4 = "DU PAGE", D4 = "LAKE", D4 = "WILL", D4 = "KANE", D4 = "MC HENRY", D4 = "KENOSHA", D4 = "PORTER", D4 = "KENDALL", D4 = "DE KALB", D4 = "GRUNDY", D4 = "JASPER", D4 = "NEWTON"),"INCLUDE","DELETE")</f>
        <v>INCLUDE</v>
      </c>
      <c r="Q4"/>
      <c r="R4"/>
      <c r="S4"/>
    </row>
    <row r="5" spans="1:19" x14ac:dyDescent="0.3">
      <c r="A5" t="s">
        <v>261</v>
      </c>
      <c r="B5" t="s">
        <v>9</v>
      </c>
      <c r="C5" t="s">
        <v>259</v>
      </c>
      <c r="D5" t="s">
        <v>88</v>
      </c>
      <c r="E5" t="s">
        <v>259</v>
      </c>
      <c r="F5" t="s">
        <v>262</v>
      </c>
      <c r="G5" t="s">
        <v>413</v>
      </c>
      <c r="H5" t="s">
        <v>413</v>
      </c>
      <c r="I5" t="s">
        <v>263</v>
      </c>
      <c r="J5" s="1">
        <v>41.369694444444399</v>
      </c>
      <c r="K5" s="1">
        <v>-85.035186111111102</v>
      </c>
      <c r="L5" s="1" t="str">
        <f>IF(OR(D5 = "COOK", D5 = "DU PAGE", D5 = "LAKE", D5 = "WILL", D5 = "KANE", D5 = "MC HENRY", D5 = "KENOSHA", D5 = "PORTER", D5 = "KENDALL", D5 = "DE KALB", D5 = "GRUNDY", D5 = "JASPER", D5 = "NEWTON"),"INCLUDE","DELETE")</f>
        <v>INCLUDE</v>
      </c>
      <c r="Q5"/>
      <c r="R5"/>
      <c r="S5"/>
    </row>
    <row r="6" spans="1:19" x14ac:dyDescent="0.3">
      <c r="A6" t="s">
        <v>223</v>
      </c>
      <c r="B6" t="s">
        <v>9</v>
      </c>
      <c r="C6" t="s">
        <v>15</v>
      </c>
      <c r="D6" t="s">
        <v>37</v>
      </c>
      <c r="E6" t="s">
        <v>15</v>
      </c>
      <c r="F6" t="s">
        <v>224</v>
      </c>
      <c r="G6" t="s">
        <v>412</v>
      </c>
      <c r="H6" t="s">
        <v>413</v>
      </c>
      <c r="I6" t="s">
        <v>225</v>
      </c>
      <c r="J6" s="1">
        <v>41.37</v>
      </c>
      <c r="K6" s="1">
        <v>-87.750555555555493</v>
      </c>
      <c r="L6" s="1" t="str">
        <f>IF(OR(D6 = "COOK", D6 = "DU PAGE", D6 = "LAKE", D6 = "WILL", D6 = "KANE", D6 = "MC HENRY", D6 = "KENOSHA", D6 = "PORTER", D6 = "KENDALL", D6 = "DE KALB", D6 = "GRUNDY", D6 = "JASPER", D6 = "NEWTON"),"INCLUDE","DELETE")</f>
        <v>INCLUDE</v>
      </c>
      <c r="Q6"/>
      <c r="R6"/>
      <c r="S6"/>
    </row>
    <row r="7" spans="1:19" x14ac:dyDescent="0.3">
      <c r="A7" t="s">
        <v>198</v>
      </c>
      <c r="B7" t="s">
        <v>9</v>
      </c>
      <c r="C7" t="s">
        <v>15</v>
      </c>
      <c r="D7" t="s">
        <v>187</v>
      </c>
      <c r="E7" t="s">
        <v>15</v>
      </c>
      <c r="F7" t="s">
        <v>199</v>
      </c>
      <c r="G7" t="s">
        <v>413</v>
      </c>
      <c r="H7" t="s">
        <v>413</v>
      </c>
      <c r="I7" t="s">
        <v>200</v>
      </c>
      <c r="J7" s="1">
        <v>41.370130555555498</v>
      </c>
      <c r="K7" s="1">
        <v>-88.427305555555506</v>
      </c>
      <c r="L7" s="1" t="str">
        <f>IF(OR(D7 = "COOK", D7 = "DU PAGE", D7 = "LAKE", D7 = "WILL", D7 = "KANE", D7 = "MC HENRY", D7 = "KENOSHA", D7 = "PORTER", D7 = "KENDALL", D7 = "DE KALB", D7 = "GRUNDY", D7 = "JASPER", D7 = "NEWTON"),"INCLUDE","DELETE")</f>
        <v>INCLUDE</v>
      </c>
      <c r="Q7"/>
      <c r="R7"/>
      <c r="S7"/>
    </row>
    <row r="8" spans="1:19" x14ac:dyDescent="0.3">
      <c r="A8" t="s">
        <v>193</v>
      </c>
      <c r="B8" t="s">
        <v>9</v>
      </c>
      <c r="C8" t="s">
        <v>15</v>
      </c>
      <c r="D8" t="s">
        <v>37</v>
      </c>
      <c r="E8" t="s">
        <v>15</v>
      </c>
      <c r="F8" t="s">
        <v>194</v>
      </c>
      <c r="G8" t="s">
        <v>413</v>
      </c>
      <c r="H8" t="s">
        <v>413</v>
      </c>
      <c r="I8" t="s">
        <v>195</v>
      </c>
      <c r="J8" s="1">
        <v>41.3851333333333</v>
      </c>
      <c r="K8" s="1">
        <v>-87.720283333333299</v>
      </c>
      <c r="L8" s="1" t="str">
        <f>IF(OR(D8 = "COOK", D8 = "DU PAGE", D8 = "LAKE", D8 = "WILL", D8 = "KANE", D8 = "MC HENRY", D8 = "KENOSHA", D8 = "PORTER", D8 = "KENDALL", D8 = "DE KALB", D8 = "GRUNDY", D8 = "JASPER", D8 = "NEWTON"),"INCLUDE","DELETE")</f>
        <v>INCLUDE</v>
      </c>
      <c r="Q8"/>
      <c r="R8"/>
      <c r="S8"/>
    </row>
    <row r="9" spans="1:19" x14ac:dyDescent="0.3">
      <c r="A9" t="s">
        <v>186</v>
      </c>
      <c r="B9" t="s">
        <v>9</v>
      </c>
      <c r="C9" t="s">
        <v>15</v>
      </c>
      <c r="D9" t="s">
        <v>187</v>
      </c>
      <c r="E9" t="s">
        <v>15</v>
      </c>
      <c r="F9" t="s">
        <v>188</v>
      </c>
      <c r="G9" t="s">
        <v>413</v>
      </c>
      <c r="H9" t="s">
        <v>413</v>
      </c>
      <c r="I9" t="s">
        <v>189</v>
      </c>
      <c r="J9" s="1">
        <v>41.386944444444403</v>
      </c>
      <c r="K9" s="1">
        <v>-88.265833333333305</v>
      </c>
      <c r="L9" s="1" t="str">
        <f>IF(OR(D9 = "COOK", D9 = "DU PAGE", D9 = "LAKE", D9 = "WILL", D9 = "KANE", D9 = "MC HENRY", D9 = "KENOSHA", D9 = "PORTER", D9 = "KENDALL", D9 = "DE KALB", D9 = "GRUNDY", D9 = "JASPER", D9 = "NEWTON"),"INCLUDE","DELETE")</f>
        <v>INCLUDE</v>
      </c>
      <c r="Q9"/>
      <c r="R9"/>
      <c r="S9"/>
    </row>
    <row r="10" spans="1:19" x14ac:dyDescent="0.3">
      <c r="A10" t="s">
        <v>280</v>
      </c>
      <c r="B10" t="s">
        <v>9</v>
      </c>
      <c r="C10" t="s">
        <v>259</v>
      </c>
      <c r="D10" t="s">
        <v>281</v>
      </c>
      <c r="E10" t="s">
        <v>259</v>
      </c>
      <c r="F10" t="s">
        <v>282</v>
      </c>
      <c r="G10" t="s">
        <v>413</v>
      </c>
      <c r="H10" t="s">
        <v>413</v>
      </c>
      <c r="I10" t="s">
        <v>283</v>
      </c>
      <c r="J10" s="1">
        <v>41.3883333333333</v>
      </c>
      <c r="K10" s="1">
        <v>-87.213888888888803</v>
      </c>
      <c r="L10" s="1" t="str">
        <f>IF(OR(D10 = "COOK", D10 = "DU PAGE", D10 = "LAKE", D10 = "WILL", D10 = "KANE", D10 = "MC HENRY", D10 = "KENOSHA", D10 = "PORTER", D10 = "KENDALL", D10 = "DE KALB", D10 = "GRUNDY", D10 = "JASPER", D10 = "NEWTON"),"INCLUDE","DELETE")</f>
        <v>INCLUDE</v>
      </c>
      <c r="Q10"/>
      <c r="R10"/>
      <c r="S10"/>
    </row>
    <row r="11" spans="1:19" x14ac:dyDescent="0.3">
      <c r="A11" t="s">
        <v>264</v>
      </c>
      <c r="B11" t="s">
        <v>9</v>
      </c>
      <c r="C11" t="s">
        <v>259</v>
      </c>
      <c r="D11" t="s">
        <v>116</v>
      </c>
      <c r="E11" t="s">
        <v>259</v>
      </c>
      <c r="F11" t="s">
        <v>265</v>
      </c>
      <c r="G11" t="s">
        <v>413</v>
      </c>
      <c r="H11" t="s">
        <v>413</v>
      </c>
      <c r="I11" t="s">
        <v>266</v>
      </c>
      <c r="J11" s="1">
        <v>41.393524999999997</v>
      </c>
      <c r="K11" s="1">
        <v>-87.365447222222201</v>
      </c>
      <c r="L11" s="1" t="str">
        <f>IF(OR(D11 = "COOK", D11 = "DU PAGE", D11 = "LAKE", D11 = "WILL", D11 = "KANE", D11 = "MC HENRY", D11 = "KENOSHA", D11 = "PORTER", D11 = "KENDALL", D11 = "DE KALB", D11 = "GRUNDY", D11 = "JASPER", D11 = "NEWTON"),"INCLUDE","DELETE")</f>
        <v>INCLUDE</v>
      </c>
      <c r="Q11"/>
      <c r="R11"/>
      <c r="S11"/>
    </row>
    <row r="12" spans="1:19" x14ac:dyDescent="0.3">
      <c r="A12" t="s">
        <v>287</v>
      </c>
      <c r="B12" t="s">
        <v>9</v>
      </c>
      <c r="C12" t="s">
        <v>259</v>
      </c>
      <c r="D12" t="s">
        <v>116</v>
      </c>
      <c r="E12" t="s">
        <v>259</v>
      </c>
      <c r="F12" t="s">
        <v>288</v>
      </c>
      <c r="G12" t="s">
        <v>413</v>
      </c>
      <c r="H12" t="s">
        <v>413</v>
      </c>
      <c r="I12" t="s">
        <v>289</v>
      </c>
      <c r="J12" s="1">
        <v>41.452258611111098</v>
      </c>
      <c r="K12" s="1">
        <v>-87.318924166666605</v>
      </c>
      <c r="L12" s="1" t="str">
        <f>IF(OR(D12 = "COOK", D12 = "DU PAGE", D12 = "LAKE", D12 = "WILL", D12 = "KANE", D12 = "MC HENRY", D12 = "KENOSHA", D12 = "PORTER", D12 = "KENDALL", D12 = "DE KALB", D12 = "GRUNDY", D12 = "JASPER", D12 = "NEWTON"),"INCLUDE","DELETE")</f>
        <v>INCLUDE</v>
      </c>
      <c r="Q12"/>
      <c r="R12"/>
      <c r="S12"/>
    </row>
    <row r="13" spans="1:19" x14ac:dyDescent="0.3">
      <c r="A13" t="s">
        <v>290</v>
      </c>
      <c r="B13" t="s">
        <v>9</v>
      </c>
      <c r="C13" t="s">
        <v>259</v>
      </c>
      <c r="D13" t="s">
        <v>116</v>
      </c>
      <c r="E13" t="s">
        <v>259</v>
      </c>
      <c r="F13" t="s">
        <v>288</v>
      </c>
      <c r="G13" t="s">
        <v>413</v>
      </c>
      <c r="H13" t="s">
        <v>413</v>
      </c>
      <c r="I13" t="s">
        <v>291</v>
      </c>
      <c r="J13" s="1">
        <v>41.463369722222197</v>
      </c>
      <c r="K13" s="1">
        <v>-87.323646666666605</v>
      </c>
      <c r="L13" s="1" t="str">
        <f>IF(OR(D13 = "COOK", D13 = "DU PAGE", D13 = "LAKE", D13 = "WILL", D13 = "KANE", D13 = "MC HENRY", D13 = "KENOSHA", D13 = "PORTER", D13 = "KENDALL", D13 = "DE KALB", D13 = "GRUNDY", D13 = "JASPER", D13 = "NEWTON"),"INCLUDE","DELETE")</f>
        <v>INCLUDE</v>
      </c>
      <c r="Q13"/>
      <c r="R13"/>
      <c r="S13"/>
    </row>
    <row r="14" spans="1:19" x14ac:dyDescent="0.3">
      <c r="A14" t="s">
        <v>159</v>
      </c>
      <c r="B14" t="s">
        <v>9</v>
      </c>
      <c r="C14" t="s">
        <v>15</v>
      </c>
      <c r="D14" t="s">
        <v>37</v>
      </c>
      <c r="E14" t="s">
        <v>15</v>
      </c>
      <c r="F14" t="s">
        <v>160</v>
      </c>
      <c r="G14" t="s">
        <v>413</v>
      </c>
      <c r="H14" t="s">
        <v>413</v>
      </c>
      <c r="I14" t="s">
        <v>161</v>
      </c>
      <c r="J14" s="1">
        <v>41.4797222222222</v>
      </c>
      <c r="K14" s="1">
        <v>-88.058333333333294</v>
      </c>
      <c r="L14" s="1" t="str">
        <f>IF(OR(D14 = "COOK", D14 = "DU PAGE", D14 = "LAKE", D14 = "WILL", D14 = "KANE", D14 = "MC HENRY", D14 = "KENOSHA", D14 = "PORTER", D14 = "KENDALL", D14 = "DE KALB", D14 = "GRUNDY", D14 = "JASPER", D14 = "NEWTON"),"INCLUDE","DELETE")</f>
        <v>INCLUDE</v>
      </c>
      <c r="Q14"/>
      <c r="R14"/>
      <c r="S14"/>
    </row>
    <row r="15" spans="1:19" x14ac:dyDescent="0.3">
      <c r="A15" t="s">
        <v>267</v>
      </c>
      <c r="B15" t="s">
        <v>9</v>
      </c>
      <c r="C15" t="s">
        <v>259</v>
      </c>
      <c r="D15" t="s">
        <v>116</v>
      </c>
      <c r="E15" t="s">
        <v>259</v>
      </c>
      <c r="F15" t="s">
        <v>268</v>
      </c>
      <c r="G15" t="s">
        <v>413</v>
      </c>
      <c r="H15" t="s">
        <v>413</v>
      </c>
      <c r="I15" t="s">
        <v>269</v>
      </c>
      <c r="J15" s="1">
        <v>41.493333333333297</v>
      </c>
      <c r="K15" s="1">
        <v>-87.523611111111094</v>
      </c>
      <c r="L15" s="1" t="str">
        <f>IF(OR(D15 = "COOK", D15 = "DU PAGE", D15 = "LAKE", D15 = "WILL", D15 = "KANE", D15 = "MC HENRY", D15 = "KENOSHA", D15 = "PORTER", D15 = "KENDALL", D15 = "DE KALB", D15 = "GRUNDY", D15 = "JASPER", D15 = "NEWTON"),"INCLUDE","DELETE")</f>
        <v>INCLUDE</v>
      </c>
      <c r="Q15"/>
      <c r="R15"/>
      <c r="S15"/>
    </row>
    <row r="16" spans="1:19" x14ac:dyDescent="0.3">
      <c r="A16" t="s">
        <v>72</v>
      </c>
      <c r="B16" t="s">
        <v>9</v>
      </c>
      <c r="C16" t="s">
        <v>15</v>
      </c>
      <c r="D16" t="s">
        <v>17</v>
      </c>
      <c r="E16" t="s">
        <v>15</v>
      </c>
      <c r="F16" t="s">
        <v>73</v>
      </c>
      <c r="G16" t="s">
        <v>413</v>
      </c>
      <c r="H16" t="s">
        <v>413</v>
      </c>
      <c r="I16" t="s">
        <v>74</v>
      </c>
      <c r="J16" s="1">
        <v>41.504613888888798</v>
      </c>
      <c r="K16" s="1">
        <v>-87.639961111111106</v>
      </c>
      <c r="L16" s="1" t="str">
        <f>IF(OR(D16 = "COOK", D16 = "DU PAGE", D16 = "LAKE", D16 = "WILL", D16 = "KANE", D16 = "MC HENRY", D16 = "KENOSHA", D16 = "PORTER", D16 = "KENDALL", D16 = "DE KALB", D16 = "GRUNDY", D16 = "JASPER", D16 = "NEWTON"),"INCLUDE","DELETE")</f>
        <v>INCLUDE</v>
      </c>
      <c r="Q16"/>
      <c r="R16"/>
      <c r="S16"/>
    </row>
    <row r="17" spans="1:19" x14ac:dyDescent="0.3">
      <c r="A17" t="s">
        <v>284</v>
      </c>
      <c r="B17" t="s">
        <v>9</v>
      </c>
      <c r="C17" t="s">
        <v>259</v>
      </c>
      <c r="D17" t="s">
        <v>116</v>
      </c>
      <c r="E17" t="s">
        <v>259</v>
      </c>
      <c r="F17" t="s">
        <v>285</v>
      </c>
      <c r="G17" t="s">
        <v>413</v>
      </c>
      <c r="H17" t="s">
        <v>413</v>
      </c>
      <c r="I17" t="s">
        <v>286</v>
      </c>
      <c r="J17" s="1">
        <v>41.511388888888803</v>
      </c>
      <c r="K17" s="1">
        <v>-87.260555555555499</v>
      </c>
      <c r="L17" s="1" t="str">
        <f>IF(OR(D17 = "COOK", D17 = "DU PAGE", D17 = "LAKE", D17 = "WILL", D17 = "KANE", D17 = "MC HENRY", D17 = "KENOSHA", D17 = "PORTER", D17 = "KENDALL", D17 = "DE KALB", D17 = "GRUNDY", D17 = "JASPER", D17 = "NEWTON"),"INCLUDE","DELETE")</f>
        <v>INCLUDE</v>
      </c>
      <c r="Q17"/>
      <c r="R17"/>
      <c r="S17"/>
    </row>
    <row r="18" spans="1:19" x14ac:dyDescent="0.3">
      <c r="A18" t="s">
        <v>214</v>
      </c>
      <c r="B18" t="s">
        <v>9</v>
      </c>
      <c r="C18" t="s">
        <v>15</v>
      </c>
      <c r="D18" t="s">
        <v>17</v>
      </c>
      <c r="E18" t="s">
        <v>15</v>
      </c>
      <c r="F18" t="s">
        <v>215</v>
      </c>
      <c r="G18" t="s">
        <v>413</v>
      </c>
      <c r="H18" t="s">
        <v>413</v>
      </c>
      <c r="I18" t="s">
        <v>216</v>
      </c>
      <c r="J18" s="1">
        <v>41.523611111111101</v>
      </c>
      <c r="K18" s="1">
        <v>-87.709722222222197</v>
      </c>
      <c r="L18" s="1" t="str">
        <f>IF(OR(D18 = "COOK", D18 = "DU PAGE", D18 = "LAKE", D18 = "WILL", D18 = "KANE", D18 = "MC HENRY", D18 = "KENOSHA", D18 = "PORTER", D18 = "KENDALL", D18 = "DE KALB", D18 = "GRUNDY", D18 = "JASPER", D18 = "NEWTON"),"INCLUDE","DELETE")</f>
        <v>INCLUDE</v>
      </c>
      <c r="Q18"/>
      <c r="R18"/>
      <c r="S18"/>
    </row>
    <row r="19" spans="1:19" x14ac:dyDescent="0.3">
      <c r="A19" t="s">
        <v>162</v>
      </c>
      <c r="B19" t="s">
        <v>9</v>
      </c>
      <c r="C19" t="s">
        <v>15</v>
      </c>
      <c r="D19" t="s">
        <v>37</v>
      </c>
      <c r="E19" t="s">
        <v>15</v>
      </c>
      <c r="F19" t="s">
        <v>160</v>
      </c>
      <c r="G19" t="s">
        <v>413</v>
      </c>
      <c r="H19" t="s">
        <v>413</v>
      </c>
      <c r="I19" t="s">
        <v>163</v>
      </c>
      <c r="J19" s="1">
        <v>41.529119444444397</v>
      </c>
      <c r="K19" s="1">
        <v>-88.137050000000002</v>
      </c>
      <c r="L19" s="1" t="str">
        <f>IF(OR(D19 = "COOK", D19 = "DU PAGE", D19 = "LAKE", D19 = "WILL", D19 = "KANE", D19 = "MC HENRY", D19 = "KENOSHA", D19 = "PORTER", D19 = "KENDALL", D19 = "DE KALB", D19 = "GRUNDY", D19 = "JASPER", D19 = "NEWTON"),"INCLUDE","DELETE")</f>
        <v>INCLUDE</v>
      </c>
      <c r="Q19"/>
      <c r="R19"/>
      <c r="S19"/>
    </row>
    <row r="20" spans="1:19" x14ac:dyDescent="0.3">
      <c r="A20" t="s">
        <v>294</v>
      </c>
      <c r="B20" t="s">
        <v>9</v>
      </c>
      <c r="C20" t="s">
        <v>259</v>
      </c>
      <c r="D20" t="s">
        <v>116</v>
      </c>
      <c r="E20" t="s">
        <v>259</v>
      </c>
      <c r="F20" t="s">
        <v>293</v>
      </c>
      <c r="G20" t="s">
        <v>413</v>
      </c>
      <c r="H20" t="s">
        <v>413</v>
      </c>
      <c r="I20" t="s">
        <v>295</v>
      </c>
      <c r="J20" s="1">
        <v>41.538333333333298</v>
      </c>
      <c r="K20" s="1">
        <v>-87.514444444444393</v>
      </c>
      <c r="L20" s="1" t="str">
        <f>IF(OR(D20 = "COOK", D20 = "DU PAGE", D20 = "LAKE", D20 = "WILL", D20 = "KANE", D20 = "MC HENRY", D20 = "KENOSHA", D20 = "PORTER", D20 = "KENDALL", D20 = "DE KALB", D20 = "GRUNDY", D20 = "JASPER", D20 = "NEWTON"),"INCLUDE","DELETE")</f>
        <v>INCLUDE</v>
      </c>
      <c r="Q20"/>
      <c r="R20"/>
      <c r="S20"/>
    </row>
    <row r="21" spans="1:19" x14ac:dyDescent="0.3">
      <c r="A21" t="s">
        <v>190</v>
      </c>
      <c r="B21" t="s">
        <v>9</v>
      </c>
      <c r="C21" t="s">
        <v>15</v>
      </c>
      <c r="D21" t="s">
        <v>191</v>
      </c>
      <c r="E21" t="s">
        <v>15</v>
      </c>
      <c r="F21" t="s">
        <v>188</v>
      </c>
      <c r="G21" t="s">
        <v>413</v>
      </c>
      <c r="H21" t="s">
        <v>413</v>
      </c>
      <c r="I21" t="s">
        <v>192</v>
      </c>
      <c r="J21" s="1">
        <v>41.539249999999903</v>
      </c>
      <c r="K21" s="1">
        <v>-88.324861111111105</v>
      </c>
      <c r="L21" s="1" t="str">
        <f>IF(OR(D21 = "COOK", D21 = "DU PAGE", D21 = "LAKE", D21 = "WILL", D21 = "KANE", D21 = "MC HENRY", D21 = "KENOSHA", D21 = "PORTER", D21 = "KENDALL", D21 = "DE KALB", D21 = "GRUNDY", D21 = "JASPER", D21 = "NEWTON"),"INCLUDE","DELETE")</f>
        <v>INCLUDE</v>
      </c>
      <c r="Q21"/>
      <c r="R21"/>
      <c r="S21"/>
    </row>
    <row r="22" spans="1:19" x14ac:dyDescent="0.3">
      <c r="A22" t="s">
        <v>204</v>
      </c>
      <c r="B22" t="s">
        <v>9</v>
      </c>
      <c r="C22" t="s">
        <v>15</v>
      </c>
      <c r="D22" t="s">
        <v>37</v>
      </c>
      <c r="E22" t="s">
        <v>15</v>
      </c>
      <c r="F22" t="s">
        <v>205</v>
      </c>
      <c r="G22" t="s">
        <v>413</v>
      </c>
      <c r="H22" t="s">
        <v>413</v>
      </c>
      <c r="I22" t="s">
        <v>206</v>
      </c>
      <c r="J22" s="1">
        <v>41.545555555555502</v>
      </c>
      <c r="K22" s="1">
        <v>-87.981944444444395</v>
      </c>
      <c r="L22" s="1" t="str">
        <f>IF(OR(D22 = "COOK", D22 = "DU PAGE", D22 = "LAKE", D22 = "WILL", D22 = "KANE", D22 = "MC HENRY", D22 = "KENOSHA", D22 = "PORTER", D22 = "KENDALL", D22 = "DE KALB", D22 = "GRUNDY", D22 = "JASPER", D22 = "NEWTON"),"INCLUDE","DELETE")</f>
        <v>INCLUDE</v>
      </c>
      <c r="Q22"/>
      <c r="R22"/>
      <c r="S22"/>
    </row>
    <row r="23" spans="1:19" x14ac:dyDescent="0.3">
      <c r="A23" t="s">
        <v>301</v>
      </c>
      <c r="B23" t="s">
        <v>9</v>
      </c>
      <c r="C23" t="s">
        <v>259</v>
      </c>
      <c r="D23" t="s">
        <v>281</v>
      </c>
      <c r="E23" t="s">
        <v>259</v>
      </c>
      <c r="F23" t="s">
        <v>297</v>
      </c>
      <c r="G23" t="s">
        <v>413</v>
      </c>
      <c r="H23" t="s">
        <v>413</v>
      </c>
      <c r="I23" t="s">
        <v>302</v>
      </c>
      <c r="J23" s="1">
        <v>41.547002777777699</v>
      </c>
      <c r="K23" s="1">
        <v>-87.184425000000005</v>
      </c>
      <c r="L23" s="1" t="str">
        <f>IF(OR(D23 = "COOK", D23 = "DU PAGE", D23 = "LAKE", D23 = "WILL", D23 = "KANE", D23 = "MC HENRY", D23 = "KENOSHA", D23 = "PORTER", D23 = "KENDALL", D23 = "DE KALB", D23 = "GRUNDY", D23 = "JASPER", D23 = "NEWTON"),"INCLUDE","DELETE")</f>
        <v>INCLUDE</v>
      </c>
      <c r="Q23"/>
      <c r="R23"/>
      <c r="S23"/>
    </row>
    <row r="24" spans="1:19" x14ac:dyDescent="0.3">
      <c r="A24" t="s">
        <v>292</v>
      </c>
      <c r="B24" t="s">
        <v>9</v>
      </c>
      <c r="C24" t="s">
        <v>259</v>
      </c>
      <c r="D24" t="s">
        <v>116</v>
      </c>
      <c r="E24" t="s">
        <v>259</v>
      </c>
      <c r="F24" t="s">
        <v>293</v>
      </c>
      <c r="G24" t="s">
        <v>413</v>
      </c>
      <c r="H24" t="s">
        <v>413</v>
      </c>
      <c r="I24" t="s">
        <v>260</v>
      </c>
      <c r="J24" s="1">
        <v>41.549580555555501</v>
      </c>
      <c r="K24" s="1">
        <v>-87.506713888888797</v>
      </c>
      <c r="L24" s="1" t="str">
        <f>IF(OR(D24 = "COOK", D24 = "DU PAGE", D24 = "LAKE", D24 = "WILL", D24 = "KANE", D24 = "MC HENRY", D24 = "KENOSHA", D24 = "PORTER", D24 = "KENDALL", D24 = "DE KALB", D24 = "GRUNDY", D24 = "JASPER", D24 = "NEWTON"),"INCLUDE","DELETE")</f>
        <v>INCLUDE</v>
      </c>
      <c r="Q24"/>
      <c r="R24"/>
      <c r="S24"/>
    </row>
    <row r="25" spans="1:19" x14ac:dyDescent="0.3">
      <c r="A25" t="s">
        <v>306</v>
      </c>
      <c r="B25" t="s">
        <v>9</v>
      </c>
      <c r="C25" t="s">
        <v>259</v>
      </c>
      <c r="D25" t="s">
        <v>281</v>
      </c>
      <c r="E25" t="s">
        <v>259</v>
      </c>
      <c r="F25" t="s">
        <v>307</v>
      </c>
      <c r="G25" t="s">
        <v>413</v>
      </c>
      <c r="H25" t="s">
        <v>413</v>
      </c>
      <c r="I25" t="s">
        <v>308</v>
      </c>
      <c r="J25" s="1">
        <v>41.553660833333304</v>
      </c>
      <c r="K25" s="1">
        <v>-87.047946944444405</v>
      </c>
      <c r="L25" s="1" t="str">
        <f>IF(OR(D25 = "COOK", D25 = "DU PAGE", D25 = "LAKE", D25 = "WILL", D25 = "KANE", D25 = "MC HENRY", D25 = "KENOSHA", D25 = "PORTER", D25 = "KENDALL", D25 = "DE KALB", D25 = "GRUNDY", D25 = "JASPER", D25 = "NEWTON"),"INCLUDE","DELETE")</f>
        <v>INCLUDE</v>
      </c>
      <c r="Q25"/>
      <c r="R25"/>
      <c r="S25"/>
    </row>
    <row r="26" spans="1:19" x14ac:dyDescent="0.3">
      <c r="A26" t="s">
        <v>81</v>
      </c>
      <c r="B26" t="s">
        <v>9</v>
      </c>
      <c r="C26" t="s">
        <v>15</v>
      </c>
      <c r="D26" t="s">
        <v>17</v>
      </c>
      <c r="E26" t="s">
        <v>15</v>
      </c>
      <c r="F26" t="s">
        <v>82</v>
      </c>
      <c r="G26" t="s">
        <v>412</v>
      </c>
      <c r="H26" t="s">
        <v>412</v>
      </c>
      <c r="I26" t="s">
        <v>83</v>
      </c>
      <c r="J26" s="1">
        <v>41.559166666666599</v>
      </c>
      <c r="K26" s="1">
        <v>-87.805833333333297</v>
      </c>
      <c r="L26" s="1" t="str">
        <f>IF(OR(D26 = "COOK", D26 = "DU PAGE", D26 = "LAKE", D26 = "WILL", D26 = "KANE", D26 = "MC HENRY", D26 = "KENOSHA", D26 = "PORTER", D26 = "KENDALL", D26 = "DE KALB", D26 = "GRUNDY", D26 = "JASPER", D26 = "NEWTON"),"INCLUDE","DELETE")</f>
        <v>INCLUDE</v>
      </c>
      <c r="Q26"/>
      <c r="R26"/>
      <c r="S26"/>
    </row>
    <row r="27" spans="1:19" x14ac:dyDescent="0.3">
      <c r="A27" t="s">
        <v>144</v>
      </c>
      <c r="B27" t="s">
        <v>9</v>
      </c>
      <c r="C27" t="s">
        <v>15</v>
      </c>
      <c r="D27" t="s">
        <v>17</v>
      </c>
      <c r="E27" t="s">
        <v>15</v>
      </c>
      <c r="F27" t="s">
        <v>145</v>
      </c>
      <c r="G27" t="s">
        <v>413</v>
      </c>
      <c r="H27" t="s">
        <v>413</v>
      </c>
      <c r="I27" t="s">
        <v>146</v>
      </c>
      <c r="J27" s="1">
        <v>41.567694444444399</v>
      </c>
      <c r="K27" s="1">
        <v>-87.697152777777703</v>
      </c>
      <c r="L27" s="1" t="str">
        <f>IF(OR(D27 = "COOK", D27 = "DU PAGE", D27 = "LAKE", D27 = "WILL", D27 = "KANE", D27 = "MC HENRY", D27 = "KENOSHA", D27 = "PORTER", D27 = "KENDALL", D27 = "DE KALB", D27 = "GRUNDY", D27 = "JASPER", D27 = "NEWTON"),"INCLUDE","DELETE")</f>
        <v>INCLUDE</v>
      </c>
      <c r="Q27"/>
      <c r="R27"/>
      <c r="S27"/>
    </row>
    <row r="28" spans="1:19" x14ac:dyDescent="0.3">
      <c r="A28" t="s">
        <v>273</v>
      </c>
      <c r="B28" t="s">
        <v>9</v>
      </c>
      <c r="C28" t="s">
        <v>259</v>
      </c>
      <c r="D28" t="s">
        <v>116</v>
      </c>
      <c r="E28" t="s">
        <v>259</v>
      </c>
      <c r="F28" t="s">
        <v>271</v>
      </c>
      <c r="G28" t="s">
        <v>413</v>
      </c>
      <c r="H28" t="s">
        <v>413</v>
      </c>
      <c r="I28" t="s">
        <v>274</v>
      </c>
      <c r="J28" s="1">
        <v>41.591147222222197</v>
      </c>
      <c r="K28" s="1">
        <v>-87.3361488888888</v>
      </c>
      <c r="L28" s="1" t="str">
        <f>IF(OR(D28 = "COOK", D28 = "DU PAGE", D28 = "LAKE", D28 = "WILL", D28 = "KANE", D28 = "MC HENRY", D28 = "KENOSHA", D28 = "PORTER", D28 = "KENDALL", D28 = "DE KALB", D28 = "GRUNDY", D28 = "JASPER", D28 = "NEWTON"),"INCLUDE","DELETE")</f>
        <v>INCLUDE</v>
      </c>
      <c r="Q28"/>
      <c r="R28"/>
      <c r="S28"/>
    </row>
    <row r="29" spans="1:19" x14ac:dyDescent="0.3">
      <c r="A29" t="s">
        <v>275</v>
      </c>
      <c r="B29" t="s">
        <v>9</v>
      </c>
      <c r="C29" t="s">
        <v>259</v>
      </c>
      <c r="D29" t="s">
        <v>116</v>
      </c>
      <c r="E29" t="s">
        <v>259</v>
      </c>
      <c r="F29" t="s">
        <v>276</v>
      </c>
      <c r="G29" t="s">
        <v>413</v>
      </c>
      <c r="H29" t="s">
        <v>413</v>
      </c>
      <c r="I29" t="s">
        <v>277</v>
      </c>
      <c r="J29" s="1">
        <v>41.594166666666602</v>
      </c>
      <c r="K29" s="1">
        <v>-87.491388888888807</v>
      </c>
      <c r="L29" s="1" t="str">
        <f>IF(OR(D29 = "COOK", D29 = "DU PAGE", D29 = "LAKE", D29 = "WILL", D29 = "KANE", D29 = "MC HENRY", D29 = "KENOSHA", D29 = "PORTER", D29 = "KENDALL", D29 = "DE KALB", D29 = "GRUNDY", D29 = "JASPER", D29 = "NEWTON"),"INCLUDE","DELETE")</f>
        <v>INCLUDE</v>
      </c>
      <c r="Q29"/>
      <c r="R29"/>
      <c r="S29"/>
    </row>
    <row r="30" spans="1:19" x14ac:dyDescent="0.3">
      <c r="A30" t="s">
        <v>270</v>
      </c>
      <c r="B30" t="s">
        <v>9</v>
      </c>
      <c r="C30" t="s">
        <v>259</v>
      </c>
      <c r="D30" t="s">
        <v>116</v>
      </c>
      <c r="E30" t="s">
        <v>259</v>
      </c>
      <c r="F30" t="s">
        <v>271</v>
      </c>
      <c r="G30" t="s">
        <v>413</v>
      </c>
      <c r="H30" t="s">
        <v>413</v>
      </c>
      <c r="I30" t="s">
        <v>272</v>
      </c>
      <c r="J30" s="1">
        <v>41.598824999999998</v>
      </c>
      <c r="K30" s="1">
        <v>-87.358611111111102</v>
      </c>
      <c r="L30" s="1" t="str">
        <f>IF(OR(D30 = "COOK", D30 = "DU PAGE", D30 = "LAKE", D30 = "WILL", D30 = "KANE", D30 = "MC HENRY", D30 = "KENOSHA", D30 = "PORTER", D30 = "KENDALL", D30 = "DE KALB", D30 = "GRUNDY", D30 = "JASPER", D30 = "NEWTON"),"INCLUDE","DELETE")</f>
        <v>INCLUDE</v>
      </c>
      <c r="Q30"/>
      <c r="R30"/>
      <c r="S30"/>
    </row>
    <row r="31" spans="1:19" x14ac:dyDescent="0.3">
      <c r="A31" t="s">
        <v>142</v>
      </c>
      <c r="B31" t="s">
        <v>9</v>
      </c>
      <c r="C31" t="s">
        <v>15</v>
      </c>
      <c r="D31" t="s">
        <v>17</v>
      </c>
      <c r="E31" t="s">
        <v>15</v>
      </c>
      <c r="F31" t="s">
        <v>140</v>
      </c>
      <c r="G31" t="s">
        <v>413</v>
      </c>
      <c r="H31" t="s">
        <v>413</v>
      </c>
      <c r="I31" t="s">
        <v>143</v>
      </c>
      <c r="J31" s="1">
        <v>41.605722222222198</v>
      </c>
      <c r="K31" s="1">
        <v>-87.659958333333293</v>
      </c>
      <c r="L31" s="1" t="str">
        <f>IF(OR(D31 = "COOK", D31 = "DU PAGE", D31 = "LAKE", D31 = "WILL", D31 = "KANE", D31 = "MC HENRY", D31 = "KENOSHA", D31 = "PORTER", D31 = "KENDALL", D31 = "DE KALB", D31 = "GRUNDY", D31 = "JASPER", D31 = "NEWTON"),"INCLUDE","DELETE")</f>
        <v>INCLUDE</v>
      </c>
      <c r="Q31"/>
      <c r="R31"/>
      <c r="S31"/>
    </row>
    <row r="32" spans="1:19" x14ac:dyDescent="0.3">
      <c r="A32" t="s">
        <v>299</v>
      </c>
      <c r="B32" t="s">
        <v>9</v>
      </c>
      <c r="C32" t="s">
        <v>259</v>
      </c>
      <c r="D32" t="s">
        <v>281</v>
      </c>
      <c r="E32" t="s">
        <v>259</v>
      </c>
      <c r="F32" t="s">
        <v>297</v>
      </c>
      <c r="G32" t="s">
        <v>413</v>
      </c>
      <c r="H32" t="s">
        <v>413</v>
      </c>
      <c r="I32" t="s">
        <v>300</v>
      </c>
      <c r="J32" s="1">
        <v>41.608370555555503</v>
      </c>
      <c r="K32" s="1">
        <v>-87.176423611111105</v>
      </c>
      <c r="L32" s="1" t="str">
        <f>IF(OR(D32 = "COOK", D32 = "DU PAGE", D32 = "LAKE", D32 = "WILL", D32 = "KANE", D32 = "MC HENRY", D32 = "KENOSHA", D32 = "PORTER", D32 = "KENDALL", D32 = "DE KALB", D32 = "GRUNDY", D32 = "JASPER", D32 = "NEWTON"),"INCLUDE","DELETE")</f>
        <v>INCLUDE</v>
      </c>
      <c r="Q32"/>
      <c r="R32"/>
      <c r="S32"/>
    </row>
    <row r="33" spans="1:19" x14ac:dyDescent="0.3">
      <c r="A33" t="s">
        <v>139</v>
      </c>
      <c r="B33" t="s">
        <v>9</v>
      </c>
      <c r="C33" t="s">
        <v>15</v>
      </c>
      <c r="D33" t="s">
        <v>17</v>
      </c>
      <c r="E33" t="s">
        <v>15</v>
      </c>
      <c r="F33" t="s">
        <v>140</v>
      </c>
      <c r="G33" t="s">
        <v>413</v>
      </c>
      <c r="H33" t="s">
        <v>413</v>
      </c>
      <c r="I33" t="s">
        <v>141</v>
      </c>
      <c r="J33" s="1">
        <v>41.612222222222201</v>
      </c>
      <c r="K33" s="1">
        <v>-87.67</v>
      </c>
      <c r="L33" s="1" t="str">
        <f>IF(OR(D33 = "COOK", D33 = "DU PAGE", D33 = "LAKE", D33 = "WILL", D33 = "KANE", D33 = "MC HENRY", D33 = "KENOSHA", D33 = "PORTER", D33 = "KENDALL", D33 = "DE KALB", D33 = "GRUNDY", D33 = "JASPER", D33 = "NEWTON"),"INCLUDE","DELETE")</f>
        <v>INCLUDE</v>
      </c>
      <c r="Q33"/>
      <c r="R33"/>
      <c r="S33"/>
    </row>
    <row r="34" spans="1:19" x14ac:dyDescent="0.3">
      <c r="A34" t="s">
        <v>278</v>
      </c>
      <c r="B34" t="s">
        <v>9</v>
      </c>
      <c r="C34" t="s">
        <v>259</v>
      </c>
      <c r="D34" t="s">
        <v>116</v>
      </c>
      <c r="E34" t="s">
        <v>259</v>
      </c>
      <c r="F34" t="s">
        <v>276</v>
      </c>
      <c r="G34" t="s">
        <v>413</v>
      </c>
      <c r="H34" t="s">
        <v>413</v>
      </c>
      <c r="I34" t="s">
        <v>279</v>
      </c>
      <c r="J34" s="1">
        <v>41.6142055555555</v>
      </c>
      <c r="K34" s="1">
        <v>-87.524094444444401</v>
      </c>
      <c r="L34" s="1" t="str">
        <f>IF(OR(D34 = "COOK", D34 = "DU PAGE", D34 = "LAKE", D34 = "WILL", D34 = "KANE", D34 = "MC HENRY", D34 = "KENOSHA", D34 = "PORTER", D34 = "KENDALL", D34 = "DE KALB", D34 = "GRUNDY", D34 = "JASPER", D34 = "NEWTON"),"INCLUDE","DELETE")</f>
        <v>INCLUDE</v>
      </c>
      <c r="Q34"/>
      <c r="R34"/>
      <c r="S34"/>
    </row>
    <row r="35" spans="1:19" x14ac:dyDescent="0.3">
      <c r="A35" t="s">
        <v>296</v>
      </c>
      <c r="B35" t="s">
        <v>9</v>
      </c>
      <c r="C35" t="s">
        <v>259</v>
      </c>
      <c r="D35" t="s">
        <v>281</v>
      </c>
      <c r="E35" t="s">
        <v>259</v>
      </c>
      <c r="F35" t="s">
        <v>297</v>
      </c>
      <c r="G35" t="s">
        <v>412</v>
      </c>
      <c r="H35" t="s">
        <v>413</v>
      </c>
      <c r="I35" t="s">
        <v>298</v>
      </c>
      <c r="J35" s="1">
        <v>41.636981388888799</v>
      </c>
      <c r="K35" s="1">
        <v>-87.152256944444403</v>
      </c>
      <c r="L35" s="1" t="str">
        <f>IF(OR(D35 = "COOK", D35 = "DU PAGE", D35 = "LAKE", D35 = "WILL", D35 = "KANE", D35 = "MC HENRY", D35 = "KENOSHA", D35 = "PORTER", D35 = "KENDALL", D35 = "DE KALB", D35 = "GRUNDY", D35 = "JASPER", D35 = "NEWTON"),"INCLUDE","DELETE")</f>
        <v>INCLUDE</v>
      </c>
      <c r="Q35"/>
      <c r="R35"/>
      <c r="S35"/>
    </row>
    <row r="36" spans="1:19" x14ac:dyDescent="0.3">
      <c r="A36" t="s">
        <v>231</v>
      </c>
      <c r="B36" t="s">
        <v>9</v>
      </c>
      <c r="C36" t="s">
        <v>15</v>
      </c>
      <c r="D36" t="s">
        <v>88</v>
      </c>
      <c r="E36" t="s">
        <v>15</v>
      </c>
      <c r="F36" t="s">
        <v>232</v>
      </c>
      <c r="G36" t="s">
        <v>413</v>
      </c>
      <c r="H36" t="s">
        <v>413</v>
      </c>
      <c r="I36" t="s">
        <v>233</v>
      </c>
      <c r="J36" s="1">
        <v>41.657994444444398</v>
      </c>
      <c r="K36" s="1">
        <v>-88.621297222222196</v>
      </c>
      <c r="L36" s="1" t="str">
        <f>IF(OR(D36 = "COOK", D36 = "DU PAGE", D36 = "LAKE", D36 = "WILL", D36 = "KANE", D36 = "MC HENRY", D36 = "KENOSHA", D36 = "PORTER", D36 = "KENDALL", D36 = "DE KALB", D36 = "GRUNDY", D36 = "JASPER", D36 = "NEWTON"),"INCLUDE","DELETE")</f>
        <v>INCLUDE</v>
      </c>
      <c r="Q36"/>
      <c r="R36"/>
      <c r="S36"/>
    </row>
    <row r="37" spans="1:19" x14ac:dyDescent="0.3">
      <c r="A37" t="s">
        <v>256</v>
      </c>
      <c r="B37" t="s">
        <v>9</v>
      </c>
      <c r="C37" t="s">
        <v>15</v>
      </c>
      <c r="D37" t="s">
        <v>191</v>
      </c>
      <c r="E37" t="s">
        <v>15</v>
      </c>
      <c r="F37" t="s">
        <v>257</v>
      </c>
      <c r="G37" t="s">
        <v>413</v>
      </c>
      <c r="H37" t="s">
        <v>413</v>
      </c>
      <c r="I37" t="s">
        <v>258</v>
      </c>
      <c r="J37" s="1">
        <v>41.659441666666602</v>
      </c>
      <c r="K37" s="1">
        <v>-88.469561111111105</v>
      </c>
      <c r="L37" s="1" t="str">
        <f>IF(OR(D37 = "COOK", D37 = "DU PAGE", D37 = "LAKE", D37 = "WILL", D37 = "KANE", D37 = "MC HENRY", D37 = "KENOSHA", D37 = "PORTER", D37 = "KENDALL", D37 = "DE KALB", D37 = "GRUNDY", D37 = "JASPER", D37 = "NEWTON"),"INCLUDE","DELETE")</f>
        <v>INCLUDE</v>
      </c>
      <c r="Q37"/>
      <c r="R37"/>
      <c r="S37"/>
    </row>
    <row r="38" spans="1:19" x14ac:dyDescent="0.3">
      <c r="A38" t="s">
        <v>217</v>
      </c>
      <c r="B38" t="s">
        <v>9</v>
      </c>
      <c r="C38" t="s">
        <v>15</v>
      </c>
      <c r="D38" t="s">
        <v>17</v>
      </c>
      <c r="E38" t="s">
        <v>15</v>
      </c>
      <c r="F38" t="s">
        <v>218</v>
      </c>
      <c r="G38" t="s">
        <v>413</v>
      </c>
      <c r="H38" t="s">
        <v>413</v>
      </c>
      <c r="I38" t="s">
        <v>219</v>
      </c>
      <c r="J38" s="1">
        <v>41.669166666666598</v>
      </c>
      <c r="K38" s="1">
        <v>-87.812555555555505</v>
      </c>
      <c r="L38" s="1" t="str">
        <f>IF(OR(D38 = "COOK", D38 = "DU PAGE", D38 = "LAKE", D38 = "WILL", D38 = "KANE", D38 = "MC HENRY", D38 = "KENOSHA", D38 = "PORTER", D38 = "KENDALL", D38 = "DE KALB", D38 = "GRUNDY", D38 = "JASPER", D38 = "NEWTON"),"INCLUDE","DELETE")</f>
        <v>INCLUDE</v>
      </c>
      <c r="Q38"/>
      <c r="R38"/>
      <c r="S38"/>
    </row>
    <row r="39" spans="1:19" x14ac:dyDescent="0.3">
      <c r="A39" t="s">
        <v>170</v>
      </c>
      <c r="B39" t="s">
        <v>9</v>
      </c>
      <c r="C39" t="s">
        <v>15</v>
      </c>
      <c r="D39" t="s">
        <v>17</v>
      </c>
      <c r="E39" t="s">
        <v>15</v>
      </c>
      <c r="F39" t="s">
        <v>171</v>
      </c>
      <c r="G39" t="s">
        <v>412</v>
      </c>
      <c r="H39" t="s">
        <v>413</v>
      </c>
      <c r="I39" t="s">
        <v>172</v>
      </c>
      <c r="J39" s="1">
        <v>41.672253055555501</v>
      </c>
      <c r="K39" s="1">
        <v>-88.004226111111095</v>
      </c>
      <c r="L39" s="1" t="str">
        <f>IF(OR(D39 = "COOK", D39 = "DU PAGE", D39 = "LAKE", D39 = "WILL", D39 = "KANE", D39 = "MC HENRY", D39 = "KENOSHA", D39 = "PORTER", D39 = "KENDALL", D39 = "DE KALB", D39 = "GRUNDY", D39 = "JASPER", D39 = "NEWTON"),"INCLUDE","DELETE")</f>
        <v>INCLUDE</v>
      </c>
      <c r="Q39"/>
      <c r="R39"/>
      <c r="S39"/>
    </row>
    <row r="40" spans="1:19" x14ac:dyDescent="0.3">
      <c r="A40" t="s">
        <v>16</v>
      </c>
      <c r="B40" t="s">
        <v>9</v>
      </c>
      <c r="C40" t="s">
        <v>15</v>
      </c>
      <c r="D40" t="s">
        <v>17</v>
      </c>
      <c r="E40" t="s">
        <v>15</v>
      </c>
      <c r="F40" t="s">
        <v>18</v>
      </c>
      <c r="G40" t="s">
        <v>412</v>
      </c>
      <c r="H40" t="s">
        <v>413</v>
      </c>
      <c r="I40" t="s">
        <v>19</v>
      </c>
      <c r="J40" s="1">
        <v>41.675033055555502</v>
      </c>
      <c r="K40" s="1">
        <v>-87.749495555555498</v>
      </c>
      <c r="L40" s="1" t="str">
        <f>IF(OR(D40 = "COOK", D40 = "DU PAGE", D40 = "LAKE", D40 = "WILL", D40 = "KANE", D40 = "MC HENRY", D40 = "KENOSHA", D40 = "PORTER", D40 = "KENDALL", D40 = "DE KALB", D40 = "GRUNDY", D40 = "JASPER", D40 = "NEWTON"),"INCLUDE","DELETE")</f>
        <v>INCLUDE</v>
      </c>
      <c r="Q40"/>
      <c r="R40"/>
      <c r="S40"/>
    </row>
    <row r="41" spans="1:19" x14ac:dyDescent="0.3">
      <c r="A41" t="s">
        <v>36</v>
      </c>
      <c r="B41" t="s">
        <v>9</v>
      </c>
      <c r="C41" t="s">
        <v>15</v>
      </c>
      <c r="D41" t="s">
        <v>37</v>
      </c>
      <c r="E41" t="s">
        <v>15</v>
      </c>
      <c r="F41" t="s">
        <v>38</v>
      </c>
      <c r="G41" t="s">
        <v>413</v>
      </c>
      <c r="H41" t="s">
        <v>413</v>
      </c>
      <c r="I41" t="s">
        <v>39</v>
      </c>
      <c r="J41" s="1">
        <v>41.680911111111101</v>
      </c>
      <c r="K41" s="1">
        <v>-88.086313888888796</v>
      </c>
      <c r="L41" s="1" t="str">
        <f>IF(OR(D41 = "COOK", D41 = "DU PAGE", D41 = "LAKE", D41 = "WILL", D41 = "KANE", D41 = "MC HENRY", D41 = "KENOSHA", D41 = "PORTER", D41 = "KENDALL", D41 = "DE KALB", D41 = "GRUNDY", D41 = "JASPER", D41 = "NEWTON"),"INCLUDE","DELETE")</f>
        <v>INCLUDE</v>
      </c>
      <c r="Q41"/>
      <c r="R41"/>
      <c r="S41"/>
    </row>
    <row r="42" spans="1:19" x14ac:dyDescent="0.3">
      <c r="A42" t="s">
        <v>309</v>
      </c>
      <c r="B42" t="s">
        <v>9</v>
      </c>
      <c r="C42" t="s">
        <v>259</v>
      </c>
      <c r="D42" t="s">
        <v>116</v>
      </c>
      <c r="E42" t="s">
        <v>259</v>
      </c>
      <c r="F42" t="s">
        <v>310</v>
      </c>
      <c r="G42" t="s">
        <v>413</v>
      </c>
      <c r="H42" t="s">
        <v>413</v>
      </c>
      <c r="I42" t="s">
        <v>311</v>
      </c>
      <c r="J42" s="1">
        <v>41.687777777777697</v>
      </c>
      <c r="K42" s="1">
        <v>-87.500833333333304</v>
      </c>
      <c r="L42" s="1" t="str">
        <f>IF(OR(D42 = "COOK", D42 = "DU PAGE", D42 = "LAKE", D42 = "WILL", D42 = "KANE", D42 = "MC HENRY", D42 = "KENOSHA", D42 = "PORTER", D42 = "KENDALL", D42 = "DE KALB", D42 = "GRUNDY", D42 = "JASPER", D42 = "NEWTON"),"INCLUDE","DELETE")</f>
        <v>INCLUDE</v>
      </c>
      <c r="Q42"/>
      <c r="R42"/>
      <c r="S42"/>
    </row>
    <row r="43" spans="1:19" x14ac:dyDescent="0.3">
      <c r="A43" t="s">
        <v>196</v>
      </c>
      <c r="B43" t="s">
        <v>9</v>
      </c>
      <c r="C43" t="s">
        <v>15</v>
      </c>
      <c r="D43" t="s">
        <v>191</v>
      </c>
      <c r="E43" t="s">
        <v>15</v>
      </c>
      <c r="F43" t="s">
        <v>14</v>
      </c>
      <c r="G43" t="s">
        <v>413</v>
      </c>
      <c r="H43" t="s">
        <v>413</v>
      </c>
      <c r="I43" t="s">
        <v>197</v>
      </c>
      <c r="J43" s="1">
        <v>41.716973611111101</v>
      </c>
      <c r="K43" s="1">
        <v>-88.359238055555494</v>
      </c>
      <c r="L43" s="1" t="str">
        <f>IF(OR(D43 = "COOK", D43 = "DU PAGE", D43 = "LAKE", D43 = "WILL", D43 = "KANE", D43 = "MC HENRY", D43 = "KENOSHA", D43 = "PORTER", D43 = "KENDALL", D43 = "DE KALB", D43 = "GRUNDY", D43 = "JASPER", D43 = "NEWTON"),"INCLUDE","DELETE")</f>
        <v>INCLUDE</v>
      </c>
      <c r="Q43"/>
      <c r="R43"/>
      <c r="S43"/>
    </row>
    <row r="44" spans="1:19" x14ac:dyDescent="0.3">
      <c r="A44" t="s">
        <v>75</v>
      </c>
      <c r="B44" t="s">
        <v>9</v>
      </c>
      <c r="C44" t="s">
        <v>15</v>
      </c>
      <c r="D44" t="s">
        <v>17</v>
      </c>
      <c r="E44" t="s">
        <v>15</v>
      </c>
      <c r="F44" t="s">
        <v>76</v>
      </c>
      <c r="G44" t="s">
        <v>413</v>
      </c>
      <c r="H44" t="s">
        <v>413</v>
      </c>
      <c r="I44" t="s">
        <v>77</v>
      </c>
      <c r="J44" s="1">
        <v>41.723158333333302</v>
      </c>
      <c r="K44" s="1">
        <v>-87.732805555555501</v>
      </c>
      <c r="L44" s="1" t="str">
        <f>IF(OR(D44 = "COOK", D44 = "DU PAGE", D44 = "LAKE", D44 = "WILL", D44 = "KANE", D44 = "MC HENRY", D44 = "KENOSHA", D44 = "PORTER", D44 = "KENDALL", D44 = "DE KALB", D44 = "GRUNDY", D44 = "JASPER", D44 = "NEWTON"),"INCLUDE","DELETE")</f>
        <v>INCLUDE</v>
      </c>
      <c r="Q44"/>
      <c r="R44"/>
      <c r="S44"/>
    </row>
    <row r="45" spans="1:19" x14ac:dyDescent="0.3">
      <c r="A45" t="s">
        <v>49</v>
      </c>
      <c r="B45" t="s">
        <v>9</v>
      </c>
      <c r="C45" t="s">
        <v>15</v>
      </c>
      <c r="D45" t="s">
        <v>17</v>
      </c>
      <c r="E45" t="s">
        <v>15</v>
      </c>
      <c r="F45" t="s">
        <v>50</v>
      </c>
      <c r="G45" t="s">
        <v>413</v>
      </c>
      <c r="H45" t="s">
        <v>413</v>
      </c>
      <c r="I45" t="s">
        <v>51</v>
      </c>
      <c r="J45" s="1">
        <v>41.724411111111102</v>
      </c>
      <c r="K45" s="1">
        <v>-87.526397222222201</v>
      </c>
      <c r="L45" s="1" t="str">
        <f>IF(OR(D45 = "COOK", D45 = "DU PAGE", D45 = "LAKE", D45 = "WILL", D45 = "KANE", D45 = "MC HENRY", D45 = "KENOSHA", D45 = "PORTER", D45 = "KENDALL", D45 = "DE KALB", D45 = "GRUNDY", D45 = "JASPER", D45 = "NEWTON"),"INCLUDE","DELETE")</f>
        <v>INCLUDE</v>
      </c>
      <c r="Q45"/>
      <c r="R45"/>
      <c r="S45"/>
    </row>
    <row r="46" spans="1:19" x14ac:dyDescent="0.3">
      <c r="A46" t="s">
        <v>27</v>
      </c>
      <c r="B46" t="s">
        <v>9</v>
      </c>
      <c r="C46" t="s">
        <v>15</v>
      </c>
      <c r="D46" t="s">
        <v>24</v>
      </c>
      <c r="E46" t="s">
        <v>15</v>
      </c>
      <c r="F46" t="s">
        <v>25</v>
      </c>
      <c r="G46" t="s">
        <v>413</v>
      </c>
      <c r="H46" t="s">
        <v>413</v>
      </c>
      <c r="I46" t="s">
        <v>28</v>
      </c>
      <c r="J46" s="1">
        <v>41.728580555555503</v>
      </c>
      <c r="K46" s="1">
        <v>-88.271649999999994</v>
      </c>
      <c r="L46" s="1" t="str">
        <f>IF(OR(D46 = "COOK", D46 = "DU PAGE", D46 = "LAKE", D46 = "WILL", D46 = "KANE", D46 = "MC HENRY", D46 = "KENOSHA", D46 = "PORTER", D46 = "KENDALL", D46 = "DE KALB", D46 = "GRUNDY", D46 = "JASPER", D46 = "NEWTON"),"INCLUDE","DELETE")</f>
        <v>INCLUDE</v>
      </c>
      <c r="Q46"/>
      <c r="R46"/>
      <c r="S46"/>
    </row>
    <row r="47" spans="1:19" x14ac:dyDescent="0.3">
      <c r="A47" t="s">
        <v>247</v>
      </c>
      <c r="B47" t="s">
        <v>9</v>
      </c>
      <c r="C47" t="s">
        <v>15</v>
      </c>
      <c r="D47" t="s">
        <v>94</v>
      </c>
      <c r="E47" t="s">
        <v>15</v>
      </c>
      <c r="F47" t="s">
        <v>248</v>
      </c>
      <c r="G47" t="s">
        <v>413</v>
      </c>
      <c r="H47" t="s">
        <v>413</v>
      </c>
      <c r="I47" t="s">
        <v>249</v>
      </c>
      <c r="J47" s="1">
        <v>41.748919999999998</v>
      </c>
      <c r="K47" s="1">
        <v>-87.935058888888804</v>
      </c>
      <c r="L47" s="1" t="str">
        <f>IF(OR(D47 = "COOK", D47 = "DU PAGE", D47 = "LAKE", D47 = "WILL", D47 = "KANE", D47 = "MC HENRY", D47 = "KENOSHA", D47 = "PORTER", D47 = "KENDALL", D47 = "DE KALB", D47 = "GRUNDY", D47 = "JASPER", D47 = "NEWTON"),"INCLUDE","DELETE")</f>
        <v>INCLUDE</v>
      </c>
      <c r="Q47"/>
      <c r="R47"/>
      <c r="S47"/>
    </row>
    <row r="48" spans="1:19" x14ac:dyDescent="0.3">
      <c r="A48" t="s">
        <v>201</v>
      </c>
      <c r="B48" t="s">
        <v>9</v>
      </c>
      <c r="C48" t="s">
        <v>15</v>
      </c>
      <c r="D48" t="s">
        <v>94</v>
      </c>
      <c r="E48" t="s">
        <v>15</v>
      </c>
      <c r="F48" t="s">
        <v>202</v>
      </c>
      <c r="G48" t="s">
        <v>413</v>
      </c>
      <c r="H48" t="s">
        <v>413</v>
      </c>
      <c r="I48" t="s">
        <v>203</v>
      </c>
      <c r="J48" s="1">
        <v>41.760536111111101</v>
      </c>
      <c r="K48" s="1">
        <v>-88.153552777777705</v>
      </c>
      <c r="L48" s="1" t="str">
        <f>IF(OR(D48 = "COOK", D48 = "DU PAGE", D48 = "LAKE", D48 = "WILL", D48 = "KANE", D48 = "MC HENRY", D48 = "KENOSHA", D48 = "PORTER", D48 = "KENDALL", D48 = "DE KALB", D48 = "GRUNDY", D48 = "JASPER", D48 = "NEWTON"),"INCLUDE","DELETE")</f>
        <v>INCLUDE</v>
      </c>
      <c r="Q48"/>
      <c r="R48"/>
      <c r="S48"/>
    </row>
    <row r="49" spans="1:19" x14ac:dyDescent="0.3">
      <c r="A49" t="s">
        <v>23</v>
      </c>
      <c r="B49" t="s">
        <v>9</v>
      </c>
      <c r="C49" t="s">
        <v>15</v>
      </c>
      <c r="D49" t="s">
        <v>24</v>
      </c>
      <c r="E49" t="s">
        <v>15</v>
      </c>
      <c r="F49" t="s">
        <v>25</v>
      </c>
      <c r="G49" t="s">
        <v>413</v>
      </c>
      <c r="H49" t="s">
        <v>413</v>
      </c>
      <c r="I49" t="s">
        <v>26</v>
      </c>
      <c r="J49" s="1">
        <v>41.785811111111101</v>
      </c>
      <c r="K49" s="1">
        <v>-88.324533333333306</v>
      </c>
      <c r="L49" s="1" t="str">
        <f>IF(OR(D49 = "COOK", D49 = "DU PAGE", D49 = "LAKE", D49 = "WILL", D49 = "KANE", D49 = "MC HENRY", D49 = "KENOSHA", D49 = "PORTER", D49 = "KENDALL", D49 = "DE KALB", D49 = "GRUNDY", D49 = "JASPER", D49 = "NEWTON"),"INCLUDE","DELETE")</f>
        <v>INCLUDE</v>
      </c>
      <c r="Q49"/>
      <c r="R49"/>
      <c r="S49"/>
    </row>
    <row r="50" spans="1:19" x14ac:dyDescent="0.3">
      <c r="A50" t="s">
        <v>66</v>
      </c>
      <c r="B50" t="s">
        <v>9</v>
      </c>
      <c r="C50" t="s">
        <v>15</v>
      </c>
      <c r="D50" t="s">
        <v>17</v>
      </c>
      <c r="E50" t="s">
        <v>15</v>
      </c>
      <c r="F50" t="s">
        <v>50</v>
      </c>
      <c r="G50" t="s">
        <v>413</v>
      </c>
      <c r="H50" t="s">
        <v>413</v>
      </c>
      <c r="I50" t="s">
        <v>67</v>
      </c>
      <c r="J50" s="1">
        <v>41.790936111111101</v>
      </c>
      <c r="K50" s="1">
        <v>-87.605397222222194</v>
      </c>
      <c r="L50" s="1" t="str">
        <f>IF(OR(D50 = "COOK", D50 = "DU PAGE", D50 = "LAKE", D50 = "WILL", D50 = "KANE", D50 = "MC HENRY", D50 = "KENOSHA", D50 = "PORTER", D50 = "KENDALL", D50 = "DE KALB", D50 = "GRUNDY", D50 = "JASPER", D50 = "NEWTON"),"INCLUDE","DELETE")</f>
        <v>INCLUDE</v>
      </c>
      <c r="Q50"/>
      <c r="R50"/>
      <c r="S50"/>
    </row>
    <row r="51" spans="1:19" x14ac:dyDescent="0.3">
      <c r="A51" t="s">
        <v>164</v>
      </c>
      <c r="B51" t="s">
        <v>9</v>
      </c>
      <c r="C51" t="s">
        <v>15</v>
      </c>
      <c r="D51" t="s">
        <v>17</v>
      </c>
      <c r="E51" t="s">
        <v>15</v>
      </c>
      <c r="F51" t="s">
        <v>165</v>
      </c>
      <c r="G51" t="s">
        <v>413</v>
      </c>
      <c r="H51" t="s">
        <v>413</v>
      </c>
      <c r="I51" t="s">
        <v>166</v>
      </c>
      <c r="J51" s="1">
        <v>41.796994444444401</v>
      </c>
      <c r="K51" s="1">
        <v>-87.887283333333301</v>
      </c>
      <c r="L51" s="1" t="str">
        <f>IF(OR(D51 = "COOK", D51 = "DU PAGE", D51 = "LAKE", D51 = "WILL", D51 = "KANE", D51 = "MC HENRY", D51 = "KENOSHA", D51 = "PORTER", D51 = "KENDALL", D51 = "DE KALB", D51 = "GRUNDY", D51 = "JASPER", D51 = "NEWTON"),"INCLUDE","DELETE")</f>
        <v>INCLUDE</v>
      </c>
      <c r="Q51"/>
      <c r="R51"/>
      <c r="S51"/>
    </row>
    <row r="52" spans="1:19" x14ac:dyDescent="0.3">
      <c r="A52" t="s">
        <v>56</v>
      </c>
      <c r="B52" t="s">
        <v>9</v>
      </c>
      <c r="C52" t="s">
        <v>15</v>
      </c>
      <c r="D52" t="s">
        <v>17</v>
      </c>
      <c r="E52" t="s">
        <v>15</v>
      </c>
      <c r="F52" t="s">
        <v>50</v>
      </c>
      <c r="G52" t="s">
        <v>412</v>
      </c>
      <c r="H52" t="s">
        <v>413</v>
      </c>
      <c r="I52" t="s">
        <v>57</v>
      </c>
      <c r="J52" s="1">
        <v>41.800033611111097</v>
      </c>
      <c r="K52" s="1">
        <v>-87.627827777777696</v>
      </c>
      <c r="L52" s="1" t="str">
        <f>IF(OR(D52 = "COOK", D52 = "DU PAGE", D52 = "LAKE", D52 = "WILL", D52 = "KANE", D52 = "MC HENRY", D52 = "KENOSHA", D52 = "PORTER", D52 = "KENDALL", D52 = "DE KALB", D52 = "GRUNDY", D52 = "JASPER", D52 = "NEWTON"),"INCLUDE","DELETE")</f>
        <v>INCLUDE</v>
      </c>
      <c r="Q52"/>
      <c r="R52"/>
      <c r="S52"/>
    </row>
    <row r="53" spans="1:19" x14ac:dyDescent="0.3">
      <c r="A53" t="s">
        <v>150</v>
      </c>
      <c r="B53" t="s">
        <v>9</v>
      </c>
      <c r="C53" t="s">
        <v>15</v>
      </c>
      <c r="D53" t="s">
        <v>94</v>
      </c>
      <c r="E53" t="s">
        <v>15</v>
      </c>
      <c r="F53" t="s">
        <v>151</v>
      </c>
      <c r="G53" t="s">
        <v>413</v>
      </c>
      <c r="H53" t="s">
        <v>413</v>
      </c>
      <c r="I53" t="s">
        <v>152</v>
      </c>
      <c r="J53" s="1">
        <v>41.805344444444401</v>
      </c>
      <c r="K53" s="1">
        <v>-87.921636111111098</v>
      </c>
      <c r="L53" s="1" t="str">
        <f>IF(OR(D53 = "COOK", D53 = "DU PAGE", D53 = "LAKE", D53 = "WILL", D53 = "KANE", D53 = "MC HENRY", D53 = "KENOSHA", D53 = "PORTER", D53 = "KENDALL", D53 = "DE KALB", D53 = "GRUNDY", D53 = "JASPER", D53 = "NEWTON"),"INCLUDE","DELETE")</f>
        <v>INCLUDE</v>
      </c>
      <c r="Q53"/>
      <c r="R53"/>
      <c r="S53"/>
    </row>
    <row r="54" spans="1:19" x14ac:dyDescent="0.3">
      <c r="A54" t="s">
        <v>239</v>
      </c>
      <c r="B54" t="s">
        <v>9</v>
      </c>
      <c r="C54" t="s">
        <v>15</v>
      </c>
      <c r="D54" t="s">
        <v>94</v>
      </c>
      <c r="E54" t="s">
        <v>15</v>
      </c>
      <c r="F54" t="s">
        <v>240</v>
      </c>
      <c r="G54" t="s">
        <v>413</v>
      </c>
      <c r="H54" t="s">
        <v>413</v>
      </c>
      <c r="I54" t="s">
        <v>241</v>
      </c>
      <c r="J54" s="1">
        <v>41.810277777777699</v>
      </c>
      <c r="K54" s="1">
        <v>-88.168333333333294</v>
      </c>
      <c r="L54" s="1" t="str">
        <f>IF(OR(D54 = "COOK", D54 = "DU PAGE", D54 = "LAKE", D54 = "WILL", D54 = "KANE", D54 = "MC HENRY", D54 = "KENOSHA", D54 = "PORTER", D54 = "KENDALL", D54 = "DE KALB", D54 = "GRUNDY", D54 = "JASPER", D54 = "NEWTON"),"INCLUDE","DELETE")</f>
        <v>INCLUDE</v>
      </c>
      <c r="Q54"/>
      <c r="R54"/>
      <c r="S54"/>
    </row>
    <row r="55" spans="1:19" x14ac:dyDescent="0.3">
      <c r="A55" t="s">
        <v>93</v>
      </c>
      <c r="B55" t="s">
        <v>9</v>
      </c>
      <c r="C55" t="s">
        <v>15</v>
      </c>
      <c r="D55" t="s">
        <v>94</v>
      </c>
      <c r="E55" t="s">
        <v>15</v>
      </c>
      <c r="F55" t="s">
        <v>95</v>
      </c>
      <c r="G55" t="s">
        <v>413</v>
      </c>
      <c r="H55" t="s">
        <v>413</v>
      </c>
      <c r="I55" t="s">
        <v>96</v>
      </c>
      <c r="J55" s="1">
        <v>41.8188888888888</v>
      </c>
      <c r="K55" s="1">
        <v>-88.007777777777704</v>
      </c>
      <c r="L55" s="1" t="str">
        <f>IF(OR(D55 = "COOK", D55 = "DU PAGE", D55 = "LAKE", D55 = "WILL", D55 = "KANE", D55 = "MC HENRY", D55 = "KENOSHA", D55 = "PORTER", D55 = "KENDALL", D55 = "DE KALB", D55 = "GRUNDY", D55 = "JASPER", D55 = "NEWTON"),"INCLUDE","DELETE")</f>
        <v>INCLUDE</v>
      </c>
      <c r="Q55"/>
      <c r="R55"/>
      <c r="S55"/>
    </row>
    <row r="56" spans="1:19" x14ac:dyDescent="0.3">
      <c r="A56" t="s">
        <v>212</v>
      </c>
      <c r="B56" t="s">
        <v>9</v>
      </c>
      <c r="C56" t="s">
        <v>15</v>
      </c>
      <c r="D56" t="s">
        <v>94</v>
      </c>
      <c r="E56" t="s">
        <v>15</v>
      </c>
      <c r="F56" t="s">
        <v>210</v>
      </c>
      <c r="G56" t="s">
        <v>413</v>
      </c>
      <c r="H56" t="s">
        <v>413</v>
      </c>
      <c r="I56" t="s">
        <v>213</v>
      </c>
      <c r="J56" s="1">
        <v>41.848055555555497</v>
      </c>
      <c r="K56" s="1">
        <v>-87.9444444444444</v>
      </c>
      <c r="L56" s="1" t="str">
        <f>IF(OR(D56 = "COOK", D56 = "DU PAGE", D56 = "LAKE", D56 = "WILL", D56 = "KANE", D56 = "MC HENRY", D56 = "KENOSHA", D56 = "PORTER", D56 = "KENDALL", D56 = "DE KALB", D56 = "GRUNDY", D56 = "JASPER", D56 = "NEWTON"),"INCLUDE","DELETE")</f>
        <v>INCLUDE</v>
      </c>
      <c r="Q56"/>
      <c r="R56"/>
      <c r="S56"/>
    </row>
    <row r="57" spans="1:19" x14ac:dyDescent="0.3">
      <c r="A57" t="s">
        <v>52</v>
      </c>
      <c r="B57" t="s">
        <v>9</v>
      </c>
      <c r="C57" t="s">
        <v>15</v>
      </c>
      <c r="D57" t="s">
        <v>17</v>
      </c>
      <c r="E57" t="s">
        <v>15</v>
      </c>
      <c r="F57" t="s">
        <v>50</v>
      </c>
      <c r="G57" t="s">
        <v>413</v>
      </c>
      <c r="H57" t="s">
        <v>413</v>
      </c>
      <c r="I57" t="s">
        <v>53</v>
      </c>
      <c r="J57" s="1">
        <v>41.848222222222198</v>
      </c>
      <c r="K57" s="1">
        <v>-87.6483611111111</v>
      </c>
      <c r="L57" s="1" t="str">
        <f>IF(OR(D57 = "COOK", D57 = "DU PAGE", D57 = "LAKE", D57 = "WILL", D57 = "KANE", D57 = "MC HENRY", D57 = "KENOSHA", D57 = "PORTER", D57 = "KENDALL", D57 = "DE KALB", D57 = "GRUNDY", D57 = "JASPER", D57 = "NEWTON"),"INCLUDE","DELETE")</f>
        <v>INCLUDE</v>
      </c>
      <c r="Q57"/>
      <c r="R57"/>
      <c r="S57"/>
    </row>
    <row r="58" spans="1:19" x14ac:dyDescent="0.3">
      <c r="A58" t="s">
        <v>209</v>
      </c>
      <c r="B58" t="s">
        <v>9</v>
      </c>
      <c r="C58" t="s">
        <v>15</v>
      </c>
      <c r="D58" t="s">
        <v>94</v>
      </c>
      <c r="E58" t="s">
        <v>15</v>
      </c>
      <c r="F58" t="s">
        <v>210</v>
      </c>
      <c r="G58" t="s">
        <v>413</v>
      </c>
      <c r="H58" t="s">
        <v>413</v>
      </c>
      <c r="I58" t="s">
        <v>211</v>
      </c>
      <c r="J58" s="1">
        <v>41.849722222222198</v>
      </c>
      <c r="K58" s="1">
        <v>-87.927222222222198</v>
      </c>
      <c r="L58" s="1" t="str">
        <f>IF(OR(D58 = "COOK", D58 = "DU PAGE", D58 = "LAKE", D58 = "WILL", D58 = "KANE", D58 = "MC HENRY", D58 = "KENOSHA", D58 = "PORTER", D58 = "KENDALL", D58 = "DE KALB", D58 = "GRUNDY", D58 = "JASPER", D58 = "NEWTON"),"INCLUDE","DELETE")</f>
        <v>INCLUDE</v>
      </c>
      <c r="Q58"/>
      <c r="R58"/>
      <c r="S58"/>
    </row>
    <row r="59" spans="1:19" x14ac:dyDescent="0.3">
      <c r="A59" t="s">
        <v>40</v>
      </c>
      <c r="B59" t="s">
        <v>9</v>
      </c>
      <c r="C59" t="s">
        <v>15</v>
      </c>
      <c r="D59" t="s">
        <v>17</v>
      </c>
      <c r="E59" t="s">
        <v>15</v>
      </c>
      <c r="F59" t="s">
        <v>41</v>
      </c>
      <c r="G59" t="s">
        <v>413</v>
      </c>
      <c r="H59" t="s">
        <v>413</v>
      </c>
      <c r="I59" t="s">
        <v>42</v>
      </c>
      <c r="J59" s="1">
        <v>41.860864722222203</v>
      </c>
      <c r="K59" s="1">
        <v>-87.836448055555493</v>
      </c>
      <c r="L59" s="1" t="str">
        <f>IF(OR(D59 = "COOK", D59 = "DU PAGE", D59 = "LAKE", D59 = "WILL", D59 = "KANE", D59 = "MC HENRY", D59 = "KENOSHA", D59 = "PORTER", D59 = "KENDALL", D59 = "DE KALB", D59 = "GRUNDY", D59 = "JASPER", D59 = "NEWTON"),"INCLUDE","DELETE")</f>
        <v>INCLUDE</v>
      </c>
      <c r="Q59"/>
      <c r="R59"/>
      <c r="S59"/>
    </row>
    <row r="60" spans="1:19" x14ac:dyDescent="0.3">
      <c r="A60" t="s">
        <v>68</v>
      </c>
      <c r="B60" t="s">
        <v>9</v>
      </c>
      <c r="C60" t="s">
        <v>15</v>
      </c>
      <c r="D60" t="s">
        <v>17</v>
      </c>
      <c r="E60" t="s">
        <v>15</v>
      </c>
      <c r="F60" t="s">
        <v>50</v>
      </c>
      <c r="G60" t="s">
        <v>413</v>
      </c>
      <c r="H60" t="s">
        <v>413</v>
      </c>
      <c r="I60" t="s">
        <v>69</v>
      </c>
      <c r="J60" s="1">
        <v>41.862141666666602</v>
      </c>
      <c r="K60" s="1">
        <v>-87.670261111111103</v>
      </c>
      <c r="L60" s="1" t="str">
        <f>IF(OR(D60 = "COOK", D60 = "DU PAGE", D60 = "LAKE", D60 = "WILL", D60 = "KANE", D60 = "MC HENRY", D60 = "KENOSHA", D60 = "PORTER", D60 = "KENDALL", D60 = "DE KALB", D60 = "GRUNDY", D60 = "JASPER", D60 = "NEWTON"),"INCLUDE","DELETE")</f>
        <v>INCLUDE</v>
      </c>
      <c r="Q60"/>
      <c r="R60"/>
      <c r="S60"/>
    </row>
    <row r="61" spans="1:19" x14ac:dyDescent="0.3">
      <c r="A61" t="s">
        <v>107</v>
      </c>
      <c r="B61" t="s">
        <v>9</v>
      </c>
      <c r="C61" t="s">
        <v>15</v>
      </c>
      <c r="D61" t="s">
        <v>94</v>
      </c>
      <c r="E61" t="s">
        <v>15</v>
      </c>
      <c r="F61" t="s">
        <v>108</v>
      </c>
      <c r="G61" t="s">
        <v>413</v>
      </c>
      <c r="H61" t="s">
        <v>413</v>
      </c>
      <c r="I61" t="s">
        <v>109</v>
      </c>
      <c r="J61" s="1">
        <v>41.8646416666666</v>
      </c>
      <c r="K61" s="1">
        <v>-87.937027777777701</v>
      </c>
      <c r="L61" s="1" t="str">
        <f>IF(OR(D61 = "COOK", D61 = "DU PAGE", D61 = "LAKE", D61 = "WILL", D61 = "KANE", D61 = "MC HENRY", D61 = "KENOSHA", D61 = "PORTER", D61 = "KENDALL", D61 = "DE KALB", D61 = "GRUNDY", D61 = "JASPER", D61 = "NEWTON"),"INCLUDE","DELETE")</f>
        <v>INCLUDE</v>
      </c>
      <c r="Q61"/>
      <c r="R61"/>
      <c r="S61"/>
    </row>
    <row r="62" spans="1:19" x14ac:dyDescent="0.3">
      <c r="A62" t="s">
        <v>250</v>
      </c>
      <c r="B62" t="s">
        <v>9</v>
      </c>
      <c r="C62" t="s">
        <v>15</v>
      </c>
      <c r="D62" t="s">
        <v>94</v>
      </c>
      <c r="E62" t="s">
        <v>15</v>
      </c>
      <c r="F62" t="s">
        <v>251</v>
      </c>
      <c r="G62" t="s">
        <v>413</v>
      </c>
      <c r="H62" t="s">
        <v>413</v>
      </c>
      <c r="I62" t="s">
        <v>252</v>
      </c>
      <c r="J62" s="1">
        <v>41.872525000000003</v>
      </c>
      <c r="K62" s="1">
        <v>-88.157919444444403</v>
      </c>
      <c r="L62" s="1" t="str">
        <f>IF(OR(D62 = "COOK", D62 = "DU PAGE", D62 = "LAKE", D62 = "WILL", D62 = "KANE", D62 = "MC HENRY", D62 = "KENOSHA", D62 = "PORTER", D62 = "KENDALL", D62 = "DE KALB", D62 = "GRUNDY", D62 = "JASPER", D62 = "NEWTON"),"INCLUDE","DELETE")</f>
        <v>INCLUDE</v>
      </c>
      <c r="Q62"/>
      <c r="R62"/>
      <c r="S62"/>
    </row>
    <row r="63" spans="1:19" x14ac:dyDescent="0.3">
      <c r="A63" t="s">
        <v>58</v>
      </c>
      <c r="B63" t="s">
        <v>9</v>
      </c>
      <c r="C63" t="s">
        <v>15</v>
      </c>
      <c r="D63" t="s">
        <v>17</v>
      </c>
      <c r="E63" t="s">
        <v>15</v>
      </c>
      <c r="F63" t="s">
        <v>50</v>
      </c>
      <c r="G63" t="s">
        <v>412</v>
      </c>
      <c r="H63" t="s">
        <v>413</v>
      </c>
      <c r="I63" t="s">
        <v>59</v>
      </c>
      <c r="J63" s="1">
        <v>41.8747547222222</v>
      </c>
      <c r="K63" s="1">
        <v>-87.673386944444403</v>
      </c>
      <c r="L63" s="1" t="str">
        <f>IF(OR(D63 = "COOK", D63 = "DU PAGE", D63 = "LAKE", D63 = "WILL", D63 = "KANE", D63 = "MC HENRY", D63 = "KENOSHA", D63 = "PORTER", D63 = "KENDALL", D63 = "DE KALB", D63 = "GRUNDY", D63 = "JASPER", D63 = "NEWTON"),"INCLUDE","DELETE")</f>
        <v>INCLUDE</v>
      </c>
      <c r="Q63"/>
      <c r="R63"/>
      <c r="S63"/>
    </row>
    <row r="64" spans="1:19" x14ac:dyDescent="0.3">
      <c r="A64" t="s">
        <v>121</v>
      </c>
      <c r="B64" t="s">
        <v>9</v>
      </c>
      <c r="C64" t="s">
        <v>15</v>
      </c>
      <c r="D64" t="s">
        <v>24</v>
      </c>
      <c r="E64" t="s">
        <v>15</v>
      </c>
      <c r="F64" t="s">
        <v>122</v>
      </c>
      <c r="G64" t="s">
        <v>413</v>
      </c>
      <c r="H64" t="s">
        <v>413</v>
      </c>
      <c r="I64" t="s">
        <v>123</v>
      </c>
      <c r="J64" s="1">
        <v>41.887266666666598</v>
      </c>
      <c r="K64" s="1">
        <v>-88.344727777777706</v>
      </c>
      <c r="L64" s="1" t="str">
        <f>IF(OR(D64 = "COOK", D64 = "DU PAGE", D64 = "LAKE", D64 = "WILL", D64 = "KANE", D64 = "MC HENRY", D64 = "KENOSHA", D64 = "PORTER", D64 = "KENDALL", D64 = "DE KALB", D64 = "GRUNDY", D64 = "JASPER", D64 = "NEWTON"),"INCLUDE","DELETE")</f>
        <v>INCLUDE</v>
      </c>
      <c r="Q64"/>
      <c r="R64"/>
      <c r="S64"/>
    </row>
    <row r="65" spans="1:19" x14ac:dyDescent="0.3">
      <c r="A65" t="s">
        <v>54</v>
      </c>
      <c r="B65" t="s">
        <v>9</v>
      </c>
      <c r="C65" t="s">
        <v>15</v>
      </c>
      <c r="D65" t="s">
        <v>17</v>
      </c>
      <c r="E65" t="s">
        <v>15</v>
      </c>
      <c r="F65" t="s">
        <v>50</v>
      </c>
      <c r="G65" t="s">
        <v>413</v>
      </c>
      <c r="H65" t="s">
        <v>413</v>
      </c>
      <c r="I65" t="s">
        <v>55</v>
      </c>
      <c r="J65" s="1">
        <v>41.888055555555503</v>
      </c>
      <c r="K65" s="1">
        <v>-87.609722222222203</v>
      </c>
      <c r="L65" s="1" t="str">
        <f>IF(OR(D65 = "COOK", D65 = "DU PAGE", D65 = "LAKE", D65 = "WILL", D65 = "KANE", D65 = "MC HENRY", D65 = "KENOSHA", D65 = "PORTER", D65 = "KENDALL", D65 = "DE KALB", D65 = "GRUNDY", D65 = "JASPER", D65 = "NEWTON"),"INCLUDE","DELETE")</f>
        <v>INCLUDE</v>
      </c>
      <c r="Q65"/>
      <c r="R65"/>
      <c r="S65"/>
    </row>
    <row r="66" spans="1:19" x14ac:dyDescent="0.3">
      <c r="A66" t="s">
        <v>60</v>
      </c>
      <c r="B66" t="s">
        <v>9</v>
      </c>
      <c r="C66" t="s">
        <v>15</v>
      </c>
      <c r="D66" t="s">
        <v>17</v>
      </c>
      <c r="E66" t="s">
        <v>15</v>
      </c>
      <c r="F66" t="s">
        <v>50</v>
      </c>
      <c r="G66" t="s">
        <v>413</v>
      </c>
      <c r="H66" t="s">
        <v>413</v>
      </c>
      <c r="I66" t="s">
        <v>61</v>
      </c>
      <c r="J66" s="1">
        <v>41.896468999999897</v>
      </c>
      <c r="K66" s="1">
        <v>-87.621537999999902</v>
      </c>
      <c r="L66" s="1" t="str">
        <f>IF(OR(D66 = "COOK", D66 = "DU PAGE", D66 = "LAKE", D66 = "WILL", D66 = "KANE", D66 = "MC HENRY", D66 = "KENOSHA", D66 = "PORTER", D66 = "KENDALL", D66 = "DE KALB", D66 = "GRUNDY", D66 = "JASPER", D66 = "NEWTON"),"INCLUDE","DELETE")</f>
        <v>INCLUDE</v>
      </c>
      <c r="Q66"/>
      <c r="R66"/>
      <c r="S66"/>
    </row>
    <row r="67" spans="1:19" x14ac:dyDescent="0.3">
      <c r="A67" t="s">
        <v>64</v>
      </c>
      <c r="B67" t="s">
        <v>9</v>
      </c>
      <c r="C67" t="s">
        <v>15</v>
      </c>
      <c r="D67" t="s">
        <v>17</v>
      </c>
      <c r="E67" t="s">
        <v>15</v>
      </c>
      <c r="F67" t="s">
        <v>50</v>
      </c>
      <c r="G67" t="s">
        <v>413</v>
      </c>
      <c r="H67" t="s">
        <v>413</v>
      </c>
      <c r="I67" t="s">
        <v>65</v>
      </c>
      <c r="J67" s="1">
        <v>41.9027777777777</v>
      </c>
      <c r="K67" s="1">
        <v>-87.682777777777702</v>
      </c>
      <c r="L67" s="1" t="str">
        <f>IF(OR(D67 = "COOK", D67 = "DU PAGE", D67 = "LAKE", D67 = "WILL", D67 = "KANE", D67 = "MC HENRY", D67 = "KENOSHA", D67 = "PORTER", D67 = "KENDALL", D67 = "DE KALB", D67 = "GRUNDY", D67 = "JASPER", D67 = "NEWTON"),"INCLUDE","DELETE")</f>
        <v>INCLUDE</v>
      </c>
      <c r="Q67"/>
      <c r="R67"/>
      <c r="S67"/>
    </row>
    <row r="68" spans="1:19" x14ac:dyDescent="0.3">
      <c r="A68" t="s">
        <v>184</v>
      </c>
      <c r="B68" t="s">
        <v>9</v>
      </c>
      <c r="C68" t="s">
        <v>15</v>
      </c>
      <c r="D68" t="s">
        <v>17</v>
      </c>
      <c r="E68" t="s">
        <v>15</v>
      </c>
      <c r="F68" t="s">
        <v>182</v>
      </c>
      <c r="G68" t="s">
        <v>413</v>
      </c>
      <c r="H68" t="s">
        <v>413</v>
      </c>
      <c r="I68" t="s">
        <v>185</v>
      </c>
      <c r="J68" s="1">
        <v>41.908611111111099</v>
      </c>
      <c r="K68" s="1">
        <v>-87.873611111111103</v>
      </c>
      <c r="L68" s="1" t="str">
        <f>IF(OR(D68 = "COOK", D68 = "DU PAGE", D68 = "LAKE", D68 = "WILL", D68 = "KANE", D68 = "MC HENRY", D68 = "KENOSHA", D68 = "PORTER", D68 = "KENDALL", D68 = "DE KALB", D68 = "GRUNDY", D68 = "JASPER", D68 = "NEWTON"),"INCLUDE","DELETE")</f>
        <v>INCLUDE</v>
      </c>
      <c r="Q68"/>
      <c r="R68"/>
      <c r="S68"/>
    </row>
    <row r="69" spans="1:19" x14ac:dyDescent="0.3">
      <c r="A69" t="s">
        <v>181</v>
      </c>
      <c r="B69" t="s">
        <v>9</v>
      </c>
      <c r="C69" t="s">
        <v>15</v>
      </c>
      <c r="D69" t="s">
        <v>17</v>
      </c>
      <c r="E69" t="s">
        <v>15</v>
      </c>
      <c r="F69" t="s">
        <v>182</v>
      </c>
      <c r="G69" t="s">
        <v>413</v>
      </c>
      <c r="H69" t="s">
        <v>413</v>
      </c>
      <c r="I69" t="s">
        <v>183</v>
      </c>
      <c r="J69" s="1">
        <v>41.911388888888801</v>
      </c>
      <c r="K69" s="1">
        <v>-87.843888888888799</v>
      </c>
      <c r="L69" s="1" t="str">
        <f>IF(OR(D69 = "COOK", D69 = "DU PAGE", D69 = "LAKE", D69 = "WILL", D69 = "KANE", D69 = "MC HENRY", D69 = "KENOSHA", D69 = "PORTER", D69 = "KENDALL", D69 = "DE KALB", D69 = "GRUNDY", D69 = "JASPER", D69 = "NEWTON"),"INCLUDE","DELETE")</f>
        <v>INCLUDE</v>
      </c>
      <c r="Q69"/>
      <c r="R69"/>
      <c r="S69"/>
    </row>
    <row r="70" spans="1:19" x14ac:dyDescent="0.3">
      <c r="A70" t="s">
        <v>124</v>
      </c>
      <c r="B70" t="s">
        <v>9</v>
      </c>
      <c r="C70" t="s">
        <v>15</v>
      </c>
      <c r="D70" t="s">
        <v>94</v>
      </c>
      <c r="E70" t="s">
        <v>15</v>
      </c>
      <c r="F70" t="s">
        <v>125</v>
      </c>
      <c r="G70" t="s">
        <v>413</v>
      </c>
      <c r="H70" t="s">
        <v>413</v>
      </c>
      <c r="I70" t="s">
        <v>126</v>
      </c>
      <c r="J70" s="1">
        <v>41.914413888888802</v>
      </c>
      <c r="K70" s="1">
        <v>-88.055624999999907</v>
      </c>
      <c r="L70" s="1" t="str">
        <f>IF(OR(D70 = "COOK", D70 = "DU PAGE", D70 = "LAKE", D70 = "WILL", D70 = "KANE", D70 = "MC HENRY", D70 = "KENOSHA", D70 = "PORTER", D70 = "KENDALL", D70 = "DE KALB", D70 = "GRUNDY", D70 = "JASPER", D70 = "NEWTON"),"INCLUDE","DELETE")</f>
        <v>INCLUDE</v>
      </c>
      <c r="Q70"/>
      <c r="R70"/>
      <c r="S70"/>
    </row>
    <row r="71" spans="1:19" x14ac:dyDescent="0.3">
      <c r="A71" t="s">
        <v>110</v>
      </c>
      <c r="B71" t="s">
        <v>9</v>
      </c>
      <c r="C71" t="s">
        <v>15</v>
      </c>
      <c r="D71" t="s">
        <v>94</v>
      </c>
      <c r="E71" t="s">
        <v>15</v>
      </c>
      <c r="F71" t="s">
        <v>108</v>
      </c>
      <c r="G71" t="s">
        <v>413</v>
      </c>
      <c r="H71" t="s">
        <v>413</v>
      </c>
      <c r="I71" t="s">
        <v>111</v>
      </c>
      <c r="J71" s="1">
        <v>41.924196111111101</v>
      </c>
      <c r="K71" s="1">
        <v>-87.963398611111103</v>
      </c>
      <c r="L71" s="1" t="str">
        <f>IF(OR(D71 = "COOK", D71 = "DU PAGE", D71 = "LAKE", D71 = "WILL", D71 = "KANE", D71 = "MC HENRY", D71 = "KENOSHA", D71 = "PORTER", D71 = "KENDALL", D71 = "DE KALB", D71 = "GRUNDY", D71 = "JASPER", D71 = "NEWTON"),"INCLUDE","DELETE")</f>
        <v>INCLUDE</v>
      </c>
      <c r="Q71"/>
      <c r="R71"/>
      <c r="S71"/>
    </row>
    <row r="72" spans="1:19" x14ac:dyDescent="0.3">
      <c r="A72" t="s">
        <v>70</v>
      </c>
      <c r="B72" t="s">
        <v>9</v>
      </c>
      <c r="C72" t="s">
        <v>15</v>
      </c>
      <c r="D72" t="s">
        <v>17</v>
      </c>
      <c r="E72" t="s">
        <v>15</v>
      </c>
      <c r="F72" t="s">
        <v>50</v>
      </c>
      <c r="G72" t="s">
        <v>413</v>
      </c>
      <c r="H72" t="s">
        <v>413</v>
      </c>
      <c r="I72" t="s">
        <v>71</v>
      </c>
      <c r="J72" s="1">
        <v>41.948333333333302</v>
      </c>
      <c r="K72" s="1">
        <v>-87.6933333333333</v>
      </c>
      <c r="L72" s="1" t="str">
        <f>IF(OR(D72 = "COOK", D72 = "DU PAGE", D72 = "LAKE", D72 = "WILL", D72 = "KANE", D72 = "MC HENRY", D72 = "KENOSHA", D72 = "PORTER", D72 = "KENDALL", D72 = "DE KALB", D72 = "GRUNDY", D72 = "JASPER", D72 = "NEWTON"),"INCLUDE","DELETE")</f>
        <v>INCLUDE</v>
      </c>
      <c r="Q72"/>
      <c r="R72"/>
      <c r="S72"/>
    </row>
    <row r="73" spans="1:19" x14ac:dyDescent="0.3">
      <c r="A73" t="s">
        <v>87</v>
      </c>
      <c r="B73" t="s">
        <v>9</v>
      </c>
      <c r="C73" t="s">
        <v>15</v>
      </c>
      <c r="D73" t="s">
        <v>88</v>
      </c>
      <c r="E73" t="s">
        <v>15</v>
      </c>
      <c r="F73" t="s">
        <v>88</v>
      </c>
      <c r="G73" t="s">
        <v>413</v>
      </c>
      <c r="H73" t="s">
        <v>413</v>
      </c>
      <c r="I73" t="s">
        <v>89</v>
      </c>
      <c r="J73" s="1">
        <v>41.960655555555498</v>
      </c>
      <c r="K73" s="1">
        <v>-88.721772222222199</v>
      </c>
      <c r="L73" s="1" t="str">
        <f>IF(OR(D73 = "COOK", D73 = "DU PAGE", D73 = "LAKE", D73 = "WILL", D73 = "KANE", D73 = "MC HENRY", D73 = "KENOSHA", D73 = "PORTER", D73 = "KENDALL", D73 = "DE KALB", D73 = "GRUNDY", D73 = "JASPER", D73 = "NEWTON"),"INCLUDE","DELETE")</f>
        <v>INCLUDE</v>
      </c>
      <c r="Q73"/>
      <c r="R73"/>
      <c r="S73"/>
    </row>
    <row r="74" spans="1:19" x14ac:dyDescent="0.3">
      <c r="A74" t="s">
        <v>62</v>
      </c>
      <c r="B74" t="s">
        <v>9</v>
      </c>
      <c r="C74" t="s">
        <v>15</v>
      </c>
      <c r="D74" t="s">
        <v>17</v>
      </c>
      <c r="E74" t="s">
        <v>15</v>
      </c>
      <c r="F74" t="s">
        <v>50</v>
      </c>
      <c r="G74" t="s">
        <v>413</v>
      </c>
      <c r="H74" t="s">
        <v>413</v>
      </c>
      <c r="I74" t="s">
        <v>63</v>
      </c>
      <c r="J74" s="1">
        <v>41.986350000000002</v>
      </c>
      <c r="K74" s="1">
        <v>-87.814980555555493</v>
      </c>
      <c r="L74" s="1" t="str">
        <f>IF(OR(D74 = "COOK", D74 = "DU PAGE", D74 = "LAKE", D74 = "WILL", D74 = "KANE", D74 = "MC HENRY", D74 = "KENOSHA", D74 = "PORTER", D74 = "KENDALL", D74 = "DE KALB", D74 = "GRUNDY", D74 = "JASPER", D74 = "NEWTON"),"INCLUDE","DELETE")</f>
        <v>INCLUDE</v>
      </c>
      <c r="Q74"/>
      <c r="R74"/>
      <c r="S74"/>
    </row>
    <row r="75" spans="1:19" x14ac:dyDescent="0.3">
      <c r="A75" t="s">
        <v>229</v>
      </c>
      <c r="B75" t="s">
        <v>9</v>
      </c>
      <c r="C75" t="s">
        <v>15</v>
      </c>
      <c r="D75" t="s">
        <v>94</v>
      </c>
      <c r="E75" t="s">
        <v>15</v>
      </c>
      <c r="F75" t="s">
        <v>230</v>
      </c>
      <c r="G75" t="s">
        <v>413</v>
      </c>
      <c r="H75" t="s">
        <v>413</v>
      </c>
      <c r="I75" t="s">
        <v>13</v>
      </c>
      <c r="J75" s="1">
        <v>41.9864169444444</v>
      </c>
      <c r="K75" s="1">
        <v>-88.101182777777694</v>
      </c>
      <c r="L75" s="1" t="str">
        <f>IF(OR(D75 = "COOK", D75 = "DU PAGE", D75 = "LAKE", D75 = "WILL", D75 = "KANE", D75 = "MC HENRY", D75 = "KENOSHA", D75 = "PORTER", D75 = "KENDALL", D75 = "DE KALB", D75 = "GRUNDY", D75 = "JASPER", D75 = "NEWTON"),"INCLUDE","DELETE")</f>
        <v>INCLUDE</v>
      </c>
      <c r="Q75"/>
      <c r="R75"/>
      <c r="S75"/>
    </row>
    <row r="76" spans="1:19" x14ac:dyDescent="0.3">
      <c r="A76" t="s">
        <v>33</v>
      </c>
      <c r="B76" t="s">
        <v>9</v>
      </c>
      <c r="C76" t="s">
        <v>15</v>
      </c>
      <c r="D76" t="s">
        <v>17</v>
      </c>
      <c r="E76" t="s">
        <v>15</v>
      </c>
      <c r="F76" t="s">
        <v>34</v>
      </c>
      <c r="G76" t="s">
        <v>413</v>
      </c>
      <c r="H76" t="s">
        <v>413</v>
      </c>
      <c r="I76" t="s">
        <v>35</v>
      </c>
      <c r="J76" s="1">
        <v>41.999749444444397</v>
      </c>
      <c r="K76" s="1">
        <v>-88.205353055555506</v>
      </c>
      <c r="L76" s="1" t="str">
        <f>IF(OR(D76 = "COOK", D76 = "DU PAGE", D76 = "LAKE", D76 = "WILL", D76 = "KANE", D76 = "MC HENRY", D76 = "KENOSHA", D76 = "PORTER", D76 = "KENDALL", D76 = "DE KALB", D76 = "GRUNDY", D76 = "JASPER", D76 = "NEWTON"),"INCLUDE","DELETE")</f>
        <v>INCLUDE</v>
      </c>
      <c r="Q76"/>
      <c r="R76"/>
      <c r="S76"/>
    </row>
    <row r="77" spans="1:19" x14ac:dyDescent="0.3">
      <c r="A77" t="s">
        <v>104</v>
      </c>
      <c r="B77" t="s">
        <v>9</v>
      </c>
      <c r="C77" t="s">
        <v>15</v>
      </c>
      <c r="D77" t="s">
        <v>17</v>
      </c>
      <c r="E77" t="s">
        <v>15</v>
      </c>
      <c r="F77" t="s">
        <v>105</v>
      </c>
      <c r="G77" t="s">
        <v>413</v>
      </c>
      <c r="H77" t="s">
        <v>413</v>
      </c>
      <c r="I77" t="s">
        <v>106</v>
      </c>
      <c r="J77" s="1">
        <v>42.0047361111111</v>
      </c>
      <c r="K77" s="1">
        <v>-88.017880555555493</v>
      </c>
      <c r="L77" s="1" t="str">
        <f>IF(OR(D77 = "COOK", D77 = "DU PAGE", D77 = "LAKE", D77 = "WILL", D77 = "KANE", D77 = "MC HENRY", D77 = "KENOSHA", D77 = "PORTER", D77 = "KENDALL", D77 = "DE KALB", D77 = "GRUNDY", D77 = "JASPER", D77 = "NEWTON"),"INCLUDE","DELETE")</f>
        <v>INCLUDE</v>
      </c>
      <c r="Q77"/>
      <c r="R77"/>
      <c r="S77"/>
    </row>
    <row r="78" spans="1:19" x14ac:dyDescent="0.3">
      <c r="A78" t="s">
        <v>97</v>
      </c>
      <c r="B78" t="s">
        <v>9</v>
      </c>
      <c r="C78" t="s">
        <v>15</v>
      </c>
      <c r="D78" t="s">
        <v>24</v>
      </c>
      <c r="E78" t="s">
        <v>15</v>
      </c>
      <c r="F78" t="s">
        <v>98</v>
      </c>
      <c r="G78" t="s">
        <v>412</v>
      </c>
      <c r="H78" t="s">
        <v>413</v>
      </c>
      <c r="I78" t="s">
        <v>99</v>
      </c>
      <c r="J78" s="1">
        <v>42.020582222222203</v>
      </c>
      <c r="K78" s="1">
        <v>-88.2828555555555</v>
      </c>
      <c r="L78" s="1" t="str">
        <f>IF(OR(D78 = "COOK", D78 = "DU PAGE", D78 = "LAKE", D78 = "WILL", D78 = "KANE", D78 = "MC HENRY", D78 = "KENOSHA", D78 = "PORTER", D78 = "KENDALL", D78 = "DE KALB", D78 = "GRUNDY", D78 = "JASPER", D78 = "NEWTON"),"INCLUDE","DELETE")</f>
        <v>INCLUDE</v>
      </c>
      <c r="Q78"/>
      <c r="R78"/>
      <c r="S78"/>
    </row>
    <row r="79" spans="1:19" x14ac:dyDescent="0.3">
      <c r="A79" t="s">
        <v>100</v>
      </c>
      <c r="B79" t="s">
        <v>9</v>
      </c>
      <c r="C79" t="s">
        <v>15</v>
      </c>
      <c r="D79" t="s">
        <v>24</v>
      </c>
      <c r="E79" t="s">
        <v>15</v>
      </c>
      <c r="F79" t="s">
        <v>98</v>
      </c>
      <c r="G79" t="s">
        <v>413</v>
      </c>
      <c r="H79" t="s">
        <v>413</v>
      </c>
      <c r="I79" t="s">
        <v>101</v>
      </c>
      <c r="J79" s="1">
        <v>42.0365527777777</v>
      </c>
      <c r="K79" s="1">
        <v>-88.326433333333298</v>
      </c>
      <c r="L79" s="1" t="str">
        <f>IF(OR(D79 = "COOK", D79 = "DU PAGE", D79 = "LAKE", D79 = "WILL", D79 = "KANE", D79 = "MC HENRY", D79 = "KENOSHA", D79 = "PORTER", D79 = "KENDALL", D79 = "DE KALB", D79 = "GRUNDY", D79 = "JASPER", D79 = "NEWTON"),"INCLUDE","DELETE")</f>
        <v>INCLUDE</v>
      </c>
      <c r="Q79"/>
      <c r="R79"/>
      <c r="S79"/>
    </row>
    <row r="80" spans="1:19" x14ac:dyDescent="0.3">
      <c r="A80" t="s">
        <v>220</v>
      </c>
      <c r="B80" t="s">
        <v>9</v>
      </c>
      <c r="C80" t="s">
        <v>15</v>
      </c>
      <c r="D80" t="s">
        <v>17</v>
      </c>
      <c r="E80" t="s">
        <v>15</v>
      </c>
      <c r="F80" t="s">
        <v>221</v>
      </c>
      <c r="G80" t="s">
        <v>413</v>
      </c>
      <c r="H80" t="s">
        <v>413</v>
      </c>
      <c r="I80" t="s">
        <v>222</v>
      </c>
      <c r="J80" s="1">
        <v>42.0382055555555</v>
      </c>
      <c r="K80" s="1">
        <v>-87.847819444444397</v>
      </c>
      <c r="L80" s="1" t="str">
        <f>IF(OR(D80 = "COOK", D80 = "DU PAGE", D80 = "LAKE", D80 = "WILL", D80 = "KANE", D80 = "MC HENRY", D80 = "KENOSHA", D80 = "PORTER", D80 = "KENDALL", D80 = "DE KALB", D80 = "GRUNDY", D80 = "JASPER", D80 = "NEWTON"),"INCLUDE","DELETE")</f>
        <v>INCLUDE</v>
      </c>
      <c r="Q80"/>
      <c r="R80"/>
      <c r="S80"/>
    </row>
    <row r="81" spans="1:19" x14ac:dyDescent="0.3">
      <c r="A81" t="s">
        <v>78</v>
      </c>
      <c r="B81" t="s">
        <v>9</v>
      </c>
      <c r="C81" t="s">
        <v>15</v>
      </c>
      <c r="D81" t="s">
        <v>17</v>
      </c>
      <c r="E81" t="s">
        <v>15</v>
      </c>
      <c r="F81" t="s">
        <v>79</v>
      </c>
      <c r="G81" t="s">
        <v>412</v>
      </c>
      <c r="H81" t="s">
        <v>412</v>
      </c>
      <c r="I81" t="s">
        <v>80</v>
      </c>
      <c r="J81" s="1">
        <v>42.048082777777701</v>
      </c>
      <c r="K81" s="1">
        <v>-88.052571944444395</v>
      </c>
      <c r="L81" s="1" t="str">
        <f>IF(OR(D81 = "COOK", D81 = "DU PAGE", D81 = "LAKE", D81 = "WILL", D81 = "KANE", D81 = "MC HENRY", D81 = "KENOSHA", D81 = "PORTER", D81 = "KENDALL", D81 = "DE KALB", D81 = "GRUNDY", D81 = "JASPER", D81 = "NEWTON"),"INCLUDE","DELETE")</f>
        <v>INCLUDE</v>
      </c>
      <c r="Q81"/>
      <c r="R81"/>
      <c r="S81"/>
    </row>
    <row r="82" spans="1:19" x14ac:dyDescent="0.3">
      <c r="A82" t="s">
        <v>153</v>
      </c>
      <c r="B82" t="s">
        <v>9</v>
      </c>
      <c r="C82" t="s">
        <v>15</v>
      </c>
      <c r="D82" t="s">
        <v>17</v>
      </c>
      <c r="E82" t="s">
        <v>15</v>
      </c>
      <c r="F82" t="s">
        <v>154</v>
      </c>
      <c r="G82" t="s">
        <v>413</v>
      </c>
      <c r="H82" t="s">
        <v>413</v>
      </c>
      <c r="I82" t="s">
        <v>155</v>
      </c>
      <c r="J82" s="1">
        <v>42.052988888888798</v>
      </c>
      <c r="K82" s="1">
        <v>-88.139944444444396</v>
      </c>
      <c r="L82" s="1" t="str">
        <f>IF(OR(D82 = "COOK", D82 = "DU PAGE", D82 = "LAKE", D82 = "WILL", D82 = "KANE", D82 = "MC HENRY", D82 = "KENOSHA", D82 = "PORTER", D82 = "KENDALL", D82 = "DE KALB", D82 = "GRUNDY", D82 = "JASPER", D82 = "NEWTON"),"INCLUDE","DELETE")</f>
        <v>INCLUDE</v>
      </c>
      <c r="Q82"/>
      <c r="R82"/>
      <c r="S82"/>
    </row>
    <row r="83" spans="1:19" x14ac:dyDescent="0.3">
      <c r="A83" t="s">
        <v>90</v>
      </c>
      <c r="B83" t="s">
        <v>9</v>
      </c>
      <c r="C83" t="s">
        <v>15</v>
      </c>
      <c r="D83" t="s">
        <v>17</v>
      </c>
      <c r="E83" t="s">
        <v>15</v>
      </c>
      <c r="F83" t="s">
        <v>91</v>
      </c>
      <c r="G83" t="s">
        <v>413</v>
      </c>
      <c r="H83" t="s">
        <v>413</v>
      </c>
      <c r="I83" t="s">
        <v>92</v>
      </c>
      <c r="J83" s="1">
        <v>42.055028333333297</v>
      </c>
      <c r="K83" s="1">
        <v>-87.891455277777695</v>
      </c>
      <c r="L83" s="1" t="str">
        <f>IF(OR(D83 = "COOK", D83 = "DU PAGE", D83 = "LAKE", D83 = "WILL", D83 = "KANE", D83 = "MC HENRY", D83 = "KENOSHA", D83 = "PORTER", D83 = "KENDALL", D83 = "DE KALB", D83 = "GRUNDY", D83 = "JASPER", D83 = "NEWTON"),"INCLUDE","DELETE")</f>
        <v>INCLUDE</v>
      </c>
      <c r="Q83"/>
      <c r="R83"/>
      <c r="S83"/>
    </row>
    <row r="84" spans="1:19" x14ac:dyDescent="0.3">
      <c r="A84" t="s">
        <v>226</v>
      </c>
      <c r="B84" t="s">
        <v>9</v>
      </c>
      <c r="C84" t="s">
        <v>15</v>
      </c>
      <c r="D84" t="s">
        <v>17</v>
      </c>
      <c r="E84" t="s">
        <v>15</v>
      </c>
      <c r="F84" t="s">
        <v>227</v>
      </c>
      <c r="G84" t="s">
        <v>413</v>
      </c>
      <c r="H84" t="s">
        <v>413</v>
      </c>
      <c r="I84" t="s">
        <v>228</v>
      </c>
      <c r="J84" s="1">
        <v>42.058638333333299</v>
      </c>
      <c r="K84" s="1">
        <v>-88.017571111111096</v>
      </c>
      <c r="L84" s="1" t="str">
        <f>IF(OR(D84 = "COOK", D84 = "DU PAGE", D84 = "LAKE", D84 = "WILL", D84 = "KANE", D84 = "MC HENRY", D84 = "KENOSHA", D84 = "PORTER", D84 = "KENDALL", D84 = "DE KALB", D84 = "GRUNDY", D84 = "JASPER", D84 = "NEWTON"),"INCLUDE","DELETE")</f>
        <v>INCLUDE</v>
      </c>
      <c r="Q84"/>
      <c r="R84"/>
      <c r="S84"/>
    </row>
    <row r="85" spans="1:19" x14ac:dyDescent="0.3">
      <c r="A85" t="s">
        <v>112</v>
      </c>
      <c r="B85" t="s">
        <v>9</v>
      </c>
      <c r="C85" t="s">
        <v>15</v>
      </c>
      <c r="D85" t="s">
        <v>17</v>
      </c>
      <c r="E85" t="s">
        <v>15</v>
      </c>
      <c r="F85" t="s">
        <v>113</v>
      </c>
      <c r="G85" t="s">
        <v>412</v>
      </c>
      <c r="H85" t="s">
        <v>413</v>
      </c>
      <c r="I85" t="s">
        <v>114</v>
      </c>
      <c r="J85" s="1">
        <v>42.061696388888798</v>
      </c>
      <c r="K85" s="1">
        <v>-87.673947222222196</v>
      </c>
      <c r="L85" s="1" t="str">
        <f>IF(OR(D85 = "COOK", D85 = "DU PAGE", D85 = "LAKE", D85 = "WILL", D85 = "KANE", D85 = "MC HENRY", D85 = "KENOSHA", D85 = "PORTER", D85 = "KENDALL", D85 = "DE KALB", D85 = "GRUNDY", D85 = "JASPER", D85 = "NEWTON"),"INCLUDE","DELETE")</f>
        <v>INCLUDE</v>
      </c>
      <c r="Q85"/>
      <c r="R85"/>
      <c r="S85"/>
    </row>
    <row r="86" spans="1:19" x14ac:dyDescent="0.3">
      <c r="A86" t="s">
        <v>20</v>
      </c>
      <c r="B86" t="s">
        <v>9</v>
      </c>
      <c r="C86" t="s">
        <v>15</v>
      </c>
      <c r="D86" t="s">
        <v>17</v>
      </c>
      <c r="E86" t="s">
        <v>15</v>
      </c>
      <c r="F86" t="s">
        <v>21</v>
      </c>
      <c r="G86" t="s">
        <v>413</v>
      </c>
      <c r="H86" t="s">
        <v>413</v>
      </c>
      <c r="I86" t="s">
        <v>22</v>
      </c>
      <c r="J86" s="1">
        <v>42.067747222222202</v>
      </c>
      <c r="K86" s="1">
        <v>-87.993488888888805</v>
      </c>
      <c r="L86" s="1" t="str">
        <f>IF(OR(D86 = "COOK", D86 = "DU PAGE", D86 = "LAKE", D86 = "WILL", D86 = "KANE", D86 = "MC HENRY", D86 = "KENOSHA", D86 = "PORTER", D86 = "KENDALL", D86 = "DE KALB", D86 = "GRUNDY", D86 = "JASPER", D86 = "NEWTON"),"INCLUDE","DELETE")</f>
        <v>INCLUDE</v>
      </c>
      <c r="Q86"/>
      <c r="R86"/>
      <c r="S86"/>
    </row>
    <row r="87" spans="1:19" x14ac:dyDescent="0.3">
      <c r="A87" t="s">
        <v>102</v>
      </c>
      <c r="B87" t="s">
        <v>9</v>
      </c>
      <c r="C87" t="s">
        <v>15</v>
      </c>
      <c r="D87" t="s">
        <v>24</v>
      </c>
      <c r="E87" t="s">
        <v>15</v>
      </c>
      <c r="F87" t="s">
        <v>98</v>
      </c>
      <c r="G87" t="s">
        <v>413</v>
      </c>
      <c r="H87" t="s">
        <v>413</v>
      </c>
      <c r="I87" t="s">
        <v>103</v>
      </c>
      <c r="J87" s="1">
        <v>42.072222222222202</v>
      </c>
      <c r="K87" s="1">
        <v>-88.329722222222202</v>
      </c>
      <c r="L87" s="1" t="str">
        <f>IF(OR(D87 = "COOK", D87 = "DU PAGE", D87 = "LAKE", D87 = "WILL", D87 = "KANE", D87 = "MC HENRY", D87 = "KENOSHA", D87 = "PORTER", D87 = "KENDALL", D87 = "DE KALB", D87 = "GRUNDY", D87 = "JASPER", D87 = "NEWTON"),"INCLUDE","DELETE")</f>
        <v>INCLUDE</v>
      </c>
      <c r="Q87"/>
      <c r="R87"/>
      <c r="S87"/>
    </row>
    <row r="88" spans="1:19" x14ac:dyDescent="0.3">
      <c r="A88" t="s">
        <v>127</v>
      </c>
      <c r="B88" t="s">
        <v>9</v>
      </c>
      <c r="C88" t="s">
        <v>15</v>
      </c>
      <c r="D88" t="s">
        <v>17</v>
      </c>
      <c r="E88" t="s">
        <v>15</v>
      </c>
      <c r="F88" t="s">
        <v>128</v>
      </c>
      <c r="G88" t="s">
        <v>413</v>
      </c>
      <c r="H88" t="s">
        <v>413</v>
      </c>
      <c r="I88" t="s">
        <v>129</v>
      </c>
      <c r="J88" s="1">
        <v>42.093525</v>
      </c>
      <c r="K88" s="1">
        <v>-87.852788888888796</v>
      </c>
      <c r="L88" s="1" t="str">
        <f>IF(OR(D88 = "COOK", D88 = "DU PAGE", D88 = "LAKE", D88 = "WILL", D88 = "KANE", D88 = "MC HENRY", D88 = "KENOSHA", D88 = "PORTER", D88 = "KENDALL", D88 = "DE KALB", D88 = "GRUNDY", D88 = "JASPER", D88 = "NEWTON"),"INCLUDE","DELETE")</f>
        <v>INCLUDE</v>
      </c>
      <c r="Q88"/>
      <c r="R88"/>
      <c r="S88"/>
    </row>
    <row r="89" spans="1:19" x14ac:dyDescent="0.3">
      <c r="A89" t="s">
        <v>156</v>
      </c>
      <c r="B89" t="s">
        <v>9</v>
      </c>
      <c r="C89" t="s">
        <v>15</v>
      </c>
      <c r="D89" t="s">
        <v>30</v>
      </c>
      <c r="E89" t="s">
        <v>15</v>
      </c>
      <c r="F89" t="s">
        <v>157</v>
      </c>
      <c r="G89" t="s">
        <v>413</v>
      </c>
      <c r="H89" t="s">
        <v>413</v>
      </c>
      <c r="I89" t="s">
        <v>158</v>
      </c>
      <c r="J89" s="1">
        <v>42.177436111111099</v>
      </c>
      <c r="K89" s="1">
        <v>-88.398944444444396</v>
      </c>
      <c r="L89" s="1" t="str">
        <f>IF(OR(D89 = "COOK", D89 = "DU PAGE", D89 = "LAKE", D89 = "WILL", D89 = "KANE", D89 = "MC HENRY", D89 = "KENOSHA", D89 = "PORTER", D89 = "KENDALL", D89 = "DE KALB", D89 = "GRUNDY", D89 = "JASPER", D89 = "NEWTON"),"INCLUDE","DELETE")</f>
        <v>INCLUDE</v>
      </c>
      <c r="Q89"/>
      <c r="R89"/>
      <c r="S89"/>
    </row>
    <row r="90" spans="1:19" x14ac:dyDescent="0.3">
      <c r="A90" t="s">
        <v>29</v>
      </c>
      <c r="B90" t="s">
        <v>9</v>
      </c>
      <c r="C90" t="s">
        <v>15</v>
      </c>
      <c r="D90" t="s">
        <v>30</v>
      </c>
      <c r="E90" t="s">
        <v>15</v>
      </c>
      <c r="F90" t="s">
        <v>31</v>
      </c>
      <c r="G90" t="s">
        <v>413</v>
      </c>
      <c r="H90" t="s">
        <v>413</v>
      </c>
      <c r="I90" t="s">
        <v>32</v>
      </c>
      <c r="J90" s="1">
        <v>42.195758333333302</v>
      </c>
      <c r="K90" s="1">
        <v>-88.171719444444406</v>
      </c>
      <c r="L90" s="1" t="str">
        <f>IF(OR(D90 = "COOK", D90 = "DU PAGE", D90 = "LAKE", D90 = "WILL", D90 = "KANE", D90 = "MC HENRY", D90 = "KENOSHA", D90 = "PORTER", D90 = "KENDALL", D90 = "DE KALB", D90 = "GRUNDY", D90 = "JASPER", D90 = "NEWTON"),"INCLUDE","DELETE")</f>
        <v>INCLUDE</v>
      </c>
      <c r="Q90"/>
      <c r="R90"/>
      <c r="S90"/>
    </row>
    <row r="91" spans="1:19" x14ac:dyDescent="0.3">
      <c r="A91" t="s">
        <v>147</v>
      </c>
      <c r="B91" t="s">
        <v>9</v>
      </c>
      <c r="C91" t="s">
        <v>15</v>
      </c>
      <c r="D91" t="s">
        <v>116</v>
      </c>
      <c r="E91" t="s">
        <v>15</v>
      </c>
      <c r="F91" t="s">
        <v>148</v>
      </c>
      <c r="G91" t="s">
        <v>412</v>
      </c>
      <c r="H91" t="s">
        <v>413</v>
      </c>
      <c r="I91" t="s">
        <v>149</v>
      </c>
      <c r="J91" s="1">
        <v>42.198888888888803</v>
      </c>
      <c r="K91" s="1">
        <v>-87.826733888888796</v>
      </c>
      <c r="L91" s="1" t="str">
        <f>IF(OR(D91 = "COOK", D91 = "DU PAGE", D91 = "LAKE", D91 = "WILL", D91 = "KANE", D91 = "MC HENRY", D91 = "KENOSHA", D91 = "PORTER", D91 = "KENDALL", D91 = "DE KALB", D91 = "GRUNDY", D91 = "JASPER", D91 = "NEWTON"),"INCLUDE","DELETE")</f>
        <v>INCLUDE</v>
      </c>
      <c r="Q91"/>
      <c r="R91"/>
      <c r="S91"/>
    </row>
    <row r="92" spans="1:19" x14ac:dyDescent="0.3">
      <c r="A92" t="s">
        <v>237</v>
      </c>
      <c r="B92" t="s">
        <v>9</v>
      </c>
      <c r="C92" t="s">
        <v>15</v>
      </c>
      <c r="D92" t="s">
        <v>30</v>
      </c>
      <c r="E92" t="s">
        <v>15</v>
      </c>
      <c r="F92" t="s">
        <v>10</v>
      </c>
      <c r="G92" t="s">
        <v>413</v>
      </c>
      <c r="H92" t="s">
        <v>413</v>
      </c>
      <c r="I92" t="s">
        <v>238</v>
      </c>
      <c r="J92" s="1">
        <v>42.203333333333298</v>
      </c>
      <c r="K92" s="1">
        <v>-88.497500000000002</v>
      </c>
      <c r="L92" s="1" t="str">
        <f>IF(OR(D92 = "COOK", D92 = "DU PAGE", D92 = "LAKE", D92 = "WILL", D92 = "KANE", D92 = "MC HENRY", D92 = "KENOSHA", D92 = "PORTER", D92 = "KENDALL", D92 = "DE KALB", D92 = "GRUNDY", D92 = "JASPER", D92 = "NEWTON"),"INCLUDE","DELETE")</f>
        <v>INCLUDE</v>
      </c>
      <c r="Q92"/>
      <c r="R92"/>
      <c r="S92"/>
    </row>
    <row r="93" spans="1:19" x14ac:dyDescent="0.3">
      <c r="A93" t="s">
        <v>46</v>
      </c>
      <c r="B93" t="s">
        <v>9</v>
      </c>
      <c r="C93" t="s">
        <v>15</v>
      </c>
      <c r="D93" t="s">
        <v>30</v>
      </c>
      <c r="E93" t="s">
        <v>15</v>
      </c>
      <c r="F93" t="s">
        <v>47</v>
      </c>
      <c r="G93" t="s">
        <v>412</v>
      </c>
      <c r="H93" t="s">
        <v>413</v>
      </c>
      <c r="I93" t="s">
        <v>48</v>
      </c>
      <c r="J93" s="1">
        <v>42.212523888888803</v>
      </c>
      <c r="K93" s="1">
        <v>-88.252305000000007</v>
      </c>
      <c r="L93" s="1" t="str">
        <f>IF(OR(D93 = "COOK", D93 = "DU PAGE", D93 = "LAKE", D93 = "WILL", D93 = "KANE", D93 = "MC HENRY", D93 = "KENOSHA", D93 = "PORTER", D93 = "KENDALL", D93 = "DE KALB", D93 = "GRUNDY", D93 = "JASPER", D93 = "NEWTON"),"INCLUDE","DELETE")</f>
        <v>INCLUDE</v>
      </c>
      <c r="Q93"/>
      <c r="R93"/>
      <c r="S93"/>
    </row>
    <row r="94" spans="1:19" x14ac:dyDescent="0.3">
      <c r="A94" t="s">
        <v>84</v>
      </c>
      <c r="B94" t="s">
        <v>9</v>
      </c>
      <c r="C94" t="s">
        <v>15</v>
      </c>
      <c r="D94" t="s">
        <v>30</v>
      </c>
      <c r="E94" t="s">
        <v>15</v>
      </c>
      <c r="F94" t="s">
        <v>85</v>
      </c>
      <c r="G94" t="s">
        <v>413</v>
      </c>
      <c r="H94" t="s">
        <v>413</v>
      </c>
      <c r="I94" t="s">
        <v>86</v>
      </c>
      <c r="J94" s="1">
        <v>42.220579166666603</v>
      </c>
      <c r="K94" s="1">
        <v>-88.284806111111095</v>
      </c>
      <c r="L94" s="1" t="str">
        <f>IF(OR(D94 = "COOK", D94 = "DU PAGE", D94 = "LAKE", D94 = "WILL", D94 = "KANE", D94 = "MC HENRY", D94 = "KENOSHA", D94 = "PORTER", D94 = "KENDALL", D94 = "DE KALB", D94 = "GRUNDY", D94 = "JASPER", D94 = "NEWTON"),"INCLUDE","DELETE")</f>
        <v>INCLUDE</v>
      </c>
      <c r="Q94"/>
      <c r="R94"/>
      <c r="S94"/>
    </row>
    <row r="95" spans="1:19" x14ac:dyDescent="0.3">
      <c r="A95" t="s">
        <v>167</v>
      </c>
      <c r="B95" t="s">
        <v>9</v>
      </c>
      <c r="C95" t="s">
        <v>15</v>
      </c>
      <c r="D95" t="s">
        <v>116</v>
      </c>
      <c r="E95" t="s">
        <v>15</v>
      </c>
      <c r="F95" t="s">
        <v>168</v>
      </c>
      <c r="G95" t="s">
        <v>413</v>
      </c>
      <c r="H95" t="s">
        <v>413</v>
      </c>
      <c r="I95" t="s">
        <v>169</v>
      </c>
      <c r="J95" s="1">
        <v>42.254150000000003</v>
      </c>
      <c r="K95" s="1">
        <v>-87.863524999999996</v>
      </c>
      <c r="L95" s="1" t="str">
        <f>IF(OR(D95 = "COOK", D95 = "DU PAGE", D95 = "LAKE", D95 = "WILL", D95 = "KANE", D95 = "MC HENRY", D95 = "KENOSHA", D95 = "PORTER", D95 = "KENDALL", D95 = "DE KALB", D95 = "GRUNDY", D95 = "JASPER", D95 = "NEWTON"),"INCLUDE","DELETE")</f>
        <v>INCLUDE</v>
      </c>
      <c r="Q95"/>
      <c r="R95"/>
      <c r="S95"/>
    </row>
    <row r="96" spans="1:19" x14ac:dyDescent="0.3">
      <c r="A96" t="s">
        <v>173</v>
      </c>
      <c r="B96" t="s">
        <v>9</v>
      </c>
      <c r="C96" t="s">
        <v>15</v>
      </c>
      <c r="D96" t="s">
        <v>116</v>
      </c>
      <c r="E96" t="s">
        <v>15</v>
      </c>
      <c r="F96" t="s">
        <v>174</v>
      </c>
      <c r="G96" t="s">
        <v>413</v>
      </c>
      <c r="H96" t="s">
        <v>413</v>
      </c>
      <c r="I96" t="s">
        <v>175</v>
      </c>
      <c r="J96" s="1">
        <v>42.274638888888802</v>
      </c>
      <c r="K96" s="1">
        <v>-87.957277777777705</v>
      </c>
      <c r="L96" s="1" t="str">
        <f>IF(OR(D96 = "COOK", D96 = "DU PAGE", D96 = "LAKE", D96 = "WILL", D96 = "KANE", D96 = "MC HENRY", D96 = "KENOSHA", D96 = "PORTER", D96 = "KENDALL", D96 = "DE KALB", D96 = "GRUNDY", D96 = "JASPER", D96 = "NEWTON"),"INCLUDE","DELETE")</f>
        <v>INCLUDE</v>
      </c>
      <c r="Q96"/>
      <c r="R96"/>
      <c r="S96"/>
    </row>
    <row r="97" spans="1:19" x14ac:dyDescent="0.3">
      <c r="A97" t="s">
        <v>253</v>
      </c>
      <c r="B97" t="s">
        <v>9</v>
      </c>
      <c r="C97" t="s">
        <v>15</v>
      </c>
      <c r="D97" t="s">
        <v>30</v>
      </c>
      <c r="E97" t="s">
        <v>15</v>
      </c>
      <c r="F97" t="s">
        <v>254</v>
      </c>
      <c r="G97" t="s">
        <v>413</v>
      </c>
      <c r="H97" t="s">
        <v>413</v>
      </c>
      <c r="I97" t="s">
        <v>255</v>
      </c>
      <c r="J97" s="1">
        <v>42.276166666666597</v>
      </c>
      <c r="K97" s="1">
        <v>-88.402666666666605</v>
      </c>
      <c r="L97" s="1" t="str">
        <f>IF(OR(D97 = "COOK", D97 = "DU PAGE", D97 = "LAKE", D97 = "WILL", D97 = "KANE", D97 = "MC HENRY", D97 = "KENOSHA", D97 = "PORTER", D97 = "KENDALL", D97 = "DE KALB", D97 = "GRUNDY", D97 = "JASPER", D97 = "NEWTON"),"INCLUDE","DELETE")</f>
        <v>INCLUDE</v>
      </c>
      <c r="Q97"/>
      <c r="R97"/>
      <c r="S97"/>
    </row>
    <row r="98" spans="1:19" x14ac:dyDescent="0.3">
      <c r="A98" t="s">
        <v>43</v>
      </c>
      <c r="B98" t="s">
        <v>9</v>
      </c>
      <c r="C98" t="s">
        <v>15</v>
      </c>
      <c r="D98" t="s">
        <v>30</v>
      </c>
      <c r="E98" t="s">
        <v>15</v>
      </c>
      <c r="F98" t="s">
        <v>44</v>
      </c>
      <c r="G98" t="s">
        <v>413</v>
      </c>
      <c r="H98" t="s">
        <v>413</v>
      </c>
      <c r="I98" t="s">
        <v>45</v>
      </c>
      <c r="J98" s="1">
        <v>42.3</v>
      </c>
      <c r="K98" s="1">
        <v>-88.380555555555503</v>
      </c>
      <c r="L98" s="1" t="str">
        <f>IF(OR(D98 = "COOK", D98 = "DU PAGE", D98 = "LAKE", D98 = "WILL", D98 = "KANE", D98 = "MC HENRY", D98 = "KENOSHA", D98 = "PORTER", D98 = "KENDALL", D98 = "DE KALB", D98 = "GRUNDY", D98 = "JASPER", D98 = "NEWTON"),"INCLUDE","DELETE")</f>
        <v>INCLUDE</v>
      </c>
      <c r="Q98"/>
      <c r="R98"/>
      <c r="S98"/>
    </row>
    <row r="99" spans="1:19" x14ac:dyDescent="0.3">
      <c r="A99" t="s">
        <v>179</v>
      </c>
      <c r="B99" t="s">
        <v>9</v>
      </c>
      <c r="C99" t="s">
        <v>15</v>
      </c>
      <c r="D99" t="s">
        <v>30</v>
      </c>
      <c r="E99" t="s">
        <v>15</v>
      </c>
      <c r="F99" t="s">
        <v>30</v>
      </c>
      <c r="G99" t="s">
        <v>413</v>
      </c>
      <c r="H99" t="s">
        <v>413</v>
      </c>
      <c r="I99" t="s">
        <v>180</v>
      </c>
      <c r="J99" s="1">
        <v>42.317124999999997</v>
      </c>
      <c r="K99" s="1">
        <v>-88.28</v>
      </c>
      <c r="L99" s="1" t="str">
        <f>IF(OR(D99 = "COOK", D99 = "DU PAGE", D99 = "LAKE", D99 = "WILL", D99 = "KANE", D99 = "MC HENRY", D99 = "KENOSHA", D99 = "PORTER", D99 = "KENDALL", D99 = "DE KALB", D99 = "GRUNDY", D99 = "JASPER", D99 = "NEWTON"),"INCLUDE","DELETE")</f>
        <v>INCLUDE</v>
      </c>
      <c r="Q99"/>
      <c r="R99"/>
      <c r="S99"/>
    </row>
    <row r="100" spans="1:19" x14ac:dyDescent="0.3">
      <c r="A100" t="s">
        <v>130</v>
      </c>
      <c r="B100" t="s">
        <v>9</v>
      </c>
      <c r="C100" t="s">
        <v>15</v>
      </c>
      <c r="D100" t="s">
        <v>116</v>
      </c>
      <c r="E100" t="s">
        <v>15</v>
      </c>
      <c r="F100" t="s">
        <v>131</v>
      </c>
      <c r="G100" t="s">
        <v>413</v>
      </c>
      <c r="H100" t="s">
        <v>413</v>
      </c>
      <c r="I100" t="s">
        <v>132</v>
      </c>
      <c r="J100" s="1">
        <v>42.337674999999997</v>
      </c>
      <c r="K100" s="1">
        <v>-88.009024999999994</v>
      </c>
      <c r="L100" s="1" t="str">
        <f>IF(OR(D100 = "COOK", D100 = "DU PAGE", D100 = "LAKE", D100 = "WILL", D100 = "KANE", D100 = "MC HENRY", D100 = "KENOSHA", D100 = "PORTER", D100 = "KENDALL", D100 = "DE KALB", D100 = "GRUNDY", D100 = "JASPER", D100 = "NEWTON"),"INCLUDE","DELETE")</f>
        <v>INCLUDE</v>
      </c>
      <c r="Q100"/>
      <c r="R100"/>
      <c r="S100"/>
    </row>
    <row r="101" spans="1:19" x14ac:dyDescent="0.3">
      <c r="A101" t="s">
        <v>133</v>
      </c>
      <c r="B101" t="s">
        <v>9</v>
      </c>
      <c r="C101" t="s">
        <v>15</v>
      </c>
      <c r="D101" t="s">
        <v>116</v>
      </c>
      <c r="E101" t="s">
        <v>15</v>
      </c>
      <c r="F101" t="s">
        <v>134</v>
      </c>
      <c r="G101" t="s">
        <v>413</v>
      </c>
      <c r="H101" t="s">
        <v>413</v>
      </c>
      <c r="I101" t="s">
        <v>135</v>
      </c>
      <c r="J101" s="1">
        <v>42.358333333333299</v>
      </c>
      <c r="K101" s="1">
        <v>-87.887500000000003</v>
      </c>
      <c r="L101" s="1" t="str">
        <f>IF(OR(D101 = "COOK", D101 = "DU PAGE", D101 = "LAKE", D101 = "WILL", D101 = "KANE", D101 = "MC HENRY", D101 = "KENOSHA", D101 = "PORTER", D101 = "KENDALL", D101 = "DE KALB", D101 = "GRUNDY", D101 = "JASPER", D101 = "NEWTON"),"INCLUDE","DELETE")</f>
        <v>INCLUDE</v>
      </c>
      <c r="Q101"/>
      <c r="R101"/>
      <c r="S101"/>
    </row>
    <row r="102" spans="1:19" x14ac:dyDescent="0.3">
      <c r="A102" t="s">
        <v>242</v>
      </c>
      <c r="B102" t="s">
        <v>9</v>
      </c>
      <c r="C102" t="s">
        <v>15</v>
      </c>
      <c r="D102" t="s">
        <v>116</v>
      </c>
      <c r="E102" t="s">
        <v>15</v>
      </c>
      <c r="F102" t="s">
        <v>243</v>
      </c>
      <c r="G102" t="s">
        <v>413</v>
      </c>
      <c r="H102" t="s">
        <v>413</v>
      </c>
      <c r="I102" t="s">
        <v>244</v>
      </c>
      <c r="J102" s="1">
        <v>42.359119444444403</v>
      </c>
      <c r="K102" s="1">
        <v>-87.865677777777705</v>
      </c>
      <c r="L102" s="1" t="str">
        <f>IF(OR(D102 = "COOK", D102 = "DU PAGE", D102 = "LAKE", D102 = "WILL", D102 = "KANE", D102 = "MC HENRY", D102 = "KENOSHA", D102 = "PORTER", D102 = "KENDALL", D102 = "DE KALB", D102 = "GRUNDY", D102 = "JASPER", D102 = "NEWTON"),"INCLUDE","DELETE")</f>
        <v>INCLUDE</v>
      </c>
      <c r="Q102"/>
      <c r="R102"/>
      <c r="S102"/>
    </row>
    <row r="103" spans="1:19" x14ac:dyDescent="0.3">
      <c r="A103" t="s">
        <v>245</v>
      </c>
      <c r="B103" t="s">
        <v>9</v>
      </c>
      <c r="C103" t="s">
        <v>15</v>
      </c>
      <c r="D103" t="s">
        <v>116</v>
      </c>
      <c r="E103" t="s">
        <v>15</v>
      </c>
      <c r="F103" t="s">
        <v>243</v>
      </c>
      <c r="G103" t="s">
        <v>413</v>
      </c>
      <c r="H103" t="s">
        <v>413</v>
      </c>
      <c r="I103" t="s">
        <v>246</v>
      </c>
      <c r="J103" s="1">
        <v>42.377699999999997</v>
      </c>
      <c r="K103" s="1">
        <v>-87.833402777777707</v>
      </c>
      <c r="L103" s="1" t="str">
        <f>IF(OR(D103 = "COOK", D103 = "DU PAGE", D103 = "LAKE", D103 = "WILL", D103 = "KANE", D103 = "MC HENRY", D103 = "KENOSHA", D103 = "PORTER", D103 = "KENDALL", D103 = "DE KALB", D103 = "GRUNDY", D103 = "JASPER", D103 = "NEWTON"),"INCLUDE","DELETE")</f>
        <v>INCLUDE</v>
      </c>
      <c r="Q103"/>
      <c r="R103"/>
      <c r="S103"/>
    </row>
    <row r="104" spans="1:19" x14ac:dyDescent="0.3">
      <c r="A104" t="s">
        <v>119</v>
      </c>
      <c r="B104" t="s">
        <v>9</v>
      </c>
      <c r="C104" t="s">
        <v>15</v>
      </c>
      <c r="D104" t="s">
        <v>116</v>
      </c>
      <c r="E104" t="s">
        <v>15</v>
      </c>
      <c r="F104" t="s">
        <v>117</v>
      </c>
      <c r="G104" t="s">
        <v>413</v>
      </c>
      <c r="H104" t="s">
        <v>413</v>
      </c>
      <c r="I104" t="s">
        <v>120</v>
      </c>
      <c r="J104" s="1">
        <v>42.389743055555499</v>
      </c>
      <c r="K104" s="1">
        <v>-88.181473888888803</v>
      </c>
      <c r="L104" s="1" t="str">
        <f>IF(OR(D104 = "COOK", D104 = "DU PAGE", D104 = "LAKE", D104 = "WILL", D104 = "KANE", D104 = "MC HENRY", D104 = "KENOSHA", D104 = "PORTER", D104 = "KENDALL", D104 = "DE KALB", D104 = "GRUNDY", D104 = "JASPER", D104 = "NEWTON"),"INCLUDE","DELETE")</f>
        <v>INCLUDE</v>
      </c>
      <c r="Q104"/>
      <c r="R104"/>
      <c r="S104"/>
    </row>
    <row r="105" spans="1:19" x14ac:dyDescent="0.3">
      <c r="A105" t="s">
        <v>115</v>
      </c>
      <c r="B105" t="s">
        <v>9</v>
      </c>
      <c r="C105" t="s">
        <v>15</v>
      </c>
      <c r="D105" t="s">
        <v>116</v>
      </c>
      <c r="E105" t="s">
        <v>15</v>
      </c>
      <c r="F105" t="s">
        <v>117</v>
      </c>
      <c r="G105" t="s">
        <v>413</v>
      </c>
      <c r="H105" t="s">
        <v>413</v>
      </c>
      <c r="I105" t="s">
        <v>118</v>
      </c>
      <c r="J105" s="1">
        <v>42.403353888888802</v>
      </c>
      <c r="K105" s="1">
        <v>-88.187585555555501</v>
      </c>
      <c r="L105" s="1" t="str">
        <f>IF(OR(D105 = "COOK", D105 = "DU PAGE", D105 = "LAKE", D105 = "WILL", D105 = "KANE", D105 = "MC HENRY", D105 = "KENOSHA", D105 = "PORTER", D105 = "KENDALL", D105 = "DE KALB", D105 = "GRUNDY", D105 = "JASPER", D105 = "NEWTON"),"INCLUDE","DELETE")</f>
        <v>INCLUDE</v>
      </c>
      <c r="Q105"/>
      <c r="R105"/>
      <c r="S105"/>
    </row>
    <row r="106" spans="1:19" x14ac:dyDescent="0.3">
      <c r="A106" t="s">
        <v>176</v>
      </c>
      <c r="B106" t="s">
        <v>9</v>
      </c>
      <c r="C106" t="s">
        <v>15</v>
      </c>
      <c r="D106" t="s">
        <v>116</v>
      </c>
      <c r="E106" t="s">
        <v>15</v>
      </c>
      <c r="F106" t="s">
        <v>177</v>
      </c>
      <c r="G106" t="s">
        <v>413</v>
      </c>
      <c r="H106" t="s">
        <v>413</v>
      </c>
      <c r="I106" t="s">
        <v>178</v>
      </c>
      <c r="J106" s="1">
        <v>42.413041666666601</v>
      </c>
      <c r="K106" s="1">
        <v>-88.056702777777701</v>
      </c>
      <c r="L106" s="1" t="str">
        <f>IF(OR(D106 = "COOK", D106 = "DU PAGE", D106 = "LAKE", D106 = "WILL", D106 = "KANE", D106 = "MC HENRY", D106 = "KENOSHA", D106 = "PORTER", D106 = "KENDALL", D106 = "DE KALB", D106 = "GRUNDY", D106 = "JASPER", D106 = "NEWTON"),"INCLUDE","DELETE")</f>
        <v>INCLUDE</v>
      </c>
      <c r="Q106"/>
      <c r="R106"/>
      <c r="S106"/>
    </row>
    <row r="107" spans="1:19" x14ac:dyDescent="0.3">
      <c r="A107" t="s">
        <v>136</v>
      </c>
      <c r="B107" t="s">
        <v>9</v>
      </c>
      <c r="C107" t="s">
        <v>15</v>
      </c>
      <c r="D107" t="s">
        <v>30</v>
      </c>
      <c r="E107" t="s">
        <v>15</v>
      </c>
      <c r="F107" t="s">
        <v>137</v>
      </c>
      <c r="G107" t="s">
        <v>413</v>
      </c>
      <c r="H107" t="s">
        <v>413</v>
      </c>
      <c r="I107" t="s">
        <v>138</v>
      </c>
      <c r="J107" s="1">
        <v>42.426558333333297</v>
      </c>
      <c r="K107" s="1">
        <v>-88.605899999999906</v>
      </c>
      <c r="L107" s="1" t="str">
        <f>IF(OR(D107 = "COOK", D107 = "DU PAGE", D107 = "LAKE", D107 = "WILL", D107 = "KANE", D107 = "MC HENRY", D107 = "KENOSHA", D107 = "PORTER", D107 = "KENDALL", D107 = "DE KALB", D107 = "GRUNDY", D107 = "JASPER", D107 = "NEWTON"),"INCLUDE","DELETE")</f>
        <v>INCLUDE</v>
      </c>
      <c r="Q107"/>
      <c r="R107"/>
      <c r="S107"/>
    </row>
    <row r="108" spans="1:19" x14ac:dyDescent="0.3">
      <c r="A108" t="s">
        <v>323</v>
      </c>
      <c r="B108" t="s">
        <v>9</v>
      </c>
      <c r="C108" t="s">
        <v>312</v>
      </c>
      <c r="D108" t="s">
        <v>315</v>
      </c>
      <c r="E108" t="s">
        <v>312</v>
      </c>
      <c r="F108" t="s">
        <v>324</v>
      </c>
      <c r="G108" t="s">
        <v>413</v>
      </c>
      <c r="H108" t="s">
        <v>413</v>
      </c>
      <c r="I108" t="s">
        <v>325</v>
      </c>
      <c r="J108" s="1">
        <v>42.563611111111101</v>
      </c>
      <c r="K108" s="1">
        <v>-87.9236111111111</v>
      </c>
      <c r="L108" s="1" t="str">
        <f>IF(OR(D108 = "COOK", D108 = "DU PAGE", D108 = "LAKE", D108 = "WILL", D108 = "KANE", D108 = "MC HENRY", D108 = "KENOSHA", D108 = "PORTER", D108 = "KENDALL", D108 = "DE KALB", D108 = "GRUNDY", D108 = "JASPER", D108 = "NEWTON"),"INCLUDE","DELETE")</f>
        <v>INCLUDE</v>
      </c>
      <c r="Q108"/>
      <c r="R108"/>
      <c r="S108"/>
    </row>
    <row r="109" spans="1:19" x14ac:dyDescent="0.3">
      <c r="A109" t="s">
        <v>319</v>
      </c>
      <c r="B109" t="s">
        <v>9</v>
      </c>
      <c r="C109" t="s">
        <v>312</v>
      </c>
      <c r="D109" t="s">
        <v>315</v>
      </c>
      <c r="E109" t="s">
        <v>312</v>
      </c>
      <c r="F109" t="s">
        <v>315</v>
      </c>
      <c r="G109" t="s">
        <v>413</v>
      </c>
      <c r="H109" t="s">
        <v>413</v>
      </c>
      <c r="I109" t="s">
        <v>320</v>
      </c>
      <c r="J109" s="1">
        <v>42.570241666666597</v>
      </c>
      <c r="K109" s="1">
        <v>-88.0456111111111</v>
      </c>
      <c r="L109" s="1" t="str">
        <f>IF(OR(D109 = "COOK", D109 = "DU PAGE", D109 = "LAKE", D109 = "WILL", D109 = "KANE", D109 = "MC HENRY", D109 = "KENOSHA", D109 = "PORTER", D109 = "KENDALL", D109 = "DE KALB", D109 = "GRUNDY", D109 = "JASPER", D109 = "NEWTON"),"INCLUDE","DELETE")</f>
        <v>INCLUDE</v>
      </c>
      <c r="Q109"/>
      <c r="R109"/>
      <c r="S109"/>
    </row>
    <row r="110" spans="1:19" x14ac:dyDescent="0.3">
      <c r="A110" t="s">
        <v>317</v>
      </c>
      <c r="B110" t="s">
        <v>9</v>
      </c>
      <c r="C110" t="s">
        <v>312</v>
      </c>
      <c r="D110" t="s">
        <v>315</v>
      </c>
      <c r="E110" t="s">
        <v>312</v>
      </c>
      <c r="F110" t="s">
        <v>315</v>
      </c>
      <c r="G110" t="s">
        <v>413</v>
      </c>
      <c r="H110" t="s">
        <v>413</v>
      </c>
      <c r="I110" t="s">
        <v>318</v>
      </c>
      <c r="J110" s="1">
        <v>42.570847222222199</v>
      </c>
      <c r="K110" s="1">
        <v>-87.936172222222197</v>
      </c>
      <c r="L110" s="1" t="str">
        <f>IF(OR(D110 = "COOK", D110 = "DU PAGE", D110 = "LAKE", D110 = "WILL", D110 = "KANE", D110 = "MC HENRY", D110 = "KENOSHA", D110 = "PORTER", D110 = "KENDALL", D110 = "DE KALB", D110 = "GRUNDY", D110 = "JASPER", D110 = "NEWTON"),"INCLUDE","DELETE")</f>
        <v>INCLUDE</v>
      </c>
      <c r="Q110"/>
      <c r="R110"/>
      <c r="S110"/>
    </row>
    <row r="111" spans="1:19" x14ac:dyDescent="0.3">
      <c r="A111" t="s">
        <v>321</v>
      </c>
      <c r="B111" t="s">
        <v>9</v>
      </c>
      <c r="C111" t="s">
        <v>312</v>
      </c>
      <c r="D111" t="s">
        <v>315</v>
      </c>
      <c r="E111" t="s">
        <v>312</v>
      </c>
      <c r="F111" t="s">
        <v>315</v>
      </c>
      <c r="G111" t="s">
        <v>413</v>
      </c>
      <c r="H111" t="s">
        <v>413</v>
      </c>
      <c r="I111" t="s">
        <v>322</v>
      </c>
      <c r="J111" s="1">
        <v>42.578631388888802</v>
      </c>
      <c r="K111" s="1">
        <v>-87.819518333333306</v>
      </c>
      <c r="L111" s="1" t="str">
        <f>IF(OR(D111 = "COOK", D111 = "DU PAGE", D111 = "LAKE", D111 = "WILL", D111 = "KANE", D111 = "MC HENRY", D111 = "KENOSHA", D111 = "PORTER", D111 = "KENDALL", D111 = "DE KALB", D111 = "GRUNDY", D111 = "JASPER", D111 = "NEWTON"),"INCLUDE","DELETE")</f>
        <v>INCLUDE</v>
      </c>
      <c r="Q111"/>
      <c r="R111"/>
      <c r="S111"/>
    </row>
    <row r="112" spans="1:19" x14ac:dyDescent="0.3">
      <c r="A112" t="s">
        <v>314</v>
      </c>
      <c r="B112" t="s">
        <v>9</v>
      </c>
      <c r="C112" t="s">
        <v>312</v>
      </c>
      <c r="D112" t="s">
        <v>315</v>
      </c>
      <c r="E112" t="s">
        <v>312</v>
      </c>
      <c r="F112" t="s">
        <v>313</v>
      </c>
      <c r="G112" t="s">
        <v>413</v>
      </c>
      <c r="H112" t="s">
        <v>413</v>
      </c>
      <c r="I112" t="s">
        <v>316</v>
      </c>
      <c r="J112" s="1">
        <v>42.648905555555501</v>
      </c>
      <c r="K112" s="1">
        <v>-88.186752777777698</v>
      </c>
      <c r="L112" s="1" t="str">
        <f>IF(OR(D112 = "COOK", D112 = "DU PAGE", D112 = "LAKE", D112 = "WILL", D112 = "KANE", D112 = "MC HENRY", D112 = "KENOSHA", D112 = "PORTER", D112 = "KENDALL", D112 = "DE KALB", D112 = "GRUNDY", D112 = "JASPER", D112 = "NEWTON"),"INCLUDE","DELETE")</f>
        <v>INCLUDE</v>
      </c>
      <c r="Q112"/>
      <c r="R112"/>
      <c r="S112"/>
    </row>
  </sheetData>
  <sortState xmlns:xlrd2="http://schemas.microsoft.com/office/spreadsheetml/2017/richdata2" ref="A2:L112">
    <sortCondition ref="J2"/>
  </sortState>
  <conditionalFormatting sqref="E2:E112">
    <cfRule type="containsText" dxfId="5" priority="1" operator="containsText" text="WI">
      <formula>NOT(ISERROR(SEARCH("WI",E2)))</formula>
    </cfRule>
    <cfRule type="containsText" dxfId="4" priority="2" operator="containsText" text="IN">
      <formula>NOT(ISERROR(SEARCH("IN",E2)))</formula>
    </cfRule>
    <cfRule type="containsText" dxfId="3" priority="3" operator="containsText" text="IL">
      <formula>NOT(ISERROR(SEARCH("IL",E2)))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F32CD-775B-4779-A3B6-A5DD9A76F286}">
  <dimension ref="A1:D25"/>
  <sheetViews>
    <sheetView workbookViewId="0">
      <selection sqref="A1:D25"/>
    </sheetView>
  </sheetViews>
  <sheetFormatPr defaultRowHeight="14.4" x14ac:dyDescent="0.3"/>
  <sheetData>
    <row r="1" spans="1:4" x14ac:dyDescent="0.3">
      <c r="A1" t="s">
        <v>0</v>
      </c>
      <c r="B1" t="s">
        <v>2</v>
      </c>
      <c r="C1" t="s">
        <v>7</v>
      </c>
      <c r="D1" t="s">
        <v>8</v>
      </c>
    </row>
    <row r="2" spans="1:4" x14ac:dyDescent="0.3">
      <c r="A2" t="s">
        <v>336</v>
      </c>
      <c r="B2" t="s">
        <v>15</v>
      </c>
      <c r="C2">
        <v>41.927632194399997</v>
      </c>
      <c r="D2">
        <v>-88.706784749999997</v>
      </c>
    </row>
    <row r="3" spans="1:4" x14ac:dyDescent="0.3">
      <c r="A3" t="s">
        <v>337</v>
      </c>
      <c r="B3" t="s">
        <v>15</v>
      </c>
      <c r="C3">
        <v>42.400469416699998</v>
      </c>
      <c r="D3">
        <v>-88.641199777799997</v>
      </c>
    </row>
    <row r="4" spans="1:4" x14ac:dyDescent="0.3">
      <c r="A4" t="s">
        <v>338</v>
      </c>
      <c r="B4" t="s">
        <v>15</v>
      </c>
      <c r="C4">
        <v>41.770153000000001</v>
      </c>
      <c r="D4">
        <v>-88.485364361099997</v>
      </c>
    </row>
    <row r="5" spans="1:4" x14ac:dyDescent="0.3">
      <c r="A5" t="s">
        <v>339</v>
      </c>
      <c r="B5" t="s">
        <v>15</v>
      </c>
      <c r="C5">
        <v>41.432292861100002</v>
      </c>
      <c r="D5">
        <v>-88.418846166700007</v>
      </c>
    </row>
    <row r="6" spans="1:4" x14ac:dyDescent="0.3">
      <c r="A6" t="s">
        <v>340</v>
      </c>
      <c r="B6" t="s">
        <v>15</v>
      </c>
      <c r="C6">
        <v>42.146152777799998</v>
      </c>
      <c r="D6">
        <v>-88.407580555600006</v>
      </c>
    </row>
    <row r="7" spans="1:4" x14ac:dyDescent="0.3">
      <c r="A7" t="s">
        <v>341</v>
      </c>
      <c r="B7" t="s">
        <v>312</v>
      </c>
      <c r="C7">
        <v>42.611748694399999</v>
      </c>
      <c r="D7">
        <v>-88.395272416699996</v>
      </c>
    </row>
    <row r="8" spans="1:4" x14ac:dyDescent="0.3">
      <c r="A8" t="s">
        <v>342</v>
      </c>
      <c r="B8" t="s">
        <v>15</v>
      </c>
      <c r="C8">
        <v>42.205876722200003</v>
      </c>
      <c r="D8">
        <v>-88.329899305599994</v>
      </c>
    </row>
    <row r="9" spans="1:4" x14ac:dyDescent="0.3">
      <c r="A9" t="s">
        <v>343</v>
      </c>
      <c r="B9" t="s">
        <v>15</v>
      </c>
      <c r="C9">
        <v>41.894030194400003</v>
      </c>
      <c r="D9">
        <v>-88.253546555599996</v>
      </c>
    </row>
    <row r="10" spans="1:4" x14ac:dyDescent="0.3">
      <c r="A10" t="s">
        <v>344</v>
      </c>
      <c r="B10" t="s">
        <v>15</v>
      </c>
      <c r="C10">
        <v>41.700520750000003</v>
      </c>
      <c r="D10">
        <v>-88.1296657778</v>
      </c>
    </row>
    <row r="11" spans="1:4" x14ac:dyDescent="0.3">
      <c r="A11" t="s">
        <v>345</v>
      </c>
      <c r="B11" t="s">
        <v>15</v>
      </c>
      <c r="C11">
        <v>41.990703055600001</v>
      </c>
      <c r="D11">
        <v>-88.107988888899996</v>
      </c>
    </row>
    <row r="12" spans="1:4" x14ac:dyDescent="0.3">
      <c r="A12" t="s">
        <v>346</v>
      </c>
      <c r="B12" t="s">
        <v>15</v>
      </c>
      <c r="C12">
        <v>41.599231527800001</v>
      </c>
      <c r="D12">
        <v>-88.100896611099998</v>
      </c>
    </row>
    <row r="13" spans="1:4" x14ac:dyDescent="0.3">
      <c r="A13" t="s">
        <v>347</v>
      </c>
      <c r="B13" t="s">
        <v>15</v>
      </c>
      <c r="C13">
        <v>42.322586111100001</v>
      </c>
      <c r="D13">
        <v>-88.079747222199998</v>
      </c>
    </row>
    <row r="14" spans="1:4" x14ac:dyDescent="0.3">
      <c r="A14" t="s">
        <v>348</v>
      </c>
      <c r="B14" t="s">
        <v>312</v>
      </c>
      <c r="C14">
        <v>42.5930005556</v>
      </c>
      <c r="D14">
        <v>-87.941716888900004</v>
      </c>
    </row>
    <row r="15" spans="1:4" x14ac:dyDescent="0.3">
      <c r="A15" t="s">
        <v>349</v>
      </c>
      <c r="B15" t="s">
        <v>15</v>
      </c>
      <c r="C15">
        <v>42.110476694399999</v>
      </c>
      <c r="D15">
        <v>-87.906441444400002</v>
      </c>
    </row>
    <row r="16" spans="1:4" x14ac:dyDescent="0.3">
      <c r="A16" t="s">
        <v>350</v>
      </c>
      <c r="B16" t="s">
        <v>15</v>
      </c>
      <c r="C16">
        <v>42.4158525</v>
      </c>
      <c r="D16">
        <v>-87.875608611100006</v>
      </c>
    </row>
    <row r="17" spans="1:4" x14ac:dyDescent="0.3">
      <c r="A17" t="s">
        <v>351</v>
      </c>
      <c r="B17" t="s">
        <v>15</v>
      </c>
      <c r="C17">
        <v>41.3773863889</v>
      </c>
      <c r="D17">
        <v>-87.688854250000006</v>
      </c>
    </row>
    <row r="18" spans="1:4" x14ac:dyDescent="0.3">
      <c r="A18" t="s">
        <v>352</v>
      </c>
      <c r="B18" t="s">
        <v>15</v>
      </c>
      <c r="C18">
        <v>41.539897222199997</v>
      </c>
      <c r="D18">
        <v>-87.537899999999993</v>
      </c>
    </row>
    <row r="19" spans="1:4" x14ac:dyDescent="0.3">
      <c r="A19" t="s">
        <v>353</v>
      </c>
      <c r="B19" t="s">
        <v>259</v>
      </c>
      <c r="C19">
        <v>41.234317500000003</v>
      </c>
      <c r="D19">
        <v>-87.507690638900002</v>
      </c>
    </row>
    <row r="20" spans="1:4" x14ac:dyDescent="0.3">
      <c r="A20" t="s">
        <v>354</v>
      </c>
      <c r="B20" t="s">
        <v>259</v>
      </c>
      <c r="C20">
        <v>40.758767555600002</v>
      </c>
      <c r="D20">
        <v>-87.436350861099996</v>
      </c>
    </row>
    <row r="21" spans="1:4" x14ac:dyDescent="0.3">
      <c r="A21" t="s">
        <v>355</v>
      </c>
      <c r="B21" t="s">
        <v>259</v>
      </c>
      <c r="C21">
        <v>41.612282305599997</v>
      </c>
      <c r="D21">
        <v>-87.4184154167</v>
      </c>
    </row>
    <row r="22" spans="1:4" x14ac:dyDescent="0.3">
      <c r="A22" t="s">
        <v>356</v>
      </c>
      <c r="B22" t="s">
        <v>259</v>
      </c>
      <c r="C22">
        <v>41.5186758611</v>
      </c>
      <c r="D22">
        <v>-87.408322555599995</v>
      </c>
    </row>
    <row r="23" spans="1:4" x14ac:dyDescent="0.3">
      <c r="A23" t="s">
        <v>357</v>
      </c>
      <c r="B23" t="s">
        <v>259</v>
      </c>
      <c r="C23">
        <v>41.560188888900001</v>
      </c>
      <c r="D23">
        <v>-87.263922222199994</v>
      </c>
    </row>
    <row r="24" spans="1:4" x14ac:dyDescent="0.3">
      <c r="A24" t="s">
        <v>358</v>
      </c>
      <c r="B24" t="s">
        <v>259</v>
      </c>
      <c r="C24">
        <v>40.953416833299997</v>
      </c>
      <c r="D24">
        <v>-87.181501138900003</v>
      </c>
    </row>
    <row r="25" spans="1:4" x14ac:dyDescent="0.3">
      <c r="A25" t="s">
        <v>359</v>
      </c>
      <c r="B25" t="s">
        <v>259</v>
      </c>
      <c r="C25">
        <v>41.452413722199999</v>
      </c>
      <c r="D25">
        <v>-87.019893111100004</v>
      </c>
    </row>
  </sheetData>
  <conditionalFormatting sqref="B2:B25">
    <cfRule type="containsText" dxfId="2" priority="1" operator="containsText" text="WI">
      <formula>NOT(ISERROR(SEARCH("WI",B2)))</formula>
    </cfRule>
    <cfRule type="containsText" dxfId="1" priority="2" operator="containsText" text="IN">
      <formula>NOT(ISERROR(SEARCH("IN",B2)))</formula>
    </cfRule>
    <cfRule type="containsText" dxfId="0" priority="3" operator="containsText" text="IL">
      <formula>NOT(ISERROR(SEARCH("IL",B2)))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BF314-F651-46BA-97A0-EFB8BEF6E214}">
  <dimension ref="A1:E3"/>
  <sheetViews>
    <sheetView workbookViewId="0">
      <selection activeCell="G23" sqref="G23"/>
    </sheetView>
  </sheetViews>
  <sheetFormatPr defaultRowHeight="14.4" x14ac:dyDescent="0.3"/>
  <sheetData>
    <row r="1" spans="1:5" x14ac:dyDescent="0.3">
      <c r="A1" t="s">
        <v>327</v>
      </c>
      <c r="B1" t="s">
        <v>328</v>
      </c>
      <c r="C1" t="s">
        <v>329</v>
      </c>
      <c r="D1" t="s">
        <v>330</v>
      </c>
      <c r="E1" t="s">
        <v>331</v>
      </c>
    </row>
    <row r="2" spans="1:5" x14ac:dyDescent="0.3">
      <c r="A2" t="s">
        <v>332</v>
      </c>
      <c r="B2" t="s">
        <v>333</v>
      </c>
      <c r="C2">
        <v>41.978599549999998</v>
      </c>
      <c r="D2">
        <v>-87.904800420000001</v>
      </c>
      <c r="E2" t="s">
        <v>15</v>
      </c>
    </row>
    <row r="3" spans="1:5" x14ac:dyDescent="0.3">
      <c r="A3" t="s">
        <v>334</v>
      </c>
      <c r="B3" t="s">
        <v>335</v>
      </c>
      <c r="C3">
        <v>41.7859993</v>
      </c>
      <c r="D3">
        <v>-87.752403259999994</v>
      </c>
      <c r="E3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ALL_Exist_Infras_Chicago_Area</vt:lpstr>
      <vt:lpstr>Cost Analysis</vt:lpstr>
      <vt:lpstr>References</vt:lpstr>
      <vt:lpstr>Heliports_Chicago_Area</vt:lpstr>
      <vt:lpstr>Regional_Airports_Chicago_Area</vt:lpstr>
      <vt:lpstr>Major_Airports_Chicago_Area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Mudumba, Sai V</dc:creator>
  <cp:lastModifiedBy>krishna mudumba</cp:lastModifiedBy>
  <dcterms:created xsi:type="dcterms:W3CDTF">2020-01-29T23:21:58Z</dcterms:created>
  <dcterms:modified xsi:type="dcterms:W3CDTF">2020-01-30T23:48:36Z</dcterms:modified>
</cp:coreProperties>
</file>